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drawings/drawing9.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codeName="ThisWorkbook"/>
  <mc:AlternateContent xmlns:mc="http://schemas.openxmlformats.org/markup-compatibility/2006">
    <mc:Choice Requires="x15">
      <x15ac:absPath xmlns:x15ac="http://schemas.microsoft.com/office/spreadsheetml/2010/11/ac" url="P:\CBT\Suivi_depenses\Realisations 2020\rapport\Fichier Excel publiable\MCO\"/>
    </mc:Choice>
  </mc:AlternateContent>
  <xr:revisionPtr revIDLastSave="0" documentId="13_ncr:1_{44346F7B-88C5-4BCA-9680-759AE49DEFFE}" xr6:coauthVersionLast="36" xr6:coauthVersionMax="36" xr10:uidLastSave="{00000000-0000-0000-0000-000000000000}"/>
  <bookViews>
    <workbookView xWindow="9240" yWindow="165" windowWidth="3645" windowHeight="2370" xr2:uid="{00000000-000D-0000-FFFF-FFFF00000000}"/>
  </bookViews>
  <sheets>
    <sheet name="Sommaire" sheetId="35" r:id="rId1"/>
    <sheet name="Methode" sheetId="27" r:id="rId2"/>
    <sheet name="COVID" sheetId="33" r:id="rId3"/>
    <sheet name="type_hospit" sheetId="3" r:id="rId4"/>
    <sheet name="statut_hs" sheetId="39" r:id="rId5"/>
    <sheet name="Mois_hs" sheetId="31" r:id="rId6"/>
    <sheet name="regions_hs" sheetId="12" r:id="rId7"/>
    <sheet name="age_sexe_hs" sheetId="36" r:id="rId8"/>
    <sheet name="classe_age_hs" sheetId="2" state="hidden" r:id="rId9"/>
    <sheet name="sexe_hs" sheetId="28" state="hidden" r:id="rId10"/>
    <sheet name="mode_entree_hs" sheetId="29" r:id="rId11"/>
    <sheet name="mode_sortie_hs" sheetId="37" r:id="rId12"/>
    <sheet name="categ_hospit_old" sheetId="17" state="hidden" r:id="rId13"/>
    <sheet name="Soins_critiques_hs" sheetId="42" r:id="rId14"/>
    <sheet name="CAS_hs" sheetId="4" r:id="rId15"/>
    <sheet name="niveaux_hs" sheetId="5" r:id="rId16"/>
    <sheet name="CMD_hs" sheetId="6" r:id="rId17"/>
    <sheet name="DA_hs" sheetId="7" r:id="rId18"/>
    <sheet name="GP_hs" sheetId="32" r:id="rId19"/>
    <sheet name="racines_CMD_hs" sheetId="40" r:id="rId20"/>
    <sheet name="racines_hs" sheetId="14" r:id="rId21"/>
    <sheet name="Tops_racines_hs" sheetId="26" r:id="rId22"/>
    <sheet name="GHM_hs" sheetId="16" r:id="rId23"/>
    <sheet name="Tops_GHM_hs" sheetId="25" r:id="rId24"/>
    <sheet name="seances" sheetId="41" r:id="rId25"/>
  </sheets>
  <definedNames>
    <definedName name="_xlnm._FilterDatabase" localSheetId="16" hidden="1">CMD_hs!#REF!</definedName>
    <definedName name="_xlnm._FilterDatabase" localSheetId="2" hidden="1">COVID!$B$8:$E$142</definedName>
    <definedName name="_xlnm._FilterDatabase" localSheetId="17" hidden="1">DA_hs!#REF!</definedName>
    <definedName name="_xlnm._FilterDatabase" localSheetId="22" hidden="1">GHM_hs!$A$7:$L$2565</definedName>
    <definedName name="_xlnm._FilterDatabase" localSheetId="18" hidden="1">GP_hs!$A$13:$T$90</definedName>
    <definedName name="_xlnm._FilterDatabase" localSheetId="20" hidden="1">racines_hs!$A$7:$V$652</definedName>
    <definedName name="_xlnm._FilterDatabase" localSheetId="6" hidden="1">regions_hs!#REF!</definedName>
    <definedName name="_xlnm._FilterDatabase" localSheetId="23" hidden="1">Tops_GHM_hs!#REF!</definedName>
    <definedName name="_xlnm._FilterDatabase" localSheetId="21" hidden="1">Tops_racines_hs!#REF!</definedName>
    <definedName name="categ_2012hospit" localSheetId="7">#REF!</definedName>
    <definedName name="categ_2012hospit" localSheetId="11">#REF!</definedName>
    <definedName name="categ_2012hospit" localSheetId="5">#REF!</definedName>
    <definedName name="categ_2012hospit" localSheetId="0">#REF!</definedName>
    <definedName name="categ_2012hospit" localSheetId="4">#REF!</definedName>
    <definedName name="categ_2012hospit">#REF!</definedName>
    <definedName name="_xlnm.Print_Area" localSheetId="7">age_sexe_hs!$A$1:$U$91</definedName>
    <definedName name="_xlnm.Print_Area" localSheetId="14">CAS_hs!$A$1:$S$50</definedName>
    <definedName name="_xlnm.Print_Area" localSheetId="8">classe_age_hs!$A$1:$S$58</definedName>
    <definedName name="_xlnm.Print_Area" localSheetId="16">CMD_hs!$A$33:$Q$109</definedName>
    <definedName name="_xlnm.Print_Area" localSheetId="17">DA_hs!$A$33:$T$92</definedName>
    <definedName name="_xlnm.Print_Area" localSheetId="1">Methode!$A$1:$H$66</definedName>
    <definedName name="_xlnm.Print_Area" localSheetId="10">mode_entree_hs!$A$1:$U$42</definedName>
    <definedName name="_xlnm.Print_Area" localSheetId="11">mode_sortie_hs!$A$1:$S$40</definedName>
    <definedName name="_xlnm.Print_Area" localSheetId="5">Mois_hs!$A$1:$T$48</definedName>
    <definedName name="_xlnm.Print_Area" localSheetId="15">niveaux_hs!$A$1:$X$52</definedName>
    <definedName name="_xlnm.Print_Area" localSheetId="6">regions_hs!$A$1:$S$101</definedName>
    <definedName name="_xlnm.Print_Area" localSheetId="9">sexe_hs!$A$1:$S$44</definedName>
    <definedName name="_xlnm.Print_Area" localSheetId="0">Sommaire!$A$1:$H$63</definedName>
    <definedName name="_xlnm.Print_Area" localSheetId="4">statut_hs!$A$1:$S$59</definedName>
    <definedName name="_xlnm.Print_Area" localSheetId="21">Tops_racines_hs!$A$1:$T$83</definedName>
    <definedName name="_xlnm.Print_Area" localSheetId="3">type_hospit!$A$1:$S$60</definedName>
  </definedNames>
  <calcPr calcId="191029"/>
</workbook>
</file>

<file path=xl/calcChain.xml><?xml version="1.0" encoding="utf-8"?>
<calcChain xmlns="http://schemas.openxmlformats.org/spreadsheetml/2006/main">
  <c r="B39" i="28" l="1"/>
  <c r="X10" i="28"/>
  <c r="X10" i="2"/>
  <c r="P16" i="28"/>
  <c r="K16" i="28"/>
  <c r="F16" i="28"/>
  <c r="A16" i="28"/>
  <c r="W10" i="28"/>
  <c r="U10" i="28"/>
  <c r="T10" i="28"/>
  <c r="S10" i="28"/>
  <c r="R10" i="28"/>
  <c r="Q10" i="28"/>
  <c r="P10" i="28"/>
  <c r="O10" i="28"/>
  <c r="N10" i="28"/>
  <c r="M10" i="28"/>
  <c r="L10" i="28"/>
  <c r="K10" i="28"/>
  <c r="J10" i="28"/>
  <c r="I10" i="28"/>
  <c r="H10" i="28"/>
  <c r="G10" i="28"/>
  <c r="F10" i="28"/>
  <c r="E10" i="28"/>
  <c r="D10" i="28"/>
  <c r="C10" i="28"/>
  <c r="B10" i="28"/>
  <c r="W10" i="2"/>
  <c r="B46" i="2"/>
  <c r="A23" i="2"/>
  <c r="F23" i="2"/>
  <c r="K23" i="2"/>
  <c r="P23" i="2"/>
  <c r="U10" i="2"/>
  <c r="T10" i="2"/>
  <c r="S10" i="2"/>
  <c r="R10" i="2"/>
  <c r="Q10" i="2"/>
  <c r="P10" i="2"/>
  <c r="O10" i="2"/>
  <c r="N10" i="2"/>
  <c r="M10" i="2"/>
  <c r="L10" i="2"/>
  <c r="K10" i="2"/>
  <c r="J10" i="2"/>
  <c r="I10" i="2"/>
  <c r="H10" i="2"/>
  <c r="G10" i="2"/>
  <c r="F10" i="2"/>
  <c r="E10" i="2"/>
  <c r="D10" i="2"/>
  <c r="C10" i="2"/>
  <c r="B10" i="2"/>
  <c r="C43" i="28" l="1"/>
  <c r="D43" i="28"/>
  <c r="B43" i="28"/>
  <c r="J30" i="17" l="1"/>
  <c r="J32" i="17" s="1"/>
  <c r="I30" i="17"/>
  <c r="I32" i="17" s="1"/>
  <c r="H30" i="17"/>
  <c r="G30" i="17"/>
  <c r="F30" i="17"/>
  <c r="F32" i="17" s="1"/>
  <c r="E30" i="17"/>
  <c r="E32" i="17" s="1"/>
  <c r="D30" i="17"/>
  <c r="D32" i="17" s="1"/>
  <c r="C30" i="17"/>
  <c r="C32" i="17" s="1"/>
  <c r="G32" i="17" l="1"/>
  <c r="S30" i="17"/>
  <c r="K32" i="17"/>
  <c r="L32" i="17"/>
  <c r="H32" i="17"/>
  <c r="R30" i="17" s="1"/>
  <c r="O32" i="17"/>
  <c r="N30" i="17"/>
  <c r="K30" i="17"/>
  <c r="O30" i="17"/>
  <c r="L30" i="17"/>
  <c r="S32" i="17" l="1"/>
  <c r="Q29" i="17"/>
  <c r="Q31" i="17"/>
  <c r="S29" i="17"/>
  <c r="S28" i="17"/>
  <c r="Q28" i="17"/>
  <c r="S31" i="17"/>
  <c r="Q32" i="17"/>
  <c r="R28" i="17"/>
  <c r="T28" i="17"/>
  <c r="T29" i="17"/>
  <c r="R32" i="17"/>
  <c r="T32" i="17"/>
  <c r="R29" i="17"/>
  <c r="R31" i="17"/>
  <c r="T31" i="17"/>
  <c r="T30" i="17"/>
  <c r="Q30" i="17"/>
  <c r="M32" i="17"/>
  <c r="N32" i="17"/>
  <c r="P32" i="17" s="1"/>
  <c r="M30" i="17"/>
  <c r="P30" i="17"/>
  <c r="J62" i="17" l="1"/>
  <c r="J64" i="17" s="1"/>
  <c r="I62" i="17"/>
  <c r="I64" i="17" s="1"/>
  <c r="H62" i="17"/>
  <c r="G62" i="17"/>
  <c r="F62" i="17"/>
  <c r="F64" i="17" s="1"/>
  <c r="E62" i="17"/>
  <c r="E64" i="17" s="1"/>
  <c r="D62" i="17"/>
  <c r="D64" i="17" s="1"/>
  <c r="C62" i="17"/>
  <c r="C64" i="17" s="1"/>
  <c r="G64" i="17" l="1"/>
  <c r="Q62" i="17" s="1"/>
  <c r="S62" i="17"/>
  <c r="L62" i="17"/>
  <c r="L64" i="17"/>
  <c r="H64" i="17"/>
  <c r="K64" i="17"/>
  <c r="O64" i="17"/>
  <c r="K62" i="17"/>
  <c r="O62" i="17"/>
  <c r="N62" i="17"/>
  <c r="N64" i="17" l="1"/>
  <c r="T60" i="17"/>
  <c r="T61" i="17"/>
  <c r="R64" i="17"/>
  <c r="R60" i="17"/>
  <c r="T64" i="17"/>
  <c r="R61" i="17"/>
  <c r="R63" i="17"/>
  <c r="T63" i="17"/>
  <c r="T62" i="17"/>
  <c r="R62" i="17"/>
  <c r="S61" i="17"/>
  <c r="S63" i="17"/>
  <c r="Q64" i="17"/>
  <c r="S64" i="17"/>
  <c r="Q61" i="17"/>
  <c r="Q63" i="17"/>
  <c r="S60" i="17"/>
  <c r="Q60" i="17"/>
  <c r="P64" i="17"/>
  <c r="M62" i="17"/>
  <c r="M64" i="17"/>
  <c r="P62" i="17"/>
  <c r="J70" i="17" l="1"/>
  <c r="J72" i="17" s="1"/>
  <c r="I70" i="17"/>
  <c r="I72" i="17" s="1"/>
  <c r="J54" i="17"/>
  <c r="J56" i="17" s="1"/>
  <c r="I54" i="17"/>
  <c r="I56" i="17" s="1"/>
  <c r="J46" i="17"/>
  <c r="J48" i="17" s="1"/>
  <c r="I46" i="17"/>
  <c r="I48" i="17" s="1"/>
  <c r="J38" i="17"/>
  <c r="J40" i="17" s="1"/>
  <c r="I38" i="17"/>
  <c r="I40" i="17" s="1"/>
  <c r="J22" i="17"/>
  <c r="J24" i="17" s="1"/>
  <c r="I22" i="17"/>
  <c r="I24" i="17" s="1"/>
  <c r="J14" i="17"/>
  <c r="J16" i="17" s="1"/>
  <c r="I14" i="17"/>
  <c r="I16" i="17" s="1"/>
  <c r="H70" i="17" l="1"/>
  <c r="G70" i="17"/>
  <c r="F70" i="17"/>
  <c r="E70" i="17"/>
  <c r="E72" i="17" s="1"/>
  <c r="D70" i="17"/>
  <c r="D72" i="17" s="1"/>
  <c r="C70" i="17"/>
  <c r="C72" i="17" s="1"/>
  <c r="H54" i="17"/>
  <c r="G54" i="17"/>
  <c r="F54" i="17"/>
  <c r="E54" i="17"/>
  <c r="D54" i="17"/>
  <c r="D56" i="17" s="1"/>
  <c r="C54" i="17"/>
  <c r="C56" i="17" s="1"/>
  <c r="H46" i="17"/>
  <c r="G46" i="17"/>
  <c r="F46" i="17"/>
  <c r="E46" i="17"/>
  <c r="E48" i="17" s="1"/>
  <c r="D46" i="17"/>
  <c r="D48" i="17" s="1"/>
  <c r="C46" i="17"/>
  <c r="C48" i="17" s="1"/>
  <c r="H38" i="17"/>
  <c r="G38" i="17"/>
  <c r="F38" i="17"/>
  <c r="E38" i="17"/>
  <c r="D38" i="17"/>
  <c r="D40" i="17" s="1"/>
  <c r="C38" i="17"/>
  <c r="C40" i="17" s="1"/>
  <c r="H22" i="17"/>
  <c r="G22" i="17"/>
  <c r="F22" i="17"/>
  <c r="E22" i="17"/>
  <c r="E24" i="17" s="1"/>
  <c r="D22" i="17"/>
  <c r="D24" i="17" s="1"/>
  <c r="C22" i="17"/>
  <c r="C24" i="17" s="1"/>
  <c r="H14" i="17"/>
  <c r="G14" i="17"/>
  <c r="F14" i="17"/>
  <c r="F16" i="17" s="1"/>
  <c r="E14" i="17"/>
  <c r="D14" i="17"/>
  <c r="D16" i="17" s="1"/>
  <c r="C14" i="17"/>
  <c r="C16" i="17" s="1"/>
  <c r="L38" i="17" l="1"/>
  <c r="L54" i="17"/>
  <c r="L14" i="17"/>
  <c r="O22" i="17"/>
  <c r="O70" i="17"/>
  <c r="N22" i="17"/>
  <c r="L24" i="17"/>
  <c r="G40" i="17"/>
  <c r="S38" i="17" s="1"/>
  <c r="L48" i="17"/>
  <c r="G56" i="17"/>
  <c r="L72" i="17"/>
  <c r="N14" i="17"/>
  <c r="O46" i="17"/>
  <c r="K38" i="17"/>
  <c r="N46" i="17"/>
  <c r="K54" i="17"/>
  <c r="N70" i="17"/>
  <c r="K16" i="17"/>
  <c r="O14" i="17"/>
  <c r="K22" i="17"/>
  <c r="N38" i="17"/>
  <c r="K46" i="17"/>
  <c r="N54" i="17"/>
  <c r="K70" i="17"/>
  <c r="E16" i="17"/>
  <c r="L16" i="17" s="1"/>
  <c r="H16" i="17"/>
  <c r="F24" i="17"/>
  <c r="K24" i="17" s="1"/>
  <c r="H40" i="17"/>
  <c r="F48" i="17"/>
  <c r="K48" i="17" s="1"/>
  <c r="M48" i="17" s="1"/>
  <c r="H56" i="17"/>
  <c r="F72" i="17"/>
  <c r="K72" i="17" s="1"/>
  <c r="K14" i="17"/>
  <c r="G16" i="17"/>
  <c r="Q14" i="17" s="1"/>
  <c r="G24" i="17"/>
  <c r="E40" i="17"/>
  <c r="L40" i="17" s="1"/>
  <c r="G48" i="17"/>
  <c r="S46" i="17" s="1"/>
  <c r="E56" i="17"/>
  <c r="L56" i="17" s="1"/>
  <c r="G72" i="17"/>
  <c r="L22" i="17"/>
  <c r="O38" i="17"/>
  <c r="L46" i="17"/>
  <c r="O54" i="17"/>
  <c r="L70" i="17"/>
  <c r="H24" i="17"/>
  <c r="F40" i="17"/>
  <c r="K40" i="17" s="1"/>
  <c r="H48" i="17"/>
  <c r="F56" i="17"/>
  <c r="K56" i="17" s="1"/>
  <c r="H72" i="17"/>
  <c r="P70" i="17" l="1"/>
  <c r="S22" i="17"/>
  <c r="Q20" i="17"/>
  <c r="M72" i="17"/>
  <c r="R38" i="17"/>
  <c r="M54" i="17"/>
  <c r="Q54" i="17"/>
  <c r="M56" i="17"/>
  <c r="P46" i="17"/>
  <c r="P22" i="17"/>
  <c r="S54" i="17"/>
  <c r="M24" i="17"/>
  <c r="R46" i="17"/>
  <c r="Q70" i="17"/>
  <c r="M38" i="17"/>
  <c r="Q38" i="17"/>
  <c r="M14" i="17"/>
  <c r="P14" i="17"/>
  <c r="Q22" i="17"/>
  <c r="S16" i="17"/>
  <c r="S15" i="17"/>
  <c r="S13" i="17"/>
  <c r="S12" i="17"/>
  <c r="Q16" i="17"/>
  <c r="Q15" i="17"/>
  <c r="Q13" i="17"/>
  <c r="Q12" i="17"/>
  <c r="R53" i="17"/>
  <c r="R55" i="17"/>
  <c r="R56" i="17"/>
  <c r="R52" i="17"/>
  <c r="T53" i="17"/>
  <c r="T55" i="17"/>
  <c r="T56" i="17"/>
  <c r="T52" i="17"/>
  <c r="T54" i="17"/>
  <c r="S14" i="17"/>
  <c r="O72" i="17"/>
  <c r="S68" i="17"/>
  <c r="S69" i="17"/>
  <c r="S71" i="17"/>
  <c r="S72" i="17"/>
  <c r="Q68" i="17"/>
  <c r="Q69" i="17"/>
  <c r="Q71" i="17"/>
  <c r="Q72" i="17"/>
  <c r="O24" i="17"/>
  <c r="S20" i="17"/>
  <c r="Q23" i="17"/>
  <c r="S24" i="17"/>
  <c r="Q24" i="17"/>
  <c r="Q21" i="17"/>
  <c r="S21" i="17"/>
  <c r="S23" i="17"/>
  <c r="N72" i="17"/>
  <c r="R69" i="17"/>
  <c r="R71" i="17"/>
  <c r="R72" i="17"/>
  <c r="R68" i="17"/>
  <c r="T69" i="17"/>
  <c r="T71" i="17"/>
  <c r="T72" i="17"/>
  <c r="T68" i="17"/>
  <c r="N24" i="17"/>
  <c r="P24" i="17" s="1"/>
  <c r="T21" i="17"/>
  <c r="T23" i="17"/>
  <c r="R24" i="17"/>
  <c r="R21" i="17"/>
  <c r="T24" i="17"/>
  <c r="T20" i="17"/>
  <c r="R23" i="17"/>
  <c r="R20" i="17"/>
  <c r="O48" i="17"/>
  <c r="S44" i="17"/>
  <c r="S45" i="17"/>
  <c r="S47" i="17"/>
  <c r="S48" i="17"/>
  <c r="Q44" i="17"/>
  <c r="Q45" i="17"/>
  <c r="Q47" i="17"/>
  <c r="Q48" i="17"/>
  <c r="N16" i="17"/>
  <c r="R15" i="17"/>
  <c r="R13" i="17"/>
  <c r="T16" i="17"/>
  <c r="T15" i="17"/>
  <c r="T13" i="17"/>
  <c r="T12" i="17"/>
  <c r="R16" i="17"/>
  <c r="R12" i="17"/>
  <c r="R14" i="17"/>
  <c r="R54" i="17"/>
  <c r="S52" i="17"/>
  <c r="S53" i="17"/>
  <c r="S55" i="17"/>
  <c r="S56" i="17"/>
  <c r="Q52" i="17"/>
  <c r="Q53" i="17"/>
  <c r="Q55" i="17"/>
  <c r="Q56" i="17"/>
  <c r="S36" i="17"/>
  <c r="S37" i="17"/>
  <c r="S39" i="17"/>
  <c r="S40" i="17"/>
  <c r="Q36" i="17"/>
  <c r="Q37" i="17"/>
  <c r="Q39" i="17"/>
  <c r="Q40" i="17"/>
  <c r="R22" i="17"/>
  <c r="S70" i="17"/>
  <c r="N48" i="17"/>
  <c r="R45" i="17"/>
  <c r="R47" i="17"/>
  <c r="R48" i="17"/>
  <c r="R44" i="17"/>
  <c r="T45" i="17"/>
  <c r="T47" i="17"/>
  <c r="T48" i="17"/>
  <c r="T44" i="17"/>
  <c r="R70" i="17"/>
  <c r="N40" i="17"/>
  <c r="R37" i="17"/>
  <c r="R39" i="17"/>
  <c r="R40" i="17"/>
  <c r="R36" i="17"/>
  <c r="T37" i="17"/>
  <c r="T39" i="17"/>
  <c r="T40" i="17"/>
  <c r="T36" i="17"/>
  <c r="P38" i="17"/>
  <c r="T70" i="17"/>
  <c r="T46" i="17"/>
  <c r="Q46" i="17"/>
  <c r="T14" i="17"/>
  <c r="T22" i="17"/>
  <c r="T38" i="17"/>
  <c r="M40" i="17"/>
  <c r="O16" i="17"/>
  <c r="P16" i="17" s="1"/>
  <c r="N56" i="17"/>
  <c r="P54" i="17"/>
  <c r="M46" i="17"/>
  <c r="M16" i="17"/>
  <c r="O40" i="17"/>
  <c r="M70" i="17"/>
  <c r="M22" i="17"/>
  <c r="O56" i="17"/>
  <c r="P72" i="17" l="1"/>
  <c r="P40" i="17"/>
  <c r="P48" i="17"/>
  <c r="P56" i="17"/>
</calcChain>
</file>

<file path=xl/sharedStrings.xml><?xml version="1.0" encoding="utf-8"?>
<sst xmlns="http://schemas.openxmlformats.org/spreadsheetml/2006/main" count="15642" uniqueCount="6911">
  <si>
    <t>APHP</t>
  </si>
  <si>
    <t>CH</t>
  </si>
  <si>
    <t>CHR</t>
  </si>
  <si>
    <t>CLCC</t>
  </si>
  <si>
    <t>EBNL</t>
  </si>
  <si>
    <t>SSA</t>
  </si>
  <si>
    <t>Total France</t>
  </si>
  <si>
    <t>Catégorie d'établissement</t>
  </si>
  <si>
    <t>70-74 ans</t>
  </si>
  <si>
    <t>75-79 ans</t>
  </si>
  <si>
    <t>80 ans et plus</t>
  </si>
  <si>
    <t>Classe d’âge</t>
  </si>
  <si>
    <t>Ambulatoire</t>
  </si>
  <si>
    <t>Hospitalisation complète</t>
  </si>
  <si>
    <t>Séances</t>
  </si>
  <si>
    <t>Total hospitalisation</t>
  </si>
  <si>
    <t>Niveau de sévérité</t>
  </si>
  <si>
    <t>Les 10 racines dont la part en séjours est la plus grande</t>
  </si>
  <si>
    <t>GHM</t>
  </si>
  <si>
    <t>Les 10 régions ayant la plus grande part de séjours</t>
  </si>
  <si>
    <t>Région</t>
  </si>
  <si>
    <t>Les 5 régions les plus contributrices à la croissance</t>
  </si>
  <si>
    <t>Les 10 DA ayant la plus forte part de séjours</t>
  </si>
  <si>
    <t>01C03</t>
  </si>
  <si>
    <t>01C04</t>
  </si>
  <si>
    <t>01C05</t>
  </si>
  <si>
    <t>01C06</t>
  </si>
  <si>
    <t>01C08</t>
  </si>
  <si>
    <t>01C09</t>
  </si>
  <si>
    <t>01C10</t>
  </si>
  <si>
    <t>01C11</t>
  </si>
  <si>
    <t>01C12</t>
  </si>
  <si>
    <t>01C14</t>
  </si>
  <si>
    <t>01C15</t>
  </si>
  <si>
    <t>01K02</t>
  </si>
  <si>
    <t>01K03</t>
  </si>
  <si>
    <t>01K04</t>
  </si>
  <si>
    <t>01K05</t>
  </si>
  <si>
    <t>01K06</t>
  </si>
  <si>
    <t>01K07</t>
  </si>
  <si>
    <t>01M04</t>
  </si>
  <si>
    <t>01M05</t>
  </si>
  <si>
    <t>01M07</t>
  </si>
  <si>
    <t>01M08</t>
  </si>
  <si>
    <t>01M09</t>
  </si>
  <si>
    <t>01M10</t>
  </si>
  <si>
    <t>01M11</t>
  </si>
  <si>
    <t>01M12</t>
  </si>
  <si>
    <t>01M13</t>
  </si>
  <si>
    <t>01M15</t>
  </si>
  <si>
    <t>01M16</t>
  </si>
  <si>
    <t>01M17</t>
  </si>
  <si>
    <t>01M18</t>
  </si>
  <si>
    <t>01M19</t>
  </si>
  <si>
    <t>01M20</t>
  </si>
  <si>
    <t>01M21</t>
  </si>
  <si>
    <t>01M22</t>
  </si>
  <si>
    <t>01M23</t>
  </si>
  <si>
    <t>01M24</t>
  </si>
  <si>
    <t>01M25</t>
  </si>
  <si>
    <t>01M26</t>
  </si>
  <si>
    <t>01M27</t>
  </si>
  <si>
    <t>01M28</t>
  </si>
  <si>
    <t>01M29</t>
  </si>
  <si>
    <t>01M30</t>
  </si>
  <si>
    <t>01M31</t>
  </si>
  <si>
    <t>01M32</t>
  </si>
  <si>
    <t>01M33</t>
  </si>
  <si>
    <t>01M34</t>
  </si>
  <si>
    <t>01M35</t>
  </si>
  <si>
    <t>01M36</t>
  </si>
  <si>
    <t>01M37</t>
  </si>
  <si>
    <t>01M38</t>
  </si>
  <si>
    <t>01M39</t>
  </si>
  <si>
    <t>02C02</t>
  </si>
  <si>
    <t>02C03</t>
  </si>
  <si>
    <t>02C05</t>
  </si>
  <si>
    <t>02C06</t>
  </si>
  <si>
    <t>02C07</t>
  </si>
  <si>
    <t>02C08</t>
  </si>
  <si>
    <t>02C09</t>
  </si>
  <si>
    <t>02C10</t>
  </si>
  <si>
    <t>02C11</t>
  </si>
  <si>
    <t>02C12</t>
  </si>
  <si>
    <t>02C13</t>
  </si>
  <si>
    <t>02M02</t>
  </si>
  <si>
    <t>02M03</t>
  </si>
  <si>
    <t>02M04</t>
  </si>
  <si>
    <t>02M05</t>
  </si>
  <si>
    <t>02M07</t>
  </si>
  <si>
    <t>02M08</t>
  </si>
  <si>
    <t>02M09</t>
  </si>
  <si>
    <t>02M10</t>
  </si>
  <si>
    <t>03C05</t>
  </si>
  <si>
    <t>03C06</t>
  </si>
  <si>
    <t>03C07</t>
  </si>
  <si>
    <t>03C09</t>
  </si>
  <si>
    <t>03C10</t>
  </si>
  <si>
    <t>03C11</t>
  </si>
  <si>
    <t>03C12</t>
  </si>
  <si>
    <t>03C13</t>
  </si>
  <si>
    <t>03C14</t>
  </si>
  <si>
    <t>03C15</t>
  </si>
  <si>
    <t>03C16</t>
  </si>
  <si>
    <t>03C17</t>
  </si>
  <si>
    <t>03C18</t>
  </si>
  <si>
    <t>03C19</t>
  </si>
  <si>
    <t>03C20</t>
  </si>
  <si>
    <t>03C21</t>
  </si>
  <si>
    <t>03C24</t>
  </si>
  <si>
    <t>03C25</t>
  </si>
  <si>
    <t>03C26</t>
  </si>
  <si>
    <t>03C27</t>
  </si>
  <si>
    <t>03C28</t>
  </si>
  <si>
    <t>03C29</t>
  </si>
  <si>
    <t>03C30</t>
  </si>
  <si>
    <t>03K02</t>
  </si>
  <si>
    <t>03K03</t>
  </si>
  <si>
    <t>03K04</t>
  </si>
  <si>
    <t>03M02</t>
  </si>
  <si>
    <t>03M03</t>
  </si>
  <si>
    <t>03M04</t>
  </si>
  <si>
    <t>03M05</t>
  </si>
  <si>
    <t>03M06</t>
  </si>
  <si>
    <t>03M07</t>
  </si>
  <si>
    <t>03M08</t>
  </si>
  <si>
    <t>03M09</t>
  </si>
  <si>
    <t>03M10</t>
  </si>
  <si>
    <t>03M11</t>
  </si>
  <si>
    <t>03M12</t>
  </si>
  <si>
    <t>03M13</t>
  </si>
  <si>
    <t>03M14</t>
  </si>
  <si>
    <t>03M15</t>
  </si>
  <si>
    <t>04C02</t>
  </si>
  <si>
    <t>04C03</t>
  </si>
  <si>
    <t>04C04</t>
  </si>
  <si>
    <t>04K02</t>
  </si>
  <si>
    <t>04M02</t>
  </si>
  <si>
    <t>04M03</t>
  </si>
  <si>
    <t>04M04</t>
  </si>
  <si>
    <t>04M05</t>
  </si>
  <si>
    <t>04M06</t>
  </si>
  <si>
    <t>04M07</t>
  </si>
  <si>
    <t>04M08</t>
  </si>
  <si>
    <t>04M09</t>
  </si>
  <si>
    <t>04M10</t>
  </si>
  <si>
    <t>04M11</t>
  </si>
  <si>
    <t>04M12</t>
  </si>
  <si>
    <t>04M13</t>
  </si>
  <si>
    <t>04M14</t>
  </si>
  <si>
    <t>04M15</t>
  </si>
  <si>
    <t>04M16</t>
  </si>
  <si>
    <t>04M17</t>
  </si>
  <si>
    <t>04M18</t>
  </si>
  <si>
    <t>04M19</t>
  </si>
  <si>
    <t>04M20</t>
  </si>
  <si>
    <t>04M21</t>
  </si>
  <si>
    <t>04M22</t>
  </si>
  <si>
    <t>04M23</t>
  </si>
  <si>
    <t>04M24</t>
  </si>
  <si>
    <t>04M25</t>
  </si>
  <si>
    <t>04M26</t>
  </si>
  <si>
    <t>04M27</t>
  </si>
  <si>
    <t>05C02</t>
  </si>
  <si>
    <t>05C03</t>
  </si>
  <si>
    <t>05C04</t>
  </si>
  <si>
    <t>05C05</t>
  </si>
  <si>
    <t>05C06</t>
  </si>
  <si>
    <t>05C07</t>
  </si>
  <si>
    <t>05C08</t>
  </si>
  <si>
    <t>05C09</t>
  </si>
  <si>
    <t>05C10</t>
  </si>
  <si>
    <t>05C11</t>
  </si>
  <si>
    <t>05C12</t>
  </si>
  <si>
    <t>05C13</t>
  </si>
  <si>
    <t>05C14</t>
  </si>
  <si>
    <t>05C15</t>
  </si>
  <si>
    <t>05C17</t>
  </si>
  <si>
    <t>05C18</t>
  </si>
  <si>
    <t>05C19</t>
  </si>
  <si>
    <t>05C20</t>
  </si>
  <si>
    <t>05C21</t>
  </si>
  <si>
    <t>05C22</t>
  </si>
  <si>
    <t>05K05</t>
  </si>
  <si>
    <t>05K06</t>
  </si>
  <si>
    <t>05K10</t>
  </si>
  <si>
    <t>05K12</t>
  </si>
  <si>
    <t>05K14</t>
  </si>
  <si>
    <t>05K15</t>
  </si>
  <si>
    <t>05K17</t>
  </si>
  <si>
    <t>05K19</t>
  </si>
  <si>
    <t>05K20</t>
  </si>
  <si>
    <t>05K21</t>
  </si>
  <si>
    <t>05K22</t>
  </si>
  <si>
    <t>05K23</t>
  </si>
  <si>
    <t>05K24</t>
  </si>
  <si>
    <t>05K25</t>
  </si>
  <si>
    <t>05K26</t>
  </si>
  <si>
    <t>05M04</t>
  </si>
  <si>
    <t>05M05</t>
  </si>
  <si>
    <t>05M06</t>
  </si>
  <si>
    <t>05M07</t>
  </si>
  <si>
    <t>05M08</t>
  </si>
  <si>
    <t>05M09</t>
  </si>
  <si>
    <t>05M10</t>
  </si>
  <si>
    <t>05M11</t>
  </si>
  <si>
    <t>05M12</t>
  </si>
  <si>
    <t>05M13</t>
  </si>
  <si>
    <t>05M14</t>
  </si>
  <si>
    <t>05M15</t>
  </si>
  <si>
    <t>05M16</t>
  </si>
  <si>
    <t>05M17</t>
  </si>
  <si>
    <t>05M18</t>
  </si>
  <si>
    <t>05M19</t>
  </si>
  <si>
    <t>05M20</t>
  </si>
  <si>
    <t>05M21</t>
  </si>
  <si>
    <t>05M22</t>
  </si>
  <si>
    <t>05M23</t>
  </si>
  <si>
    <t>06C03</t>
  </si>
  <si>
    <t>06C04</t>
  </si>
  <si>
    <t>06C05</t>
  </si>
  <si>
    <t>06C07</t>
  </si>
  <si>
    <t>06C08</t>
  </si>
  <si>
    <t>06C09</t>
  </si>
  <si>
    <t>06C10</t>
  </si>
  <si>
    <t>06C12</t>
  </si>
  <si>
    <t>06C13</t>
  </si>
  <si>
    <t>06C14</t>
  </si>
  <si>
    <t>06C15</t>
  </si>
  <si>
    <t>06C16</t>
  </si>
  <si>
    <t>06C19</t>
  </si>
  <si>
    <t>06C20</t>
  </si>
  <si>
    <t>06C21</t>
  </si>
  <si>
    <t>06C22</t>
  </si>
  <si>
    <t>06C23</t>
  </si>
  <si>
    <t>06C24</t>
  </si>
  <si>
    <t>06C25</t>
  </si>
  <si>
    <t>06K02</t>
  </si>
  <si>
    <t>06K04</t>
  </si>
  <si>
    <t>06K05</t>
  </si>
  <si>
    <t>06K06</t>
  </si>
  <si>
    <t>06M02</t>
  </si>
  <si>
    <t>06M03</t>
  </si>
  <si>
    <t>06M04</t>
  </si>
  <si>
    <t>06M05</t>
  </si>
  <si>
    <t>06M06</t>
  </si>
  <si>
    <t>06M07</t>
  </si>
  <si>
    <t>06M08</t>
  </si>
  <si>
    <t>06M09</t>
  </si>
  <si>
    <t>06M10</t>
  </si>
  <si>
    <t>06M11</t>
  </si>
  <si>
    <t>06M12</t>
  </si>
  <si>
    <t>06M13</t>
  </si>
  <si>
    <t>06M14</t>
  </si>
  <si>
    <t>06M15</t>
  </si>
  <si>
    <t>06M16</t>
  </si>
  <si>
    <t>06M17</t>
  </si>
  <si>
    <t>06M18</t>
  </si>
  <si>
    <t>06M19</t>
  </si>
  <si>
    <t>06M20</t>
  </si>
  <si>
    <t>06M21</t>
  </si>
  <si>
    <t>07C06</t>
  </si>
  <si>
    <t>07C07</t>
  </si>
  <si>
    <t>07C08</t>
  </si>
  <si>
    <t>07C09</t>
  </si>
  <si>
    <t>07C10</t>
  </si>
  <si>
    <t>07C11</t>
  </si>
  <si>
    <t>07C12</t>
  </si>
  <si>
    <t>07C13</t>
  </si>
  <si>
    <t>07C14</t>
  </si>
  <si>
    <t>07K02</t>
  </si>
  <si>
    <t>07K04</t>
  </si>
  <si>
    <t>07K05</t>
  </si>
  <si>
    <t>07M02</t>
  </si>
  <si>
    <t>07M04</t>
  </si>
  <si>
    <t>07M06</t>
  </si>
  <si>
    <t>07M07</t>
  </si>
  <si>
    <t>07M08</t>
  </si>
  <si>
    <t>07M09</t>
  </si>
  <si>
    <t>07M10</t>
  </si>
  <si>
    <t>07M11</t>
  </si>
  <si>
    <t>07M12</t>
  </si>
  <si>
    <t>07M13</t>
  </si>
  <si>
    <t>07M14</t>
  </si>
  <si>
    <t>07M15</t>
  </si>
  <si>
    <t>07M16</t>
  </si>
  <si>
    <t>08C02</t>
  </si>
  <si>
    <t>08C04</t>
  </si>
  <si>
    <t>08C06</t>
  </si>
  <si>
    <t>08C12</t>
  </si>
  <si>
    <t>08C13</t>
  </si>
  <si>
    <t>08C14</t>
  </si>
  <si>
    <t>08C20</t>
  </si>
  <si>
    <t>08C21</t>
  </si>
  <si>
    <t>08C22</t>
  </si>
  <si>
    <t>08C24</t>
  </si>
  <si>
    <t>08C25</t>
  </si>
  <si>
    <t>08C27</t>
  </si>
  <si>
    <t>08C28</t>
  </si>
  <si>
    <t>08C29</t>
  </si>
  <si>
    <t>08C31</t>
  </si>
  <si>
    <t>08C32</t>
  </si>
  <si>
    <t>08C33</t>
  </si>
  <si>
    <t>08C34</t>
  </si>
  <si>
    <t>08C35</t>
  </si>
  <si>
    <t>08C36</t>
  </si>
  <si>
    <t>08C37</t>
  </si>
  <si>
    <t>08C38</t>
  </si>
  <si>
    <t>08C39</t>
  </si>
  <si>
    <t>08C40</t>
  </si>
  <si>
    <t>08C42</t>
  </si>
  <si>
    <t>08C43</t>
  </si>
  <si>
    <t>08C44</t>
  </si>
  <si>
    <t>08C45</t>
  </si>
  <si>
    <t>08C46</t>
  </si>
  <si>
    <t>08C47</t>
  </si>
  <si>
    <t>08C48</t>
  </si>
  <si>
    <t>08C49</t>
  </si>
  <si>
    <t>08C50</t>
  </si>
  <si>
    <t>08C51</t>
  </si>
  <si>
    <t>08C52</t>
  </si>
  <si>
    <t>08C53</t>
  </si>
  <si>
    <t>08C54</t>
  </si>
  <si>
    <t>08C55</t>
  </si>
  <si>
    <t>08C57</t>
  </si>
  <si>
    <t>08C58</t>
  </si>
  <si>
    <t>08C59</t>
  </si>
  <si>
    <t>08C60</t>
  </si>
  <si>
    <t>08K02</t>
  </si>
  <si>
    <t>08K03</t>
  </si>
  <si>
    <t>08K04</t>
  </si>
  <si>
    <t>08M04</t>
  </si>
  <si>
    <t>08M05</t>
  </si>
  <si>
    <t>08M06</t>
  </si>
  <si>
    <t>08M07</t>
  </si>
  <si>
    <t>08M08</t>
  </si>
  <si>
    <t>08M09</t>
  </si>
  <si>
    <t>08M10</t>
  </si>
  <si>
    <t>08M14</t>
  </si>
  <si>
    <t>08M15</t>
  </si>
  <si>
    <t>08M18</t>
  </si>
  <si>
    <t>08M19</t>
  </si>
  <si>
    <t>08M20</t>
  </si>
  <si>
    <t>08M21</t>
  </si>
  <si>
    <t>08M22</t>
  </si>
  <si>
    <t>08M23</t>
  </si>
  <si>
    <t>08M24</t>
  </si>
  <si>
    <t>08M25</t>
  </si>
  <si>
    <t>08M26</t>
  </si>
  <si>
    <t>08M27</t>
  </si>
  <si>
    <t>08M28</t>
  </si>
  <si>
    <t>08M29</t>
  </si>
  <si>
    <t>08M30</t>
  </si>
  <si>
    <t>08M31</t>
  </si>
  <si>
    <t>08M32</t>
  </si>
  <si>
    <t>08M33</t>
  </si>
  <si>
    <t>08M34</t>
  </si>
  <si>
    <t>08M35</t>
  </si>
  <si>
    <t>08M36</t>
  </si>
  <si>
    <t>08M37</t>
  </si>
  <si>
    <t>08M38</t>
  </si>
  <si>
    <t>09C02</t>
  </si>
  <si>
    <t>09C03</t>
  </si>
  <si>
    <t>09C04</t>
  </si>
  <si>
    <t>09C05</t>
  </si>
  <si>
    <t>09C06</t>
  </si>
  <si>
    <t>09C07</t>
  </si>
  <si>
    <t>09C08</t>
  </si>
  <si>
    <t>09C09</t>
  </si>
  <si>
    <t>09C10</t>
  </si>
  <si>
    <t>09C11</t>
  </si>
  <si>
    <t>09C12</t>
  </si>
  <si>
    <t>09C13</t>
  </si>
  <si>
    <t>09C14</t>
  </si>
  <si>
    <t>09C15</t>
  </si>
  <si>
    <t>09K02</t>
  </si>
  <si>
    <t>09M02</t>
  </si>
  <si>
    <t>09M03</t>
  </si>
  <si>
    <t>09M04</t>
  </si>
  <si>
    <t>09M05</t>
  </si>
  <si>
    <t>09M06</t>
  </si>
  <si>
    <t>09M07</t>
  </si>
  <si>
    <t>09M08</t>
  </si>
  <si>
    <t>09M09</t>
  </si>
  <si>
    <t>09M10</t>
  </si>
  <si>
    <t>09M11</t>
  </si>
  <si>
    <t>09M12</t>
  </si>
  <si>
    <t>09M13</t>
  </si>
  <si>
    <t>09M14</t>
  </si>
  <si>
    <t>09M15</t>
  </si>
  <si>
    <t>09Z02</t>
  </si>
  <si>
    <t>10C02</t>
  </si>
  <si>
    <t>10C03</t>
  </si>
  <si>
    <t>10C05</t>
  </si>
  <si>
    <t>10C07</t>
  </si>
  <si>
    <t>10C08</t>
  </si>
  <si>
    <t>10C09</t>
  </si>
  <si>
    <t>10C10</t>
  </si>
  <si>
    <t>10C11</t>
  </si>
  <si>
    <t>10C12</t>
  </si>
  <si>
    <t>10C13</t>
  </si>
  <si>
    <t>10M02</t>
  </si>
  <si>
    <t>10M03</t>
  </si>
  <si>
    <t>10M07</t>
  </si>
  <si>
    <t>10M08</t>
  </si>
  <si>
    <t>10M09</t>
  </si>
  <si>
    <t>10M10</t>
  </si>
  <si>
    <t>10M11</t>
  </si>
  <si>
    <t>10M12</t>
  </si>
  <si>
    <t>10M13</t>
  </si>
  <si>
    <t>10M14</t>
  </si>
  <si>
    <t>10M15</t>
  </si>
  <si>
    <t>10M16</t>
  </si>
  <si>
    <t>10M17</t>
  </si>
  <si>
    <t>10M18</t>
  </si>
  <si>
    <t>10M19</t>
  </si>
  <si>
    <t>10M20</t>
  </si>
  <si>
    <t>11C02</t>
  </si>
  <si>
    <t>11C03</t>
  </si>
  <si>
    <t>11C04</t>
  </si>
  <si>
    <t>11C06</t>
  </si>
  <si>
    <t>11C07</t>
  </si>
  <si>
    <t>11C08</t>
  </si>
  <si>
    <t>11C09</t>
  </si>
  <si>
    <t>11C10</t>
  </si>
  <si>
    <t>11C11</t>
  </si>
  <si>
    <t>11C12</t>
  </si>
  <si>
    <t>11C13</t>
  </si>
  <si>
    <t>11K02</t>
  </si>
  <si>
    <t>11K03</t>
  </si>
  <si>
    <t>11K04</t>
  </si>
  <si>
    <t>11K05</t>
  </si>
  <si>
    <t>11K06</t>
  </si>
  <si>
    <t>11K07</t>
  </si>
  <si>
    <t>11K08</t>
  </si>
  <si>
    <t>11M02</t>
  </si>
  <si>
    <t>11M03</t>
  </si>
  <si>
    <t>11M04</t>
  </si>
  <si>
    <t>11M06</t>
  </si>
  <si>
    <t>11M07</t>
  </si>
  <si>
    <t>11M08</t>
  </si>
  <si>
    <t>11M10</t>
  </si>
  <si>
    <t>11M11</t>
  </si>
  <si>
    <t>11M12</t>
  </si>
  <si>
    <t>11M15</t>
  </si>
  <si>
    <t>11M16</t>
  </si>
  <si>
    <t>11M17</t>
  </si>
  <si>
    <t>11M18</t>
  </si>
  <si>
    <t>11M19</t>
  </si>
  <si>
    <t>11M20</t>
  </si>
  <si>
    <t>12C03</t>
  </si>
  <si>
    <t>12C04</t>
  </si>
  <si>
    <t>12C05</t>
  </si>
  <si>
    <t>12C06</t>
  </si>
  <si>
    <t>12C07</t>
  </si>
  <si>
    <t>12C08</t>
  </si>
  <si>
    <t>12C09</t>
  </si>
  <si>
    <t>12C10</t>
  </si>
  <si>
    <t>12C11</t>
  </si>
  <si>
    <t>12C12</t>
  </si>
  <si>
    <t>12C13</t>
  </si>
  <si>
    <t>12K02</t>
  </si>
  <si>
    <t>12K03</t>
  </si>
  <si>
    <t>12K06</t>
  </si>
  <si>
    <t>12M03</t>
  </si>
  <si>
    <t>12M04</t>
  </si>
  <si>
    <t>12M05</t>
  </si>
  <si>
    <t>12M06</t>
  </si>
  <si>
    <t>12M07</t>
  </si>
  <si>
    <t>12M08</t>
  </si>
  <si>
    <t>12M09</t>
  </si>
  <si>
    <t>13C03</t>
  </si>
  <si>
    <t>13C04</t>
  </si>
  <si>
    <t>13C05</t>
  </si>
  <si>
    <t>13C06</t>
  </si>
  <si>
    <t>13C07</t>
  </si>
  <si>
    <t>13C08</t>
  </si>
  <si>
    <t>13C09</t>
  </si>
  <si>
    <t>13C10</t>
  </si>
  <si>
    <t>13C11</t>
  </si>
  <si>
    <t>13C12</t>
  </si>
  <si>
    <t>13C13</t>
  </si>
  <si>
    <t>13C14</t>
  </si>
  <si>
    <t>13C15</t>
  </si>
  <si>
    <t>13C16</t>
  </si>
  <si>
    <t>13C17</t>
  </si>
  <si>
    <t>13C18</t>
  </si>
  <si>
    <t>13C19</t>
  </si>
  <si>
    <t>13C20</t>
  </si>
  <si>
    <t>13K02</t>
  </si>
  <si>
    <t>13K03</t>
  </si>
  <si>
    <t>13K04</t>
  </si>
  <si>
    <t>13K05</t>
  </si>
  <si>
    <t>13K06</t>
  </si>
  <si>
    <t>13M03</t>
  </si>
  <si>
    <t>13M04</t>
  </si>
  <si>
    <t>13M05</t>
  </si>
  <si>
    <t>13M06</t>
  </si>
  <si>
    <t>13M07</t>
  </si>
  <si>
    <t>13M08</t>
  </si>
  <si>
    <t>13M09</t>
  </si>
  <si>
    <t>13M10</t>
  </si>
  <si>
    <t>14C03</t>
  </si>
  <si>
    <t>14C04</t>
  </si>
  <si>
    <t>14C05</t>
  </si>
  <si>
    <t>14C06</t>
  </si>
  <si>
    <t>14C07</t>
  </si>
  <si>
    <t>14C08</t>
  </si>
  <si>
    <t>14C09</t>
  </si>
  <si>
    <t>14C10</t>
  </si>
  <si>
    <t>14M02</t>
  </si>
  <si>
    <t>14M03</t>
  </si>
  <si>
    <t>14Z04</t>
  </si>
  <si>
    <t>14Z06</t>
  </si>
  <si>
    <t>14Z09</t>
  </si>
  <si>
    <t>14Z10</t>
  </si>
  <si>
    <t>14Z11</t>
  </si>
  <si>
    <t>14Z12</t>
  </si>
  <si>
    <t>14Z13</t>
  </si>
  <si>
    <t>14Z14</t>
  </si>
  <si>
    <t>14Z15</t>
  </si>
  <si>
    <t>14Z16</t>
  </si>
  <si>
    <t>15C02</t>
  </si>
  <si>
    <t>15C03</t>
  </si>
  <si>
    <t>15C04</t>
  </si>
  <si>
    <t>15C05</t>
  </si>
  <si>
    <t>15C06</t>
  </si>
  <si>
    <t>15M02</t>
  </si>
  <si>
    <t>15M03</t>
  </si>
  <si>
    <t>15M04</t>
  </si>
  <si>
    <t>15M05</t>
  </si>
  <si>
    <t>15M06</t>
  </si>
  <si>
    <t>15M07</t>
  </si>
  <si>
    <t>15M08</t>
  </si>
  <si>
    <t>15M09</t>
  </si>
  <si>
    <t>15M10</t>
  </si>
  <si>
    <t>15M11</t>
  </si>
  <si>
    <t>15M12</t>
  </si>
  <si>
    <t>15M13</t>
  </si>
  <si>
    <t>15M14</t>
  </si>
  <si>
    <t>16C02</t>
  </si>
  <si>
    <t>16C03</t>
  </si>
  <si>
    <t>16M06</t>
  </si>
  <si>
    <t>16M07</t>
  </si>
  <si>
    <t>16M08</t>
  </si>
  <si>
    <t>16M09</t>
  </si>
  <si>
    <t>16M10</t>
  </si>
  <si>
    <t>16M11</t>
  </si>
  <si>
    <t>16M12</t>
  </si>
  <si>
    <t>16M13</t>
  </si>
  <si>
    <t>16M14</t>
  </si>
  <si>
    <t>16M15</t>
  </si>
  <si>
    <t>16M16</t>
  </si>
  <si>
    <t>16M17</t>
  </si>
  <si>
    <t>16M18</t>
  </si>
  <si>
    <t>17K04</t>
  </si>
  <si>
    <t>17K05</t>
  </si>
  <si>
    <t>17K07</t>
  </si>
  <si>
    <t>17M05</t>
  </si>
  <si>
    <t>17M06</t>
  </si>
  <si>
    <t>17M08</t>
  </si>
  <si>
    <t>17M09</t>
  </si>
  <si>
    <t>17M14</t>
  </si>
  <si>
    <t>18C02</t>
  </si>
  <si>
    <t>18M02</t>
  </si>
  <si>
    <t>18M03</t>
  </si>
  <si>
    <t>18M04</t>
  </si>
  <si>
    <t>18M06</t>
  </si>
  <si>
    <t>18M07</t>
  </si>
  <si>
    <t>18M09</t>
  </si>
  <si>
    <t>18M10</t>
  </si>
  <si>
    <t>18M11</t>
  </si>
  <si>
    <t>18M12</t>
  </si>
  <si>
    <t>18M13</t>
  </si>
  <si>
    <t>18M14</t>
  </si>
  <si>
    <t>18M15</t>
  </si>
  <si>
    <t>19C02</t>
  </si>
  <si>
    <t>19M02</t>
  </si>
  <si>
    <t>19M06</t>
  </si>
  <si>
    <t>19M07</t>
  </si>
  <si>
    <t>19M10</t>
  </si>
  <si>
    <t>19M11</t>
  </si>
  <si>
    <t>19M12</t>
  </si>
  <si>
    <t>19M13</t>
  </si>
  <si>
    <t>19M14</t>
  </si>
  <si>
    <t>19M15</t>
  </si>
  <si>
    <t>19M16</t>
  </si>
  <si>
    <t>19M17</t>
  </si>
  <si>
    <t>19M18</t>
  </si>
  <si>
    <t>19M19</t>
  </si>
  <si>
    <t>19M20</t>
  </si>
  <si>
    <t>19M21</t>
  </si>
  <si>
    <t>19M22</t>
  </si>
  <si>
    <t>20Z02</t>
  </si>
  <si>
    <t>20Z03</t>
  </si>
  <si>
    <t>20Z04</t>
  </si>
  <si>
    <t>20Z05</t>
  </si>
  <si>
    <t>20Z06</t>
  </si>
  <si>
    <t>21C04</t>
  </si>
  <si>
    <t>21C05</t>
  </si>
  <si>
    <t>21C06</t>
  </si>
  <si>
    <t>21K02</t>
  </si>
  <si>
    <t>21M02</t>
  </si>
  <si>
    <t>21M04</t>
  </si>
  <si>
    <t>21M05</t>
  </si>
  <si>
    <t>21M06</t>
  </si>
  <si>
    <t>21M07</t>
  </si>
  <si>
    <t>21M10</t>
  </si>
  <si>
    <t>21M11</t>
  </si>
  <si>
    <t>21M12</t>
  </si>
  <si>
    <t>21M13</t>
  </si>
  <si>
    <t>21M14</t>
  </si>
  <si>
    <t>21M15</t>
  </si>
  <si>
    <t>21M16</t>
  </si>
  <si>
    <t>22C02</t>
  </si>
  <si>
    <t>22C03</t>
  </si>
  <si>
    <t>22K02</t>
  </si>
  <si>
    <t>22M02</t>
  </si>
  <si>
    <t>22Z02</t>
  </si>
  <si>
    <t>22Z03</t>
  </si>
  <si>
    <t>23C02</t>
  </si>
  <si>
    <t>23K02</t>
  </si>
  <si>
    <t>23K03</t>
  </si>
  <si>
    <t>23M02</t>
  </si>
  <si>
    <t>23M06</t>
  </si>
  <si>
    <t>23M07</t>
  </si>
  <si>
    <t>23M08</t>
  </si>
  <si>
    <t>23M09</t>
  </si>
  <si>
    <t>23M10</t>
  </si>
  <si>
    <t>23M11</t>
  </si>
  <si>
    <t>23M14</t>
  </si>
  <si>
    <t>23M15</t>
  </si>
  <si>
    <t>23M16</t>
  </si>
  <si>
    <t>23M19</t>
  </si>
  <si>
    <t>23M20</t>
  </si>
  <si>
    <t>23Z02</t>
  </si>
  <si>
    <t>25C02</t>
  </si>
  <si>
    <t>25M02</t>
  </si>
  <si>
    <t>25Z02</t>
  </si>
  <si>
    <t>25Z03</t>
  </si>
  <si>
    <t>26C02</t>
  </si>
  <si>
    <t>26M02</t>
  </si>
  <si>
    <t>27C02</t>
  </si>
  <si>
    <t>27C03</t>
  </si>
  <si>
    <t>27C04</t>
  </si>
  <si>
    <t>27C05</t>
  </si>
  <si>
    <t>27C06</t>
  </si>
  <si>
    <t>27C07</t>
  </si>
  <si>
    <t>27Z02</t>
  </si>
  <si>
    <t>27Z03</t>
  </si>
  <si>
    <t>27Z04</t>
  </si>
  <si>
    <t>Séjours en milliers - Montants en M€</t>
  </si>
  <si>
    <t>Type d'hospitalisation</t>
  </si>
  <si>
    <t>Catégorie majeure de diagnostic</t>
  </si>
  <si>
    <t>Domaine d'activité</t>
  </si>
  <si>
    <t>Les 10 régions ayant la plus grande part de volume économique</t>
  </si>
  <si>
    <t>Racine</t>
  </si>
  <si>
    <t>Type de séance</t>
  </si>
  <si>
    <t>Entraînements à la dialyse péritonéale automatisée (28Z01Z)</t>
  </si>
  <si>
    <t>Entraînements à la dialyse péritonéale continue ambulatoire (28Z02Z)</t>
  </si>
  <si>
    <t>Entraînements à l'hémodialyse (28Z03Z)</t>
  </si>
  <si>
    <t>Hémodialyse (28Z04Z)</t>
  </si>
  <si>
    <t>Dialyse en centre</t>
  </si>
  <si>
    <t>Dialyse hors centre*</t>
  </si>
  <si>
    <t>Ensemble dialyse</t>
  </si>
  <si>
    <t>Chimiothérapie pour tumeur (28Z07)</t>
  </si>
  <si>
    <t>Chimiothérapie pour affection non tumorale (28Z17)</t>
  </si>
  <si>
    <t>Chimiothérapie</t>
  </si>
  <si>
    <t>Transfusions (28Z14Z)</t>
  </si>
  <si>
    <t>Oxygénothérapie hyperbare (28Z15Z)</t>
  </si>
  <si>
    <t>Aphérèses sanguines (28Z16Z)</t>
  </si>
  <si>
    <t>Autres séances</t>
  </si>
  <si>
    <t>* Dialyse hors centre financée en forfaits D.</t>
  </si>
  <si>
    <t>Total</t>
  </si>
  <si>
    <t>Total Catégorie</t>
  </si>
  <si>
    <t>07K06</t>
  </si>
  <si>
    <t>23M21</t>
  </si>
  <si>
    <t>Attention, rajouter la dialyse hors centre</t>
  </si>
  <si>
    <t>Rajouter les forfaits</t>
  </si>
  <si>
    <t>CH T2A</t>
  </si>
  <si>
    <t>CH sous DAF</t>
  </si>
  <si>
    <t>Nombre de patients, en milliers (hors séances)</t>
  </si>
  <si>
    <t>Source</t>
  </si>
  <si>
    <t>PMSI MCO</t>
  </si>
  <si>
    <t>Période</t>
  </si>
  <si>
    <t>Classification des GHM</t>
  </si>
  <si>
    <t>Nombre d'établissements</t>
  </si>
  <si>
    <t>Nombre de séjours/séances 
(en milliers)</t>
  </si>
  <si>
    <t>L’analyse de l’activité présentée repose sur différents agrégats, notamment :</t>
  </si>
  <si>
    <t xml:space="preserve">Le type d’hospitalisation </t>
  </si>
  <si>
    <t>Il permet de distinguer les séjours en ambulatoire, les séjours en hospitalisation complète (au moins une nuitée) et les séances.</t>
  </si>
  <si>
    <t>Les catégories d’activité de soins (CAS) - hors séances</t>
  </si>
  <si>
    <t>Les catégories majeures de diagnostic (CMD)</t>
  </si>
  <si>
    <t>Correspondant aux deux premiers caractères (numériques) du GHM.</t>
  </si>
  <si>
    <t xml:space="preserve">Les domaines d’activité (DoAc) </t>
  </si>
  <si>
    <t>Dans chaque CMD, la distinction entre la discipline médicale et la discipline chirurgicale peut poser un problème d’interprétation. Pour y répondre, le regroupement en domaines d’activité s’est inspiré des « segments d’activité » qui existaient dans la nomenclature OAP. Les principales modifications sont les suivantes :</t>
  </si>
  <si>
    <t>Séjours</t>
  </si>
  <si>
    <t>Séances/forfaits</t>
  </si>
  <si>
    <t>- distinction de la psychiatrie et de la toxicologie, intoxications, alcool ;</t>
  </si>
  <si>
    <t>- regroupement des maladies infectieuses et du VIH ;</t>
  </si>
  <si>
    <t>- création d’un groupe « transplantations d’organes » ;</t>
  </si>
  <si>
    <t>- création d’un groupe « séances » ;</t>
  </si>
  <si>
    <t>- création d’un groupe « douleurs chroniques, soins palliatifs » ;</t>
  </si>
  <si>
    <t>Part en patients</t>
  </si>
  <si>
    <t>Nombre moyen de séjours par patient</t>
  </si>
  <si>
    <t>Nombre moyen de séances par patient</t>
  </si>
  <si>
    <t>HP</t>
  </si>
  <si>
    <t>1 - sans sévérité</t>
  </si>
  <si>
    <t>2 - sévérité légère</t>
  </si>
  <si>
    <t>3 - sévéritè modérée</t>
  </si>
  <si>
    <t>4 - sévérité lourde</t>
  </si>
  <si>
    <t>J - ambulatoire</t>
  </si>
  <si>
    <t>T - courte durée</t>
  </si>
  <si>
    <t>A - sans sévérité (CM 14 et 15)</t>
  </si>
  <si>
    <t>B - sévérité légèe (CM 14 et 15)</t>
  </si>
  <si>
    <t>C - sévérité modérée (CM 14 et 15)</t>
  </si>
  <si>
    <t>D - sévérité lourde (CM 14 et 15)</t>
  </si>
  <si>
    <t xml:space="preserve">E - décès </t>
  </si>
  <si>
    <t xml:space="preserve">Z </t>
  </si>
  <si>
    <t>- un domaine « activités inter spécialités, suivi thérapeutique d'affections connues » a été créé, regroupant notamment un certain nombre de racines de la CMD 23 (facteurs influant sur l’état de santé et autres motifs de recours aux services de santé) et les racines du type " autres ..." ;</t>
  </si>
  <si>
    <t>Il s’agit d’une proposition de classification qui a la particularité de s’affranchir des évolutions de regroupement des séjours selon les différentes versions de classification de GHM car elle repose de façon automatique sur la troisième lettre du code de la racine de GHM (C, M, K, Z) et la durée de séjour (avec ou sans nuitée). Il en résulte la répartition suivante :</t>
  </si>
  <si>
    <t>Sexe</t>
  </si>
  <si>
    <t>Nombre de séjours 2017 cylindré</t>
  </si>
  <si>
    <t>Volume économique 2017 cylindré</t>
  </si>
  <si>
    <t>Hommes</t>
  </si>
  <si>
    <t>Femmes</t>
  </si>
  <si>
    <t xml:space="preserve">Total France </t>
  </si>
  <si>
    <t>Journées de présence en millions</t>
  </si>
  <si>
    <t>Evolution du volume économique</t>
  </si>
  <si>
    <t>Homme</t>
  </si>
  <si>
    <t>Femme</t>
  </si>
  <si>
    <t>Taux de chaînage précisés dans l'onglet Descriptif</t>
  </si>
  <si>
    <t>Mode d'entrée - Provenance</t>
  </si>
  <si>
    <t>Mutation</t>
  </si>
  <si>
    <t>Transfert</t>
  </si>
  <si>
    <t>Domicile (hors urgences, hors ESMS)</t>
  </si>
  <si>
    <t>Urgences</t>
  </si>
  <si>
    <t>Médico-social (dont EHPAD)</t>
  </si>
  <si>
    <t>Séjours en milliers</t>
  </si>
  <si>
    <t>Domicile</t>
  </si>
  <si>
    <t>Décès</t>
  </si>
  <si>
    <t>Total séances / forfaits</t>
  </si>
  <si>
    <t>Nombre de séjours 2018 cylindré</t>
  </si>
  <si>
    <t>Volume économique 2018 cylindré</t>
  </si>
  <si>
    <t>Evolution volume économique 2017/2018</t>
  </si>
  <si>
    <t>Evolution nombre de séjours 2017/2018</t>
  </si>
  <si>
    <t>Effet structure 2017/2018</t>
  </si>
  <si>
    <t>08C61</t>
  </si>
  <si>
    <t>08C62</t>
  </si>
  <si>
    <t>17C06</t>
  </si>
  <si>
    <t>17C07</t>
  </si>
  <si>
    <t>17C08</t>
  </si>
  <si>
    <t>17K08</t>
  </si>
  <si>
    <t>17K09</t>
  </si>
  <si>
    <t>17M15</t>
  </si>
  <si>
    <t>17M16</t>
  </si>
  <si>
    <t>17M17</t>
  </si>
  <si>
    <t>En procédant ainsi, 27 domaines d’activité (DoAc) sont obtenus. Ils ont la particularité d’être transversaux à la répartition en M, C, O.</t>
  </si>
  <si>
    <t>Nombre de séjours 2019 cylindré</t>
  </si>
  <si>
    <t>Volume économique 2019 cylindré</t>
  </si>
  <si>
    <t>Nombre de séjours 2019</t>
  </si>
  <si>
    <t>Volume économique 2019</t>
  </si>
  <si>
    <t>Part en séjours 2019</t>
  </si>
  <si>
    <t>Part en volume économique 2019</t>
  </si>
  <si>
    <t>Evolution volume économique 2018/2019</t>
  </si>
  <si>
    <t>Evolution nombre de séjours 2018/2019</t>
  </si>
  <si>
    <t>Effet structure 2018/2019</t>
  </si>
  <si>
    <t>Contribution à l'évolution en séjours 2018/2019</t>
  </si>
  <si>
    <t>Contribution à l'évolution en volume 2018/2019</t>
  </si>
  <si>
    <t>Evolution du nombre de séjours</t>
  </si>
  <si>
    <t>Activité</t>
  </si>
  <si>
    <t>Mois</t>
  </si>
  <si>
    <t>Evolution nombre de séjours</t>
  </si>
  <si>
    <t xml:space="preserve">Nombre de séjours </t>
  </si>
  <si>
    <t>Nombre de séjours</t>
  </si>
  <si>
    <t>Janvier</t>
  </si>
  <si>
    <t>Février</t>
  </si>
  <si>
    <t>Mars
(+1 JO)</t>
  </si>
  <si>
    <t>Avril</t>
  </si>
  <si>
    <t>Mai
(-2 JO)</t>
  </si>
  <si>
    <t>Juin
(+2 JO)</t>
  </si>
  <si>
    <t>Juillet
(-1 JO)</t>
  </si>
  <si>
    <t>Août</t>
  </si>
  <si>
    <t>Septembre
(+1 JO)</t>
  </si>
  <si>
    <t>Octobre
(-1 JO)</t>
  </si>
  <si>
    <t>Novembre
(+1 JO)</t>
  </si>
  <si>
    <t>Décembre
(+1 JO)</t>
  </si>
  <si>
    <t>Activité hors prise en charge COVID</t>
  </si>
  <si>
    <t>Réanimation</t>
  </si>
  <si>
    <t>Soins intensifs</t>
  </si>
  <si>
    <t>Soins continus</t>
  </si>
  <si>
    <t>Perimètre des patients</t>
  </si>
  <si>
    <t>Perimètre des séjours</t>
  </si>
  <si>
    <t>Perimètre des établissements</t>
  </si>
  <si>
    <t>Onglets</t>
  </si>
  <si>
    <t>Methode</t>
  </si>
  <si>
    <t>Informations en lien avec la COVID-19</t>
  </si>
  <si>
    <t>Descriptif des données et des méthodes utilisée dans l'analyse</t>
  </si>
  <si>
    <t>COVID</t>
  </si>
  <si>
    <t>x</t>
  </si>
  <si>
    <t>Prise en charge des patients COVID-19</t>
  </si>
  <si>
    <t>regions_hs</t>
  </si>
  <si>
    <t xml:space="preserve">Déclinaison par région (hors séances) </t>
  </si>
  <si>
    <t>U07.10</t>
  </si>
  <si>
    <t>COVID-19, forme respiratoire, virus identifié</t>
  </si>
  <si>
    <t>U07.11</t>
  </si>
  <si>
    <t>COVID-19, forme respiratoire, virus non identifié</t>
  </si>
  <si>
    <t>U07.14</t>
  </si>
  <si>
    <t>COVID-19, autres formes cliniques, virus identifié</t>
  </si>
  <si>
    <t>U07.15</t>
  </si>
  <si>
    <t>COVID-19, autres formes cliniques, virus non identifié</t>
  </si>
  <si>
    <t>U07.1</t>
  </si>
  <si>
    <t>Classe d'âge</t>
  </si>
  <si>
    <t>Nombre de patients</t>
  </si>
  <si>
    <t>4-17 ans</t>
  </si>
  <si>
    <t>40-59 ans</t>
  </si>
  <si>
    <t>60-69 ans</t>
  </si>
  <si>
    <t>0-1 ans</t>
  </si>
  <si>
    <t>2-3 ans</t>
  </si>
  <si>
    <t>18-39</t>
  </si>
  <si>
    <t>Soins critiques</t>
  </si>
  <si>
    <t>mode_entree_hs</t>
  </si>
  <si>
    <t>mode_sortie_hs</t>
  </si>
  <si>
    <t>Total Hommes</t>
  </si>
  <si>
    <t>Total Femmes</t>
  </si>
  <si>
    <t>Sexe / Classe d'âge</t>
  </si>
  <si>
    <t>Taux de chaînage précisés dans l'onglet Methode</t>
  </si>
  <si>
    <t xml:space="preserve">Déclinaison par croisement sexe et classe d'âge (hors séances) </t>
  </si>
  <si>
    <t>Déclinaison par type d'hospitalisation (y compris séances et forfaits de dialyse)</t>
  </si>
  <si>
    <t>type_hospit</t>
  </si>
  <si>
    <t>Patients</t>
  </si>
  <si>
    <t>Méthode</t>
  </si>
  <si>
    <t>Description</t>
  </si>
  <si>
    <t>Mars</t>
  </si>
  <si>
    <t>Mai</t>
  </si>
  <si>
    <t>Juin</t>
  </si>
  <si>
    <t>Juillet</t>
  </si>
  <si>
    <t>Septembre</t>
  </si>
  <si>
    <t>Octobre</t>
  </si>
  <si>
    <t>Novembre</t>
  </si>
  <si>
    <t>Décembre</t>
  </si>
  <si>
    <t xml:space="preserve">Evolution nombre de séjours </t>
  </si>
  <si>
    <t xml:space="preserve">Part en séjours </t>
  </si>
  <si>
    <t>Mode de sortie - Provenance</t>
  </si>
  <si>
    <t xml:space="preserve">Type d'hospitalisation </t>
  </si>
  <si>
    <t>Groupe de classification</t>
  </si>
  <si>
    <t>Maladie respiratoire à Coronavirus 2019 (COVID-19)</t>
  </si>
  <si>
    <t>CAS_hs</t>
  </si>
  <si>
    <t>niveaux_hs</t>
  </si>
  <si>
    <t xml:space="preserve">Déclinaison par catégorie d'activité de soins (hors séances) </t>
  </si>
  <si>
    <t xml:space="preserve">Déclinaison par niveau de sévérité (hors séances) </t>
  </si>
  <si>
    <t>10 GP ayant le plus de poids dans les séjours, hors séances</t>
  </si>
  <si>
    <t xml:space="preserve">Activité des soins critiques (hors séances) </t>
  </si>
  <si>
    <t>Déclinaison par domaine d'activité (hors séances)</t>
  </si>
  <si>
    <t xml:space="preserve">Déclinaison par catégorie majeure de diagnostic (hors séances) </t>
  </si>
  <si>
    <t>Déclinaison par groupe de planification (hors séances)</t>
  </si>
  <si>
    <t>Soins_critiques_hs</t>
  </si>
  <si>
    <t>DA_hs</t>
  </si>
  <si>
    <t>CMD_hs</t>
  </si>
  <si>
    <t>GP_hs</t>
  </si>
  <si>
    <t>racines_hs</t>
  </si>
  <si>
    <t xml:space="preserve">Top racines (hors séances) </t>
  </si>
  <si>
    <t>Tops_racines_hs</t>
  </si>
  <si>
    <t>GHM_hs</t>
  </si>
  <si>
    <t>Evolution nombre de  séances / forfaits</t>
  </si>
  <si>
    <t>Tops_GHM_hs</t>
  </si>
  <si>
    <t>seances</t>
  </si>
  <si>
    <t xml:space="preserve">Top GHM (hors séances) </t>
  </si>
  <si>
    <t xml:space="preserve">Focus sur les séances (y compris forfaits de dialyse hors centre) </t>
  </si>
  <si>
    <t xml:space="preserve">Contribution à l'évolution en séjours  </t>
  </si>
  <si>
    <t>18-39 ans</t>
  </si>
  <si>
    <t>Mois_hs</t>
  </si>
  <si>
    <t>Déclinaison par mois (hors séances)</t>
  </si>
  <si>
    <t>&lt;1 ans</t>
  </si>
  <si>
    <t>1-3 ans</t>
  </si>
  <si>
    <t>age_sexe_hs</t>
  </si>
  <si>
    <t>Evolution en séjours corrigée des effets JO</t>
  </si>
  <si>
    <t xml:space="preserve">Séances d’irradiation et de préparation </t>
  </si>
  <si>
    <t>Nombre de patients 
(en séances)</t>
  </si>
  <si>
    <t>Statut juridique</t>
  </si>
  <si>
    <t>Etablissements publics</t>
  </si>
  <si>
    <t>Etablissements privés d'intérêt collectif</t>
  </si>
  <si>
    <t>Etablissements privés commerciaux</t>
  </si>
  <si>
    <t>statut_hs</t>
  </si>
  <si>
    <t xml:space="preserve">Déclinaison par statut juridique (hors séances) </t>
  </si>
  <si>
    <t xml:space="preserve">Contribution à l'évolution en séjours </t>
  </si>
  <si>
    <t>Les 10 CMD ayant la plus grande part de séjours, hors séances</t>
  </si>
  <si>
    <t>Les 5 GP les plus contributeurs à la croissance en séjours, hors séances</t>
  </si>
  <si>
    <t>Les 10 racines les plus contributrices à la croissance en séjours, hors séances</t>
  </si>
  <si>
    <t>Les 10 GHM ayant la plus grande part de séjours, hors séances</t>
  </si>
  <si>
    <t>Les 10 GHM les plus contributeurs à la croissance en séjours, hors séances</t>
  </si>
  <si>
    <t>ANALYSE DE L'ACTIVITE HOSPITALIERE</t>
  </si>
  <si>
    <t>Date de création</t>
  </si>
  <si>
    <t>Objectif</t>
  </si>
  <si>
    <t>Ce fichier décrit l’activité et l'évolution annuelle des prises en charges hospitalière en médecine,</t>
  </si>
  <si>
    <t>chirurgie et obstétrique (MCO), au niveau national.</t>
  </si>
  <si>
    <t>Etablissements de santé ayant une activité MCO, quelle que soit leur modalité de financement (tarification à l'activité - T2A ou sous dotation annuelle de financement - DAF).</t>
  </si>
  <si>
    <t>Agrégats d'activité utilisés</t>
  </si>
  <si>
    <t>La plupart des restitutions sont présentées hors séances, celles-ci font l'objet d'un onglet spécifique.</t>
  </si>
  <si>
    <t>pour l'analyse</t>
  </si>
  <si>
    <t>Patients correctement chaînés uniquement.</t>
  </si>
  <si>
    <t>Définition des séjours</t>
  </si>
  <si>
    <t>La définition suivante a été retenue pour l’identification des séjours hospitaliers pour prise en charge de la COVID-19 : tout séjour en hospitalisation complète</t>
  </si>
  <si>
    <t>en lien avec</t>
  </si>
  <si>
    <t>pour lequel un diagnostic de COVID-19 a été codé en position de diagnostic principal (DP) ou relié (DR).</t>
  </si>
  <si>
    <t>l'infection de Covid-19</t>
  </si>
  <si>
    <t xml:space="preserve">La position des DP et DR est recherchée pour chaque unité médicale (UM) dans laquelle le patient a été admis. </t>
  </si>
  <si>
    <t>Les autres hospitalisations, y compris celles avec un code COVID codé uniquement en position de diagnostic associé pour l’ensemble des UM sont exclues de ce périmètre.</t>
  </si>
  <si>
    <t>Les séances, les hospitalisations de jour et les séjours de patients diagnostiqués positifs à la COVID-19 mais asymptomatiques sont également exclus du périmètre.</t>
  </si>
  <si>
    <t>Les diagnostics de COVID-19 retenus, selon la classification CIM-10, sont :</t>
  </si>
  <si>
    <t>Le code U07.12 « COVID-19, porteur de SARS-CoV-2 asymptomatique, virus identifié » n’a pas été sélectionné car il concerne les personnes asymptomatiques</t>
  </si>
  <si>
    <t>hospitalisés pour d'autres motifs que la COVID-19.</t>
  </si>
  <si>
    <t>Le code U07.13 « Autres examens et mises en observations en lien avec l'épidémie COVID-19 » n’a pas été sélectionné car il concerne les personnes contacts</t>
  </si>
  <si>
    <t xml:space="preserve">ou coexposées pour lesquelles le diagnostic de COVID-19 est non retenu (diagnostic de COVID-19 non retenu cliniquement et/ou radiologiquement, </t>
  </si>
  <si>
    <t>prélèvement non effectué, non conclusif ou négatif ; cas possible secondairement infirmé).</t>
  </si>
  <si>
    <t>Evolution de l'activité</t>
  </si>
  <si>
    <t>Les taux d’évolution sont calculés à périmètre constant d'établissements.</t>
  </si>
  <si>
    <t xml:space="preserve">Outre les évolutions d’activité au cours de la période d'étude, les évolutions mensuelles sont également présentées. </t>
  </si>
  <si>
    <t>Ces évolutions mensuelles sont impactées par des effets calendaires.</t>
  </si>
  <si>
    <t>Par ailleurs, l’année 2020 étant bissextile, le mois de février comporte un jour (non ouvré) de plus qu’en 2019.</t>
  </si>
  <si>
    <t xml:space="preserve">Le Tableau 1 récapitule par mois la variation du nombre de jours ouvrés (JO), ainsi que l’impact sur l’évolution de l’activité entre 2019 et 2020. </t>
  </si>
  <si>
    <t xml:space="preserve">Par exemple, le mois de mai comporte deux jours ouvrés de moins en 2020 par rapport à 2019. Cet écart de deux jours ouvrés impacte à la baisse, </t>
  </si>
  <si>
    <t>toutes choses égales par ailleurs, l’évolution de l’activité estimée sur le mois de mai.</t>
  </si>
  <si>
    <t>Tableau 1 : Nombre de jours ouvrés par mois en 2019 et 2020 et impact sur l’évolution 2019-2020</t>
  </si>
  <si>
    <t>Nombre de jours ouvrés</t>
  </si>
  <si>
    <t>Ecart de  jours ouvrés (2020-2019)</t>
  </si>
  <si>
    <t>Impact sur les taux d’évolution 2020/2019</t>
  </si>
  <si>
    <t>Neutre</t>
  </si>
  <si>
    <t>Surévaluation (1 jour non ouvré en plus lié à l’année bissextile)</t>
  </si>
  <si>
    <t>Surévaluation</t>
  </si>
  <si>
    <t>Sous-évaluation</t>
  </si>
  <si>
    <t xml:space="preserve">Novembre </t>
  </si>
  <si>
    <t>TOTAL</t>
  </si>
  <si>
    <t>S’agissant du périmètre des séjours, tous les séjours MCO transmis sont pris en compte (y compris séjours en attente de valorisation et non pris en charge).</t>
  </si>
  <si>
    <t>Total France Soins critiques</t>
  </si>
  <si>
    <t>CMD</t>
  </si>
  <si>
    <t>Top 5 des racines les plus contributrices à l'évolution en volume économique de la CMD 08 (Affections et traumatismes de l'appareil musculosquelettique et du tissu conjonctif)</t>
  </si>
  <si>
    <t>08</t>
  </si>
  <si>
    <t>Top 5 des racines les plus contributrices à l'évolution en volume économique de la CMD 05 (Affections de l'appareil circulatoire)</t>
  </si>
  <si>
    <t>05</t>
  </si>
  <si>
    <t>Top 5 des racines les plus contributrices à l'évolution en volume économique de la CMD 02 (Affections de l'oeil)</t>
  </si>
  <si>
    <t>02</t>
  </si>
  <si>
    <t>Déclinaison par catégorie majeure de diagnostic et racine (hors séances)</t>
  </si>
  <si>
    <t>racines_CMD_hs</t>
  </si>
  <si>
    <t>Nombre de patients en milliers</t>
  </si>
  <si>
    <t xml:space="preserve">Déclinaison par mode d'entrée (hors séances) </t>
  </si>
  <si>
    <t xml:space="preserve">Déclinaison par mode de sortie (hors séances) </t>
  </si>
  <si>
    <t>Séjours et patients en milliers</t>
  </si>
  <si>
    <t xml:space="preserve">Nombre de  séances / forfaits </t>
  </si>
  <si>
    <t xml:space="preserve">Part en nombre de  séances / forfaits </t>
  </si>
  <si>
    <t xml:space="preserve">Type de soins </t>
  </si>
  <si>
    <t xml:space="preserve">Nombre de journées en service de soins critiques </t>
  </si>
  <si>
    <t xml:space="preserve">Evolution nombre de journées en service de soins critiques </t>
  </si>
  <si>
    <t xml:space="preserve">Type de séjours </t>
  </si>
  <si>
    <t xml:space="preserve">Nombre de journées d'hospitalisation </t>
  </si>
  <si>
    <t>Evolution nombre de journées d'hospitalisation</t>
  </si>
  <si>
    <t>Séjours avec Soins critiques</t>
  </si>
  <si>
    <t>dont séjours avec réanimation</t>
  </si>
  <si>
    <t>Séjours sans Soins critiques</t>
  </si>
  <si>
    <t>Déclinaison par racine (hors séances)</t>
  </si>
  <si>
    <t>Déclinaison par GHM (hors séances)</t>
  </si>
  <si>
    <t>Curiethérapie, en séances</t>
  </si>
  <si>
    <t>Séances d’irradiation externe</t>
  </si>
  <si>
    <t>Séances de préparation</t>
  </si>
  <si>
    <t>Total A,B,C,D
(CM 14 et 15)</t>
  </si>
  <si>
    <t>Total 1,2,3,4,J,T
(hors CM 14 et 15)</t>
  </si>
  <si>
    <t>06</t>
  </si>
  <si>
    <t>03</t>
  </si>
  <si>
    <t>Top 5 des racines les plus contributrices à l'évolution en volume économique de la CMD 03 (Affections des oreilles, du nez, de la gorge, de la bouche et des dents)</t>
  </si>
  <si>
    <t>Top 5 des racines les plus contributrices à l'évolution en volume économique de la CMD 06 (Affections du tube digestif)</t>
  </si>
  <si>
    <t>01</t>
  </si>
  <si>
    <t>04</t>
  </si>
  <si>
    <t>07</t>
  </si>
  <si>
    <t>09</t>
  </si>
  <si>
    <t>10</t>
  </si>
  <si>
    <t>11</t>
  </si>
  <si>
    <t>12</t>
  </si>
  <si>
    <t>13</t>
  </si>
  <si>
    <t>14</t>
  </si>
  <si>
    <t>15</t>
  </si>
  <si>
    <t>16</t>
  </si>
  <si>
    <t>17</t>
  </si>
  <si>
    <t>18</t>
  </si>
  <si>
    <t>19</t>
  </si>
  <si>
    <t>20</t>
  </si>
  <si>
    <t>21</t>
  </si>
  <si>
    <t>22</t>
  </si>
  <si>
    <t>23</t>
  </si>
  <si>
    <t>25</t>
  </si>
  <si>
    <t>26</t>
  </si>
  <si>
    <t>27</t>
  </si>
  <si>
    <t>D01</t>
  </si>
  <si>
    <t>D02</t>
  </si>
  <si>
    <t>D03</t>
  </si>
  <si>
    <t>D04</t>
  </si>
  <si>
    <t>D05</t>
  </si>
  <si>
    <t>D06</t>
  </si>
  <si>
    <t>D07</t>
  </si>
  <si>
    <t>D09</t>
  </si>
  <si>
    <t>D10</t>
  </si>
  <si>
    <t>D11</t>
  </si>
  <si>
    <t>D12</t>
  </si>
  <si>
    <t>D13</t>
  </si>
  <si>
    <t>D14</t>
  </si>
  <si>
    <t>D15</t>
  </si>
  <si>
    <t>D16</t>
  </si>
  <si>
    <t>D17</t>
  </si>
  <si>
    <t>D18</t>
  </si>
  <si>
    <t>D19</t>
  </si>
  <si>
    <t>D20</t>
  </si>
  <si>
    <t>D21</t>
  </si>
  <si>
    <t>D22</t>
  </si>
  <si>
    <t>D23</t>
  </si>
  <si>
    <t>D24</t>
  </si>
  <si>
    <t>D25</t>
  </si>
  <si>
    <t>D26</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</si>
  <si>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</si>
  <si>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</si>
  <si>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</si>
  <si>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</si>
  <si>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</si>
  <si>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</si>
  <si>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</si>
  <si>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</si>
  <si>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</si>
  <si>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</si>
  <si>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</si>
  <si>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</si>
  <si>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</si>
  <si>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</si>
  <si>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</si>
  <si>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</si>
  <si>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</si>
  <si>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</si>
  <si>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</si>
  <si>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</si>
  <si>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</si>
  <si>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</si>
  <si>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</si>
  <si>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</si>
  <si>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C25</t>
  </si>
  <si>
    <t>K01</t>
  </si>
  <si>
    <t>K02</t>
  </si>
  <si>
    <t>K03</t>
  </si>
  <si>
    <t>K04</t>
  </si>
  <si>
    <t>K05</t>
  </si>
  <si>
    <t>K06</t>
  </si>
  <si>
    <t>K07</t>
  </si>
  <si>
    <t>K08</t>
  </si>
  <si>
    <t>K09</t>
  </si>
  <si>
    <t>K10</t>
  </si>
  <si>
    <t>K11</t>
  </si>
  <si>
    <t>K12</t>
  </si>
  <si>
    <t>K13</t>
  </si>
  <si>
    <t>K14</t>
  </si>
  <si>
    <t>K15</t>
  </si>
  <si>
    <t>K16</t>
  </si>
  <si>
    <t>K17</t>
  </si>
  <si>
    <t>N01</t>
  </si>
  <si>
    <t>N02</t>
  </si>
  <si>
    <t>N03</t>
  </si>
  <si>
    <t>O01</t>
  </si>
  <si>
    <t>O02</t>
  </si>
  <si>
    <t>O03</t>
  </si>
  <si>
    <t>O04</t>
  </si>
  <si>
    <t>X01</t>
  </si>
  <si>
    <t>X02</t>
  </si>
  <si>
    <t>X03</t>
  </si>
  <si>
    <t>X04</t>
  </si>
  <si>
    <t>X05</t>
  </si>
  <si>
    <t>X06</t>
  </si>
  <si>
    <t>X07</t>
  </si>
  <si>
    <t>X08</t>
  </si>
  <si>
    <t>X09</t>
  </si>
  <si>
    <t>X10</t>
  </si>
  <si>
    <t>X11</t>
  </si>
  <si>
    <t>X12</t>
  </si>
  <si>
    <t>X13</t>
  </si>
  <si>
    <t>X14</t>
  </si>
  <si>
    <t>X15</t>
  </si>
  <si>
    <t>X16</t>
  </si>
  <si>
    <t>X17</t>
  </si>
  <si>
    <t>X18</t>
  </si>
  <si>
    <t>X19</t>
  </si>
  <si>
    <t>X20</t>
  </si>
  <si>
    <t>X21</t>
  </si>
  <si>
    <t>X22</t>
  </si>
  <si>
    <t>X23</t>
  </si>
  <si>
    <t>X24</t>
  </si>
  <si>
    <t>X25</t>
  </si>
  <si>
    <t>X26</t>
  </si>
  <si>
    <t xml:space="preserve">06K03 </t>
  </si>
  <si>
    <t>14Z08</t>
  </si>
  <si>
    <t xml:space="preserve">  </t>
  </si>
  <si>
    <t>1,27</t>
  </si>
  <si>
    <t>1,43</t>
  </si>
  <si>
    <t>1,51</t>
  </si>
  <si>
    <t>1,38</t>
  </si>
  <si>
    <t>1,26</t>
  </si>
  <si>
    <t>4,15</t>
  </si>
  <si>
    <t xml:space="preserve">AUVERGNE-RHÔNE-ALPES </t>
  </si>
  <si>
    <t xml:space="preserve">BOURGOGNE-FRANCHE-COMTÉ </t>
  </si>
  <si>
    <t xml:space="preserve">BRETAGNE </t>
  </si>
  <si>
    <t xml:space="preserve">CENTRE-VAL DE LOIRE </t>
  </si>
  <si>
    <t xml:space="preserve">CORSE </t>
  </si>
  <si>
    <t xml:space="preserve">GRAND EST </t>
  </si>
  <si>
    <t xml:space="preserve">GUADELOUPE </t>
  </si>
  <si>
    <t xml:space="preserve">GUYANE </t>
  </si>
  <si>
    <t xml:space="preserve">HAUTS-DE-FRANCE </t>
  </si>
  <si>
    <t xml:space="preserve">ILE-DE-FRANCE </t>
  </si>
  <si>
    <t xml:space="preserve">LA RÉUNION </t>
  </si>
  <si>
    <t xml:space="preserve">MARTINIQUE </t>
  </si>
  <si>
    <t xml:space="preserve">MAYOTTE </t>
  </si>
  <si>
    <t xml:space="preserve">NORMANDIE </t>
  </si>
  <si>
    <t xml:space="preserve">NOUVELLE-AQUITAINE </t>
  </si>
  <si>
    <t xml:space="preserve">OCCITANIE </t>
  </si>
  <si>
    <t xml:space="preserve">PAYS DE LA LOIRE </t>
  </si>
  <si>
    <t xml:space="preserve">PROVENCE-ALPES-CÔTE D'AZUR </t>
  </si>
  <si>
    <t>1,18</t>
  </si>
  <si>
    <t>1,33</t>
  </si>
  <si>
    <t>1,54</t>
  </si>
  <si>
    <t>1,73</t>
  </si>
  <si>
    <t>1,80</t>
  </si>
  <si>
    <t>1,87</t>
  </si>
  <si>
    <t>1,88</t>
  </si>
  <si>
    <t>1,57</t>
  </si>
  <si>
    <t>1,15</t>
  </si>
  <si>
    <t>1,31</t>
  </si>
  <si>
    <t>1,30</t>
  </si>
  <si>
    <t>1,45</t>
  </si>
  <si>
    <t>1,56</t>
  </si>
  <si>
    <t>1,62</t>
  </si>
  <si>
    <t>1,68</t>
  </si>
  <si>
    <t>1,69</t>
  </si>
  <si>
    <t>1,46</t>
  </si>
  <si>
    <t>1,17</t>
  </si>
  <si>
    <t>1,28</t>
  </si>
  <si>
    <t>1,32</t>
  </si>
  <si>
    <t>1,49</t>
  </si>
  <si>
    <t>1,65</t>
  </si>
  <si>
    <t>1,71</t>
  </si>
  <si>
    <t>1,77</t>
  </si>
  <si>
    <t xml:space="preserve">. </t>
  </si>
  <si>
    <t xml:space="preserve">01M092 </t>
  </si>
  <si>
    <t xml:space="preserve">01M162 </t>
  </si>
  <si>
    <t xml:space="preserve">01M192 </t>
  </si>
  <si>
    <t xml:space="preserve">13C202 </t>
  </si>
  <si>
    <t>01C031</t>
  </si>
  <si>
    <t>01C032</t>
  </si>
  <si>
    <t>01C033</t>
  </si>
  <si>
    <t>01C034</t>
  </si>
  <si>
    <t>01C041</t>
  </si>
  <si>
    <t>01C042</t>
  </si>
  <si>
    <t>01C043</t>
  </si>
  <si>
    <t>01C044</t>
  </si>
  <si>
    <t>01C051</t>
  </si>
  <si>
    <t>01C052</t>
  </si>
  <si>
    <t>01C053</t>
  </si>
  <si>
    <t>01C054</t>
  </si>
  <si>
    <t>01C061</t>
  </si>
  <si>
    <t>01C062</t>
  </si>
  <si>
    <t>01C063</t>
  </si>
  <si>
    <t>01C064</t>
  </si>
  <si>
    <t>01C081</t>
  </si>
  <si>
    <t>01C082</t>
  </si>
  <si>
    <t>01C083</t>
  </si>
  <si>
    <t>01C084</t>
  </si>
  <si>
    <t>01C08J</t>
  </si>
  <si>
    <t>01C091</t>
  </si>
  <si>
    <t>01C092</t>
  </si>
  <si>
    <t>01C093</t>
  </si>
  <si>
    <t>01C094</t>
  </si>
  <si>
    <t>01C101</t>
  </si>
  <si>
    <t>01C102</t>
  </si>
  <si>
    <t>01C103</t>
  </si>
  <si>
    <t>01C104</t>
  </si>
  <si>
    <t>01C10J</t>
  </si>
  <si>
    <t>01C111</t>
  </si>
  <si>
    <t>01C112</t>
  </si>
  <si>
    <t>01C113</t>
  </si>
  <si>
    <t>01C114</t>
  </si>
  <si>
    <t>01C121</t>
  </si>
  <si>
    <t>01C122</t>
  </si>
  <si>
    <t>01C123</t>
  </si>
  <si>
    <t>01C124</t>
  </si>
  <si>
    <t>01C141</t>
  </si>
  <si>
    <t>01C142</t>
  </si>
  <si>
    <t>01C143</t>
  </si>
  <si>
    <t>01C144</t>
  </si>
  <si>
    <t>01C14J</t>
  </si>
  <si>
    <t>01C151</t>
  </si>
  <si>
    <t>01C152</t>
  </si>
  <si>
    <t>01C153</t>
  </si>
  <si>
    <t>01C154</t>
  </si>
  <si>
    <t>01C15J</t>
  </si>
  <si>
    <t>01K021</t>
  </si>
  <si>
    <t>01K022</t>
  </si>
  <si>
    <t>01K023</t>
  </si>
  <si>
    <t>01K024</t>
  </si>
  <si>
    <t>01K031</t>
  </si>
  <si>
    <t>01K032</t>
  </si>
  <si>
    <t>01K033</t>
  </si>
  <si>
    <t>01K034</t>
  </si>
  <si>
    <t>01K04J</t>
  </si>
  <si>
    <t>01K05J</t>
  </si>
  <si>
    <t>01K06J</t>
  </si>
  <si>
    <t>01K071</t>
  </si>
  <si>
    <t>01K072</t>
  </si>
  <si>
    <t>01K073</t>
  </si>
  <si>
    <t>01K074</t>
  </si>
  <si>
    <t>01M041</t>
  </si>
  <si>
    <t>01M042</t>
  </si>
  <si>
    <t>01M043</t>
  </si>
  <si>
    <t>01M044</t>
  </si>
  <si>
    <t>01M04T</t>
  </si>
  <si>
    <t>01M051</t>
  </si>
  <si>
    <t>01M052</t>
  </si>
  <si>
    <t>01M053</t>
  </si>
  <si>
    <t>01M054</t>
  </si>
  <si>
    <t>01M05T</t>
  </si>
  <si>
    <t>01M071</t>
  </si>
  <si>
    <t>01M072</t>
  </si>
  <si>
    <t>01M073</t>
  </si>
  <si>
    <t>01M074</t>
  </si>
  <si>
    <t>01M07T</t>
  </si>
  <si>
    <t>01M081</t>
  </si>
  <si>
    <t>01M082</t>
  </si>
  <si>
    <t>01M083</t>
  </si>
  <si>
    <t>01M084</t>
  </si>
  <si>
    <t>01M08T</t>
  </si>
  <si>
    <t>01M091</t>
  </si>
  <si>
    <t>01M093</t>
  </si>
  <si>
    <t>01M094</t>
  </si>
  <si>
    <t>01M09T</t>
  </si>
  <si>
    <t>01M101</t>
  </si>
  <si>
    <t>01M102</t>
  </si>
  <si>
    <t>01M103</t>
  </si>
  <si>
    <t>01M104</t>
  </si>
  <si>
    <t>01M10T</t>
  </si>
  <si>
    <t>01M111</t>
  </si>
  <si>
    <t>01M112</t>
  </si>
  <si>
    <t>01M113</t>
  </si>
  <si>
    <t>01M114</t>
  </si>
  <si>
    <t>01M11T</t>
  </si>
  <si>
    <t>01M121</t>
  </si>
  <si>
    <t>01M122</t>
  </si>
  <si>
    <t>01M123</t>
  </si>
  <si>
    <t>01M124</t>
  </si>
  <si>
    <t>01M12T</t>
  </si>
  <si>
    <t>01M131</t>
  </si>
  <si>
    <t>01M132</t>
  </si>
  <si>
    <t>01M133</t>
  </si>
  <si>
    <t>01M134</t>
  </si>
  <si>
    <t>01M151</t>
  </si>
  <si>
    <t>01M152</t>
  </si>
  <si>
    <t>01M153</t>
  </si>
  <si>
    <t>01M154</t>
  </si>
  <si>
    <t>01M15T</t>
  </si>
  <si>
    <t>01M161</t>
  </si>
  <si>
    <t>01M163</t>
  </si>
  <si>
    <t>01M164</t>
  </si>
  <si>
    <t>01M16T</t>
  </si>
  <si>
    <t>01M171</t>
  </si>
  <si>
    <t>01M172</t>
  </si>
  <si>
    <t>01M173</t>
  </si>
  <si>
    <t>01M174</t>
  </si>
  <si>
    <t>01M17T</t>
  </si>
  <si>
    <t>01M181</t>
  </si>
  <si>
    <t>01M182</t>
  </si>
  <si>
    <t>01M183</t>
  </si>
  <si>
    <t>01M184</t>
  </si>
  <si>
    <t>01M18T</t>
  </si>
  <si>
    <t>01M191</t>
  </si>
  <si>
    <t>01M193</t>
  </si>
  <si>
    <t>01M194</t>
  </si>
  <si>
    <t>01M201</t>
  </si>
  <si>
    <t>01M202</t>
  </si>
  <si>
    <t>01M203</t>
  </si>
  <si>
    <t>01M204</t>
  </si>
  <si>
    <t>01M211</t>
  </si>
  <si>
    <t>01M212</t>
  </si>
  <si>
    <t>01M213</t>
  </si>
  <si>
    <t>01M214</t>
  </si>
  <si>
    <t>01M21T</t>
  </si>
  <si>
    <t>01M221</t>
  </si>
  <si>
    <t>01M222</t>
  </si>
  <si>
    <t>01M223</t>
  </si>
  <si>
    <t>01M224</t>
  </si>
  <si>
    <t>01M22T</t>
  </si>
  <si>
    <t>01M231</t>
  </si>
  <si>
    <t>01M232</t>
  </si>
  <si>
    <t>01M233</t>
  </si>
  <si>
    <t>01M234</t>
  </si>
  <si>
    <t>01M241</t>
  </si>
  <si>
    <t>01M242</t>
  </si>
  <si>
    <t>01M24T</t>
  </si>
  <si>
    <t>01M251</t>
  </si>
  <si>
    <t>01M252</t>
  </si>
  <si>
    <t>01M253</t>
  </si>
  <si>
    <t>01M254</t>
  </si>
  <si>
    <t>01M25T</t>
  </si>
  <si>
    <t>01M261</t>
  </si>
  <si>
    <t>01M262</t>
  </si>
  <si>
    <t>01M263</t>
  </si>
  <si>
    <t>01M264</t>
  </si>
  <si>
    <t>01M26T</t>
  </si>
  <si>
    <t>01M271</t>
  </si>
  <si>
    <t>01M272</t>
  </si>
  <si>
    <t>01M273</t>
  </si>
  <si>
    <t>01M274</t>
  </si>
  <si>
    <t>01M27T</t>
  </si>
  <si>
    <t>01M281</t>
  </si>
  <si>
    <t>01M282</t>
  </si>
  <si>
    <t>01M283</t>
  </si>
  <si>
    <t>01M284</t>
  </si>
  <si>
    <t>01M28T</t>
  </si>
  <si>
    <t>01M291</t>
  </si>
  <si>
    <t>01M292</t>
  </si>
  <si>
    <t>01M293</t>
  </si>
  <si>
    <t>01M301</t>
  </si>
  <si>
    <t>01M302</t>
  </si>
  <si>
    <t>01M303</t>
  </si>
  <si>
    <t>01M304</t>
  </si>
  <si>
    <t>01M30T</t>
  </si>
  <si>
    <t>01M311</t>
  </si>
  <si>
    <t>01M312</t>
  </si>
  <si>
    <t>01M313</t>
  </si>
  <si>
    <t>01M314</t>
  </si>
  <si>
    <t>01M31T</t>
  </si>
  <si>
    <t>01M32Z</t>
  </si>
  <si>
    <t>01M331</t>
  </si>
  <si>
    <t>01M332</t>
  </si>
  <si>
    <t>01M333</t>
  </si>
  <si>
    <t>01M334</t>
  </si>
  <si>
    <t>01M244</t>
  </si>
  <si>
    <t>01M294</t>
  </si>
  <si>
    <t>01M34Z</t>
  </si>
  <si>
    <t>01M35T</t>
  </si>
  <si>
    <t>01M35Z</t>
  </si>
  <si>
    <t>01M36E</t>
  </si>
  <si>
    <t>01M37E</t>
  </si>
  <si>
    <t>01M381</t>
  </si>
  <si>
    <t>01M382</t>
  </si>
  <si>
    <t>01M383</t>
  </si>
  <si>
    <t>01M384</t>
  </si>
  <si>
    <t>01M391</t>
  </si>
  <si>
    <t>01M392</t>
  </si>
  <si>
    <t>02C021</t>
  </si>
  <si>
    <t>02C022</t>
  </si>
  <si>
    <t>02C023</t>
  </si>
  <si>
    <t>02C024</t>
  </si>
  <si>
    <t>02C02J</t>
  </si>
  <si>
    <t>02C031</t>
  </si>
  <si>
    <t>02C032</t>
  </si>
  <si>
    <t>02C033</t>
  </si>
  <si>
    <t>02C034</t>
  </si>
  <si>
    <t>02C03J</t>
  </si>
  <si>
    <t>02C051</t>
  </si>
  <si>
    <t>02C052</t>
  </si>
  <si>
    <t>02C053</t>
  </si>
  <si>
    <t>02C054</t>
  </si>
  <si>
    <t>02C05J</t>
  </si>
  <si>
    <t>02C061</t>
  </si>
  <si>
    <t>02C062</t>
  </si>
  <si>
    <t>02C063</t>
  </si>
  <si>
    <t>02C064</t>
  </si>
  <si>
    <t>02C071</t>
  </si>
  <si>
    <t>02C072</t>
  </si>
  <si>
    <t>02C06J</t>
  </si>
  <si>
    <t>02C073</t>
  </si>
  <si>
    <t>02C074</t>
  </si>
  <si>
    <t>02C07J</t>
  </si>
  <si>
    <t>02C081</t>
  </si>
  <si>
    <t>02C082</t>
  </si>
  <si>
    <t>02C083</t>
  </si>
  <si>
    <t>02C084</t>
  </si>
  <si>
    <t>02C08J</t>
  </si>
  <si>
    <t>02C091</t>
  </si>
  <si>
    <t>02C092</t>
  </si>
  <si>
    <t>02C093</t>
  </si>
  <si>
    <t>02C09J</t>
  </si>
  <si>
    <t>02C101</t>
  </si>
  <si>
    <t>02C102</t>
  </si>
  <si>
    <t>02C103</t>
  </si>
  <si>
    <t>02C104</t>
  </si>
  <si>
    <t>02C10J</t>
  </si>
  <si>
    <t>02C111</t>
  </si>
  <si>
    <t>02C112</t>
  </si>
  <si>
    <t>02C113</t>
  </si>
  <si>
    <t>02C114</t>
  </si>
  <si>
    <t>02C11J</t>
  </si>
  <si>
    <t>02C121</t>
  </si>
  <si>
    <t>02C122</t>
  </si>
  <si>
    <t>02C123</t>
  </si>
  <si>
    <t>02C124</t>
  </si>
  <si>
    <t>02C12J</t>
  </si>
  <si>
    <t>02C131</t>
  </si>
  <si>
    <t>02C132</t>
  </si>
  <si>
    <t>02C133</t>
  </si>
  <si>
    <t>02C13J</t>
  </si>
  <si>
    <t>02M021</t>
  </si>
  <si>
    <t>02M022</t>
  </si>
  <si>
    <t>02M023</t>
  </si>
  <si>
    <t>02M024</t>
  </si>
  <si>
    <t>02M031</t>
  </si>
  <si>
    <t>02M032</t>
  </si>
  <si>
    <t>02M033</t>
  </si>
  <si>
    <t>02M034</t>
  </si>
  <si>
    <t>02M041</t>
  </si>
  <si>
    <t>02M042</t>
  </si>
  <si>
    <t>02M043</t>
  </si>
  <si>
    <t>02M044</t>
  </si>
  <si>
    <t>02M04T</t>
  </si>
  <si>
    <t>02M051</t>
  </si>
  <si>
    <t>02M052</t>
  </si>
  <si>
    <t>02M053</t>
  </si>
  <si>
    <t>02M054</t>
  </si>
  <si>
    <t>02M05T</t>
  </si>
  <si>
    <t>02M071</t>
  </si>
  <si>
    <t>02M072</t>
  </si>
  <si>
    <t>02M073</t>
  </si>
  <si>
    <t>02M074</t>
  </si>
  <si>
    <t>02M07T</t>
  </si>
  <si>
    <t>02M081</t>
  </si>
  <si>
    <t>02M082</t>
  </si>
  <si>
    <t>02M083</t>
  </si>
  <si>
    <t>02M084</t>
  </si>
  <si>
    <t>02M08T</t>
  </si>
  <si>
    <t>02M09Z</t>
  </si>
  <si>
    <t>02M10T</t>
  </si>
  <si>
    <t>02M10Z</t>
  </si>
  <si>
    <t>03C051</t>
  </si>
  <si>
    <t>03C052</t>
  </si>
  <si>
    <t>03C053</t>
  </si>
  <si>
    <t>03C054</t>
  </si>
  <si>
    <t>03C05T</t>
  </si>
  <si>
    <t>03C061</t>
  </si>
  <si>
    <t>03C062</t>
  </si>
  <si>
    <t>03C064</t>
  </si>
  <si>
    <t>03C06J</t>
  </si>
  <si>
    <t>03C071</t>
  </si>
  <si>
    <t>03C072</t>
  </si>
  <si>
    <t>03C073</t>
  </si>
  <si>
    <t>03C074</t>
  </si>
  <si>
    <t>03C07J</t>
  </si>
  <si>
    <t>03C091</t>
  </si>
  <si>
    <t>03C092</t>
  </si>
  <si>
    <t>03C093</t>
  </si>
  <si>
    <t>03C094</t>
  </si>
  <si>
    <t>03C09J</t>
  </si>
  <si>
    <t>03C101</t>
  </si>
  <si>
    <t>03C102</t>
  </si>
  <si>
    <t>03C103</t>
  </si>
  <si>
    <t>03C104</t>
  </si>
  <si>
    <t>03C111</t>
  </si>
  <si>
    <t>03C112</t>
  </si>
  <si>
    <t>03C113</t>
  </si>
  <si>
    <t>03C114</t>
  </si>
  <si>
    <t>03C121</t>
  </si>
  <si>
    <t>03C122</t>
  </si>
  <si>
    <t>03C123</t>
  </si>
  <si>
    <t>03C124</t>
  </si>
  <si>
    <t>03C131</t>
  </si>
  <si>
    <t>03C132</t>
  </si>
  <si>
    <t>03C133</t>
  </si>
  <si>
    <t>03C134</t>
  </si>
  <si>
    <t>03C141</t>
  </si>
  <si>
    <t>03C142</t>
  </si>
  <si>
    <t>03C143</t>
  </si>
  <si>
    <t>03C144</t>
  </si>
  <si>
    <t>03C14J</t>
  </si>
  <si>
    <t>03C151</t>
  </si>
  <si>
    <t>03C152</t>
  </si>
  <si>
    <t>03C153</t>
  </si>
  <si>
    <t>03C154</t>
  </si>
  <si>
    <t>03C15J</t>
  </si>
  <si>
    <t>03C161</t>
  </si>
  <si>
    <t>03C162</t>
  </si>
  <si>
    <t>03C163</t>
  </si>
  <si>
    <t>03C164</t>
  </si>
  <si>
    <t>03C16J</t>
  </si>
  <si>
    <t>03C171</t>
  </si>
  <si>
    <t>03C172</t>
  </si>
  <si>
    <t>03C173</t>
  </si>
  <si>
    <t>03C174</t>
  </si>
  <si>
    <t>03C17J</t>
  </si>
  <si>
    <t>03C181</t>
  </si>
  <si>
    <t>03C182</t>
  </si>
  <si>
    <t>03C183</t>
  </si>
  <si>
    <t>03C184</t>
  </si>
  <si>
    <t>03C191</t>
  </si>
  <si>
    <t>03C192</t>
  </si>
  <si>
    <t>03C193</t>
  </si>
  <si>
    <t>03C194</t>
  </si>
  <si>
    <t>03C19J</t>
  </si>
  <si>
    <t>03C201</t>
  </si>
  <si>
    <t>03C202</t>
  </si>
  <si>
    <t>03C203</t>
  </si>
  <si>
    <t>03C204</t>
  </si>
  <si>
    <t>03C20J</t>
  </si>
  <si>
    <t>03C211</t>
  </si>
  <si>
    <t>03C212</t>
  </si>
  <si>
    <t>03C214</t>
  </si>
  <si>
    <t>03C21J</t>
  </si>
  <si>
    <t>03C241</t>
  </si>
  <si>
    <t>03C242</t>
  </si>
  <si>
    <t>03C243</t>
  </si>
  <si>
    <t>03C244</t>
  </si>
  <si>
    <t>03C24J</t>
  </si>
  <si>
    <t>03C251</t>
  </si>
  <si>
    <t>03C252</t>
  </si>
  <si>
    <t>03C253</t>
  </si>
  <si>
    <t>03C254</t>
  </si>
  <si>
    <t>03C261</t>
  </si>
  <si>
    <t>03C262</t>
  </si>
  <si>
    <t>03C263</t>
  </si>
  <si>
    <t>03C264</t>
  </si>
  <si>
    <t>03C27J</t>
  </si>
  <si>
    <t>03C28J</t>
  </si>
  <si>
    <t>03C291</t>
  </si>
  <si>
    <t>03C292</t>
  </si>
  <si>
    <t>03C293</t>
  </si>
  <si>
    <t>03C294</t>
  </si>
  <si>
    <t>03C29J</t>
  </si>
  <si>
    <t>03C301</t>
  </si>
  <si>
    <t>03C302</t>
  </si>
  <si>
    <t>03C303</t>
  </si>
  <si>
    <t>03C304</t>
  </si>
  <si>
    <t>03C30J</t>
  </si>
  <si>
    <t>03K021</t>
  </si>
  <si>
    <t>03K022</t>
  </si>
  <si>
    <t>03K023</t>
  </si>
  <si>
    <t>03K024</t>
  </si>
  <si>
    <t>03K02J</t>
  </si>
  <si>
    <t>03K03J</t>
  </si>
  <si>
    <t>03K04J</t>
  </si>
  <si>
    <t>03M021</t>
  </si>
  <si>
    <t>03M022</t>
  </si>
  <si>
    <t>03M023</t>
  </si>
  <si>
    <t>03M024</t>
  </si>
  <si>
    <t>03M02T</t>
  </si>
  <si>
    <t>03M031</t>
  </si>
  <si>
    <t>03M032</t>
  </si>
  <si>
    <t>03M033</t>
  </si>
  <si>
    <t>03M034</t>
  </si>
  <si>
    <t>03M03T</t>
  </si>
  <si>
    <t>03M041</t>
  </si>
  <si>
    <t>03M042</t>
  </si>
  <si>
    <t>03M043</t>
  </si>
  <si>
    <t>03M044</t>
  </si>
  <si>
    <t>03M04T</t>
  </si>
  <si>
    <t>03M051</t>
  </si>
  <si>
    <t>03M052</t>
  </si>
  <si>
    <t>03M053</t>
  </si>
  <si>
    <t>03M054</t>
  </si>
  <si>
    <t>03M05T</t>
  </si>
  <si>
    <t>03M061</t>
  </si>
  <si>
    <t>03M062</t>
  </si>
  <si>
    <t>03M063</t>
  </si>
  <si>
    <t>03M064</t>
  </si>
  <si>
    <t>03M06T</t>
  </si>
  <si>
    <t>03M071</t>
  </si>
  <si>
    <t>03M072</t>
  </si>
  <si>
    <t>03M073</t>
  </si>
  <si>
    <t>03M074</t>
  </si>
  <si>
    <t>03M07T</t>
  </si>
  <si>
    <t>03M081</t>
  </si>
  <si>
    <t>03M082</t>
  </si>
  <si>
    <t>03M083</t>
  </si>
  <si>
    <t>03M084</t>
  </si>
  <si>
    <t>03M08T</t>
  </si>
  <si>
    <t>03M091</t>
  </si>
  <si>
    <t>03M092</t>
  </si>
  <si>
    <t>03M093</t>
  </si>
  <si>
    <t>03M094</t>
  </si>
  <si>
    <t>03M09T</t>
  </si>
  <si>
    <t>03M101</t>
  </si>
  <si>
    <t>03M102</t>
  </si>
  <si>
    <t>03M103</t>
  </si>
  <si>
    <t>03M104</t>
  </si>
  <si>
    <t>03M10T</t>
  </si>
  <si>
    <t>03M111</t>
  </si>
  <si>
    <t>03M112</t>
  </si>
  <si>
    <t>03M113</t>
  </si>
  <si>
    <t>03M114</t>
  </si>
  <si>
    <t>03M11T</t>
  </si>
  <si>
    <t>03M121</t>
  </si>
  <si>
    <t>03M122</t>
  </si>
  <si>
    <t>03M123</t>
  </si>
  <si>
    <t>03M124</t>
  </si>
  <si>
    <t>03M131</t>
  </si>
  <si>
    <t>03M132</t>
  </si>
  <si>
    <t>03M133</t>
  </si>
  <si>
    <t>03M134</t>
  </si>
  <si>
    <t>03M14Z</t>
  </si>
  <si>
    <t>03M15T</t>
  </si>
  <si>
    <t>03M15Z</t>
  </si>
  <si>
    <t>04C021</t>
  </si>
  <si>
    <t>04C022</t>
  </si>
  <si>
    <t>04C023</t>
  </si>
  <si>
    <t>04C024</t>
  </si>
  <si>
    <t>04C031</t>
  </si>
  <si>
    <t>04C032</t>
  </si>
  <si>
    <t>04C033</t>
  </si>
  <si>
    <t>04C034</t>
  </si>
  <si>
    <t>04C041</t>
  </si>
  <si>
    <t>04C042</t>
  </si>
  <si>
    <t>04C043</t>
  </si>
  <si>
    <t>04C044</t>
  </si>
  <si>
    <t>04K02J</t>
  </si>
  <si>
    <t>04M021</t>
  </si>
  <si>
    <t>04M022</t>
  </si>
  <si>
    <t>04M023</t>
  </si>
  <si>
    <t>04M024</t>
  </si>
  <si>
    <t>04M02T</t>
  </si>
  <si>
    <t>04M031</t>
  </si>
  <si>
    <t>04M032</t>
  </si>
  <si>
    <t>04M033</t>
  </si>
  <si>
    <t>04M034</t>
  </si>
  <si>
    <t>04M03T</t>
  </si>
  <si>
    <t>04M041</t>
  </si>
  <si>
    <t>04M042</t>
  </si>
  <si>
    <t>04M043</t>
  </si>
  <si>
    <t>04M044</t>
  </si>
  <si>
    <t>04M051</t>
  </si>
  <si>
    <t>04M052</t>
  </si>
  <si>
    <t>04M053</t>
  </si>
  <si>
    <t>04M054</t>
  </si>
  <si>
    <t>04M05T</t>
  </si>
  <si>
    <t>04M061</t>
  </si>
  <si>
    <t>04M062</t>
  </si>
  <si>
    <t>04M063</t>
  </si>
  <si>
    <t>04M064</t>
  </si>
  <si>
    <t>04M06T</t>
  </si>
  <si>
    <t>04M071</t>
  </si>
  <si>
    <t>04M072</t>
  </si>
  <si>
    <t>04M073</t>
  </si>
  <si>
    <t>04M074</t>
  </si>
  <si>
    <t>04M07T</t>
  </si>
  <si>
    <t>04M081</t>
  </si>
  <si>
    <t>04M082</t>
  </si>
  <si>
    <t>04M083</t>
  </si>
  <si>
    <t>04M084</t>
  </si>
  <si>
    <t>04M08T</t>
  </si>
  <si>
    <t>04M091</t>
  </si>
  <si>
    <t>04M092</t>
  </si>
  <si>
    <t>04M093</t>
  </si>
  <si>
    <t>04M094</t>
  </si>
  <si>
    <t>04M09T</t>
  </si>
  <si>
    <t>04M101</t>
  </si>
  <si>
    <t>04M102</t>
  </si>
  <si>
    <t>04M103</t>
  </si>
  <si>
    <t>04M104</t>
  </si>
  <si>
    <t>04M10T</t>
  </si>
  <si>
    <t>04M111</t>
  </si>
  <si>
    <t>04M112</t>
  </si>
  <si>
    <t>04M113</t>
  </si>
  <si>
    <t>04M114</t>
  </si>
  <si>
    <t>04M121</t>
  </si>
  <si>
    <t>04M122</t>
  </si>
  <si>
    <t>04M123</t>
  </si>
  <si>
    <t>04M124</t>
  </si>
  <si>
    <t>04M12T</t>
  </si>
  <si>
    <t>04M131</t>
  </si>
  <si>
    <t>04M132</t>
  </si>
  <si>
    <t>04M133</t>
  </si>
  <si>
    <t>04M134</t>
  </si>
  <si>
    <t>04M13T</t>
  </si>
  <si>
    <t>04M141</t>
  </si>
  <si>
    <t>04M142</t>
  </si>
  <si>
    <t>04M143</t>
  </si>
  <si>
    <t>04M144</t>
  </si>
  <si>
    <t>04M14T</t>
  </si>
  <si>
    <t>04M151</t>
  </si>
  <si>
    <t>04M152</t>
  </si>
  <si>
    <t>04M153</t>
  </si>
  <si>
    <t>04M154</t>
  </si>
  <si>
    <t>04M15T</t>
  </si>
  <si>
    <t>04M161</t>
  </si>
  <si>
    <t>04M162</t>
  </si>
  <si>
    <t>04M163</t>
  </si>
  <si>
    <t>04M164</t>
  </si>
  <si>
    <t>04M16T</t>
  </si>
  <si>
    <t>04M171</t>
  </si>
  <si>
    <t>04M172</t>
  </si>
  <si>
    <t>04M173</t>
  </si>
  <si>
    <t>04M174</t>
  </si>
  <si>
    <t>04M17T</t>
  </si>
  <si>
    <t>04M201</t>
  </si>
  <si>
    <t>04M202</t>
  </si>
  <si>
    <t>04M203</t>
  </si>
  <si>
    <t>04M204</t>
  </si>
  <si>
    <t>04M20T</t>
  </si>
  <si>
    <t>04M211</t>
  </si>
  <si>
    <t>04M212</t>
  </si>
  <si>
    <t>04M213</t>
  </si>
  <si>
    <t>04M214</t>
  </si>
  <si>
    <t>04M22Z</t>
  </si>
  <si>
    <t>04M23T</t>
  </si>
  <si>
    <t>04M23Z</t>
  </si>
  <si>
    <t>04M24E</t>
  </si>
  <si>
    <t>04M251</t>
  </si>
  <si>
    <t>04M252</t>
  </si>
  <si>
    <t>04M253</t>
  </si>
  <si>
    <t>04M254</t>
  </si>
  <si>
    <t>04M25T</t>
  </si>
  <si>
    <t>04M261</t>
  </si>
  <si>
    <t>04M262</t>
  </si>
  <si>
    <t>04M263</t>
  </si>
  <si>
    <t>04M264</t>
  </si>
  <si>
    <t>04M26T</t>
  </si>
  <si>
    <t>04M271</t>
  </si>
  <si>
    <t>04M272</t>
  </si>
  <si>
    <t>04M273</t>
  </si>
  <si>
    <t>04M274</t>
  </si>
  <si>
    <t>05C021</t>
  </si>
  <si>
    <t>05C022</t>
  </si>
  <si>
    <t>05C023</t>
  </si>
  <si>
    <t>05C024</t>
  </si>
  <si>
    <t>05C031</t>
  </si>
  <si>
    <t>05C032</t>
  </si>
  <si>
    <t>05C033</t>
  </si>
  <si>
    <t>05C034</t>
  </si>
  <si>
    <t>05C041</t>
  </si>
  <si>
    <t>05C042</t>
  </si>
  <si>
    <t>05C043</t>
  </si>
  <si>
    <t>05C044</t>
  </si>
  <si>
    <t>05C051</t>
  </si>
  <si>
    <t>05C052</t>
  </si>
  <si>
    <t>05C053</t>
  </si>
  <si>
    <t>05C054</t>
  </si>
  <si>
    <t>05C061</t>
  </si>
  <si>
    <t>05C062</t>
  </si>
  <si>
    <t>05C063</t>
  </si>
  <si>
    <t>05C064</t>
  </si>
  <si>
    <t>05C071</t>
  </si>
  <si>
    <t>05C072</t>
  </si>
  <si>
    <t>05C073</t>
  </si>
  <si>
    <t>05C074</t>
  </si>
  <si>
    <t>05C081</t>
  </si>
  <si>
    <t>05C082</t>
  </si>
  <si>
    <t>05C083</t>
  </si>
  <si>
    <t>05C084</t>
  </si>
  <si>
    <t>05C08T</t>
  </si>
  <si>
    <t>05C091</t>
  </si>
  <si>
    <t>05C092</t>
  </si>
  <si>
    <t>05C093</t>
  </si>
  <si>
    <t>05C094</t>
  </si>
  <si>
    <t>05C101</t>
  </si>
  <si>
    <t>05C102</t>
  </si>
  <si>
    <t>05C103</t>
  </si>
  <si>
    <t>05C104</t>
  </si>
  <si>
    <t>05C111</t>
  </si>
  <si>
    <t>05C112</t>
  </si>
  <si>
    <t>05C113</t>
  </si>
  <si>
    <t>05C114</t>
  </si>
  <si>
    <t>05C121</t>
  </si>
  <si>
    <t>05C122</t>
  </si>
  <si>
    <t>05C123</t>
  </si>
  <si>
    <t>05C124</t>
  </si>
  <si>
    <t>05C131</t>
  </si>
  <si>
    <t>05C132</t>
  </si>
  <si>
    <t>05C133</t>
  </si>
  <si>
    <t>05C134</t>
  </si>
  <si>
    <t>05C13J</t>
  </si>
  <si>
    <t>05C141</t>
  </si>
  <si>
    <t>05C142</t>
  </si>
  <si>
    <t>05C143</t>
  </si>
  <si>
    <t>05C144</t>
  </si>
  <si>
    <t>05C151</t>
  </si>
  <si>
    <t>05C152</t>
  </si>
  <si>
    <t>05C153</t>
  </si>
  <si>
    <t>05C154</t>
  </si>
  <si>
    <t>05C15T</t>
  </si>
  <si>
    <t>05C171</t>
  </si>
  <si>
    <t>05C172</t>
  </si>
  <si>
    <t>05C173</t>
  </si>
  <si>
    <t>05C174</t>
  </si>
  <si>
    <t>05C17J</t>
  </si>
  <si>
    <t>05C181</t>
  </si>
  <si>
    <t>05C182</t>
  </si>
  <si>
    <t>05C183</t>
  </si>
  <si>
    <t>05C184</t>
  </si>
  <si>
    <t>05C18J</t>
  </si>
  <si>
    <t>05C191</t>
  </si>
  <si>
    <t>05C192</t>
  </si>
  <si>
    <t>05C193</t>
  </si>
  <si>
    <t>05C194</t>
  </si>
  <si>
    <t>05C19T</t>
  </si>
  <si>
    <t>05C201</t>
  </si>
  <si>
    <t>05C202</t>
  </si>
  <si>
    <t>05C203</t>
  </si>
  <si>
    <t>05C204</t>
  </si>
  <si>
    <t>05C211</t>
  </si>
  <si>
    <t>05C212</t>
  </si>
  <si>
    <t>05C213</t>
  </si>
  <si>
    <t>05C214</t>
  </si>
  <si>
    <t>05C21J</t>
  </si>
  <si>
    <t>05C221</t>
  </si>
  <si>
    <t>05C222</t>
  </si>
  <si>
    <t>05C223</t>
  </si>
  <si>
    <t>05C224</t>
  </si>
  <si>
    <t>05C22T</t>
  </si>
  <si>
    <t>05K051</t>
  </si>
  <si>
    <t>05K052</t>
  </si>
  <si>
    <t>05K053</t>
  </si>
  <si>
    <t>05K054</t>
  </si>
  <si>
    <t>05K061</t>
  </si>
  <si>
    <t>05K062</t>
  </si>
  <si>
    <t>05K063</t>
  </si>
  <si>
    <t>05K064</t>
  </si>
  <si>
    <t>05K06T</t>
  </si>
  <si>
    <t>05K101</t>
  </si>
  <si>
    <t>05K102</t>
  </si>
  <si>
    <t>05K103</t>
  </si>
  <si>
    <t>05K104</t>
  </si>
  <si>
    <t>05K10J</t>
  </si>
  <si>
    <t>05K121</t>
  </si>
  <si>
    <t>05K122</t>
  </si>
  <si>
    <t>05K123</t>
  </si>
  <si>
    <t>05K124</t>
  </si>
  <si>
    <t>05K14Z</t>
  </si>
  <si>
    <t>05K151</t>
  </si>
  <si>
    <t>05K152</t>
  </si>
  <si>
    <t>05K153</t>
  </si>
  <si>
    <t>05K154</t>
  </si>
  <si>
    <t>05K15J</t>
  </si>
  <si>
    <t>05K17J</t>
  </si>
  <si>
    <t>05K191</t>
  </si>
  <si>
    <t>05K192</t>
  </si>
  <si>
    <t>05K193</t>
  </si>
  <si>
    <t>05K194</t>
  </si>
  <si>
    <t>05K201</t>
  </si>
  <si>
    <t>05K202</t>
  </si>
  <si>
    <t>05K203</t>
  </si>
  <si>
    <t>05K204</t>
  </si>
  <si>
    <t>05K20T</t>
  </si>
  <si>
    <t>05K211</t>
  </si>
  <si>
    <t>05K212</t>
  </si>
  <si>
    <t>05K213</t>
  </si>
  <si>
    <t>05K214</t>
  </si>
  <si>
    <t>05K221</t>
  </si>
  <si>
    <t>05K222</t>
  </si>
  <si>
    <t>05K223</t>
  </si>
  <si>
    <t>05K224</t>
  </si>
  <si>
    <t>05K231</t>
  </si>
  <si>
    <t>05K232</t>
  </si>
  <si>
    <t>05K233</t>
  </si>
  <si>
    <t>05K234</t>
  </si>
  <si>
    <t>05K23J</t>
  </si>
  <si>
    <t>05K241</t>
  </si>
  <si>
    <t>05K242</t>
  </si>
  <si>
    <t>05K243</t>
  </si>
  <si>
    <t>05K244</t>
  </si>
  <si>
    <t>05K24J</t>
  </si>
  <si>
    <t>05K251</t>
  </si>
  <si>
    <t>05K252</t>
  </si>
  <si>
    <t>05K253</t>
  </si>
  <si>
    <t>05K254</t>
  </si>
  <si>
    <t>05K25J</t>
  </si>
  <si>
    <t>05K261</t>
  </si>
  <si>
    <t>05K262</t>
  </si>
  <si>
    <t>05K263</t>
  </si>
  <si>
    <t>05K264</t>
  </si>
  <si>
    <t>05K26J</t>
  </si>
  <si>
    <t>05M041</t>
  </si>
  <si>
    <t>05M042</t>
  </si>
  <si>
    <t>05M043</t>
  </si>
  <si>
    <t>05M044</t>
  </si>
  <si>
    <t>05M04T</t>
  </si>
  <si>
    <t>05M051</t>
  </si>
  <si>
    <t>05M052</t>
  </si>
  <si>
    <t>05M053</t>
  </si>
  <si>
    <t>05M054</t>
  </si>
  <si>
    <t>05M05T</t>
  </si>
  <si>
    <t>05M061</t>
  </si>
  <si>
    <t>05M062</t>
  </si>
  <si>
    <t>05M063</t>
  </si>
  <si>
    <t>05M064</t>
  </si>
  <si>
    <t>05M06T</t>
  </si>
  <si>
    <t>05M071</t>
  </si>
  <si>
    <t>05M072</t>
  </si>
  <si>
    <t>05M073</t>
  </si>
  <si>
    <t>05M074</t>
  </si>
  <si>
    <t>05M07T</t>
  </si>
  <si>
    <t>05M081</t>
  </si>
  <si>
    <t>05M082</t>
  </si>
  <si>
    <t>05M083</t>
  </si>
  <si>
    <t>05M084</t>
  </si>
  <si>
    <t>05M08T</t>
  </si>
  <si>
    <t>05M091</t>
  </si>
  <si>
    <t>05M092</t>
  </si>
  <si>
    <t>05M093</t>
  </si>
  <si>
    <t>05M094</t>
  </si>
  <si>
    <t>05M09T</t>
  </si>
  <si>
    <t>05M101</t>
  </si>
  <si>
    <t>05M102</t>
  </si>
  <si>
    <t>05M103</t>
  </si>
  <si>
    <t>05M104</t>
  </si>
  <si>
    <t>05M10T</t>
  </si>
  <si>
    <t>05M111</t>
  </si>
  <si>
    <t>05M112</t>
  </si>
  <si>
    <t>05M113</t>
  </si>
  <si>
    <t>05M114</t>
  </si>
  <si>
    <t>05M11T</t>
  </si>
  <si>
    <t>05M121</t>
  </si>
  <si>
    <t>05M122</t>
  </si>
  <si>
    <t>05M123</t>
  </si>
  <si>
    <t>05M124</t>
  </si>
  <si>
    <t>05M12T</t>
  </si>
  <si>
    <t>05M131</t>
  </si>
  <si>
    <t>05M132</t>
  </si>
  <si>
    <t>05M133</t>
  </si>
  <si>
    <t>05M134</t>
  </si>
  <si>
    <t>05M13T</t>
  </si>
  <si>
    <t>05M141</t>
  </si>
  <si>
    <t>05M142</t>
  </si>
  <si>
    <t>05M143</t>
  </si>
  <si>
    <t>05M144</t>
  </si>
  <si>
    <t>05M151</t>
  </si>
  <si>
    <t>05M152</t>
  </si>
  <si>
    <t>05M153</t>
  </si>
  <si>
    <t>05M154</t>
  </si>
  <si>
    <t>05M15T</t>
  </si>
  <si>
    <t>05M161</t>
  </si>
  <si>
    <t>05M162</t>
  </si>
  <si>
    <t>05M163</t>
  </si>
  <si>
    <t>05M164</t>
  </si>
  <si>
    <t>05M16T</t>
  </si>
  <si>
    <t>05M171</t>
  </si>
  <si>
    <t>05M172</t>
  </si>
  <si>
    <t>05M173</t>
  </si>
  <si>
    <t>05M174</t>
  </si>
  <si>
    <t>05M17T</t>
  </si>
  <si>
    <t>05M181</t>
  </si>
  <si>
    <t>05M182</t>
  </si>
  <si>
    <t>05M183</t>
  </si>
  <si>
    <t>05M184</t>
  </si>
  <si>
    <t>05M18T</t>
  </si>
  <si>
    <t>05M191</t>
  </si>
  <si>
    <t>05M192</t>
  </si>
  <si>
    <t>05M193</t>
  </si>
  <si>
    <t>05M194</t>
  </si>
  <si>
    <t>05M20Z</t>
  </si>
  <si>
    <t>05M21E</t>
  </si>
  <si>
    <t>05M22E</t>
  </si>
  <si>
    <t>05M23T</t>
  </si>
  <si>
    <t>05M23Z</t>
  </si>
  <si>
    <t>06C031</t>
  </si>
  <si>
    <t>06C032</t>
  </si>
  <si>
    <t>06C033</t>
  </si>
  <si>
    <t>06C034</t>
  </si>
  <si>
    <t>06C041</t>
  </si>
  <si>
    <t>06C042</t>
  </si>
  <si>
    <t>06C043</t>
  </si>
  <si>
    <t>06C044</t>
  </si>
  <si>
    <t>06C051</t>
  </si>
  <si>
    <t>06C052</t>
  </si>
  <si>
    <t>06C053</t>
  </si>
  <si>
    <t>06C054</t>
  </si>
  <si>
    <t>06C071</t>
  </si>
  <si>
    <t>06C072</t>
  </si>
  <si>
    <t>06C073</t>
  </si>
  <si>
    <t>06C074</t>
  </si>
  <si>
    <t>06C081</t>
  </si>
  <si>
    <t>06C082</t>
  </si>
  <si>
    <t>06C083</t>
  </si>
  <si>
    <t>06C084</t>
  </si>
  <si>
    <t>06C091</t>
  </si>
  <si>
    <t>06C092</t>
  </si>
  <si>
    <t>06C093</t>
  </si>
  <si>
    <t>06C094</t>
  </si>
  <si>
    <t>06C101</t>
  </si>
  <si>
    <t>06C102</t>
  </si>
  <si>
    <t>06C103</t>
  </si>
  <si>
    <t>06C104</t>
  </si>
  <si>
    <t>06C10J</t>
  </si>
  <si>
    <t>06C121</t>
  </si>
  <si>
    <t>06C122</t>
  </si>
  <si>
    <t>06C123</t>
  </si>
  <si>
    <t>06C124</t>
  </si>
  <si>
    <t>06C12J</t>
  </si>
  <si>
    <t>06C131</t>
  </si>
  <si>
    <t>06C132</t>
  </si>
  <si>
    <t>06C133</t>
  </si>
  <si>
    <t>06C134</t>
  </si>
  <si>
    <t>06C141</t>
  </si>
  <si>
    <t>06C142</t>
  </si>
  <si>
    <t>06C143</t>
  </si>
  <si>
    <t>06C144</t>
  </si>
  <si>
    <t>06C14J</t>
  </si>
  <si>
    <t>06C151</t>
  </si>
  <si>
    <t>06C152</t>
  </si>
  <si>
    <t>06C153</t>
  </si>
  <si>
    <t>06C154</t>
  </si>
  <si>
    <t>06C161</t>
  </si>
  <si>
    <t>06C162</t>
  </si>
  <si>
    <t>06C163</t>
  </si>
  <si>
    <t>06C164</t>
  </si>
  <si>
    <t>06C191</t>
  </si>
  <si>
    <t>06C192</t>
  </si>
  <si>
    <t>06C193</t>
  </si>
  <si>
    <t>06C194</t>
  </si>
  <si>
    <t>06C19J</t>
  </si>
  <si>
    <t>06C201</t>
  </si>
  <si>
    <t>06C202</t>
  </si>
  <si>
    <t>06C203</t>
  </si>
  <si>
    <t>06C204</t>
  </si>
  <si>
    <t>06C211</t>
  </si>
  <si>
    <t>06C212</t>
  </si>
  <si>
    <t>06C213</t>
  </si>
  <si>
    <t>06C214</t>
  </si>
  <si>
    <t>06C221</t>
  </si>
  <si>
    <t>06C222</t>
  </si>
  <si>
    <t>06C223</t>
  </si>
  <si>
    <t>06C224</t>
  </si>
  <si>
    <t>06C231</t>
  </si>
  <si>
    <t>06C232</t>
  </si>
  <si>
    <t>06C233</t>
  </si>
  <si>
    <t>06C234</t>
  </si>
  <si>
    <t>06C23J</t>
  </si>
  <si>
    <t>06C241</t>
  </si>
  <si>
    <t>06C242</t>
  </si>
  <si>
    <t>06C243</t>
  </si>
  <si>
    <t>06C244</t>
  </si>
  <si>
    <t>06C24J</t>
  </si>
  <si>
    <t>06C251</t>
  </si>
  <si>
    <t>06C252</t>
  </si>
  <si>
    <t>06C253</t>
  </si>
  <si>
    <t>06C254</t>
  </si>
  <si>
    <t>06C25J</t>
  </si>
  <si>
    <t>06K02Z</t>
  </si>
  <si>
    <t>06K03J</t>
  </si>
  <si>
    <t>06K04J</t>
  </si>
  <si>
    <t>06K05J</t>
  </si>
  <si>
    <t>06K06J</t>
  </si>
  <si>
    <t>06M021</t>
  </si>
  <si>
    <t>06M022</t>
  </si>
  <si>
    <t>06M023</t>
  </si>
  <si>
    <t>06M024</t>
  </si>
  <si>
    <t>06M02T</t>
  </si>
  <si>
    <t>06M031</t>
  </si>
  <si>
    <t>06M032</t>
  </si>
  <si>
    <t>06M033</t>
  </si>
  <si>
    <t>06M034</t>
  </si>
  <si>
    <t>06M03T</t>
  </si>
  <si>
    <t>06M041</t>
  </si>
  <si>
    <t>06M042</t>
  </si>
  <si>
    <t>06M043</t>
  </si>
  <si>
    <t>06M044</t>
  </si>
  <si>
    <t>06M04T</t>
  </si>
  <si>
    <t>06M051</t>
  </si>
  <si>
    <t>06M052</t>
  </si>
  <si>
    <t>06M053</t>
  </si>
  <si>
    <t>06M054</t>
  </si>
  <si>
    <t>06M05T</t>
  </si>
  <si>
    <t>06M061</t>
  </si>
  <si>
    <t>06M062</t>
  </si>
  <si>
    <t>06M063</t>
  </si>
  <si>
    <t>06M064</t>
  </si>
  <si>
    <t>06M06T</t>
  </si>
  <si>
    <t>06M071</t>
  </si>
  <si>
    <t>06M072</t>
  </si>
  <si>
    <t>06M073</t>
  </si>
  <si>
    <t>06M074</t>
  </si>
  <si>
    <t>06M07T</t>
  </si>
  <si>
    <t>06M081</t>
  </si>
  <si>
    <t>06M082</t>
  </si>
  <si>
    <t>06M083</t>
  </si>
  <si>
    <t>06M084</t>
  </si>
  <si>
    <t>06M08T</t>
  </si>
  <si>
    <t>06M091</t>
  </si>
  <si>
    <t>06M092</t>
  </si>
  <si>
    <t>06M093</t>
  </si>
  <si>
    <t>06M094</t>
  </si>
  <si>
    <t>06M09T</t>
  </si>
  <si>
    <t>06M101</t>
  </si>
  <si>
    <t>06M102</t>
  </si>
  <si>
    <t>06M103</t>
  </si>
  <si>
    <t>06M104</t>
  </si>
  <si>
    <t>06M111</t>
  </si>
  <si>
    <t>06M112</t>
  </si>
  <si>
    <t>06M113</t>
  </si>
  <si>
    <t>06M114</t>
  </si>
  <si>
    <t>06M11T</t>
  </si>
  <si>
    <t>06M121</t>
  </si>
  <si>
    <t>06M122</t>
  </si>
  <si>
    <t>06M123</t>
  </si>
  <si>
    <t>06M124</t>
  </si>
  <si>
    <t>06M12T</t>
  </si>
  <si>
    <t>06M131</t>
  </si>
  <si>
    <t>06M132</t>
  </si>
  <si>
    <t>06M133</t>
  </si>
  <si>
    <t>06M134</t>
  </si>
  <si>
    <t>06M13T</t>
  </si>
  <si>
    <t>06M141</t>
  </si>
  <si>
    <t>06M142</t>
  </si>
  <si>
    <t>06M143</t>
  </si>
  <si>
    <t>06M144</t>
  </si>
  <si>
    <t>06M15Z</t>
  </si>
  <si>
    <t>06M16Z</t>
  </si>
  <si>
    <t>06M17T</t>
  </si>
  <si>
    <t>06M17Z</t>
  </si>
  <si>
    <t>06M18T</t>
  </si>
  <si>
    <t>06M18Z</t>
  </si>
  <si>
    <t>06M191</t>
  </si>
  <si>
    <t>06M192</t>
  </si>
  <si>
    <t>06M193</t>
  </si>
  <si>
    <t>06M194</t>
  </si>
  <si>
    <t>06M201</t>
  </si>
  <si>
    <t>06M202</t>
  </si>
  <si>
    <t>06M203</t>
  </si>
  <si>
    <t>06M204</t>
  </si>
  <si>
    <t>06M20T</t>
  </si>
  <si>
    <t>06M211</t>
  </si>
  <si>
    <t>06M212</t>
  </si>
  <si>
    <t>06M213</t>
  </si>
  <si>
    <t>06M214</t>
  </si>
  <si>
    <t>07C061</t>
  </si>
  <si>
    <t>07C062</t>
  </si>
  <si>
    <t>07C063</t>
  </si>
  <si>
    <t>07C064</t>
  </si>
  <si>
    <t>07C071</t>
  </si>
  <si>
    <t>07C072</t>
  </si>
  <si>
    <t>07C073</t>
  </si>
  <si>
    <t>07C074</t>
  </si>
  <si>
    <t>07C081</t>
  </si>
  <si>
    <t>07C082</t>
  </si>
  <si>
    <t>07C083</t>
  </si>
  <si>
    <t>07C084</t>
  </si>
  <si>
    <t>07C091</t>
  </si>
  <si>
    <t>07C092</t>
  </si>
  <si>
    <t>07C093</t>
  </si>
  <si>
    <t>07C094</t>
  </si>
  <si>
    <t>07C101</t>
  </si>
  <si>
    <t>07C102</t>
  </si>
  <si>
    <t>07C103</t>
  </si>
  <si>
    <t>07C104</t>
  </si>
  <si>
    <t>07C111</t>
  </si>
  <si>
    <t>07C112</t>
  </si>
  <si>
    <t>07C113</t>
  </si>
  <si>
    <t>07C114</t>
  </si>
  <si>
    <t>07C121</t>
  </si>
  <si>
    <t>07C122</t>
  </si>
  <si>
    <t>07C123</t>
  </si>
  <si>
    <t>07C124</t>
  </si>
  <si>
    <t>07C131</t>
  </si>
  <si>
    <t>07C132</t>
  </si>
  <si>
    <t>07C133</t>
  </si>
  <si>
    <t>07C134</t>
  </si>
  <si>
    <t>07C141</t>
  </si>
  <si>
    <t>07C142</t>
  </si>
  <si>
    <t>07C143</t>
  </si>
  <si>
    <t>07C144</t>
  </si>
  <si>
    <t>07C14J</t>
  </si>
  <si>
    <t>07K02Z</t>
  </si>
  <si>
    <t>07K04J</t>
  </si>
  <si>
    <t>07K05J</t>
  </si>
  <si>
    <t>07K061</t>
  </si>
  <si>
    <t>07K062</t>
  </si>
  <si>
    <t>07K063</t>
  </si>
  <si>
    <t>07K064</t>
  </si>
  <si>
    <t>07M021</t>
  </si>
  <si>
    <t>07M022</t>
  </si>
  <si>
    <t>07M023</t>
  </si>
  <si>
    <t>07M024</t>
  </si>
  <si>
    <t>07M02T</t>
  </si>
  <si>
    <t>07M041</t>
  </si>
  <si>
    <t>07M042</t>
  </si>
  <si>
    <t>07M043</t>
  </si>
  <si>
    <t>07M044</t>
  </si>
  <si>
    <t>07M04T</t>
  </si>
  <si>
    <t>07M061</t>
  </si>
  <si>
    <t>07M062</t>
  </si>
  <si>
    <t>07M063</t>
  </si>
  <si>
    <t>07M064</t>
  </si>
  <si>
    <t>07M06T</t>
  </si>
  <si>
    <t>07M071</t>
  </si>
  <si>
    <t>07M072</t>
  </si>
  <si>
    <t>07M073</t>
  </si>
  <si>
    <t>07M074</t>
  </si>
  <si>
    <t>07M07T</t>
  </si>
  <si>
    <t>07M081</t>
  </si>
  <si>
    <t>07M082</t>
  </si>
  <si>
    <t>07M083</t>
  </si>
  <si>
    <t>07M084</t>
  </si>
  <si>
    <t>07M08T</t>
  </si>
  <si>
    <t>07M091</t>
  </si>
  <si>
    <t>07M092</t>
  </si>
  <si>
    <t>07M093</t>
  </si>
  <si>
    <t>07M094</t>
  </si>
  <si>
    <t>07M09T</t>
  </si>
  <si>
    <t>07M101</t>
  </si>
  <si>
    <t>07M102</t>
  </si>
  <si>
    <t>07M103</t>
  </si>
  <si>
    <t>07M104</t>
  </si>
  <si>
    <t>07M10T</t>
  </si>
  <si>
    <t>07M111</t>
  </si>
  <si>
    <t>07M112</t>
  </si>
  <si>
    <t>07M113</t>
  </si>
  <si>
    <t>07M114</t>
  </si>
  <si>
    <t>07M11T</t>
  </si>
  <si>
    <t>07M121</t>
  </si>
  <si>
    <t>07M122</t>
  </si>
  <si>
    <t>07M123</t>
  </si>
  <si>
    <t>07M124</t>
  </si>
  <si>
    <t>07M13Z</t>
  </si>
  <si>
    <t>07M14T</t>
  </si>
  <si>
    <t>07M14Z</t>
  </si>
  <si>
    <t>07M151</t>
  </si>
  <si>
    <t>07M152</t>
  </si>
  <si>
    <t>07M153</t>
  </si>
  <si>
    <t>07M154</t>
  </si>
  <si>
    <t>07M15T</t>
  </si>
  <si>
    <t>07M161</t>
  </si>
  <si>
    <t>07M162</t>
  </si>
  <si>
    <t>07M163</t>
  </si>
  <si>
    <t>07M164</t>
  </si>
  <si>
    <t>08C021</t>
  </si>
  <si>
    <t>08C022</t>
  </si>
  <si>
    <t>08C023</t>
  </si>
  <si>
    <t>08C024</t>
  </si>
  <si>
    <t>08C041</t>
  </si>
  <si>
    <t>08C042</t>
  </si>
  <si>
    <t>08C043</t>
  </si>
  <si>
    <t>08C044</t>
  </si>
  <si>
    <t>08C061</t>
  </si>
  <si>
    <t>08C062</t>
  </si>
  <si>
    <t>08C063</t>
  </si>
  <si>
    <t>08C064</t>
  </si>
  <si>
    <t>08C121</t>
  </si>
  <si>
    <t>08C122</t>
  </si>
  <si>
    <t>08C123</t>
  </si>
  <si>
    <t>08C124</t>
  </si>
  <si>
    <t>08C12J</t>
  </si>
  <si>
    <t>08C131</t>
  </si>
  <si>
    <t>08C132</t>
  </si>
  <si>
    <t>08C133</t>
  </si>
  <si>
    <t>08C134</t>
  </si>
  <si>
    <t>08C13J</t>
  </si>
  <si>
    <t>08C141</t>
  </si>
  <si>
    <t>08C142</t>
  </si>
  <si>
    <t>08C143</t>
  </si>
  <si>
    <t>08C144</t>
  </si>
  <si>
    <t>08C14J</t>
  </si>
  <si>
    <t>08C201</t>
  </si>
  <si>
    <t>08C202</t>
  </si>
  <si>
    <t>08C203</t>
  </si>
  <si>
    <t>08C204</t>
  </si>
  <si>
    <t>08C20J</t>
  </si>
  <si>
    <t>08C211</t>
  </si>
  <si>
    <t>08C212</t>
  </si>
  <si>
    <t>08C213</t>
  </si>
  <si>
    <t>08C214</t>
  </si>
  <si>
    <t>08C21J</t>
  </si>
  <si>
    <t>08C221</t>
  </si>
  <si>
    <t>08C222</t>
  </si>
  <si>
    <t>08C223</t>
  </si>
  <si>
    <t>08C224</t>
  </si>
  <si>
    <t>08C241</t>
  </si>
  <si>
    <t>08C242</t>
  </si>
  <si>
    <t>08C243</t>
  </si>
  <si>
    <t>08C244</t>
  </si>
  <si>
    <t>08C251</t>
  </si>
  <si>
    <t>08C252</t>
  </si>
  <si>
    <t>08C253</t>
  </si>
  <si>
    <t>08C254</t>
  </si>
  <si>
    <t>08C271</t>
  </si>
  <si>
    <t>08C272</t>
  </si>
  <si>
    <t>08C273</t>
  </si>
  <si>
    <t>08C274</t>
  </si>
  <si>
    <t>08C281</t>
  </si>
  <si>
    <t>08C282</t>
  </si>
  <si>
    <t>08C283</t>
  </si>
  <si>
    <t>08C284</t>
  </si>
  <si>
    <t>08C28J</t>
  </si>
  <si>
    <t>08C291</t>
  </si>
  <si>
    <t>08C292</t>
  </si>
  <si>
    <t>08C293</t>
  </si>
  <si>
    <t>08C294</t>
  </si>
  <si>
    <t>08C29J</t>
  </si>
  <si>
    <t>08C311</t>
  </si>
  <si>
    <t>08C312</t>
  </si>
  <si>
    <t>08C313</t>
  </si>
  <si>
    <t>08C314</t>
  </si>
  <si>
    <t>08C321</t>
  </si>
  <si>
    <t>08C322</t>
  </si>
  <si>
    <t>08C323</t>
  </si>
  <si>
    <t>08C324</t>
  </si>
  <si>
    <t>08C32J</t>
  </si>
  <si>
    <t>08C331</t>
  </si>
  <si>
    <t>08C332</t>
  </si>
  <si>
    <t>08C333</t>
  </si>
  <si>
    <t>08C334</t>
  </si>
  <si>
    <t>08C341</t>
  </si>
  <si>
    <t>08C342</t>
  </si>
  <si>
    <t>08C343</t>
  </si>
  <si>
    <t>08C344</t>
  </si>
  <si>
    <t>08C34J</t>
  </si>
  <si>
    <t>08C351</t>
  </si>
  <si>
    <t>08C352</t>
  </si>
  <si>
    <t>08C353</t>
  </si>
  <si>
    <t>08C354</t>
  </si>
  <si>
    <t>08C35J</t>
  </si>
  <si>
    <t>08C361</t>
  </si>
  <si>
    <t>08C362</t>
  </si>
  <si>
    <t>08C363</t>
  </si>
  <si>
    <t>08C364</t>
  </si>
  <si>
    <t>08C36J</t>
  </si>
  <si>
    <t>08C371</t>
  </si>
  <si>
    <t>08C372</t>
  </si>
  <si>
    <t>08C373</t>
  </si>
  <si>
    <t>08C374</t>
  </si>
  <si>
    <t>08C37J</t>
  </si>
  <si>
    <t>08C381</t>
  </si>
  <si>
    <t>08C382</t>
  </si>
  <si>
    <t>08C383</t>
  </si>
  <si>
    <t>08C384</t>
  </si>
  <si>
    <t>08C38J</t>
  </si>
  <si>
    <t>08C391</t>
  </si>
  <si>
    <t>08C392</t>
  </si>
  <si>
    <t>08C393</t>
  </si>
  <si>
    <t>08C394</t>
  </si>
  <si>
    <t>08C39J</t>
  </si>
  <si>
    <t>08C401</t>
  </si>
  <si>
    <t>08C402</t>
  </si>
  <si>
    <t>08C403</t>
  </si>
  <si>
    <t>08C404</t>
  </si>
  <si>
    <t>08C40J</t>
  </si>
  <si>
    <t>08C421</t>
  </si>
  <si>
    <t>08C422</t>
  </si>
  <si>
    <t>08C423</t>
  </si>
  <si>
    <t>08C424</t>
  </si>
  <si>
    <t>08C42J</t>
  </si>
  <si>
    <t>08C431</t>
  </si>
  <si>
    <t>08C432</t>
  </si>
  <si>
    <t>08C433</t>
  </si>
  <si>
    <t>08C434</t>
  </si>
  <si>
    <t>08C43J</t>
  </si>
  <si>
    <t>08C441</t>
  </si>
  <si>
    <t>08C442</t>
  </si>
  <si>
    <t>08C443</t>
  </si>
  <si>
    <t>08C444</t>
  </si>
  <si>
    <t>08C44J</t>
  </si>
  <si>
    <t>08C451</t>
  </si>
  <si>
    <t>08C452</t>
  </si>
  <si>
    <t>08C453</t>
  </si>
  <si>
    <t>08C454</t>
  </si>
  <si>
    <t>08C45J</t>
  </si>
  <si>
    <t>08C461</t>
  </si>
  <si>
    <t>08C462</t>
  </si>
  <si>
    <t>08C463</t>
  </si>
  <si>
    <t>08C464</t>
  </si>
  <si>
    <t>08C46J</t>
  </si>
  <si>
    <t>08C471</t>
  </si>
  <si>
    <t>08C472</t>
  </si>
  <si>
    <t>08C473</t>
  </si>
  <si>
    <t>08C474</t>
  </si>
  <si>
    <t>08C481</t>
  </si>
  <si>
    <t>08C482</t>
  </si>
  <si>
    <t>08C483</t>
  </si>
  <si>
    <t>08C484</t>
  </si>
  <si>
    <t>08C491</t>
  </si>
  <si>
    <t>08C492</t>
  </si>
  <si>
    <t>08C493</t>
  </si>
  <si>
    <t>08C494</t>
  </si>
  <si>
    <t>08C501</t>
  </si>
  <si>
    <t>08C502</t>
  </si>
  <si>
    <t>08C503</t>
  </si>
  <si>
    <t>08C504</t>
  </si>
  <si>
    <t>08C511</t>
  </si>
  <si>
    <t>08C512</t>
  </si>
  <si>
    <t>08C513</t>
  </si>
  <si>
    <t>08C514</t>
  </si>
  <si>
    <t>08C521</t>
  </si>
  <si>
    <t>08C522</t>
  </si>
  <si>
    <t>08C523</t>
  </si>
  <si>
    <t>08C524</t>
  </si>
  <si>
    <t>08C531</t>
  </si>
  <si>
    <t>08C532</t>
  </si>
  <si>
    <t>08C533</t>
  </si>
  <si>
    <t>08C534</t>
  </si>
  <si>
    <t>08C541</t>
  </si>
  <si>
    <t>08C542</t>
  </si>
  <si>
    <t>08C543</t>
  </si>
  <si>
    <t>08C544</t>
  </si>
  <si>
    <t>08C54J</t>
  </si>
  <si>
    <t>08C551</t>
  </si>
  <si>
    <t>08C552</t>
  </si>
  <si>
    <t>08C553</t>
  </si>
  <si>
    <t>08C554</t>
  </si>
  <si>
    <t>08C571</t>
  </si>
  <si>
    <t>08C572</t>
  </si>
  <si>
    <t>08C573</t>
  </si>
  <si>
    <t>08C574</t>
  </si>
  <si>
    <t>08C57J</t>
  </si>
  <si>
    <t>08C581</t>
  </si>
  <si>
    <t>08C582</t>
  </si>
  <si>
    <t>08C583</t>
  </si>
  <si>
    <t>08C584</t>
  </si>
  <si>
    <t>08C58J</t>
  </si>
  <si>
    <t>08C591</t>
  </si>
  <si>
    <t>08C592</t>
  </si>
  <si>
    <t>08C593</t>
  </si>
  <si>
    <t>08C594</t>
  </si>
  <si>
    <t>08C59J</t>
  </si>
  <si>
    <t>08C601</t>
  </si>
  <si>
    <t>08C602</t>
  </si>
  <si>
    <t>08C603</t>
  </si>
  <si>
    <t>08C604</t>
  </si>
  <si>
    <t>08C60J</t>
  </si>
  <si>
    <t>08C611</t>
  </si>
  <si>
    <t>08C612</t>
  </si>
  <si>
    <t>08C613</t>
  </si>
  <si>
    <t>08C614</t>
  </si>
  <si>
    <t>08C621</t>
  </si>
  <si>
    <t>08C622</t>
  </si>
  <si>
    <t>08C623</t>
  </si>
  <si>
    <t>08C624</t>
  </si>
  <si>
    <t>08C62J</t>
  </si>
  <si>
    <t>08K02J</t>
  </si>
  <si>
    <t>08K031</t>
  </si>
  <si>
    <t>08K032</t>
  </si>
  <si>
    <t>08K033</t>
  </si>
  <si>
    <t>08K034</t>
  </si>
  <si>
    <t>08K041</t>
  </si>
  <si>
    <t>08K042</t>
  </si>
  <si>
    <t>08K043</t>
  </si>
  <si>
    <t>08K044</t>
  </si>
  <si>
    <t>08M041</t>
  </si>
  <si>
    <t>08M042</t>
  </si>
  <si>
    <t>08M043</t>
  </si>
  <si>
    <t>08M044</t>
  </si>
  <si>
    <t>08M04T</t>
  </si>
  <si>
    <t>08M051</t>
  </si>
  <si>
    <t>08M052</t>
  </si>
  <si>
    <t>08M053</t>
  </si>
  <si>
    <t>08M054</t>
  </si>
  <si>
    <t>08M05T</t>
  </si>
  <si>
    <t>08M061</t>
  </si>
  <si>
    <t>08M062</t>
  </si>
  <si>
    <t>08M063</t>
  </si>
  <si>
    <t>08M064</t>
  </si>
  <si>
    <t>08M06T</t>
  </si>
  <si>
    <t>08M071</t>
  </si>
  <si>
    <t>08M072</t>
  </si>
  <si>
    <t>08M073</t>
  </si>
  <si>
    <t>08M074</t>
  </si>
  <si>
    <t>08M07T</t>
  </si>
  <si>
    <t>08M081</t>
  </si>
  <si>
    <t>08M082</t>
  </si>
  <si>
    <t>08M083</t>
  </si>
  <si>
    <t>08M084</t>
  </si>
  <si>
    <t>08M08T</t>
  </si>
  <si>
    <t>08M091</t>
  </si>
  <si>
    <t>08M092</t>
  </si>
  <si>
    <t>08M093</t>
  </si>
  <si>
    <t>08M094</t>
  </si>
  <si>
    <t>08M09T</t>
  </si>
  <si>
    <t>08M101</t>
  </si>
  <si>
    <t>08M102</t>
  </si>
  <si>
    <t>08M103</t>
  </si>
  <si>
    <t>08M104</t>
  </si>
  <si>
    <t>08M10T</t>
  </si>
  <si>
    <t>08M141</t>
  </si>
  <si>
    <t>08M142</t>
  </si>
  <si>
    <t>08M143</t>
  </si>
  <si>
    <t>08M144</t>
  </si>
  <si>
    <t>08M14T</t>
  </si>
  <si>
    <t>08M151</t>
  </si>
  <si>
    <t>08M152</t>
  </si>
  <si>
    <t>08M153</t>
  </si>
  <si>
    <t>08M154</t>
  </si>
  <si>
    <t>08M15T</t>
  </si>
  <si>
    <t>08M181</t>
  </si>
  <si>
    <t>08M182</t>
  </si>
  <si>
    <t>08M183</t>
  </si>
  <si>
    <t>08M184</t>
  </si>
  <si>
    <t>08M18T</t>
  </si>
  <si>
    <t>08M191</t>
  </si>
  <si>
    <t>08M192</t>
  </si>
  <si>
    <t>08M193</t>
  </si>
  <si>
    <t>08M194</t>
  </si>
  <si>
    <t>08M19T</t>
  </si>
  <si>
    <t>08M201</t>
  </si>
  <si>
    <t>08M202</t>
  </si>
  <si>
    <t>08M203</t>
  </si>
  <si>
    <t>08M204</t>
  </si>
  <si>
    <t>08M211</t>
  </si>
  <si>
    <t>08M212</t>
  </si>
  <si>
    <t>08M213</t>
  </si>
  <si>
    <t>08M214</t>
  </si>
  <si>
    <t>08M221</t>
  </si>
  <si>
    <t>08M222</t>
  </si>
  <si>
    <t>08M223</t>
  </si>
  <si>
    <t>08M224</t>
  </si>
  <si>
    <t>08M231</t>
  </si>
  <si>
    <t>08M232</t>
  </si>
  <si>
    <t>08M233</t>
  </si>
  <si>
    <t>08M234</t>
  </si>
  <si>
    <t>08M241</t>
  </si>
  <si>
    <t>08M242</t>
  </si>
  <si>
    <t>08M243</t>
  </si>
  <si>
    <t>08M244</t>
  </si>
  <si>
    <t>08M24T</t>
  </si>
  <si>
    <t>08M251</t>
  </si>
  <si>
    <t>08M252</t>
  </si>
  <si>
    <t>08M253</t>
  </si>
  <si>
    <t>08M254</t>
  </si>
  <si>
    <t>08M25T</t>
  </si>
  <si>
    <t>08M261</t>
  </si>
  <si>
    <t>08M262</t>
  </si>
  <si>
    <t>08M263</t>
  </si>
  <si>
    <t>08M264</t>
  </si>
  <si>
    <t>08M271</t>
  </si>
  <si>
    <t>08M272</t>
  </si>
  <si>
    <t>08M273</t>
  </si>
  <si>
    <t>08M274</t>
  </si>
  <si>
    <t>08M27T</t>
  </si>
  <si>
    <t>08M281</t>
  </si>
  <si>
    <t>08M282</t>
  </si>
  <si>
    <t>08M283</t>
  </si>
  <si>
    <t>08M284</t>
  </si>
  <si>
    <t>08M28T</t>
  </si>
  <si>
    <t>08M291</t>
  </si>
  <si>
    <t>08M292</t>
  </si>
  <si>
    <t>08M293</t>
  </si>
  <si>
    <t>08M294</t>
  </si>
  <si>
    <t>08M29T</t>
  </si>
  <si>
    <t>08M301</t>
  </si>
  <si>
    <t>08M302</t>
  </si>
  <si>
    <t>08M303</t>
  </si>
  <si>
    <t>08M304</t>
  </si>
  <si>
    <t>08M30T</t>
  </si>
  <si>
    <t>08M311</t>
  </si>
  <si>
    <t>08M312</t>
  </si>
  <si>
    <t>08M313</t>
  </si>
  <si>
    <t>08M314</t>
  </si>
  <si>
    <t>08M31T</t>
  </si>
  <si>
    <t>08M23T</t>
  </si>
  <si>
    <t>08M331</t>
  </si>
  <si>
    <t>08M332</t>
  </si>
  <si>
    <t>08M333</t>
  </si>
  <si>
    <t>08M334</t>
  </si>
  <si>
    <t>08M33T</t>
  </si>
  <si>
    <t>08M341</t>
  </si>
  <si>
    <t>08M342</t>
  </si>
  <si>
    <t>08M343</t>
  </si>
  <si>
    <t>08M344</t>
  </si>
  <si>
    <t>08M34T</t>
  </si>
  <si>
    <t>08M35Z</t>
  </si>
  <si>
    <t>08M36T</t>
  </si>
  <si>
    <t>08M36Z</t>
  </si>
  <si>
    <t>08M371</t>
  </si>
  <si>
    <t>08M372</t>
  </si>
  <si>
    <t>08M373</t>
  </si>
  <si>
    <t>08M374</t>
  </si>
  <si>
    <t>08M37T</t>
  </si>
  <si>
    <t>08M381</t>
  </si>
  <si>
    <t>08M382</t>
  </si>
  <si>
    <t>08M383</t>
  </si>
  <si>
    <t>08M384</t>
  </si>
  <si>
    <t>08M38T</t>
  </si>
  <si>
    <t>09C021</t>
  </si>
  <si>
    <t>09C022</t>
  </si>
  <si>
    <t>09C023</t>
  </si>
  <si>
    <t>09C024</t>
  </si>
  <si>
    <t>09C02J</t>
  </si>
  <si>
    <t>09C031</t>
  </si>
  <si>
    <t>09C032</t>
  </si>
  <si>
    <t>09C033</t>
  </si>
  <si>
    <t>09C034</t>
  </si>
  <si>
    <t>09C03J</t>
  </si>
  <si>
    <t>09C041</t>
  </si>
  <si>
    <t>09C042</t>
  </si>
  <si>
    <t>09C043</t>
  </si>
  <si>
    <t>09C044</t>
  </si>
  <si>
    <t>09C051</t>
  </si>
  <si>
    <t>09C052</t>
  </si>
  <si>
    <t>09C053</t>
  </si>
  <si>
    <t>09C054</t>
  </si>
  <si>
    <t>09C05J</t>
  </si>
  <si>
    <t>09C061</t>
  </si>
  <si>
    <t>09C062</t>
  </si>
  <si>
    <t>09C063</t>
  </si>
  <si>
    <t>09C064</t>
  </si>
  <si>
    <t>09C06T</t>
  </si>
  <si>
    <t>09C071</t>
  </si>
  <si>
    <t>09C072</t>
  </si>
  <si>
    <t>09C073</t>
  </si>
  <si>
    <t>09C074</t>
  </si>
  <si>
    <t>09C07J</t>
  </si>
  <si>
    <t>09C081</t>
  </si>
  <si>
    <t>09C082</t>
  </si>
  <si>
    <t>09C083</t>
  </si>
  <si>
    <t>09C084</t>
  </si>
  <si>
    <t>09C08J</t>
  </si>
  <si>
    <t>09C091</t>
  </si>
  <si>
    <t>09C092</t>
  </si>
  <si>
    <t>09C093</t>
  </si>
  <si>
    <t>09C094</t>
  </si>
  <si>
    <t>09C09J</t>
  </si>
  <si>
    <t>09C101</t>
  </si>
  <si>
    <t>09C102</t>
  </si>
  <si>
    <t>09C103</t>
  </si>
  <si>
    <t>09C104</t>
  </si>
  <si>
    <t>09C10J</t>
  </si>
  <si>
    <t>09C111</t>
  </si>
  <si>
    <t>09C112</t>
  </si>
  <si>
    <t>09C113</t>
  </si>
  <si>
    <t>09C114</t>
  </si>
  <si>
    <t>09C121</t>
  </si>
  <si>
    <t>09C122</t>
  </si>
  <si>
    <t>09C123</t>
  </si>
  <si>
    <t>09C124</t>
  </si>
  <si>
    <t>09C12J</t>
  </si>
  <si>
    <t>09C131</t>
  </si>
  <si>
    <t>09C132</t>
  </si>
  <si>
    <t>09C133</t>
  </si>
  <si>
    <t>09C134</t>
  </si>
  <si>
    <t>09C13J</t>
  </si>
  <si>
    <t>09C141</t>
  </si>
  <si>
    <t>09C142</t>
  </si>
  <si>
    <t>09C143</t>
  </si>
  <si>
    <t>09C144</t>
  </si>
  <si>
    <t>09C14J</t>
  </si>
  <si>
    <t>09C151</t>
  </si>
  <si>
    <t>09C152</t>
  </si>
  <si>
    <t>09C153</t>
  </si>
  <si>
    <t>09C154</t>
  </si>
  <si>
    <t>09C15J</t>
  </si>
  <si>
    <t>09K02J</t>
  </si>
  <si>
    <t>09M021</t>
  </si>
  <si>
    <t>09M022</t>
  </si>
  <si>
    <t>09M023</t>
  </si>
  <si>
    <t>09M024</t>
  </si>
  <si>
    <t>09M02T</t>
  </si>
  <si>
    <t>09M031</t>
  </si>
  <si>
    <t>09M032</t>
  </si>
  <si>
    <t>09M033</t>
  </si>
  <si>
    <t>09M034</t>
  </si>
  <si>
    <t>09M03T</t>
  </si>
  <si>
    <t>09M041</t>
  </si>
  <si>
    <t>09M042</t>
  </si>
  <si>
    <t>09M043</t>
  </si>
  <si>
    <t>09M044</t>
  </si>
  <si>
    <t>09M04T</t>
  </si>
  <si>
    <t>09M051</t>
  </si>
  <si>
    <t>09M052</t>
  </si>
  <si>
    <t>09M053</t>
  </si>
  <si>
    <t>09M054</t>
  </si>
  <si>
    <t>09M05T</t>
  </si>
  <si>
    <t>09M061</t>
  </si>
  <si>
    <t>09M062</t>
  </si>
  <si>
    <t>09M063</t>
  </si>
  <si>
    <t>09M064</t>
  </si>
  <si>
    <t>09M06T</t>
  </si>
  <si>
    <t>09M071</t>
  </si>
  <si>
    <t>09M072</t>
  </si>
  <si>
    <t>09M073</t>
  </si>
  <si>
    <t>09M074</t>
  </si>
  <si>
    <t>09M07T</t>
  </si>
  <si>
    <t>09M081</t>
  </si>
  <si>
    <t>09M082</t>
  </si>
  <si>
    <t>09M083</t>
  </si>
  <si>
    <t>09M084</t>
  </si>
  <si>
    <t>09M08T</t>
  </si>
  <si>
    <t>09M091</t>
  </si>
  <si>
    <t>09M092</t>
  </si>
  <si>
    <t>09M093</t>
  </si>
  <si>
    <t>09M094</t>
  </si>
  <si>
    <t>09M09T</t>
  </si>
  <si>
    <t>09M101</t>
  </si>
  <si>
    <t>09M102</t>
  </si>
  <si>
    <t>09M103</t>
  </si>
  <si>
    <t>09M104</t>
  </si>
  <si>
    <t>09M10T</t>
  </si>
  <si>
    <t>09M111</t>
  </si>
  <si>
    <t>09M112</t>
  </si>
  <si>
    <t>09M113</t>
  </si>
  <si>
    <t>09M114</t>
  </si>
  <si>
    <t>09M11T</t>
  </si>
  <si>
    <t>09M12Z</t>
  </si>
  <si>
    <t>09M13Z</t>
  </si>
  <si>
    <t>09M14T</t>
  </si>
  <si>
    <t>09M14Z</t>
  </si>
  <si>
    <t>09M15Z</t>
  </si>
  <si>
    <t>09Z02B</t>
  </si>
  <si>
    <t>10C021</t>
  </si>
  <si>
    <t>10C022</t>
  </si>
  <si>
    <t>10C023</t>
  </si>
  <si>
    <t>10C024</t>
  </si>
  <si>
    <t>10C031</t>
  </si>
  <si>
    <t>10C032</t>
  </si>
  <si>
    <t>10C033</t>
  </si>
  <si>
    <t>10C034</t>
  </si>
  <si>
    <t>10C051</t>
  </si>
  <si>
    <t>10C052</t>
  </si>
  <si>
    <t>10C053</t>
  </si>
  <si>
    <t>10C054</t>
  </si>
  <si>
    <t>10C071</t>
  </si>
  <si>
    <t>10C072</t>
  </si>
  <si>
    <t>10C073</t>
  </si>
  <si>
    <t>10C074</t>
  </si>
  <si>
    <t>10C081</t>
  </si>
  <si>
    <t>10C082</t>
  </si>
  <si>
    <t>10C083</t>
  </si>
  <si>
    <t>10C084</t>
  </si>
  <si>
    <t>10C08J</t>
  </si>
  <si>
    <t>10C091</t>
  </si>
  <si>
    <t>10C092</t>
  </si>
  <si>
    <t>10C093</t>
  </si>
  <si>
    <t>10C094</t>
  </si>
  <si>
    <t>10C101</t>
  </si>
  <si>
    <t>10C102</t>
  </si>
  <si>
    <t>10C103</t>
  </si>
  <si>
    <t>10C104</t>
  </si>
  <si>
    <t>10C111</t>
  </si>
  <si>
    <t>10C112</t>
  </si>
  <si>
    <t>10C113</t>
  </si>
  <si>
    <t>10C114</t>
  </si>
  <si>
    <t>10C121</t>
  </si>
  <si>
    <t>10C122</t>
  </si>
  <si>
    <t>10C123</t>
  </si>
  <si>
    <t>10C124</t>
  </si>
  <si>
    <t>10C131</t>
  </si>
  <si>
    <t>10C132</t>
  </si>
  <si>
    <t>10C133</t>
  </si>
  <si>
    <t>10C134</t>
  </si>
  <si>
    <t>10M021</t>
  </si>
  <si>
    <t>10M022</t>
  </si>
  <si>
    <t>10M023</t>
  </si>
  <si>
    <t>10M024</t>
  </si>
  <si>
    <t>10M02T</t>
  </si>
  <si>
    <t>10M031</t>
  </si>
  <si>
    <t>10M032</t>
  </si>
  <si>
    <t>10M033</t>
  </si>
  <si>
    <t>10M034</t>
  </si>
  <si>
    <t>10M03T</t>
  </si>
  <si>
    <t>10M071</t>
  </si>
  <si>
    <t>10M072</t>
  </si>
  <si>
    <t>10M073</t>
  </si>
  <si>
    <t>10M074</t>
  </si>
  <si>
    <t>10M07T</t>
  </si>
  <si>
    <t>10M081</t>
  </si>
  <si>
    <t>10M082</t>
  </si>
  <si>
    <t>10M083</t>
  </si>
  <si>
    <t>10M084</t>
  </si>
  <si>
    <t>10M08T</t>
  </si>
  <si>
    <t>10M091</t>
  </si>
  <si>
    <t>10M092</t>
  </si>
  <si>
    <t>10M093</t>
  </si>
  <si>
    <t>10M094</t>
  </si>
  <si>
    <t>10M09T</t>
  </si>
  <si>
    <t>10M101</t>
  </si>
  <si>
    <t>10M102</t>
  </si>
  <si>
    <t>10M103</t>
  </si>
  <si>
    <t>10M104</t>
  </si>
  <si>
    <t>10M10T</t>
  </si>
  <si>
    <t>10M111</t>
  </si>
  <si>
    <t>10M112</t>
  </si>
  <si>
    <t>10M113</t>
  </si>
  <si>
    <t>10M114</t>
  </si>
  <si>
    <t>10M11T</t>
  </si>
  <si>
    <t>10M121</t>
  </si>
  <si>
    <t>10M122</t>
  </si>
  <si>
    <t>10M123</t>
  </si>
  <si>
    <t>10M124</t>
  </si>
  <si>
    <t>10M12T</t>
  </si>
  <si>
    <t>10M13T</t>
  </si>
  <si>
    <t>10M13Z</t>
  </si>
  <si>
    <t>10M14T</t>
  </si>
  <si>
    <t>10M14Z</t>
  </si>
  <si>
    <t>10M151</t>
  </si>
  <si>
    <t>10M152</t>
  </si>
  <si>
    <t>10M153</t>
  </si>
  <si>
    <t>10M154</t>
  </si>
  <si>
    <t>10M15T</t>
  </si>
  <si>
    <t>10M161</t>
  </si>
  <si>
    <t>10M162</t>
  </si>
  <si>
    <t>10M163</t>
  </si>
  <si>
    <t>10M164</t>
  </si>
  <si>
    <t>10M16T</t>
  </si>
  <si>
    <t>10M171</t>
  </si>
  <si>
    <t>10M172</t>
  </si>
  <si>
    <t>10M173</t>
  </si>
  <si>
    <t>10M174</t>
  </si>
  <si>
    <t>10M17T</t>
  </si>
  <si>
    <t>10M181</t>
  </si>
  <si>
    <t>10M182</t>
  </si>
  <si>
    <t>10M183</t>
  </si>
  <si>
    <t>10M184</t>
  </si>
  <si>
    <t>10M18T</t>
  </si>
  <si>
    <t>10M191</t>
  </si>
  <si>
    <t>10M192</t>
  </si>
  <si>
    <t>10M193</t>
  </si>
  <si>
    <t>10M194</t>
  </si>
  <si>
    <t>10M201</t>
  </si>
  <si>
    <t>10M202</t>
  </si>
  <si>
    <t>10M203</t>
  </si>
  <si>
    <t>10M204</t>
  </si>
  <si>
    <t>11C021</t>
  </si>
  <si>
    <t>11C022</t>
  </si>
  <si>
    <t>11C023</t>
  </si>
  <si>
    <t>11C024</t>
  </si>
  <si>
    <t>11C031</t>
  </si>
  <si>
    <t>11C032</t>
  </si>
  <si>
    <t>11C033</t>
  </si>
  <si>
    <t>11C034</t>
  </si>
  <si>
    <t>11C041</t>
  </si>
  <si>
    <t>11C042</t>
  </si>
  <si>
    <t>11C043</t>
  </si>
  <si>
    <t>11C044</t>
  </si>
  <si>
    <t>11C04J</t>
  </si>
  <si>
    <t>11C061</t>
  </si>
  <si>
    <t>11C062</t>
  </si>
  <si>
    <t>11C063</t>
  </si>
  <si>
    <t>11C064</t>
  </si>
  <si>
    <t>11C071</t>
  </si>
  <si>
    <t>11C072</t>
  </si>
  <si>
    <t>11C073</t>
  </si>
  <si>
    <t>11C074</t>
  </si>
  <si>
    <t>11C07J</t>
  </si>
  <si>
    <t>11C081</t>
  </si>
  <si>
    <t>11C082</t>
  </si>
  <si>
    <t>11C083</t>
  </si>
  <si>
    <t>11C084</t>
  </si>
  <si>
    <t>11C08T</t>
  </si>
  <si>
    <t>11C091</t>
  </si>
  <si>
    <t>11C092</t>
  </si>
  <si>
    <t>11C093</t>
  </si>
  <si>
    <t>11C094</t>
  </si>
  <si>
    <t>11C09J</t>
  </si>
  <si>
    <t>11C101</t>
  </si>
  <si>
    <t>11C102</t>
  </si>
  <si>
    <t>11C103</t>
  </si>
  <si>
    <t>11C104</t>
  </si>
  <si>
    <t>11C10J</t>
  </si>
  <si>
    <t>11C111</t>
  </si>
  <si>
    <t>11C112</t>
  </si>
  <si>
    <t>11C113</t>
  </si>
  <si>
    <t>11C114</t>
  </si>
  <si>
    <t>11C11J</t>
  </si>
  <si>
    <t>11C121</t>
  </si>
  <si>
    <t>11C122</t>
  </si>
  <si>
    <t>11C123</t>
  </si>
  <si>
    <t>11C124</t>
  </si>
  <si>
    <t>11C12J</t>
  </si>
  <si>
    <t>11C131</t>
  </si>
  <si>
    <t>11C132</t>
  </si>
  <si>
    <t>11C133</t>
  </si>
  <si>
    <t>11C134</t>
  </si>
  <si>
    <t>11C13J</t>
  </si>
  <si>
    <t>11K021</t>
  </si>
  <si>
    <t>11K022</t>
  </si>
  <si>
    <t>11K023</t>
  </si>
  <si>
    <t>11K024</t>
  </si>
  <si>
    <t>11K02J</t>
  </si>
  <si>
    <t>11K03Z</t>
  </si>
  <si>
    <t>11K04Z</t>
  </si>
  <si>
    <t>11K05Z</t>
  </si>
  <si>
    <t>11K06Z</t>
  </si>
  <si>
    <t>11K07Z</t>
  </si>
  <si>
    <t>11K08J</t>
  </si>
  <si>
    <t>11M021</t>
  </si>
  <si>
    <t>11M022</t>
  </si>
  <si>
    <t>11M023</t>
  </si>
  <si>
    <t>11M024</t>
  </si>
  <si>
    <t>11M02T</t>
  </si>
  <si>
    <t>11M031</t>
  </si>
  <si>
    <t>11M032</t>
  </si>
  <si>
    <t>11M033</t>
  </si>
  <si>
    <t>11M034</t>
  </si>
  <si>
    <t>11M03T</t>
  </si>
  <si>
    <t>11M041</t>
  </si>
  <si>
    <t>11M042</t>
  </si>
  <si>
    <t>11M043</t>
  </si>
  <si>
    <t>11M044</t>
  </si>
  <si>
    <t>11M04T</t>
  </si>
  <si>
    <t>11M061</t>
  </si>
  <si>
    <t>11M062</t>
  </si>
  <si>
    <t>11M063</t>
  </si>
  <si>
    <t>11M064</t>
  </si>
  <si>
    <t>11M06T</t>
  </si>
  <si>
    <t>11M071</t>
  </si>
  <si>
    <t>11M072</t>
  </si>
  <si>
    <t>11M073</t>
  </si>
  <si>
    <t>11M074</t>
  </si>
  <si>
    <t>11M07T</t>
  </si>
  <si>
    <t>11M081</t>
  </si>
  <si>
    <t>11M082</t>
  </si>
  <si>
    <t>11M083</t>
  </si>
  <si>
    <t>11M084</t>
  </si>
  <si>
    <t>11M08T</t>
  </si>
  <si>
    <t>11M101</t>
  </si>
  <si>
    <t>11M102</t>
  </si>
  <si>
    <t>11M103</t>
  </si>
  <si>
    <t>11M104</t>
  </si>
  <si>
    <t>11M10T</t>
  </si>
  <si>
    <t>11M111</t>
  </si>
  <si>
    <t>11M112</t>
  </si>
  <si>
    <t>11M113</t>
  </si>
  <si>
    <t>11M114</t>
  </si>
  <si>
    <t>11M121</t>
  </si>
  <si>
    <t>11M122</t>
  </si>
  <si>
    <t>11M123</t>
  </si>
  <si>
    <t>11M124</t>
  </si>
  <si>
    <t>11M12T</t>
  </si>
  <si>
    <t>11M151</t>
  </si>
  <si>
    <t>11M152</t>
  </si>
  <si>
    <t>11M153</t>
  </si>
  <si>
    <t>11M154</t>
  </si>
  <si>
    <t>11M15T</t>
  </si>
  <si>
    <t>11M161</t>
  </si>
  <si>
    <t>11M162</t>
  </si>
  <si>
    <t>11M163</t>
  </si>
  <si>
    <t>11M164</t>
  </si>
  <si>
    <t>11M16T</t>
  </si>
  <si>
    <t>11M171</t>
  </si>
  <si>
    <t>11M172</t>
  </si>
  <si>
    <t>11M173</t>
  </si>
  <si>
    <t>11M174</t>
  </si>
  <si>
    <t>11M18Z</t>
  </si>
  <si>
    <t>11M19T</t>
  </si>
  <si>
    <t>11M19Z</t>
  </si>
  <si>
    <t>11M201</t>
  </si>
  <si>
    <t>11M202</t>
  </si>
  <si>
    <t>11M203</t>
  </si>
  <si>
    <t>11M204</t>
  </si>
  <si>
    <t>12C031</t>
  </si>
  <si>
    <t>12C032</t>
  </si>
  <si>
    <t>12C033</t>
  </si>
  <si>
    <t>12C034</t>
  </si>
  <si>
    <t>12C03J</t>
  </si>
  <si>
    <t>12C041</t>
  </si>
  <si>
    <t>12C042</t>
  </si>
  <si>
    <t>12C043</t>
  </si>
  <si>
    <t>12C044</t>
  </si>
  <si>
    <t>12C04J</t>
  </si>
  <si>
    <t>12C051</t>
  </si>
  <si>
    <t>12C052</t>
  </si>
  <si>
    <t>12C053</t>
  </si>
  <si>
    <t>12C054</t>
  </si>
  <si>
    <t>12C061</t>
  </si>
  <si>
    <t>12C062</t>
  </si>
  <si>
    <t>12C063</t>
  </si>
  <si>
    <t>12C06J</t>
  </si>
  <si>
    <t>12C071</t>
  </si>
  <si>
    <t>12C072</t>
  </si>
  <si>
    <t>12C073</t>
  </si>
  <si>
    <t>12C074</t>
  </si>
  <si>
    <t>12C07J</t>
  </si>
  <si>
    <t>12C081</t>
  </si>
  <si>
    <t>12C082</t>
  </si>
  <si>
    <t>12C083</t>
  </si>
  <si>
    <t>12C084</t>
  </si>
  <si>
    <t>12C08J</t>
  </si>
  <si>
    <t>12C091</t>
  </si>
  <si>
    <t>12C092</t>
  </si>
  <si>
    <t>12C093</t>
  </si>
  <si>
    <t>12C094</t>
  </si>
  <si>
    <t>12C064</t>
  </si>
  <si>
    <t>12C101</t>
  </si>
  <si>
    <t>12C102</t>
  </si>
  <si>
    <t>12C103</t>
  </si>
  <si>
    <t>12C104</t>
  </si>
  <si>
    <t>12C111</t>
  </si>
  <si>
    <t>12C112</t>
  </si>
  <si>
    <t>12C113</t>
  </si>
  <si>
    <t>12C114</t>
  </si>
  <si>
    <t>12C121</t>
  </si>
  <si>
    <t>12C122</t>
  </si>
  <si>
    <t>12C123</t>
  </si>
  <si>
    <t>12C124</t>
  </si>
  <si>
    <t>12C131</t>
  </si>
  <si>
    <t>12C132</t>
  </si>
  <si>
    <t>12C13J</t>
  </si>
  <si>
    <t>12K02Z</t>
  </si>
  <si>
    <t>12K03Z</t>
  </si>
  <si>
    <t>12K06J</t>
  </si>
  <si>
    <t>12M031</t>
  </si>
  <si>
    <t>12M032</t>
  </si>
  <si>
    <t>12M033</t>
  </si>
  <si>
    <t>12M034</t>
  </si>
  <si>
    <t>12M03T</t>
  </si>
  <si>
    <t>12M041</t>
  </si>
  <si>
    <t>12M042</t>
  </si>
  <si>
    <t>12M043</t>
  </si>
  <si>
    <t>12M044</t>
  </si>
  <si>
    <t>12M04T</t>
  </si>
  <si>
    <t>12M051</t>
  </si>
  <si>
    <t>12M052</t>
  </si>
  <si>
    <t>12M053</t>
  </si>
  <si>
    <t>12M054</t>
  </si>
  <si>
    <t>12M05T</t>
  </si>
  <si>
    <t>12M061</t>
  </si>
  <si>
    <t>12M062</t>
  </si>
  <si>
    <t>12M063</t>
  </si>
  <si>
    <t>12M064</t>
  </si>
  <si>
    <t>12M06T</t>
  </si>
  <si>
    <t>12M071</t>
  </si>
  <si>
    <t>12M072</t>
  </si>
  <si>
    <t>12M073</t>
  </si>
  <si>
    <t>12M074</t>
  </si>
  <si>
    <t>12M07T</t>
  </si>
  <si>
    <t>12M08Z</t>
  </si>
  <si>
    <t>12M09Z</t>
  </si>
  <si>
    <t>13C031</t>
  </si>
  <si>
    <t>13C032</t>
  </si>
  <si>
    <t>13C033</t>
  </si>
  <si>
    <t>13C034</t>
  </si>
  <si>
    <t>13C041</t>
  </si>
  <si>
    <t>13C042</t>
  </si>
  <si>
    <t>13C043</t>
  </si>
  <si>
    <t>13C044</t>
  </si>
  <si>
    <t>13C04J</t>
  </si>
  <si>
    <t>13C051</t>
  </si>
  <si>
    <t>13C052</t>
  </si>
  <si>
    <t>13C053</t>
  </si>
  <si>
    <t>13C054</t>
  </si>
  <si>
    <t>13C061</t>
  </si>
  <si>
    <t>13C062</t>
  </si>
  <si>
    <t>13C063</t>
  </si>
  <si>
    <t>13C064</t>
  </si>
  <si>
    <t>13C06J</t>
  </si>
  <si>
    <t>13C071</t>
  </si>
  <si>
    <t>13C072</t>
  </si>
  <si>
    <t>13C073</t>
  </si>
  <si>
    <t>13C074</t>
  </si>
  <si>
    <t>13C07J</t>
  </si>
  <si>
    <t>13C081</t>
  </si>
  <si>
    <t>13C082</t>
  </si>
  <si>
    <t>13C083</t>
  </si>
  <si>
    <t>13C084</t>
  </si>
  <si>
    <t>13C08J</t>
  </si>
  <si>
    <t>13C091</t>
  </si>
  <si>
    <t>13C092</t>
  </si>
  <si>
    <t>13C093</t>
  </si>
  <si>
    <t>13C094</t>
  </si>
  <si>
    <t>13C09J</t>
  </si>
  <si>
    <t>13C101</t>
  </si>
  <si>
    <t>13C102</t>
  </si>
  <si>
    <t>13C103</t>
  </si>
  <si>
    <t>13C104</t>
  </si>
  <si>
    <t>13C10J</t>
  </si>
  <si>
    <t>13C111</t>
  </si>
  <si>
    <t>13C112</t>
  </si>
  <si>
    <t>13C113</t>
  </si>
  <si>
    <t>13C114</t>
  </si>
  <si>
    <t>13C11J</t>
  </si>
  <si>
    <t>12C12J</t>
  </si>
  <si>
    <t>13C131</t>
  </si>
  <si>
    <t>13C132</t>
  </si>
  <si>
    <t>13C133</t>
  </si>
  <si>
    <t>13C134</t>
  </si>
  <si>
    <t>13C13T</t>
  </si>
  <si>
    <t>13C141</t>
  </si>
  <si>
    <t>13C142</t>
  </si>
  <si>
    <t>13C143</t>
  </si>
  <si>
    <t>13C144</t>
  </si>
  <si>
    <t>13C151</t>
  </si>
  <si>
    <t>13C152</t>
  </si>
  <si>
    <t>13C153</t>
  </si>
  <si>
    <t>13C154</t>
  </si>
  <si>
    <t>13C16J</t>
  </si>
  <si>
    <t>13C171</t>
  </si>
  <si>
    <t>13C172</t>
  </si>
  <si>
    <t>13C173</t>
  </si>
  <si>
    <t>13C174</t>
  </si>
  <si>
    <t>13C17J</t>
  </si>
  <si>
    <t>13C181</t>
  </si>
  <si>
    <t>13C182</t>
  </si>
  <si>
    <t>13C183</t>
  </si>
  <si>
    <t>13C184</t>
  </si>
  <si>
    <t>13C191</t>
  </si>
  <si>
    <t>13C192</t>
  </si>
  <si>
    <t>13C193</t>
  </si>
  <si>
    <t>13C194</t>
  </si>
  <si>
    <t>13C19J</t>
  </si>
  <si>
    <t>13C201</t>
  </si>
  <si>
    <t>13C203</t>
  </si>
  <si>
    <t>13C204</t>
  </si>
  <si>
    <t>13C20J</t>
  </si>
  <si>
    <t>13K02Z</t>
  </si>
  <si>
    <t>13K03Z</t>
  </si>
  <si>
    <t>13K04Z</t>
  </si>
  <si>
    <t>13K05Z</t>
  </si>
  <si>
    <t>13K06J</t>
  </si>
  <si>
    <t>13M031</t>
  </si>
  <si>
    <t>13M032</t>
  </si>
  <si>
    <t>13M033</t>
  </si>
  <si>
    <t>13M034</t>
  </si>
  <si>
    <t>13M03T</t>
  </si>
  <si>
    <t>13M041</t>
  </si>
  <si>
    <t>13M042</t>
  </si>
  <si>
    <t>13M043</t>
  </si>
  <si>
    <t>13M044</t>
  </si>
  <si>
    <t>13M04T</t>
  </si>
  <si>
    <t>13M051</t>
  </si>
  <si>
    <t>13M052</t>
  </si>
  <si>
    <t>13M053</t>
  </si>
  <si>
    <t>13M054</t>
  </si>
  <si>
    <t>13M061</t>
  </si>
  <si>
    <t>13M062</t>
  </si>
  <si>
    <t>13M063</t>
  </si>
  <si>
    <t>13M064</t>
  </si>
  <si>
    <t>13M06T</t>
  </si>
  <si>
    <t>13M071</t>
  </si>
  <si>
    <t>13M072</t>
  </si>
  <si>
    <t>13M073</t>
  </si>
  <si>
    <t>13M074</t>
  </si>
  <si>
    <t>13M081</t>
  </si>
  <si>
    <t>13M082</t>
  </si>
  <si>
    <t>13M09Z</t>
  </si>
  <si>
    <t>13M10Z</t>
  </si>
  <si>
    <t>14C03A</t>
  </si>
  <si>
    <t>14C03B</t>
  </si>
  <si>
    <t>14C03C</t>
  </si>
  <si>
    <t>14C03D</t>
  </si>
  <si>
    <t>14C04T</t>
  </si>
  <si>
    <t>14C04Z</t>
  </si>
  <si>
    <t>14C05J</t>
  </si>
  <si>
    <t>14C05Z</t>
  </si>
  <si>
    <t>14C06A</t>
  </si>
  <si>
    <t>14C06B</t>
  </si>
  <si>
    <t>14C06C</t>
  </si>
  <si>
    <t>14C06D</t>
  </si>
  <si>
    <t>14C07A</t>
  </si>
  <si>
    <t>14C07B</t>
  </si>
  <si>
    <t>14C07C</t>
  </si>
  <si>
    <t>14C07D</t>
  </si>
  <si>
    <t>14C08A</t>
  </si>
  <si>
    <t>14C08B</t>
  </si>
  <si>
    <t>14C08C</t>
  </si>
  <si>
    <t>14C08D</t>
  </si>
  <si>
    <t>14C09A</t>
  </si>
  <si>
    <t>14C09B</t>
  </si>
  <si>
    <t>14C10T</t>
  </si>
  <si>
    <t>14C10Z</t>
  </si>
  <si>
    <t>14M02A</t>
  </si>
  <si>
    <t>14M02B</t>
  </si>
  <si>
    <t>14M02T</t>
  </si>
  <si>
    <t>14M03A</t>
  </si>
  <si>
    <t>14M03B</t>
  </si>
  <si>
    <t>14M03C</t>
  </si>
  <si>
    <t>14M03D</t>
  </si>
  <si>
    <t>14M03T</t>
  </si>
  <si>
    <t>14Z04T</t>
  </si>
  <si>
    <t>14Z06T</t>
  </si>
  <si>
    <t>14Z06Z</t>
  </si>
  <si>
    <t>14Z08Z</t>
  </si>
  <si>
    <t>14Z09Z</t>
  </si>
  <si>
    <t>14Z10A</t>
  </si>
  <si>
    <t>14Z10B</t>
  </si>
  <si>
    <t>14Z10T</t>
  </si>
  <si>
    <t>14Z11A</t>
  </si>
  <si>
    <t>14Z11B</t>
  </si>
  <si>
    <t>14Z12A</t>
  </si>
  <si>
    <t>14Z12B</t>
  </si>
  <si>
    <t>14Z13A</t>
  </si>
  <si>
    <t>14Z13B</t>
  </si>
  <si>
    <t>14Z13C</t>
  </si>
  <si>
    <t>14Z13D</t>
  </si>
  <si>
    <t>14Z13T</t>
  </si>
  <si>
    <t>14Z14A</t>
  </si>
  <si>
    <t>14Z14B</t>
  </si>
  <si>
    <t>14Z14C</t>
  </si>
  <si>
    <t>14Z14D</t>
  </si>
  <si>
    <t>14Z14T</t>
  </si>
  <si>
    <t>14Z15Z</t>
  </si>
  <si>
    <t>14Z16T</t>
  </si>
  <si>
    <t>14Z16Z</t>
  </si>
  <si>
    <t>15C02A</t>
  </si>
  <si>
    <t>15C02B</t>
  </si>
  <si>
    <t>15C03A</t>
  </si>
  <si>
    <t>15C03B</t>
  </si>
  <si>
    <t>15C04A</t>
  </si>
  <si>
    <t>15C04B</t>
  </si>
  <si>
    <t>15C05A</t>
  </si>
  <si>
    <t>15C05B</t>
  </si>
  <si>
    <t>15C06A</t>
  </si>
  <si>
    <t>15C06B</t>
  </si>
  <si>
    <t>15M02Z</t>
  </si>
  <si>
    <t>15M03E</t>
  </si>
  <si>
    <t>15M04E</t>
  </si>
  <si>
    <t>15M05A</t>
  </si>
  <si>
    <t>15M05B</t>
  </si>
  <si>
    <t>15M05C</t>
  </si>
  <si>
    <t>15M05D</t>
  </si>
  <si>
    <t>15M06A</t>
  </si>
  <si>
    <t>15M06B</t>
  </si>
  <si>
    <t>15M06C</t>
  </si>
  <si>
    <t>15M06D</t>
  </si>
  <si>
    <t>15M07A</t>
  </si>
  <si>
    <t>15M07B</t>
  </si>
  <si>
    <t>15M07C</t>
  </si>
  <si>
    <t>15M08A</t>
  </si>
  <si>
    <t>15M08B</t>
  </si>
  <si>
    <t>15M08C</t>
  </si>
  <si>
    <t>15M09A</t>
  </si>
  <si>
    <t>15M09B</t>
  </si>
  <si>
    <t>15M09C</t>
  </si>
  <si>
    <t>15M10A</t>
  </si>
  <si>
    <t>15M10B</t>
  </si>
  <si>
    <t>15M10C</t>
  </si>
  <si>
    <t>15M11A</t>
  </si>
  <si>
    <t>15M11B</t>
  </si>
  <si>
    <t>15M11C</t>
  </si>
  <si>
    <t>15M12A</t>
  </si>
  <si>
    <t>15M12B</t>
  </si>
  <si>
    <t>15M13A</t>
  </si>
  <si>
    <t>15M13B</t>
  </si>
  <si>
    <t>15M14A</t>
  </si>
  <si>
    <t>15M14B</t>
  </si>
  <si>
    <t>16C021</t>
  </si>
  <si>
    <t>16C022</t>
  </si>
  <si>
    <t>16C023</t>
  </si>
  <si>
    <t>16C024</t>
  </si>
  <si>
    <t>16C031</t>
  </si>
  <si>
    <t>16C032</t>
  </si>
  <si>
    <t>16C033</t>
  </si>
  <si>
    <t>16C034</t>
  </si>
  <si>
    <t>16C03J</t>
  </si>
  <si>
    <t>16M061</t>
  </si>
  <si>
    <t>16M062</t>
  </si>
  <si>
    <t>16M063</t>
  </si>
  <si>
    <t>16M064</t>
  </si>
  <si>
    <t>16M06T</t>
  </si>
  <si>
    <t>16M081</t>
  </si>
  <si>
    <t>16M082</t>
  </si>
  <si>
    <t>16M083</t>
  </si>
  <si>
    <t>16M071</t>
  </si>
  <si>
    <t>16M072</t>
  </si>
  <si>
    <t>16M073</t>
  </si>
  <si>
    <t>16M084</t>
  </si>
  <si>
    <t>16M091</t>
  </si>
  <si>
    <t>16M092</t>
  </si>
  <si>
    <t>16M093</t>
  </si>
  <si>
    <t>16M094</t>
  </si>
  <si>
    <t>16M09T</t>
  </si>
  <si>
    <t>16M101</t>
  </si>
  <si>
    <t>16M102</t>
  </si>
  <si>
    <t>16M103</t>
  </si>
  <si>
    <t>16M104</t>
  </si>
  <si>
    <t>16M10T</t>
  </si>
  <si>
    <t>16M111</t>
  </si>
  <si>
    <t>16M112</t>
  </si>
  <si>
    <t>16M113</t>
  </si>
  <si>
    <t>16M114</t>
  </si>
  <si>
    <t>16M11T</t>
  </si>
  <si>
    <t>16M121</t>
  </si>
  <si>
    <t>16M122</t>
  </si>
  <si>
    <t>16M123</t>
  </si>
  <si>
    <t>16M124</t>
  </si>
  <si>
    <t>16M12T</t>
  </si>
  <si>
    <t>16M131</t>
  </si>
  <si>
    <t>16M132</t>
  </si>
  <si>
    <t>16M133</t>
  </si>
  <si>
    <t>16M134</t>
  </si>
  <si>
    <t>16M13T</t>
  </si>
  <si>
    <t>16M14Z</t>
  </si>
  <si>
    <t>16M15T</t>
  </si>
  <si>
    <t>16M15Z</t>
  </si>
  <si>
    <t>16M161</t>
  </si>
  <si>
    <t>16M162</t>
  </si>
  <si>
    <t>16M16T</t>
  </si>
  <si>
    <t>16M171</t>
  </si>
  <si>
    <t>16M172</t>
  </si>
  <si>
    <t>16M173</t>
  </si>
  <si>
    <t>16M174</t>
  </si>
  <si>
    <t>16M17T</t>
  </si>
  <si>
    <t>16M181</t>
  </si>
  <si>
    <t>16M182</t>
  </si>
  <si>
    <t>16M183</t>
  </si>
  <si>
    <t>16M184</t>
  </si>
  <si>
    <t>17C061</t>
  </si>
  <si>
    <t>17C062</t>
  </si>
  <si>
    <t>17C063</t>
  </si>
  <si>
    <t>17C064</t>
  </si>
  <si>
    <t>17C071</t>
  </si>
  <si>
    <t>17C072</t>
  </si>
  <si>
    <t>17C073</t>
  </si>
  <si>
    <t>17C074</t>
  </si>
  <si>
    <t>17C081</t>
  </si>
  <si>
    <t>17C082</t>
  </si>
  <si>
    <t>17C083</t>
  </si>
  <si>
    <t>17C084</t>
  </si>
  <si>
    <t>17C08J</t>
  </si>
  <si>
    <t>17K041</t>
  </si>
  <si>
    <t>17K042</t>
  </si>
  <si>
    <t>17K043</t>
  </si>
  <si>
    <t>17K044</t>
  </si>
  <si>
    <t>17K051</t>
  </si>
  <si>
    <t>17K052</t>
  </si>
  <si>
    <t>17K053</t>
  </si>
  <si>
    <t>17K07J</t>
  </si>
  <si>
    <t>17K081</t>
  </si>
  <si>
    <t>17K082</t>
  </si>
  <si>
    <t>17K083</t>
  </si>
  <si>
    <t>17K084</t>
  </si>
  <si>
    <t>17K091</t>
  </si>
  <si>
    <t>16M163</t>
  </si>
  <si>
    <t>16M164</t>
  </si>
  <si>
    <t>17K092</t>
  </si>
  <si>
    <t>17K093</t>
  </si>
  <si>
    <t>17K094</t>
  </si>
  <si>
    <t>17M051</t>
  </si>
  <si>
    <t>17M052</t>
  </si>
  <si>
    <t>17M053</t>
  </si>
  <si>
    <t>17M054</t>
  </si>
  <si>
    <t>17M061</t>
  </si>
  <si>
    <t>17M062</t>
  </si>
  <si>
    <t>17M063</t>
  </si>
  <si>
    <t>17M064</t>
  </si>
  <si>
    <t>17M06T</t>
  </si>
  <si>
    <t>17M081</t>
  </si>
  <si>
    <t>17M082</t>
  </si>
  <si>
    <t>17M083</t>
  </si>
  <si>
    <t>17M084</t>
  </si>
  <si>
    <t>17M08T</t>
  </si>
  <si>
    <t>17M091</t>
  </si>
  <si>
    <t>17M092</t>
  </si>
  <si>
    <t>17M093</t>
  </si>
  <si>
    <t>17M094</t>
  </si>
  <si>
    <t>17M09T</t>
  </si>
  <si>
    <t>17M14Z</t>
  </si>
  <si>
    <t>17M151</t>
  </si>
  <si>
    <t>17M152</t>
  </si>
  <si>
    <t>17M153</t>
  </si>
  <si>
    <t>17M154</t>
  </si>
  <si>
    <t>17M15T</t>
  </si>
  <si>
    <t>17M161</t>
  </si>
  <si>
    <t>17M162</t>
  </si>
  <si>
    <t>17M163</t>
  </si>
  <si>
    <t>17M164</t>
  </si>
  <si>
    <t>17M16T</t>
  </si>
  <si>
    <t>17M171</t>
  </si>
  <si>
    <t>17M172</t>
  </si>
  <si>
    <t>17M173</t>
  </si>
  <si>
    <t>17M174</t>
  </si>
  <si>
    <t>17M17T</t>
  </si>
  <si>
    <t>18C021</t>
  </si>
  <si>
    <t>18C022</t>
  </si>
  <si>
    <t>18C023</t>
  </si>
  <si>
    <t>18C024</t>
  </si>
  <si>
    <t>18C02J</t>
  </si>
  <si>
    <t>18M021</t>
  </si>
  <si>
    <t>18M022</t>
  </si>
  <si>
    <t>18M023</t>
  </si>
  <si>
    <t>18M024</t>
  </si>
  <si>
    <t>18M031</t>
  </si>
  <si>
    <t>18M032</t>
  </si>
  <si>
    <t>18M033</t>
  </si>
  <si>
    <t>18M034</t>
  </si>
  <si>
    <t>18M03T</t>
  </si>
  <si>
    <t>18M041</t>
  </si>
  <si>
    <t>18M042</t>
  </si>
  <si>
    <t>18M043</t>
  </si>
  <si>
    <t>18M044</t>
  </si>
  <si>
    <t>18M04T</t>
  </si>
  <si>
    <t>18M061</t>
  </si>
  <si>
    <t>18M062</t>
  </si>
  <si>
    <t>18M063</t>
  </si>
  <si>
    <t>18M064</t>
  </si>
  <si>
    <t>18M071</t>
  </si>
  <si>
    <t>18M072</t>
  </si>
  <si>
    <t>18M073</t>
  </si>
  <si>
    <t>18M074</t>
  </si>
  <si>
    <t>18M07T</t>
  </si>
  <si>
    <t>18M091</t>
  </si>
  <si>
    <t>18M092</t>
  </si>
  <si>
    <t>18M093</t>
  </si>
  <si>
    <t>18M094</t>
  </si>
  <si>
    <t>18M09T</t>
  </si>
  <si>
    <t>18M101</t>
  </si>
  <si>
    <t>18M102</t>
  </si>
  <si>
    <t>18M103</t>
  </si>
  <si>
    <t>18M104</t>
  </si>
  <si>
    <t>18M10T</t>
  </si>
  <si>
    <t>18M111</t>
  </si>
  <si>
    <t>18M112</t>
  </si>
  <si>
    <t>18M113</t>
  </si>
  <si>
    <t>18M114</t>
  </si>
  <si>
    <t>18M11T</t>
  </si>
  <si>
    <t>18M12Z</t>
  </si>
  <si>
    <t>18M13E</t>
  </si>
  <si>
    <t>18M14T</t>
  </si>
  <si>
    <t>18M14Z</t>
  </si>
  <si>
    <t>18M151</t>
  </si>
  <si>
    <t>18M152</t>
  </si>
  <si>
    <t>18M153</t>
  </si>
  <si>
    <t>18M154</t>
  </si>
  <si>
    <t>19C021</t>
  </si>
  <si>
    <t>19C022</t>
  </si>
  <si>
    <t>19C023</t>
  </si>
  <si>
    <t>19C024</t>
  </si>
  <si>
    <t>19M021</t>
  </si>
  <si>
    <t>19M022</t>
  </si>
  <si>
    <t>19M023</t>
  </si>
  <si>
    <t>19M024</t>
  </si>
  <si>
    <t>19M02T</t>
  </si>
  <si>
    <t>19M061</t>
  </si>
  <si>
    <t>19M062</t>
  </si>
  <si>
    <t>19M063</t>
  </si>
  <si>
    <t>19M064</t>
  </si>
  <si>
    <t>19M06T</t>
  </si>
  <si>
    <t>19M071</t>
  </si>
  <si>
    <t>19M072</t>
  </si>
  <si>
    <t>19M073</t>
  </si>
  <si>
    <t>19M074</t>
  </si>
  <si>
    <t>19M07T</t>
  </si>
  <si>
    <t>19M101</t>
  </si>
  <si>
    <t>19M102</t>
  </si>
  <si>
    <t>19M103</t>
  </si>
  <si>
    <t>19M104</t>
  </si>
  <si>
    <t>19M10T</t>
  </si>
  <si>
    <t>19M111</t>
  </si>
  <si>
    <t>19M112</t>
  </si>
  <si>
    <t>19M113</t>
  </si>
  <si>
    <t>19M114</t>
  </si>
  <si>
    <t>19M11T</t>
  </si>
  <si>
    <t>19M121</t>
  </si>
  <si>
    <t>19M122</t>
  </si>
  <si>
    <t>19M123</t>
  </si>
  <si>
    <t>19M124</t>
  </si>
  <si>
    <t>19M12T</t>
  </si>
  <si>
    <t>19M131</t>
  </si>
  <si>
    <t>19M132</t>
  </si>
  <si>
    <t>19M133</t>
  </si>
  <si>
    <t>19M134</t>
  </si>
  <si>
    <t>19M13T</t>
  </si>
  <si>
    <t>19M141</t>
  </si>
  <si>
    <t>19M142</t>
  </si>
  <si>
    <t>19M143</t>
  </si>
  <si>
    <t>19M144</t>
  </si>
  <si>
    <t>19M14T</t>
  </si>
  <si>
    <t>19M151</t>
  </si>
  <si>
    <t>19M152</t>
  </si>
  <si>
    <t>19M153</t>
  </si>
  <si>
    <t>19M154</t>
  </si>
  <si>
    <t>19M15T</t>
  </si>
  <si>
    <t>19M171</t>
  </si>
  <si>
    <t>19M172</t>
  </si>
  <si>
    <t>19M173</t>
  </si>
  <si>
    <t>19M174</t>
  </si>
  <si>
    <t>19M181</t>
  </si>
  <si>
    <t>19M182</t>
  </si>
  <si>
    <t>19M183</t>
  </si>
  <si>
    <t>19M184</t>
  </si>
  <si>
    <t>19M18T</t>
  </si>
  <si>
    <t>19M191</t>
  </si>
  <si>
    <t>19M192</t>
  </si>
  <si>
    <t>19M193</t>
  </si>
  <si>
    <t>19M194</t>
  </si>
  <si>
    <t>19M19T</t>
  </si>
  <si>
    <t>19M201</t>
  </si>
  <si>
    <t>19M202</t>
  </si>
  <si>
    <t>19M203</t>
  </si>
  <si>
    <t>19M204</t>
  </si>
  <si>
    <t>19M20T</t>
  </si>
  <si>
    <t>19M21Z</t>
  </si>
  <si>
    <t>19M22T</t>
  </si>
  <si>
    <t>19M22Z</t>
  </si>
  <si>
    <t>20Z021</t>
  </si>
  <si>
    <t>20Z022</t>
  </si>
  <si>
    <t>20Z023</t>
  </si>
  <si>
    <t>20Z024</t>
  </si>
  <si>
    <t>20Z02T</t>
  </si>
  <si>
    <t>20Z031</t>
  </si>
  <si>
    <t>20Z032</t>
  </si>
  <si>
    <t>20Z033</t>
  </si>
  <si>
    <t>20Z034</t>
  </si>
  <si>
    <t>20Z041</t>
  </si>
  <si>
    <t>20Z042</t>
  </si>
  <si>
    <t>20Z043</t>
  </si>
  <si>
    <t>20Z044</t>
  </si>
  <si>
    <t>20Z04T</t>
  </si>
  <si>
    <t>20Z051</t>
  </si>
  <si>
    <t>20Z052</t>
  </si>
  <si>
    <t>20Z053</t>
  </si>
  <si>
    <t>20Z054</t>
  </si>
  <si>
    <t>20Z061</t>
  </si>
  <si>
    <t>20Z062</t>
  </si>
  <si>
    <t>20Z063</t>
  </si>
  <si>
    <t>20Z064</t>
  </si>
  <si>
    <t>20Z06T</t>
  </si>
  <si>
    <t>21C041</t>
  </si>
  <si>
    <t>21C042</t>
  </si>
  <si>
    <t>21C043</t>
  </si>
  <si>
    <t>21C044</t>
  </si>
  <si>
    <t>21C04J</t>
  </si>
  <si>
    <t>21C051</t>
  </si>
  <si>
    <t>21C052</t>
  </si>
  <si>
    <t>21C053</t>
  </si>
  <si>
    <t>21C054</t>
  </si>
  <si>
    <t>21C05J</t>
  </si>
  <si>
    <t>21C061</t>
  </si>
  <si>
    <t>21C062</t>
  </si>
  <si>
    <t>21C063</t>
  </si>
  <si>
    <t>21C064</t>
  </si>
  <si>
    <t>21C06J</t>
  </si>
  <si>
    <t>21K02J</t>
  </si>
  <si>
    <t>21M021</t>
  </si>
  <si>
    <t>21M022</t>
  </si>
  <si>
    <t>21M023</t>
  </si>
  <si>
    <t>21M024</t>
  </si>
  <si>
    <t>21M02T</t>
  </si>
  <si>
    <t>21M041</t>
  </si>
  <si>
    <t>21M042</t>
  </si>
  <si>
    <t>21M043</t>
  </si>
  <si>
    <t>21M044</t>
  </si>
  <si>
    <t>21M04T</t>
  </si>
  <si>
    <t>21M051</t>
  </si>
  <si>
    <t>21M052</t>
  </si>
  <si>
    <t>21M053</t>
  </si>
  <si>
    <t>21M054</t>
  </si>
  <si>
    <t>21M05T</t>
  </si>
  <si>
    <t>21M061</t>
  </si>
  <si>
    <t>21M062</t>
  </si>
  <si>
    <t>21M063</t>
  </si>
  <si>
    <t>21M064</t>
  </si>
  <si>
    <t>21M071</t>
  </si>
  <si>
    <t>21M072</t>
  </si>
  <si>
    <t>21M073</t>
  </si>
  <si>
    <t>21M074</t>
  </si>
  <si>
    <t>21M07T</t>
  </si>
  <si>
    <t>21M101</t>
  </si>
  <si>
    <t>21M102</t>
  </si>
  <si>
    <t>21M103</t>
  </si>
  <si>
    <t>21M104</t>
  </si>
  <si>
    <t>21M10T</t>
  </si>
  <si>
    <t>21M111</t>
  </si>
  <si>
    <t>21M112</t>
  </si>
  <si>
    <t>21M113</t>
  </si>
  <si>
    <t>21M114</t>
  </si>
  <si>
    <t>21M11T</t>
  </si>
  <si>
    <t>21M121</t>
  </si>
  <si>
    <t>21M122</t>
  </si>
  <si>
    <t>21M123</t>
  </si>
  <si>
    <t>21M124</t>
  </si>
  <si>
    <t>21M131</t>
  </si>
  <si>
    <t>21M132</t>
  </si>
  <si>
    <t>21M133</t>
  </si>
  <si>
    <t>21M134</t>
  </si>
  <si>
    <t>21M141</t>
  </si>
  <si>
    <t>21M142</t>
  </si>
  <si>
    <t>21M143</t>
  </si>
  <si>
    <t>21M144</t>
  </si>
  <si>
    <t>21M14T</t>
  </si>
  <si>
    <t>21M151</t>
  </si>
  <si>
    <t>21M152</t>
  </si>
  <si>
    <t>21M153</t>
  </si>
  <si>
    <t>21M154</t>
  </si>
  <si>
    <t>21M15T</t>
  </si>
  <si>
    <t>21M161</t>
  </si>
  <si>
    <t>21M162</t>
  </si>
  <si>
    <t>21M163</t>
  </si>
  <si>
    <t>21M164</t>
  </si>
  <si>
    <t>21M16T</t>
  </si>
  <si>
    <t>22C021</t>
  </si>
  <si>
    <t>22C022</t>
  </si>
  <si>
    <t>22C023</t>
  </si>
  <si>
    <t>22C024</t>
  </si>
  <si>
    <t>22C02J</t>
  </si>
  <si>
    <t>22C031</t>
  </si>
  <si>
    <t>22C032</t>
  </si>
  <si>
    <t>22C033</t>
  </si>
  <si>
    <t>22C034</t>
  </si>
  <si>
    <t>22K02J</t>
  </si>
  <si>
    <t>22M021</t>
  </si>
  <si>
    <t>22M022</t>
  </si>
  <si>
    <t>22M023</t>
  </si>
  <si>
    <t>22M024</t>
  </si>
  <si>
    <t>22M02T</t>
  </si>
  <si>
    <t>22Z03Z</t>
  </si>
  <si>
    <t>22Z021</t>
  </si>
  <si>
    <t>22Z022</t>
  </si>
  <si>
    <t>22Z023</t>
  </si>
  <si>
    <t>22Z024</t>
  </si>
  <si>
    <t>23C021</t>
  </si>
  <si>
    <t>23C022</t>
  </si>
  <si>
    <t>23C023</t>
  </si>
  <si>
    <t>23C024</t>
  </si>
  <si>
    <t>23C02J</t>
  </si>
  <si>
    <t>23K02Z</t>
  </si>
  <si>
    <t>23K03J</t>
  </si>
  <si>
    <t>23M02T</t>
  </si>
  <si>
    <t>23M02Z</t>
  </si>
  <si>
    <t>23M061</t>
  </si>
  <si>
    <t>23M062</t>
  </si>
  <si>
    <t>23M063</t>
  </si>
  <si>
    <t>23M064</t>
  </si>
  <si>
    <t>23M06T</t>
  </si>
  <si>
    <t>23M07J</t>
  </si>
  <si>
    <t>23M08J</t>
  </si>
  <si>
    <t>23M091</t>
  </si>
  <si>
    <t>23M092</t>
  </si>
  <si>
    <t>23M093</t>
  </si>
  <si>
    <t>23M094</t>
  </si>
  <si>
    <t>23M101</t>
  </si>
  <si>
    <t>23M102</t>
  </si>
  <si>
    <t>23M103</t>
  </si>
  <si>
    <t>23M104</t>
  </si>
  <si>
    <t>23M10T</t>
  </si>
  <si>
    <t>23M111</t>
  </si>
  <si>
    <t>23M112</t>
  </si>
  <si>
    <t>23M113</t>
  </si>
  <si>
    <t>23M114</t>
  </si>
  <si>
    <t>23M11T</t>
  </si>
  <si>
    <t>23M14Z</t>
  </si>
  <si>
    <t>23M15Z</t>
  </si>
  <si>
    <t>23M16T</t>
  </si>
  <si>
    <t>23M16Z</t>
  </si>
  <si>
    <t>23M19Z</t>
  </si>
  <si>
    <t>23M20T</t>
  </si>
  <si>
    <t>23M20Z</t>
  </si>
  <si>
    <t>23M21T</t>
  </si>
  <si>
    <t>23M21Z</t>
  </si>
  <si>
    <t>23Z02T</t>
  </si>
  <si>
    <t>23Z02Z</t>
  </si>
  <si>
    <t>25C021</t>
  </si>
  <si>
    <t>25C022</t>
  </si>
  <si>
    <t>25C023</t>
  </si>
  <si>
    <t>25C024</t>
  </si>
  <si>
    <t>25M02A</t>
  </si>
  <si>
    <t>25M02B</t>
  </si>
  <si>
    <t>25M02C</t>
  </si>
  <si>
    <t>25M02T</t>
  </si>
  <si>
    <t>25Z02E</t>
  </si>
  <si>
    <t>25Z031</t>
  </si>
  <si>
    <t>25Z032</t>
  </si>
  <si>
    <t>25Z033</t>
  </si>
  <si>
    <t>25Z034</t>
  </si>
  <si>
    <t>26C021</t>
  </si>
  <si>
    <t>26C022</t>
  </si>
  <si>
    <t>26C023</t>
  </si>
  <si>
    <t>26C024</t>
  </si>
  <si>
    <t>26M021</t>
  </si>
  <si>
    <t>26M022</t>
  </si>
  <si>
    <t>26M023</t>
  </si>
  <si>
    <t>26M024</t>
  </si>
  <si>
    <t>27C021</t>
  </si>
  <si>
    <t>27C022</t>
  </si>
  <si>
    <t>27C023</t>
  </si>
  <si>
    <t>27C024</t>
  </si>
  <si>
    <t>27C031</t>
  </si>
  <si>
    <t>27C032</t>
  </si>
  <si>
    <t>27C033</t>
  </si>
  <si>
    <t>27C034</t>
  </si>
  <si>
    <t>27C041</t>
  </si>
  <si>
    <t>27C042</t>
  </si>
  <si>
    <t>27C043</t>
  </si>
  <si>
    <t>27C044</t>
  </si>
  <si>
    <t>27C051</t>
  </si>
  <si>
    <t>27C052</t>
  </si>
  <si>
    <t>27C053</t>
  </si>
  <si>
    <t>27C054</t>
  </si>
  <si>
    <t>27C061</t>
  </si>
  <si>
    <t>27C062</t>
  </si>
  <si>
    <t>27C063</t>
  </si>
  <si>
    <t>27C064</t>
  </si>
  <si>
    <t>27C074</t>
  </si>
  <si>
    <t>27Z021</t>
  </si>
  <si>
    <t>27Z022</t>
  </si>
  <si>
    <t>27Z023</t>
  </si>
  <si>
    <t>27Z024</t>
  </si>
  <si>
    <t>27Z03Z</t>
  </si>
  <si>
    <t>27Z04J</t>
  </si>
  <si>
    <t>01M34T</t>
  </si>
  <si>
    <t>01M393</t>
  </si>
  <si>
    <t>01M394</t>
  </si>
  <si>
    <t>Les 5 CMD les plus contributrices à l'évolution en séjours, hors séances</t>
  </si>
  <si>
    <t>Séances en milliers</t>
  </si>
  <si>
    <t xml:space="preserve">Séjours en milliers </t>
  </si>
  <si>
    <t>Journées en milliers</t>
  </si>
  <si>
    <t>Séjours et journées en milliers</t>
  </si>
  <si>
    <t>Affections des oreilles, du nez, de la gorge, de la bouche et des dents</t>
  </si>
  <si>
    <t>Champ MCO - Tous secteurs</t>
  </si>
  <si>
    <t>Il existe 3 types d’unités de soins critiques : la réanimation, les unités de soins intensifs et les unités de soins continus.</t>
  </si>
  <si>
    <t>Lors d'une hospitalisation, la prise en charge d'un patient peut nécessiter le passage dans plusieurs unités de soins.</t>
  </si>
  <si>
    <t>Techniques interventionnelles</t>
  </si>
  <si>
    <t xml:space="preserve">   Médecine en ambulatoire ;</t>
  </si>
  <si>
    <t xml:space="preserve">   Médecine en hospitalisation complète ;</t>
  </si>
  <si>
    <t xml:space="preserve">   Chirurgie en hospitalisation complète ;</t>
  </si>
  <si>
    <t>Chirurgie en ambulatoire</t>
  </si>
  <si>
    <t>Chirurgie en hospitalisation complète</t>
  </si>
  <si>
    <t>Total Chirurgie</t>
  </si>
  <si>
    <t>Médecine en ambulatoire</t>
  </si>
  <si>
    <t>Médecine en hospitalisation complète</t>
  </si>
  <si>
    <t>Total Médecine</t>
  </si>
  <si>
    <t xml:space="preserve">   Chirurgie en ambulatoire ;</t>
  </si>
  <si>
    <t>Les 5 DA les plus contributeurs à l'évolution du nombre de séjours</t>
  </si>
  <si>
    <t xml:space="preserve">Point d'attention : un patient peut être hospitalisé à plusieurs reprises dans l’année. Il peut donc être comptabilisé plusieurs fois. </t>
  </si>
  <si>
    <t>Aussi, pour une déclinaison, la somme du nombre de patients pour l’ensemble des modalités est toujours supérieure ou égale au nombre total de patients.</t>
  </si>
  <si>
    <t xml:space="preserve">Nous attirons votre attention sur le fait que : </t>
  </si>
  <si>
    <t xml:space="preserve">Les séjours sans acte classant (GHM en M et Z, hors CMD 14 et 15) sont nommés « séjours de médecine ». </t>
  </si>
  <si>
    <t>- cette définition n’est pas complétement juste. Il s’agit des séjours sans acte classant pour le diagnostic principal du séjour.</t>
  </si>
  <si>
    <t xml:space="preserve">- les séjours en Z contiennent la chirurgie esthétique. </t>
  </si>
  <si>
    <t xml:space="preserve">   Grossesse et post partum ;</t>
  </si>
  <si>
    <t xml:space="preserve">   Périnatalité ;</t>
  </si>
  <si>
    <t xml:space="preserve">   Grossesse, post partum et périnatalité </t>
  </si>
  <si>
    <t>Grossesse et post partum</t>
  </si>
  <si>
    <t>Périnatalité</t>
  </si>
  <si>
    <t>Total Grossesse, post partum et périnatalité</t>
  </si>
  <si>
    <t>- distinction de l’orthopédie, de la traumatologie et de la rhumatologie ;</t>
  </si>
  <si>
    <t>2018-2019-2020</t>
  </si>
  <si>
    <t>v2020</t>
  </si>
  <si>
    <t>Les données 2018 et 2019 intègrent les séjours qui n’avaient pas été initialement transmis au cours de l’exercice mais qui ont pu faire l’objet d’une transmission au cours de l'exercice suivant. Ainsi :</t>
  </si>
  <si>
    <t xml:space="preserve"> - l'activité 2018 a été complétée en 2019, elle est désormais définitive ;
 - l’activité 2019 a été complétée en 2020, elle est désormais définitive ;
 - l’activité 2020 sera complétée en 2021.</t>
  </si>
  <si>
    <t>Les chiffres présentés pour l’activité 2020 relatent l’ensemble de l‘activité transmise par les établissements.
En revanche, pour le calcul du taux d’évolution 2018/2019, seuls les établissements ayant transmis leurs données PMSI pour toute la période 2018 et 2019 sont retenus, en conservant les établissements ouverts ou fermés durant la période.
De même, pour l'évolution 2019/2020, seuls les établissements ayant transmis leurs données 2019 et 2020 sont retenus, en conservant les établissements ouverts ou fermés durant la période.</t>
  </si>
  <si>
    <t>Activité 2020</t>
  </si>
  <si>
    <t>ayant transmis en 2020</t>
  </si>
  <si>
    <t>inclus dans l'analyse 2019/2020</t>
  </si>
  <si>
    <t>% inclus dans l'analyse 2019/2020</t>
  </si>
  <si>
    <t>Taux de chaînage 2020</t>
  </si>
  <si>
    <t>Répartition des prises en charge COVID en MCO en 2020 par mois de sortie</t>
  </si>
  <si>
    <t>Répartition des prises en charge COVID en MCO en 2020 par classe d'âge</t>
  </si>
  <si>
    <t>Répartition des prises en charge COVID en MCO en 2020 par sexe</t>
  </si>
  <si>
    <t>Répartition des prises en charge COVID en MCO en 2020 par CMD</t>
  </si>
  <si>
    <t>Affections du système nerveux</t>
  </si>
  <si>
    <t xml:space="preserve">Affections de l'oeil </t>
  </si>
  <si>
    <t>Affections de l'appareil respiratoire</t>
  </si>
  <si>
    <t xml:space="preserve">Affections de l'appareil circulatoire </t>
  </si>
  <si>
    <t>Affections du tube digestif</t>
  </si>
  <si>
    <t>Affections du système hépatobiliaire et du pancréas</t>
  </si>
  <si>
    <t>Affections et traumatismes de l'appareil musculosquelettique et du tissu conjonctif</t>
  </si>
  <si>
    <t>Affections de la peau, des tissus sous-cutanés et des seins</t>
  </si>
  <si>
    <t>Affections endocriniennes, métaboliques et nutritionnelles</t>
  </si>
  <si>
    <t>Affections du rein et des voies urinaires</t>
  </si>
  <si>
    <t>Affections de l'appareil génital masculin</t>
  </si>
  <si>
    <t xml:space="preserve">Affections de l'appareil génital féminin </t>
  </si>
  <si>
    <t>Grossesses pathologiques, accouchements et affections du post-partum</t>
  </si>
  <si>
    <t>Nouveau-nés, prématurés et affections de la période périnatale</t>
  </si>
  <si>
    <t>Affections du sang et des organes hématopoïétiques.</t>
  </si>
  <si>
    <t>Affections myéloprolifératives et tumeurs de siège imprécis ou diffus</t>
  </si>
  <si>
    <t xml:space="preserve">Maladies infectieuses et parasitaires </t>
  </si>
  <si>
    <t>Maladies et troubles mentaux</t>
  </si>
  <si>
    <t>Troubles mentaux organiques liés à l'absorption de drogues ou induits par celles-ci</t>
  </si>
  <si>
    <t xml:space="preserve">Traumatismes, allergies et empoisonnements </t>
  </si>
  <si>
    <t>Brûlures</t>
  </si>
  <si>
    <t>Facteurs influant sur l'état de santé et autres motifs de recours aux services de santé</t>
  </si>
  <si>
    <t>Maladies dues à une infection par le VIH</t>
  </si>
  <si>
    <t>Traumatismes multiples graves</t>
  </si>
  <si>
    <t xml:space="preserve">Transplantations d'organes </t>
  </si>
  <si>
    <t>Répartition des prises en charge COVID en MCO en 2020 par DA</t>
  </si>
  <si>
    <t>Digestif</t>
  </si>
  <si>
    <t>Orthopédie traumatologie</t>
  </si>
  <si>
    <t>Traumatismes multiples ou complexes graves</t>
  </si>
  <si>
    <t>Rhumatologie</t>
  </si>
  <si>
    <t>Système nerveux (hors cathétérismes vasculaires diagnostiques et interventionnels)</t>
  </si>
  <si>
    <t>Cathétérismes vasculaires diagnostiques et interventionnels</t>
  </si>
  <si>
    <t>Cardio-vasculaire (hors cathétérismes vasculaires diagnostiques et interventionnels)</t>
  </si>
  <si>
    <t>Pneumologie</t>
  </si>
  <si>
    <t>ORL, Stomatologie</t>
  </si>
  <si>
    <t>Ophtalmologie</t>
  </si>
  <si>
    <t>Gynécologie - sein</t>
  </si>
  <si>
    <t>Obstétrique</t>
  </si>
  <si>
    <t>Nouveau-nés et période périnatale</t>
  </si>
  <si>
    <t xml:space="preserve">Uro-néphrologie et génital </t>
  </si>
  <si>
    <t>Hématologie</t>
  </si>
  <si>
    <t>Chimiothérapie, radiothérapie, hors séances</t>
  </si>
  <si>
    <t>Maladies infectieuses (dont VIH)</t>
  </si>
  <si>
    <t>Endocrinologie</t>
  </si>
  <si>
    <t>Tissu cutané et tissu sous-cutané</t>
  </si>
  <si>
    <t>Psychiatrie</t>
  </si>
  <si>
    <t>Toxicologie, Intoxications, Alcool</t>
  </si>
  <si>
    <t>Douleurs chroniques, Soins palliatifs</t>
  </si>
  <si>
    <t>Transplant. d'organes</t>
  </si>
  <si>
    <t>Activités inter spécialités, suivi thérapeutique d'affections connues</t>
  </si>
  <si>
    <t>Répartition des prises en charge COVID en MCO en 2020 en soins critiques</t>
  </si>
  <si>
    <t>Historique 2018/2019</t>
  </si>
  <si>
    <t>Activité 
2020</t>
  </si>
  <si>
    <t>Evolution 
2019/2020</t>
  </si>
  <si>
    <t>Activité 2020
Hors prise en charge COVID</t>
  </si>
  <si>
    <t>2018/2019</t>
  </si>
  <si>
    <t>2019/2020</t>
  </si>
  <si>
    <t>2019/2020 
Ensemble</t>
  </si>
  <si>
    <t>2019/2020 
Hors Covid</t>
  </si>
  <si>
    <t>Répartition du nombre de séjours en 2019</t>
  </si>
  <si>
    <t>Répartition du nombre de séjours en 2020</t>
  </si>
  <si>
    <t xml:space="preserve">Evolution 
2019/2020 </t>
  </si>
  <si>
    <t>2019/2020 
brute</t>
  </si>
  <si>
    <t>2019/2020 
CJO</t>
  </si>
  <si>
    <t>JO : différence du nombre de jours ouvrés entre 2020 et 2019</t>
  </si>
  <si>
    <t>Nombre de séjours par mois en 2019 et 2020</t>
  </si>
  <si>
    <t>Répartition dunombe de séjours en 2020</t>
  </si>
  <si>
    <t>Evolution 2019/2020</t>
  </si>
  <si>
    <t>Répartition du nombre de séjours en 2018/ 2019/2020</t>
  </si>
  <si>
    <t>Transplant. d'organes (hors greffes de moelle &amp; cornée)</t>
  </si>
  <si>
    <t>Chirurgie du rachis, Neuro-chirurgie</t>
  </si>
  <si>
    <t>Neurostimulateurs</t>
  </si>
  <si>
    <t>Chir. cardio-thoracique (hors transplant. d'organe), Pontages aorto-coronariens</t>
  </si>
  <si>
    <t>Chir. majeure sur le thorax, l'app. respiratoire, interventions sous thoracoscopie</t>
  </si>
  <si>
    <t>Chir. Digestive majeure : oesophage, estomac, grêle, côlon, rectum</t>
  </si>
  <si>
    <t>Chir. Viscérale autre : rate, grêle, colon, proctologie, hernies</t>
  </si>
  <si>
    <t>Chir. hépato-biliaire et pancréatique</t>
  </si>
  <si>
    <t>Chir. majeure de l'app. Locomoteur:  hanche, fémur, genou, épaule</t>
  </si>
  <si>
    <t>Arthroscopies, Biopsies ostéo-articulaires</t>
  </si>
  <si>
    <t>Chirurgies autres de l'appareil locomoteur, amputations</t>
  </si>
  <si>
    <t>Stimulateurs, Défibrillateurs cardiaques</t>
  </si>
  <si>
    <t>Chirurgie vasculaire</t>
  </si>
  <si>
    <t>Chirurgie ORL stomato</t>
  </si>
  <si>
    <t>Chirurgie Ophtalmologique et greffe de cornée</t>
  </si>
  <si>
    <t>Chirurgie Gynécologique</t>
  </si>
  <si>
    <t>Chirurgie du sein</t>
  </si>
  <si>
    <t>Chirurgie Urologique</t>
  </si>
  <si>
    <t>Chirurgie de l'appareil génital masculin</t>
  </si>
  <si>
    <t>Chir. pour Aff. des Org. Hématopoiétiques, Lymphomes, Leucémies, Tumeurs SID</t>
  </si>
  <si>
    <t>Chirurgie de la Thyroide, Parathyroide, du Tractus Thyréoglosse, endocrinologie</t>
  </si>
  <si>
    <t>Parages de plaies, Greffes de peau, des Tissus S/C</t>
  </si>
  <si>
    <t>Chirurgie pour brûlures</t>
  </si>
  <si>
    <t>Chirurgie inter spécialités</t>
  </si>
  <si>
    <t>Hépato-Gastro-Entérologie, sans acte opératoire, avec anesthésie</t>
  </si>
  <si>
    <t>Endoscopies digestives et biliaires avec ou sans anesthésie</t>
  </si>
  <si>
    <t>Neurologie médicale avec Acte classant non opératoire, ou anesthésie</t>
  </si>
  <si>
    <t>Aff. Cardio-vasculaire avec Acte classant non opératoire, ou anesthésie</t>
  </si>
  <si>
    <t>Mise en place d'accès vasculaire</t>
  </si>
  <si>
    <t>Endoscopies bronchiques, avec ou sans anesthésie</t>
  </si>
  <si>
    <t>Traumatologie avec acte classant non opératoire ou anesthésie</t>
  </si>
  <si>
    <t>ORL Stomato avec Acte classant non opératoire et endoscopies</t>
  </si>
  <si>
    <t>Aff. génito-urinaires avec Acte classant non opératoire et endoscopies</t>
  </si>
  <si>
    <t>Douleur chroniques, avec bloc ou infiltration, en ambulatoire</t>
  </si>
  <si>
    <t>Explorations nocturnes, séjours de moins de 2 jours</t>
  </si>
  <si>
    <t>Dialyse (hors Séances)</t>
  </si>
  <si>
    <t>Radiothérapie (hors séances)</t>
  </si>
  <si>
    <t>Autres séj. sans acte, avec anesthésie, en ambulatoire (Aff. myéloP., peau, sein...)</t>
  </si>
  <si>
    <t>Brûlures sans acte opératoire, avec anesthésie, en ambulatoire</t>
  </si>
  <si>
    <t>Traumatismes, allergies et empoisonnements sans acte opératoire, avec anesthésie, en ambulatoire</t>
  </si>
  <si>
    <t>Chirurgie des nouveau-nés, prématurés et de la période périnatale</t>
  </si>
  <si>
    <t>Aff. médicales des nouveau-nés, prématurés et de la période périnatale</t>
  </si>
  <si>
    <t>Mort-nés, décès et transferts précoces de nouveau-nés</t>
  </si>
  <si>
    <t xml:space="preserve"> Accouchements par voie basse</t>
  </si>
  <si>
    <t>Césariennes</t>
  </si>
  <si>
    <t>IVG</t>
  </si>
  <si>
    <t>Obstétrique autre</t>
  </si>
  <si>
    <t>Greffe de moelle, Auto et Allogreffes de cellules souches</t>
  </si>
  <si>
    <t>Hépato-Gastro-Entérologie</t>
  </si>
  <si>
    <t>Neurologie médicale</t>
  </si>
  <si>
    <t>Commotions cérébrales, Traumatismes crâniens</t>
  </si>
  <si>
    <t>Traumatologie et ablation de matériel de l'appareil locomoteur</t>
  </si>
  <si>
    <t>Affections Cardio-vasculaires</t>
  </si>
  <si>
    <t>ORL, Stomato</t>
  </si>
  <si>
    <t>Gynécologie, Sénologie (hors Obstétrique)</t>
  </si>
  <si>
    <t>Uro-Néphrologie médicale (hors Séances)</t>
  </si>
  <si>
    <t>Appareil génital masculin</t>
  </si>
  <si>
    <t>Maladies immunitaires, du Sang, des Organes hématopoïétiques, Tumeurs SID</t>
  </si>
  <si>
    <t>Diabète, Maladies métaboliques, Endocrinologie (hors complications)</t>
  </si>
  <si>
    <t>Affections et traumatismes de la peau, gelures</t>
  </si>
  <si>
    <t>Suivi thérap. d'affections connues, Allergologie, Rééducation, Convalescence</t>
  </si>
  <si>
    <t>Fièvre, Infection, Septicémie, VIH</t>
  </si>
  <si>
    <t>Effets nocifs, alcool, toxicologie, allergies</t>
  </si>
  <si>
    <t>Douleur et soins palliatifs</t>
  </si>
  <si>
    <t>Chimiothérapie (hors séances)</t>
  </si>
  <si>
    <t>Médecine inter spécialités, Autres symptômes ou motifs médicaux</t>
  </si>
  <si>
    <t>Chirurgie esthétique et de confort</t>
  </si>
  <si>
    <t>Endoscopie digestive diagnostique et anesthésie, en ambulatoire</t>
  </si>
  <si>
    <t>Endoscopies digestives thérapeutiques et anesthésie : séjours de moins de 2 jours</t>
  </si>
  <si>
    <t>Autres gastroentérites et maladies diverses du tube digestif, âge inférieur à 18 ans</t>
  </si>
  <si>
    <t>Autres gastroentérites et maladies diverses du tube digestif, âge supérieur à 17 ans</t>
  </si>
  <si>
    <t>Interventions réparatrices pour hernies inguinales et crurales, âge supérieur à 17 ans</t>
  </si>
  <si>
    <t>Interventions sur le pied, âge supérieur à 17 ans</t>
  </si>
  <si>
    <t>Prothèses de genou</t>
  </si>
  <si>
    <t>Résections osseuses localisées et/ou ablation de matériel de fixation interne au niveau d'une localisation autre que la hanche et le fémur</t>
  </si>
  <si>
    <t>Prothèses de hanche pour des affections autres que des traumatismes récents</t>
  </si>
  <si>
    <t>Ménisectomie sous arthroscopie</t>
  </si>
  <si>
    <t>Affections de la bouche et des dents avec certaines extractions, réparations et prothèses dentaires</t>
  </si>
  <si>
    <t>Interventions sur les végétations adénoïdes, en ambulatoire</t>
  </si>
  <si>
    <t>Otites moyennes et autres infections des voies aériennes supérieures, âge inférieur à 18 ans</t>
  </si>
  <si>
    <t>Drains transtympaniques, âge inférieur à 18 ans</t>
  </si>
  <si>
    <t>Rhinoplasties</t>
  </si>
  <si>
    <t>Ligatures de veines et éveinages</t>
  </si>
  <si>
    <t>Insuffisances cardiaques et états de choc circulatoire</t>
  </si>
  <si>
    <t>Actes diagnostiques par voie vasculaire</t>
  </si>
  <si>
    <t>Arythmies et troubles de la conduction cardiaque</t>
  </si>
  <si>
    <t>Endoprothèses vasculaires sans infarctus du myocarde</t>
  </si>
  <si>
    <t>Interventions sur le cristallin avec ou sans vitrectomie</t>
  </si>
  <si>
    <t>Autres interventions extraoculaires, âge supérieur à 17 ans</t>
  </si>
  <si>
    <t>Interventions sur la rétine</t>
  </si>
  <si>
    <t>Autres affections oculaires d'origine non diabétique, âge supérieur à 17 ans</t>
  </si>
  <si>
    <t>Autres interventions extraoculaires, âge inférieur à 18 ans</t>
  </si>
  <si>
    <t>Craniotomies pour traumatisme, âge supérieur à 17 ans</t>
  </si>
  <si>
    <t>Craniotomies en dehors de tout traumatisme, âge supérieur à 17 ans</t>
  </si>
  <si>
    <t>Interventions sur le rachis et la moelle pour des affections neurologiques</t>
  </si>
  <si>
    <t>Interventions sur le système vasculaire précérébral</t>
  </si>
  <si>
    <t>Interventions sur les nerfs crâniens ou périphériques et autres interventions sur le système nerveux</t>
  </si>
  <si>
    <t>Pose d'un stimulateur cérébral</t>
  </si>
  <si>
    <t>Pose d'un stimulateur médullaire</t>
  </si>
  <si>
    <t>Craniotomies pour tumeurs, âge inférieur à 18 ans</t>
  </si>
  <si>
    <t>Craniotomies pour affections non tumorales, âge inférieur à 18 ans</t>
  </si>
  <si>
    <t>Libérations de nerfs superficiels à l'exception du médian au canal carpien</t>
  </si>
  <si>
    <t>Libérations du médian au canal carpien</t>
  </si>
  <si>
    <t>Autres embolisations intracrâniennes et médullaires</t>
  </si>
  <si>
    <t>Autres actes thérapeutiques par voie vasculaire du système nerveux</t>
  </si>
  <si>
    <t>Injections de toxine botulique, en ambulatoire</t>
  </si>
  <si>
    <t>Séjours pour douleurs chroniques rebelles comprenant un bloc ou une infiltration, en ambulatoire</t>
  </si>
  <si>
    <t>Affections du système nerveux sans acte opératoire avec anesthésie, en ambulatoire</t>
  </si>
  <si>
    <t>Embolisations intracrâniennes et médullaires pour hémorragie</t>
  </si>
  <si>
    <t>Méningites virales</t>
  </si>
  <si>
    <t>Infections du système nerveux à l'exception des méningites virales</t>
  </si>
  <si>
    <t>Maladies dégénératives du système nerveux, âge supérieur à 79 ans</t>
  </si>
  <si>
    <t>Maladies dégénératives du système nerveux, âge inférieur à 80 ans</t>
  </si>
  <si>
    <t>Affections et lésions du rachis et de la moelle</t>
  </si>
  <si>
    <t>Autres affections cérébrovasculaires</t>
  </si>
  <si>
    <t>Affections des nerfs crâniens et rachidiens</t>
  </si>
  <si>
    <t>Autres affections du système nerveux</t>
  </si>
  <si>
    <t>Troubles de la conscience et comas d'origine non traumatique</t>
  </si>
  <si>
    <t>Accidents ischémiques transitoires et occlusions des artères précérébrales, âge supérieur à 79 ans</t>
  </si>
  <si>
    <t>Accidents ischémiques transitoires et occlusions des artères précérébrales, âge inférieur à 80 ans</t>
  </si>
  <si>
    <t>Sclérose en plaques et ataxie cérébelleuse</t>
  </si>
  <si>
    <t>Lésions traumatiques intracrâniennes sévères</t>
  </si>
  <si>
    <t>Autres lésions traumatiques intracrâniennes, sauf commotions</t>
  </si>
  <si>
    <t>Commotions cérébrales</t>
  </si>
  <si>
    <t>Douleurs chroniques rebelles</t>
  </si>
  <si>
    <t>Migraines et céphalées</t>
  </si>
  <si>
    <t>Convulsions hyperthermiques</t>
  </si>
  <si>
    <t>Epilepsie, âge inférieur à 18 ans</t>
  </si>
  <si>
    <t>Epilepsie, âge supérieur à 17 ans</t>
  </si>
  <si>
    <t>Tumeurs malignes du système nerveux</t>
  </si>
  <si>
    <t>Autres tumeurs du système nerveux</t>
  </si>
  <si>
    <t>Hydrocéphalies</t>
  </si>
  <si>
    <t>Anévrysmes cérébraux</t>
  </si>
  <si>
    <t>Accidents vasculaires intracérébraux non transitoires</t>
  </si>
  <si>
    <t>Autres accidents vasculaires cérébraux non transitoires</t>
  </si>
  <si>
    <t>Explorations et surveillance pour affections du système nerveux</t>
  </si>
  <si>
    <t>Troubles du sommeil</t>
  </si>
  <si>
    <t>Anomalies de la démarche d'origine neurologique</t>
  </si>
  <si>
    <t>Symptômes et autres recours aux soins de la CMD 01</t>
  </si>
  <si>
    <t>Accidents vasculaires cérébraux non transitoires avec décès : séjours de moins de 2 jours</t>
  </si>
  <si>
    <t>Autres affections de la CMD 01 avec décès : séjours de moins de 2 jours</t>
  </si>
  <si>
    <t>Autres affections neurologiques concernant majoritairement la petite enfance</t>
  </si>
  <si>
    <t>Troubles de la régulation thermique du nouveau-né et du nourrisson</t>
  </si>
  <si>
    <t>Interventions sur l'orbite</t>
  </si>
  <si>
    <t>Interventions primaires sur l'iris</t>
  </si>
  <si>
    <t>Allogreffes de cornée</t>
  </si>
  <si>
    <t>Autres interventions intraoculaires pour affections sévères</t>
  </si>
  <si>
    <t>Autres interventions intraoculaires en dehors des affections sévères</t>
  </si>
  <si>
    <t>Interventions sur le cristallin avec trabéculectomie</t>
  </si>
  <si>
    <t>Interventions sur les muscles oculomoteurs, âge inférieur à 18 ans</t>
  </si>
  <si>
    <t>Hyphéma</t>
  </si>
  <si>
    <t>Infections oculaires aiguës sévères</t>
  </si>
  <si>
    <t>Affections oculaires d'origine neurologique</t>
  </si>
  <si>
    <t>Autres affections oculaires, âge inférieur à 18 ans</t>
  </si>
  <si>
    <t>Autres affections oculaires d'origine diabétique, âge supérieur à 17 ans</t>
  </si>
  <si>
    <t>Explorations et surveillance pour affections de l'oeil</t>
  </si>
  <si>
    <t>Symptômes et autres recours aux soins de la CMD 02</t>
  </si>
  <si>
    <t>Réparations de fissures labiale et palatine</t>
  </si>
  <si>
    <t>Interventions sur les sinus et l'apophyse mastoïde, âge inférieur à 18 ans</t>
  </si>
  <si>
    <t>Interventions sur les sinus et l'apophyse mastoïde, âge supérieur à 17 ans</t>
  </si>
  <si>
    <t>Amygdalectomies et/ou adénoïdectomies isolées, âge inférieur à 18 ans</t>
  </si>
  <si>
    <t>Amygdalectomies et/ou adénoïdectomies isolées, âge supérieur à 17 ans</t>
  </si>
  <si>
    <t>Interventions sur les amygdales et les végétations adénoïdes autres que les amygdalectomies et/ou les adénoïdectomies isolées, âge inférieur à 18 ans</t>
  </si>
  <si>
    <t>Interventions sur les amygdales et les végétations adénoïdes autres que les amygdalectomies et/ou les adénoïdectomies isolées, âge supérieur à 17 ans</t>
  </si>
  <si>
    <t>Drains transtympaniques, âge supérieur à 17 ans</t>
  </si>
  <si>
    <t>Autres interventions chirurgicales portant sur les oreilles, le nez, la gorge ou le cou</t>
  </si>
  <si>
    <t>Interventions sur la bouche</t>
  </si>
  <si>
    <t>Pose d'implants cochléaires</t>
  </si>
  <si>
    <t>Ostéotomies de la face</t>
  </si>
  <si>
    <t>Interventions de reconstruction de l'oreille moyenne</t>
  </si>
  <si>
    <t>Interventions pour oreilles décollées</t>
  </si>
  <si>
    <t>Interventions sur les glandes salivaires</t>
  </si>
  <si>
    <t>Interventions majeures sur la tête et le cou</t>
  </si>
  <si>
    <t>Autres interventions sur la tête et le cou</t>
  </si>
  <si>
    <t>Interventions sur les amygdales, en ambulatoire</t>
  </si>
  <si>
    <t>Autres interventions sur l'oreille, le nez ou la gorge pour tumeurs malignes</t>
  </si>
  <si>
    <t>Interventions sur l'oreille externe</t>
  </si>
  <si>
    <t>Séjours comprenant une endoscopie oto-rhino-laryngologique, en ambulatoire</t>
  </si>
  <si>
    <t>Séjours comprenant certains actes non opératoires de la CMD 03, en ambulatoire</t>
  </si>
  <si>
    <t>Traumatismes et déformations du nez</t>
  </si>
  <si>
    <t>Otites moyennes et autres infections des voies aériennes supérieures, âge supérieur à 17 ans</t>
  </si>
  <si>
    <t>Troubles de l'équilibre</t>
  </si>
  <si>
    <t>Epistaxis</t>
  </si>
  <si>
    <t>Tumeurs malignes des oreilles, du nez, de la gorge ou de la bouche</t>
  </si>
  <si>
    <t>Autres diagnostics portant sur les oreilles, le nez, la gorge ou la bouche, âge inférieur à 18 ans</t>
  </si>
  <si>
    <t>Autres diagnostics portant sur les oreilles, le nez, la gorge ou la bouche, âge supérieur à 17 ans</t>
  </si>
  <si>
    <t>Affections de la bouche et des dents sans certaines extractions, réparations ou prothèses dentaires, âge inférieur à 18 ans</t>
  </si>
  <si>
    <t>Affections de la bouche et des dents sans certaines extractions, réparations ou prothèses dentaires, âge supérieur à 17 ans</t>
  </si>
  <si>
    <t>Infections aigües sévères des voies aériennes supérieures, âge inférieur à 18 ans</t>
  </si>
  <si>
    <t>Infections aigües sévères des voies aériennes supérieures, âge supérieur à 17 ans</t>
  </si>
  <si>
    <t>Explorations et surveillance pour affections ORL</t>
  </si>
  <si>
    <t>Symptômes et autres recours aux soins de la CMD 03</t>
  </si>
  <si>
    <t>Interventions majeures sur le thorax</t>
  </si>
  <si>
    <t>Autres interventions chirurgicales sur le système respiratoire</t>
  </si>
  <si>
    <t>Interventions sous thoracoscopie</t>
  </si>
  <si>
    <t>Séjours comprenant une endoscopie bronchique, en ambulatoire</t>
  </si>
  <si>
    <t>Bronchites et asthme, âge inférieur à 18 ans</t>
  </si>
  <si>
    <t>Bronchites et asthme, âge supérieur à 17 ans</t>
  </si>
  <si>
    <t>Pneumonies et pleurésies banales, âge inférieur à 18 ans</t>
  </si>
  <si>
    <t>Pneumonies et pleurésies banales, âge supérieur à 17 ans</t>
  </si>
  <si>
    <t>Infections et inflammations respiratoires, âge inférieur à 18 ans</t>
  </si>
  <si>
    <t>Infections et inflammations respiratoires, âge supérieur à 17 ans</t>
  </si>
  <si>
    <t>Bronchopneumopathies chroniques</t>
  </si>
  <si>
    <t>Tumeurs de l'appareil respiratoire</t>
  </si>
  <si>
    <t>Embolies pulmonaires</t>
  </si>
  <si>
    <t>Signes et symptômes respiratoires</t>
  </si>
  <si>
    <t>Pneumothorax</t>
  </si>
  <si>
    <t>Oedème pulmonaire et détresse respiratoire</t>
  </si>
  <si>
    <t>Maladies pulmonaires interstitielles</t>
  </si>
  <si>
    <t>Autres diagnostics portant sur le système respiratoire</t>
  </si>
  <si>
    <t>Traumatismes thoraciques</t>
  </si>
  <si>
    <t>Epanchements pleuraux</t>
  </si>
  <si>
    <t>Bronchiolites</t>
  </si>
  <si>
    <t>Tuberculoses</t>
  </si>
  <si>
    <t>Bronchopneumopathies chroniques surinfectées</t>
  </si>
  <si>
    <t>Suivis de greffe pulmonaire</t>
  </si>
  <si>
    <t>Explorations et surveillance pour affections de l'appareil respiratoire</t>
  </si>
  <si>
    <t>Autres symptômes et recours aux soins de la CMD 04</t>
  </si>
  <si>
    <t>Affections de la CMD 04 avec décès : séjours de moins de 2 jours</t>
  </si>
  <si>
    <t>Grippes</t>
  </si>
  <si>
    <t>Fibroses kystiques avec manifestations pulmonaires</t>
  </si>
  <si>
    <t>Autres affections respiratoires concernant majoritairement la petite enfance</t>
  </si>
  <si>
    <t>Chirurgie de remplacement valvulaire avec circulation extracorporelle et avec cathétérisme cardiaque ou coronarographie</t>
  </si>
  <si>
    <t>Chirurgie de remplacement valvulaire avec circulation extracorporelle, sans cathétérisme cardiaque, ni coronarographie</t>
  </si>
  <si>
    <t>Pontages aortocoronariens avec cathétérisme cardiaque ou coronarographie</t>
  </si>
  <si>
    <t>Pontages aortocoronariens sans cathétérisme cardiaque, ni coronarographie</t>
  </si>
  <si>
    <t>Autres interventions cardiothoraciques, âge supérieur à 1 an, ou vasculaires quel que soit l'âge, avec circulation extracorporelle</t>
  </si>
  <si>
    <t>Autres interventions cardiothoraciques, âge inférieur à 2 ans, avec circulation extracorporelle</t>
  </si>
  <si>
    <t>Autres interventions cardiothoraciques, âge supérieur à 1 an, ou vasculaires quel que soit l'âge, sans circulation extracorporelle</t>
  </si>
  <si>
    <t>Autres interventions cardiothoraciques, âge inférieur à 2 ans, sans circulation extracorporelle</t>
  </si>
  <si>
    <t>Chirurgie majeure de revascularisation</t>
  </si>
  <si>
    <t>Autres interventions de chirurgie vasculaire</t>
  </si>
  <si>
    <t>Amputations du membre inférieur, sauf des orteils, pour troubles circulatoires</t>
  </si>
  <si>
    <t>Amputations pour troubles circulatoires portant sur le membre supérieur ou les orteils</t>
  </si>
  <si>
    <t>Poses d'un stimulateur cardiaque permanent avec infarctus aigu du myocarde ou insuffisance cardiaque congestive ou état de choc</t>
  </si>
  <si>
    <t>Poses d'un stimulateur cardiaque permanent sans infarctus aigu du myocarde, ni insuffisance cardiaque congestive, ni état de choc</t>
  </si>
  <si>
    <t>Autres interventions sur le système circulatoire</t>
  </si>
  <si>
    <t>Poses d'un défibrillateur cardiaque</t>
  </si>
  <si>
    <t>Remplacements ou ablations chirurgicale d'électrodes ou repositionnements de boîtier de stimulation cardiaque permanente</t>
  </si>
  <si>
    <t>Créations et réfections de fistules artérioveineuses pour affections de la CMD 05</t>
  </si>
  <si>
    <t>Remplacements de stimulateurs cardiaques permanents</t>
  </si>
  <si>
    <t>Endoprothèses vasculaires avec infarctus du myocarde</t>
  </si>
  <si>
    <t>Actes thérapeutiques par voie vasculaire sauf endoprothèses, âge inférieur à 18 ans</t>
  </si>
  <si>
    <t>Mise en place de certains accès vasculaires pour des affections de la CMD 05, séjours de moins de 2 jours</t>
  </si>
  <si>
    <t>Surveillances de greffes de coeur avec acte diagnostique par voie vasculaire</t>
  </si>
  <si>
    <t>Affections cardiovasculaires sans acte opératoire de la CMD 05, avec anesthésie, en ambulatoire</t>
  </si>
  <si>
    <t>Traitements majeurs de troubles du rythme par voie vasculaire</t>
  </si>
  <si>
    <t>Autres traitements de troubles du rythme par voie vasculaire</t>
  </si>
  <si>
    <t>Poses de bioprothèses de valves cardiaques par voie vasculaire</t>
  </si>
  <si>
    <t>Actes thérapeutiques par voie vasculaire sur les orifices du coeur, âge supérieur à 17 ans</t>
  </si>
  <si>
    <t>Ablations, repositionnements et poses de sondes cardiaques supplémentaires par voie vasculaire, âge supérieur à 17 ans</t>
  </si>
  <si>
    <t>Dilatations coronaires et autres actes thérapeutiques sur le coeur par voie vasculaire, âge supérieur à 17 ans</t>
  </si>
  <si>
    <t>Actes thérapeutiques sur les artères par voie vasculaire, âge supérieur à 17 ans</t>
  </si>
  <si>
    <t>Actes thérapeutiques sur les accès vasculaires ou les veines par voie vasculaire, âge supérieur à 17 ans</t>
  </si>
  <si>
    <t>Infarctus aigu du myocarde</t>
  </si>
  <si>
    <t>Syncopes et lipothymies</t>
  </si>
  <si>
    <t>Angine de poitrine</t>
  </si>
  <si>
    <t>Thrombophlébites veineuses profondes</t>
  </si>
  <si>
    <t>Cardiopathies congénitales et valvulopathies, âge inférieur à 18 ans</t>
  </si>
  <si>
    <t>Cardiopathies congénitales et valvulopathies, âge supérieur à 17 ans</t>
  </si>
  <si>
    <t>Troubles vasculaires périphériques</t>
  </si>
  <si>
    <t>Douleurs thoraciques</t>
  </si>
  <si>
    <t>Arrêt cardiaque</t>
  </si>
  <si>
    <t>Hypertension artérielle</t>
  </si>
  <si>
    <t>Athérosclérose coronarienne</t>
  </si>
  <si>
    <t>Autres affections de l'appareil circulatoire</t>
  </si>
  <si>
    <t>Endocardites aiguës et subaiguës</t>
  </si>
  <si>
    <t>Surveillances de greffes de coeur sans acte diagnostique par voie vasculaire</t>
  </si>
  <si>
    <t>Explorations et surveillance pour affections de l'appareil circulatoire</t>
  </si>
  <si>
    <t>Infarctus aigu du myocarde avec décès : séjours de moins de 2 jours</t>
  </si>
  <si>
    <t>Autres affections de la CMD 05 avec décès : séjours de moins de 2 jours</t>
  </si>
  <si>
    <t>Symptômes et autres recours aux soins de la CMD 05</t>
  </si>
  <si>
    <t>Résections rectales</t>
  </si>
  <si>
    <t>Interventions majeures sur l'intestin grêle et le côlon</t>
  </si>
  <si>
    <t>Interventions sur l'oesophage, l'estomac et le duodénum, âge inférieur à 18 ans</t>
  </si>
  <si>
    <t>Interventions mineures sur l'intestin grêle et le côlon</t>
  </si>
  <si>
    <t>Appendicectomies compliquées</t>
  </si>
  <si>
    <t>Appendicectomies non compliquées</t>
  </si>
  <si>
    <t>Interventions réparatrices pour hernies et éventrations, âge inférieur à 18 ans</t>
  </si>
  <si>
    <t>Libérations d'adhérences péritonéales</t>
  </si>
  <si>
    <t>Interventions sur le rectum et l'anus autres que les résections rectales</t>
  </si>
  <si>
    <t>Autres interventions sur le tube digestif en dehors des laparotomies</t>
  </si>
  <si>
    <t>Interventions sur l'oesophage, l'estomac et le duodénum pour tumeurs malignes, âge supérieur à 17 ans</t>
  </si>
  <si>
    <t>Hémorroïdectomies</t>
  </si>
  <si>
    <t>Interventions sur l'oesophage, l'estomac et le duodénum pour ulcères, âge supérieur à 17 ans</t>
  </si>
  <si>
    <t>Autres interventions sur le tube digestif par laparotomie</t>
  </si>
  <si>
    <t>Interventions sur l'oesophage, l'estomac et le duodénum pour affections autres que malignes ou ulcères, âge supérieur à 17 ans</t>
  </si>
  <si>
    <t>Certaines interventions pour stomies</t>
  </si>
  <si>
    <t>Cures d'éventrations postopératoires, âge supérieur à 17 ans</t>
  </si>
  <si>
    <t>Interventions réparatrices pour hernies à l'exception des hernies inguinales, crurales, âge supérieur à 17 ans</t>
  </si>
  <si>
    <t>Séjours comprenant une endoscopie digestive diagnostique sans anesthésie, en ambulatoire</t>
  </si>
  <si>
    <t>Affections digestives sans acte opératoire de la CMD 06, avec anesthésie, en ambulatoire</t>
  </si>
  <si>
    <t>Hémorragies digestives</t>
  </si>
  <si>
    <t>Autres tumeurs malignes du tube digestif</t>
  </si>
  <si>
    <t>Occlusions intestinales non dues à une hernie</t>
  </si>
  <si>
    <t>Maladies inflammatoires de l'intestin</t>
  </si>
  <si>
    <t>Autres affections digestives, âge inférieur à 18 ans</t>
  </si>
  <si>
    <t>Autres affections digestives, âge supérieur à 17 ans</t>
  </si>
  <si>
    <t>Ulcères gastroduodénaux compliqués</t>
  </si>
  <si>
    <t>Ulcères gastroduodénaux non compliqués</t>
  </si>
  <si>
    <t>Douleurs abdominales</t>
  </si>
  <si>
    <t>Tumeurs malignes de l'oesophage et de l'estomac</t>
  </si>
  <si>
    <t>Invaginations intestinales aigües</t>
  </si>
  <si>
    <t>Suivi de greffes de l'appareil digestif</t>
  </si>
  <si>
    <t>Explorations et surveillance pour affections de l'appareil digestif</t>
  </si>
  <si>
    <t>Soins de stomies digestives</t>
  </si>
  <si>
    <t>Symptômes et autres recours aux soins de la CMD 06</t>
  </si>
  <si>
    <t>Affections sévères du tube digestif</t>
  </si>
  <si>
    <t>Tumeurs bénignes de l'appareil digestif</t>
  </si>
  <si>
    <t>Autres affections digestives concernant majoritairement la petite enfance</t>
  </si>
  <si>
    <t>Interventions diagnostiques sur le système hépato-biliaire et pancréatique pour affections malignes</t>
  </si>
  <si>
    <t>Interventions diagnostiques sur le système hépato-biliaire et pancréatique pour affections non malignes</t>
  </si>
  <si>
    <t>Autres interventions sur le système hépato-biliaire et pancréatique</t>
  </si>
  <si>
    <t>Interventions sur le foie, le pancréas et les veines porte ou cave pour tumeurs malignes</t>
  </si>
  <si>
    <t>Interventions sur le foie, le pancréas et les veines porte ou cave pour affections non malignes</t>
  </si>
  <si>
    <t>Dérivations biliaires</t>
  </si>
  <si>
    <t>Autres interventions sur les voies biliaires sauf cholécystectomies isolées</t>
  </si>
  <si>
    <t>Cholécystectomies sans exploration de la voie biliaire principale pour affections aigües</t>
  </si>
  <si>
    <t>Cholécystectomies sans exploration de la voie biliaire principale à l'exception des affections aigües</t>
  </si>
  <si>
    <t>Endoscopies biliaires thérapeutiques et anesthésie : séjours de moins de 2 jours</t>
  </si>
  <si>
    <t>Endoscopie biliaire diagnostique et anesthésie, en ambulatoire</t>
  </si>
  <si>
    <t>Séjours comprenant une endoscopie biliaire thérapeutique ou diagnostique sans anesthésie, en ambulatoire</t>
  </si>
  <si>
    <t>Actes thérapeutiques par voie vasculaire pour des affections malignes du système hépatobiliaire</t>
  </si>
  <si>
    <t>Affections des voies biliaires</t>
  </si>
  <si>
    <t>Autres affections hépatiques</t>
  </si>
  <si>
    <t>Affections malignes du système hépato-biliaire ou du pancréas</t>
  </si>
  <si>
    <t>Cirrhoses alcooliques</t>
  </si>
  <si>
    <t>Autres cirrhoses et fibrose hépatique</t>
  </si>
  <si>
    <t>Hépatites chroniques</t>
  </si>
  <si>
    <t>Pancréatites aigües</t>
  </si>
  <si>
    <t>Autres affections non malignes du pancréas</t>
  </si>
  <si>
    <t>Suivis de greffe de foie et de pancréas</t>
  </si>
  <si>
    <t>Explorations et surveillance des affections du système hépatobiliaire et du pancréas</t>
  </si>
  <si>
    <t>Symptômes et autres recours aux soins de la CMD 07</t>
  </si>
  <si>
    <t>Affections hépatiques sévères à l'exception des tumeurs malignes, des cirrhoses et des hépatites alcooliques</t>
  </si>
  <si>
    <t>Ictères du nouveau-né</t>
  </si>
  <si>
    <t>Interventions majeures multiples sur les genoux et/ou les hanches</t>
  </si>
  <si>
    <t>Interventions sur la hanche et le fémur, âge inférieur à 18 ans</t>
  </si>
  <si>
    <t>Amputations pour affections de l'appareil musculosquelettique et du tissu conjonctif</t>
  </si>
  <si>
    <t>Biopsies ostéoarticulaires</t>
  </si>
  <si>
    <t>Résections osseuses localisées et/ou ablation de matériel de fixation interne au niveau de la hanche et du fémur</t>
  </si>
  <si>
    <t>Greffes de peau pour maladie de l'appareil musculosquelettique ou du tissu conjonctif</t>
  </si>
  <si>
    <t>Autres interventions portant sur l'appareil musculosquelettique et le tissu conjonctif</t>
  </si>
  <si>
    <t>Interventions pour reprise de prothèses articulaires</t>
  </si>
  <si>
    <t>Prothèses d'épaule</t>
  </si>
  <si>
    <t>Autres interventions sur le rachis</t>
  </si>
  <si>
    <t>Interventions maxillofaciales</t>
  </si>
  <si>
    <t>Interventions sur le tissu mou pour tumeurs malignes</t>
  </si>
  <si>
    <t>Interventions sur la jambe, âge inférieur à 18 ans</t>
  </si>
  <si>
    <t>Interventions sur la jambe, âge supérieur à 17 ans</t>
  </si>
  <si>
    <t>Interventions sur la cheville et l'arrière-pied à l'exception des fractures</t>
  </si>
  <si>
    <t>Interventions sur les ligaments croisés sous arthroscopie</t>
  </si>
  <si>
    <t>Interventions sur le bras, coude et épaule</t>
  </si>
  <si>
    <t>Interventions sur le pied, âge inférieur à 18 ans</t>
  </si>
  <si>
    <t>Autres arthroscopies du genou</t>
  </si>
  <si>
    <t>Interventions sur l'avant-bras</t>
  </si>
  <si>
    <t>Arthroscopies d'autres localisations</t>
  </si>
  <si>
    <t>Interventions non mineures sur les tissus mous</t>
  </si>
  <si>
    <t>Interventions non mineures sur la main</t>
  </si>
  <si>
    <t>Autres interventions sur la main</t>
  </si>
  <si>
    <t>Autres interventions sur les tissus mous</t>
  </si>
  <si>
    <t>Prothèses de hanche pour traumatismes récents</t>
  </si>
  <si>
    <t>Interventions sur la hanche et le fémur pour traumatismes récents, âge supérieur à 17 ans</t>
  </si>
  <si>
    <t>Interventions sur la hanche et le fémur sauf traumatismes récents, âge supérieur à 17 ans</t>
  </si>
  <si>
    <t>Interventions majeures sur le rachis pour fractures, cyphoses et scolioses</t>
  </si>
  <si>
    <t>Autres interventions majeures sur le rachis</t>
  </si>
  <si>
    <t>Interventions sur le genou pour traumatismes</t>
  </si>
  <si>
    <t>Interventions sur le genou pour des affections autres que traumatiques</t>
  </si>
  <si>
    <t>Interventions sur la cheville et l'arrière-pied pour fractures</t>
  </si>
  <si>
    <t>Libérations articulaires du membre inférieur à l'exception de la hanche et du pied</t>
  </si>
  <si>
    <t>Arthroscopies de l'épaule</t>
  </si>
  <si>
    <t>Ténosynovectomies du poignet</t>
  </si>
  <si>
    <t>Interventions sur le poignet autres que les ténosynovectomies</t>
  </si>
  <si>
    <t>Interventions majeures pour infections ostéoarticulaires</t>
  </si>
  <si>
    <t>Autres interventions pour infections ostéoarticulaires</t>
  </si>
  <si>
    <t>Affections de l'appareil musculosquelettique sans acte opératoire de la CMD 08, avec anesthésie, en ambulatoire</t>
  </si>
  <si>
    <t>Tractions continues et réductions progressives : autres que hanche et fémur</t>
  </si>
  <si>
    <t>Tractions continues et réductions progressives : hanche et fémur</t>
  </si>
  <si>
    <t>Fractures de la hanche et du bassin</t>
  </si>
  <si>
    <t>Fractures de la diaphyse, de l'épiphyse ou d'une partie non précisée du fémur</t>
  </si>
  <si>
    <t>Fractures, entorses, luxations et dislocations de la jambe, âge inférieur à 18 ans</t>
  </si>
  <si>
    <t>Fractures, entorses, luxations et dislocations de la jambe, âge supérieur à 17 ans</t>
  </si>
  <si>
    <t>Entorses et luxations de la hanche et du bassin</t>
  </si>
  <si>
    <t>Arthropathies non spécifiques</t>
  </si>
  <si>
    <t>Maladies osseuses et arthropathies spécifiques</t>
  </si>
  <si>
    <t>Affections du tissu conjonctif</t>
  </si>
  <si>
    <t>Tendinites, myosites et bursites</t>
  </si>
  <si>
    <t>Suites de traitement après une affection de l'appareil musculosquelettique ou du tissu conjonctif</t>
  </si>
  <si>
    <t>Autres pathologies de l'appareil musculosquelettique et du tissu conjonctif</t>
  </si>
  <si>
    <t>Fractures, entorses, luxations et dislocations du bras et de l'avant-bras, âge inférieur à 18 ans</t>
  </si>
  <si>
    <t>Entorses, luxations et dislocations du bras et de l'avant-bras, âge supérieur à 17 ans</t>
  </si>
  <si>
    <t>Fractures, entorses, luxations et dislocations de la main</t>
  </si>
  <si>
    <t>Fractures, entorses, luxations et dislocations du pied</t>
  </si>
  <si>
    <t>Tumeurs primitives malignes des os, du cartilage ou des tissus mous</t>
  </si>
  <si>
    <t>Fractures pathologiques et autres tumeurs malignes de l'appareil musculosquelettique et du tissu conjonctif</t>
  </si>
  <si>
    <t>Fractures du rachis</t>
  </si>
  <si>
    <t>Sciatiques et autres radiculopathies</t>
  </si>
  <si>
    <t>Autres rachialgies</t>
  </si>
  <si>
    <t>Autres pathologies rachidiennes relevant d'un traitement médical</t>
  </si>
  <si>
    <t>Rhumatismes et raideurs articulaires</t>
  </si>
  <si>
    <t>Ostéomyélites aigües (y compris vertébrales) et arthrites septiques</t>
  </si>
  <si>
    <t>Ostéomyélites chroniques</t>
  </si>
  <si>
    <t>Ablation de matériel sans acte classant</t>
  </si>
  <si>
    <t>Algoneurodystrophie</t>
  </si>
  <si>
    <t>Explorations et surveillance de l'appareil musculosquelettique et du tissu conjonctif</t>
  </si>
  <si>
    <t>Symptômes et autres recours aux soins de la CMD 08</t>
  </si>
  <si>
    <t>Fractures du bras et de l'avant-bras, âge supérieur à 17 ans</t>
  </si>
  <si>
    <t>Entorses et luxations du rachis</t>
  </si>
  <si>
    <t>Greffes de peau et/ou parages de plaie pour ulcère cutané ou cellulite</t>
  </si>
  <si>
    <t>Greffes de peau et/ou parages de plaie à l'exception des ulcères cutanés et cellulites</t>
  </si>
  <si>
    <t>Mastectomies totales pour tumeur maligne</t>
  </si>
  <si>
    <t>Mastectomies subtotales pour tumeur maligne</t>
  </si>
  <si>
    <t>Interventions sur le sein pour des affections non malignes autres que les actes de biopsie et d'excision locale</t>
  </si>
  <si>
    <t>Biopsies et excisions locales pour des affections non malignes du sein</t>
  </si>
  <si>
    <t>Interventions sur la région anale et périanale</t>
  </si>
  <si>
    <t>Interventions plastiques en dehors de la chirurgie esthétique</t>
  </si>
  <si>
    <t>Autres interventions sur la peau, les tissus sous-cutanés ou les seins</t>
  </si>
  <si>
    <t>Reconstructions des seins</t>
  </si>
  <si>
    <t>Interventions pour kystes, granulomes et interventions sur les ongles</t>
  </si>
  <si>
    <t>Interventions pour condylomes anogénitaux</t>
  </si>
  <si>
    <t>Certains curages lymphonodaux pour des affections de la peau, des tissus sous-cutanés ou des seins</t>
  </si>
  <si>
    <t>Interventions sur la peau, les tissus sous-cutanés ou les seins pour lésions traumatiques</t>
  </si>
  <si>
    <t>Affections de la peau, des tissus sous-cutanés et des seins sans acte opératoire de la CMD 09, avec anesthésie, en ambulatoire</t>
  </si>
  <si>
    <t>Traumatismes de la peau et des tissus sous-cutanés, âge inférieur à 18 ans</t>
  </si>
  <si>
    <t>Traumatismes de la peau et des tissus sous-cutanés, âge supérieur à 17 ans</t>
  </si>
  <si>
    <t>Lésions, infections et inflammations de la peau et des tissus sous-cutanés, âge inférieur à 18 ans</t>
  </si>
  <si>
    <t>Lésions, infections et inflammations de la peau et des tissus sous-cutanés, âge supérieur à 17 ans</t>
  </si>
  <si>
    <t>Ulcères cutanés</t>
  </si>
  <si>
    <t>Autres affections dermatologiques</t>
  </si>
  <si>
    <t>Affections dermatologiques sévères</t>
  </si>
  <si>
    <t>Affections non malignes des seins</t>
  </si>
  <si>
    <t>Tumeurs malignes des seins</t>
  </si>
  <si>
    <t>Tumeurs de la peau</t>
  </si>
  <si>
    <t>Explorations et surveillance des affections de la peau</t>
  </si>
  <si>
    <t>Explorations et surveillance des affections des seins</t>
  </si>
  <si>
    <t>Symptômes et autres recours aux soins concernant les affections de la peau</t>
  </si>
  <si>
    <t>Symptômes et autres recours aux soins concernant les affections des seins</t>
  </si>
  <si>
    <t>Chirurgie esthétique</t>
  </si>
  <si>
    <t>Interventions sur l'hypophyse</t>
  </si>
  <si>
    <t>Interventions sur les glandes surrénales</t>
  </si>
  <si>
    <t>Interventions sur les parathyroïdes</t>
  </si>
  <si>
    <t>Interventions sur le tractus thyréoglosse</t>
  </si>
  <si>
    <t>Autres interventions pour troubles endocriniens, métaboliques ou nutritionnels</t>
  </si>
  <si>
    <t>Gastroplasties pour obésité</t>
  </si>
  <si>
    <t>Autres interventions pour obésité</t>
  </si>
  <si>
    <t>Interventions sur la thyroïde pour tumeurs malignes</t>
  </si>
  <si>
    <t>Interventions sur la thyroïde pour affections non malignes</t>
  </si>
  <si>
    <t>Interventions digestives autres que les gastroplasties, pour obésité</t>
  </si>
  <si>
    <t>Diabète, âge supérieur à 35 ans</t>
  </si>
  <si>
    <t>Diabète, âge inférieur à 36 ans</t>
  </si>
  <si>
    <t>Autres troubles endocriniens</t>
  </si>
  <si>
    <t>Acidocétose et coma diabétique</t>
  </si>
  <si>
    <t>Obésité</t>
  </si>
  <si>
    <t>Maladies métaboliques congénitales sévères</t>
  </si>
  <si>
    <t>Autres maladies métaboliques congénitales</t>
  </si>
  <si>
    <t>Tumeurs des glandes endocrines</t>
  </si>
  <si>
    <t>Explorations et surveillance pour affections endocriniennes et métaboliques</t>
  </si>
  <si>
    <t>Symptômes et autres recours aux soins de la CMD 10</t>
  </si>
  <si>
    <t>Troubles métaboliques, âge inférieur à 18 ans</t>
  </si>
  <si>
    <t>Troubles métaboliques, âge supérieur à 17 ans</t>
  </si>
  <si>
    <t>Troubles nutritionnels divers, âge inférieur à 18 ans</t>
  </si>
  <si>
    <t>Troubles nutritionnels divers, âge supérieur à 17 ans</t>
  </si>
  <si>
    <t>Autres affections de la CMD 10 concernant majoritairement la petite enfance</t>
  </si>
  <si>
    <t>Problèmes alimentaires du nouveau-né et du nourrisson</t>
  </si>
  <si>
    <t>Interventions sur les reins et les uretères et chirurgie majeure de la vessie pour une affection tumorale</t>
  </si>
  <si>
    <t>Interventions sur les reins et les uretères et chirurgie majeure de la vessie pour une affection non tumorale</t>
  </si>
  <si>
    <t>Autres interventions sur la vessie à l'exception des interventions transurétrales</t>
  </si>
  <si>
    <t>Interventions sur l'urètre, âge inférieur à 18 ans</t>
  </si>
  <si>
    <t>Interventions sur l'urètre, âge supérieur à 17 ans</t>
  </si>
  <si>
    <t>Autres interventions sur les reins et les voies urinaires</t>
  </si>
  <si>
    <t>Créations et réfections de fistules artérioveineuses pour affections de la CMD 11</t>
  </si>
  <si>
    <t>Interventions pour incontinence urinaire en dehors des interventions transurétrales</t>
  </si>
  <si>
    <t>Interventions par voie transurétrale ou transcutanée pour lithiases urinaires</t>
  </si>
  <si>
    <t>Injections de toxine botulique dans l'appareil urinaire</t>
  </si>
  <si>
    <t>Interventions par voie transurétrale ou transcutanée pour des affections non lithiasiques</t>
  </si>
  <si>
    <t>Insuffisance rénale, avec dialyse</t>
  </si>
  <si>
    <t>Endoscopies génito-urinaires thérapeutiques et anesthésie : séjours de la CMD 11 et de moins de 2 jours</t>
  </si>
  <si>
    <t>Séjours de la CMD 11 comprenant une endoscopie génito-urinaire thérapeutique sans anesthésie : séjours de moins de 2 jours</t>
  </si>
  <si>
    <t>Endoscopies génito-urinaires diagnostiques et anesthésie : séjours de la CMD 11 et de moins de 2 jours</t>
  </si>
  <si>
    <t>Séjours de la CMD 11 comprenant une endoscopie génito-urinaire diagnostique sans anesthésie : séjours de moins de 2 jours</t>
  </si>
  <si>
    <t>Séjours de la CMD 11 comprenant la mise en place de certains accès vasculaires, en ambulatoire</t>
  </si>
  <si>
    <t>Lithotritie extracorporelle de l'appareil urinaire, en ambulatoire</t>
  </si>
  <si>
    <t>Lithiases urinaires</t>
  </si>
  <si>
    <t>Infections des reins et des voies urinaires, âge inférieur à 18 ans</t>
  </si>
  <si>
    <t>Infections des reins et des voies urinaires, âge supérieur à 17 ans</t>
  </si>
  <si>
    <t>Insuffisance rénale, sans dialyse</t>
  </si>
  <si>
    <t>Tumeurs des reins et des voies urinaires</t>
  </si>
  <si>
    <t>Autres affections des reins et des voies urinaires, âge inférieur à 18 ans</t>
  </si>
  <si>
    <t>Rétrécissement urétral</t>
  </si>
  <si>
    <t>Signes et symptômes concernant les reins et les voies urinaires, âge inférieur à 18 ans</t>
  </si>
  <si>
    <t>Signes et symptômes concernant les reins et les voies urinaires, âge supérieur à 17 ans</t>
  </si>
  <si>
    <t>Autres affections des reins et des voies urinaires d'origine diabétique, âge supérieur à 17 ans</t>
  </si>
  <si>
    <t>Autres affections des reins et des voies urinaires, à l'exception de celles d'origine diabétique, âge supérieur à 17 ans</t>
  </si>
  <si>
    <t>Surveillances de greffes de rein</t>
  </si>
  <si>
    <t>Explorations et surveillance pour affections du rein et des voies urinaires</t>
  </si>
  <si>
    <t>Autres symptômes et recours aux soins de la CMD 11</t>
  </si>
  <si>
    <t>Autres affections uronéphrologiques concernant majoritairement la petite enfance</t>
  </si>
  <si>
    <t>Interventions sur le pénis</t>
  </si>
  <si>
    <t>Prostatectomies transurétrales</t>
  </si>
  <si>
    <t>Interventions sur les testicules pour tumeurs malignes</t>
  </si>
  <si>
    <t>Interventions sur les testicules pour affections non malignes, âge inférieur à 18 ans</t>
  </si>
  <si>
    <t>Interventions sur les testicules pour affections non malignes, âge supérieur à 17 ans</t>
  </si>
  <si>
    <t>Circoncision</t>
  </si>
  <si>
    <t>Autres interventions pour tumeurs malignes de l'appareil génital masculin</t>
  </si>
  <si>
    <t>Autres interventions pour affections non malignes de l'appareil génital masculin</t>
  </si>
  <si>
    <t>Interventions pelviennes majeures chez l'homme pour tumeurs malignes</t>
  </si>
  <si>
    <t>Interventions pelviennes majeures chez l'homme pour affections non malignes</t>
  </si>
  <si>
    <t>Stérilisation et vasoplastie</t>
  </si>
  <si>
    <t>Endoscopies génito-urinaires et anesthésie : séjours de la CMD 12 et de moins de deux jours</t>
  </si>
  <si>
    <t>Séjours de la CMD 12 comprenant une endoscopie génito-urinaire sans anesthésie : séjours de moins de deux jours</t>
  </si>
  <si>
    <t>Séjours comprenant une biopsie prostatique, en ambulatoire</t>
  </si>
  <si>
    <t>Tumeurs malignes de l'appareil génital masculin</t>
  </si>
  <si>
    <t>Hypertrophie prostatique bénigne</t>
  </si>
  <si>
    <t>Autres affections de l'appareil génital masculin</t>
  </si>
  <si>
    <t>Prostatites aigües et orchites</t>
  </si>
  <si>
    <t>Autres infections et inflammations de l'appareil génital masculin</t>
  </si>
  <si>
    <t>Explorations et surveillance des affections de l'appareil génital masculin</t>
  </si>
  <si>
    <t>Symptômes et autres recours aux soins de la CMD 12</t>
  </si>
  <si>
    <t>Hystérectomies</t>
  </si>
  <si>
    <t>Interventions réparatrices sur l'appareil génital féminin</t>
  </si>
  <si>
    <t>Interventions sur le système utéroannexiel pour tumeurs malignes</t>
  </si>
  <si>
    <t>Interruptions tubaires</t>
  </si>
  <si>
    <t>Interventions sur le système utéroannexiel pour des affections non malignes, autres que les interruptions tubaires</t>
  </si>
  <si>
    <t>Interventions sur la vulve, le vagin ou le col utérin</t>
  </si>
  <si>
    <t>Laparoscopies ou coelioscopies diagnostiques</t>
  </si>
  <si>
    <t>Ligatures tubaires par laparoscopie ou coelioscopie</t>
  </si>
  <si>
    <t>Dilatations et curetages, conisations pour tumeurs malignes</t>
  </si>
  <si>
    <t>Dilatations et curetages, conisations pour affections non malignes</t>
  </si>
  <si>
    <t>Autres interventions sur l'appareil génital féminin</t>
  </si>
  <si>
    <t>Exentérations pelviennes, hystérectomies élargies ou vulvectomies pour tumeurs malignes</t>
  </si>
  <si>
    <t>Exentérations pelviennes, hystérectomies élargies ou vulvectomies pour affections non malignes</t>
  </si>
  <si>
    <t>Prélèvements d'ovocytes, en ambulatoire</t>
  </si>
  <si>
    <t>Cervicocystopexie</t>
  </si>
  <si>
    <t>Myomectomies de l'utérus</t>
  </si>
  <si>
    <t>Interventions pour stérilité ou motifs de soins liés à la reproduction</t>
  </si>
  <si>
    <t>Exérèses ou destructions de lésions du col de l'utérus sauf conisations</t>
  </si>
  <si>
    <t>Endoscopies génito-urinaires thérapeutiques et anesthésie : séjours de la CMD 13 et de moins de 2 jours</t>
  </si>
  <si>
    <t>Séjours de la CMD 13 comprenant une endoscopie génito-urinaire thérapeutique sans anesthésie : séjours de moins de 2 jours</t>
  </si>
  <si>
    <t>Endoscopies génito-urinaires diagnostiques et anesthésie : séjours de la CMD 13 et de moins de 2 jours</t>
  </si>
  <si>
    <t>Endoscopies génito-urinaires diagnostiques sans anesthésie : séjours de la CMD 13 et de moins de 2 jours</t>
  </si>
  <si>
    <t>Affections de l'appareil génital féminin sans acte opératoire de la CMD 13, avec anesthésie, en ambulatoire</t>
  </si>
  <si>
    <t>Tumeurs malignes de l'appareil génital féminin</t>
  </si>
  <si>
    <t>Autres affections de l'appareil génital féminin</t>
  </si>
  <si>
    <t>Infections de l'utérus et de ses annexes</t>
  </si>
  <si>
    <t>Autres infections de l'appareil génital féminin</t>
  </si>
  <si>
    <t>Autres tumeurs de l'appareil génital féminin</t>
  </si>
  <si>
    <t>Assistance médicale à la procréation</t>
  </si>
  <si>
    <t>Explorations et surveillance gynécologiques</t>
  </si>
  <si>
    <t>Autres symptômes et recours aux soins de la CMD 13</t>
  </si>
  <si>
    <t>Accouchements uniques par voie basse avec autres interventions</t>
  </si>
  <si>
    <t>Affections du post-partum ou du post abortum avec intervention chirurgicale</t>
  </si>
  <si>
    <t>Avortements avec aspiration ou curetage ou hystérotomie</t>
  </si>
  <si>
    <t>Césariennes avec naissance d'un mort-né</t>
  </si>
  <si>
    <t>Césariennes pour grossesse multiple</t>
  </si>
  <si>
    <t>Césariennes pour grossesse unique</t>
  </si>
  <si>
    <t>Grossesses ectopiques avec intervention chirurgicale</t>
  </si>
  <si>
    <t>Affections de l'ante partum avec intervention chirurgicale</t>
  </si>
  <si>
    <t>Affections médicales du post-partum ou du post-abortum</t>
  </si>
  <si>
    <t>Affections de l'ante partum sans intervention chirurgicale</t>
  </si>
  <si>
    <t>Avortements sans aspiration, ni curetage, ni hystérotomie</t>
  </si>
  <si>
    <t>Menaces d'avortement</t>
  </si>
  <si>
    <t>Interruptions volontaires de grossesse : séjours de moins de 3 jours</t>
  </si>
  <si>
    <t>Accouchements hors de l'établissement</t>
  </si>
  <si>
    <t>Accouchements par voie basse avec naissance d'un mort-né</t>
  </si>
  <si>
    <t>Accouchements multiples par voie basse chez une primipare</t>
  </si>
  <si>
    <t>Accouchements multiples par voie basse chez une multipare</t>
  </si>
  <si>
    <t>Accouchements uniques par voie basse chez une primipare</t>
  </si>
  <si>
    <t>Accouchements uniques par voie basse chez une multipare</t>
  </si>
  <si>
    <t>Grossesses ectopiques sans intervention chirurgicale</t>
  </si>
  <si>
    <t>Faux travail et menaces d'accouchements prématurés</t>
  </si>
  <si>
    <t>Interventions majeures sur l'appareil digestif, groupes nouveau-nés 1 à 7</t>
  </si>
  <si>
    <t>Interventions majeures sur l'appareil cardiovasculaire, groupes nouveau-nés 1 à 7</t>
  </si>
  <si>
    <t>Autres interventions chirurgicales, groupes nouveau-nés 1 à 7</t>
  </si>
  <si>
    <t>Interventions chirurgicales, groupes nouveau-nés 8 à 9</t>
  </si>
  <si>
    <t>Interventions chirurgicales, groupe nouveau-nés 10</t>
  </si>
  <si>
    <t>Transferts précoces de nouveau-nés vers un autre établissement MCO</t>
  </si>
  <si>
    <t>Décès précoces de nouveau-nés</t>
  </si>
  <si>
    <t>Décès tardifs de nouveau-nés</t>
  </si>
  <si>
    <t>Nouveau-nés de 3300g et âge gestationnel de 40 SA et assimilés (groupe nouveau-nés 1)</t>
  </si>
  <si>
    <t>Nouveau-nés de 2400g et âge gestationnel de 38 SA et assimilés (groupe nouveau-nés 2)</t>
  </si>
  <si>
    <t>Nouveau-nés de 2200g et âge gestationnel de 37 SA et assimilés (groupe nouveau-nés 3)</t>
  </si>
  <si>
    <t>Nouveau-nés de 2000g et âge gestationnel de 37 SA et assimilés (groupe nouveau-nés 4)</t>
  </si>
  <si>
    <t>Nouveau-nés de 1800g et âge gestationnel de 36 SA et assimilés (groupe nouveau-nés 5)</t>
  </si>
  <si>
    <t>Nouveau-nés de 1700g et âge gestationnel de 35 SA et assimilés (groupe nouveau-nés 6)</t>
  </si>
  <si>
    <t>Nouveau-nés de 1500g et âge gestationnel de 33 SA et assimilés (groupe nouveau-nés 7)</t>
  </si>
  <si>
    <t>Nouveau-nés de 1300g et âge gestationnel de 32 SA et assimilés (groupe nouveau-nés 8)</t>
  </si>
  <si>
    <t>Nouveau-nés de 1100g et âge gestationnel de 30 SA et assimilés (groupe nouveau-nés 9)</t>
  </si>
  <si>
    <t>Nouveau-nés de 800g et âge gestationnel de 28 SA et assimilés (groupe nouveau-nés 10)</t>
  </si>
  <si>
    <t>Interventions sur la rate</t>
  </si>
  <si>
    <t>Autres interventions pour affections du sang et des organes hématopoïétiques</t>
  </si>
  <si>
    <t>Affections de la rate</t>
  </si>
  <si>
    <t>Donneurs de moelle</t>
  </si>
  <si>
    <t>Déficits immunitaires</t>
  </si>
  <si>
    <t>Autres affections du système réticuloendothélial ou immunitaire</t>
  </si>
  <si>
    <t>Troubles sévères de la lignée érythrocytaire, âge supérieur à 17 ans</t>
  </si>
  <si>
    <t>Autres troubles de la lignée érythrocytaire, âge supérieur à 17 ans</t>
  </si>
  <si>
    <t>Purpuras</t>
  </si>
  <si>
    <t>Autres troubles de la coagulation</t>
  </si>
  <si>
    <t>Explorations et surveillance pour affections du sang et des organes hématopoïétiques</t>
  </si>
  <si>
    <t>Symptômes et autres recours aux soins de la CMD 16</t>
  </si>
  <si>
    <t>Troubles sévères de la lignée érythrocytaire, âge inférieur à 18 ans</t>
  </si>
  <si>
    <t>Autres troubles de la lignée érythrocytaire, âge inférieur à 18 ans</t>
  </si>
  <si>
    <t>Autres affections hématologiques concernant majoritairement la petite enfance</t>
  </si>
  <si>
    <t>Interventions majeures de la CMD17</t>
  </si>
  <si>
    <t>Interventions intermédiaires de la CMD17</t>
  </si>
  <si>
    <t>Interventions mineures de la CMD17</t>
  </si>
  <si>
    <t>Autres irradiations</t>
  </si>
  <si>
    <t>Curiethérapies de la prostate par implants permanents</t>
  </si>
  <si>
    <t>Affections myéloprolifératives et tumeurs de siège imprécis sans acte opératoire, avec anesthésie, en ambulatoire</t>
  </si>
  <si>
    <t>Autres curiethérapies</t>
  </si>
  <si>
    <t>Irradiations internes</t>
  </si>
  <si>
    <t>Chimiothérapie pour leucémie aigüe</t>
  </si>
  <si>
    <t>Chimiothérapie pour autre tumeur</t>
  </si>
  <si>
    <t>Leucémies aigües, âge inférieur à 18 ans</t>
  </si>
  <si>
    <t>Leucémies aigües, âge supérieur à 17 ans</t>
  </si>
  <si>
    <t>Explorations et surveillance pour affections myéloprolifératives et tumeurs de siège imprécis ou diffus</t>
  </si>
  <si>
    <t>Lymphomes et autres affections malignes lymphoïdes</t>
  </si>
  <si>
    <t>Hémopathies myéloïdes chroniques</t>
  </si>
  <si>
    <t>Autres affections et tumeurs de siège imprécis ou diffus</t>
  </si>
  <si>
    <t>Interventions pour maladies infectieuses ou parasitaires</t>
  </si>
  <si>
    <t>Maladies virales et fièvres d'étiologie indéterminée, âge inférieur 18 ans</t>
  </si>
  <si>
    <t>Maladies virales, âge supérieur à 17 ans</t>
  </si>
  <si>
    <t>Fièvres d'étiologie indéterminée, âge supérieur à 17 ans</t>
  </si>
  <si>
    <t>Septicémies, âge inférieur à 18 ans</t>
  </si>
  <si>
    <t>Septicémies, âge supérieur à 17 ans</t>
  </si>
  <si>
    <t>Paludisme</t>
  </si>
  <si>
    <t>Maladies infectieuses sévères</t>
  </si>
  <si>
    <t>Autres maladies infectieuses ou parasitaires</t>
  </si>
  <si>
    <t>Explorations et surveillance pour maladies infectieuses ou parasitaires</t>
  </si>
  <si>
    <t>Affections de la CMD 18 avec décès : séjours de moins de 2 jours</t>
  </si>
  <si>
    <t>Symptômes et autres recours aux soins de la CMD 18</t>
  </si>
  <si>
    <t>Autres maladies infectieuses concernant majoritairement la petite enfance</t>
  </si>
  <si>
    <t>Interventions chirurgicales avec un diagnostic principal de maladie mentale</t>
  </si>
  <si>
    <t>Troubles aigus de l'adaptation et du fonctionnement psychosocial</t>
  </si>
  <si>
    <t>Troubles mentaux d'origine organique et retards mentaux, âge supérieur à 79 ans</t>
  </si>
  <si>
    <t>Troubles mentaux d'origine organique et retards mentaux, âge inférieur à 80 ans</t>
  </si>
  <si>
    <t>Névroses autres que les névroses dépressives</t>
  </si>
  <si>
    <t>Névroses dépressives</t>
  </si>
  <si>
    <t>Anorexie mentale et boulimie</t>
  </si>
  <si>
    <t>Autres troubles de la personnalité et du comportement avec réactions impulsives</t>
  </si>
  <si>
    <t>Troubles bipolaires et syndromes dépressifs sévères</t>
  </si>
  <si>
    <t>Autres psychoses, âge supérieur à 79 ans</t>
  </si>
  <si>
    <t>Autres psychoses, âge inférieur à 80 ans</t>
  </si>
  <si>
    <t>Maladies et troubles du développement psychologiques de l'enfance</t>
  </si>
  <si>
    <t>Autres maladies et troubles mentaux de l'enfance</t>
  </si>
  <si>
    <t>Troubles de l'humeur</t>
  </si>
  <si>
    <t>Autres troubles mentaux</t>
  </si>
  <si>
    <t>Explorations et surveillance pour maladies et troubles mentaux</t>
  </si>
  <si>
    <t>Symptômes et autres recours aux soins de la CMD 19</t>
  </si>
  <si>
    <t>Toxicomanies non éthyliques avec dépendance</t>
  </si>
  <si>
    <t>Abus de drogues non éthyliques sans dépendance</t>
  </si>
  <si>
    <t>Ethylisme avec dépendance</t>
  </si>
  <si>
    <t>Ethylisme aigu</t>
  </si>
  <si>
    <t>Troubles mentaux organiques induits par l'alcool ou d'autres substances</t>
  </si>
  <si>
    <t>Interventions sur la main ou le poignet à la suite de blessures</t>
  </si>
  <si>
    <t>Autres interventions pour blessures ou complications d'acte</t>
  </si>
  <si>
    <t>Greffes de peau ou parages de plaies pour lésions autres que des brûlures</t>
  </si>
  <si>
    <t>Effets toxiques des médicaments et substances biologiques, âge inférieur à 18 ans</t>
  </si>
  <si>
    <t>Réactions allergiques non classées ailleurs, âge inférieur à 18 ans</t>
  </si>
  <si>
    <t>Réactions allergiques non classées ailleurs, âge supérieur à 17 ans</t>
  </si>
  <si>
    <t>Traumatismes imprécis, âge inférieur à 18 ans</t>
  </si>
  <si>
    <t>Traumatismes imprécis, âge supérieur à 17 ans</t>
  </si>
  <si>
    <t>Effets toxiques des médicaments et substances biologiques, âge supérieur à 17 ans</t>
  </si>
  <si>
    <t>Effets toxiques des autres substances chimiques</t>
  </si>
  <si>
    <t>Autres effets toxiques</t>
  </si>
  <si>
    <t>Maltraitance</t>
  </si>
  <si>
    <t>Autres traumatismes et effets nocifs autres que les intoxications</t>
  </si>
  <si>
    <t>Rejets de greffe</t>
  </si>
  <si>
    <t>Autres complications iatrogéniques non classées ailleurs</t>
  </si>
  <si>
    <t>Brûlures non étendues avec greffe cutanée</t>
  </si>
  <si>
    <t>Brûlures non étendues avec parages de plaie ou autres interventions chirurgicales</t>
  </si>
  <si>
    <t>Brûlures et gelures non étendues sans intervention chirurgicale</t>
  </si>
  <si>
    <t>Brûlures étendues</t>
  </si>
  <si>
    <t>Brûlures avec transfert vers un autre établissement MCO : séjours de moins de 2 jours</t>
  </si>
  <si>
    <t>Interventions chirurgicales avec autres motifs de recours aux services de santé</t>
  </si>
  <si>
    <t>Explorations nocturnes et apparentées : séjours de moins de 2 jours</t>
  </si>
  <si>
    <t>Motifs de recours de la CMD 23 sans acte opératoire, avec anesthésie, en ambulatoire</t>
  </si>
  <si>
    <t>Rééducation</t>
  </si>
  <si>
    <t>Autres facteurs influant sur l'état de santé</t>
  </si>
  <si>
    <t>Autres motifs de recours pour infection à VIH, en ambulatoire</t>
  </si>
  <si>
    <t>Autres motifs de recours chez un patient diabétique, en ambulatoire</t>
  </si>
  <si>
    <t>Chimiothérapie pour affections non tumorales</t>
  </si>
  <si>
    <t>Soins de contrôle chirurgicaux</t>
  </si>
  <si>
    <t>Autres motifs concernant majoritairement la petite enfance</t>
  </si>
  <si>
    <t>Traitements prophylactiques</t>
  </si>
  <si>
    <t>Actes non effectués en raison d'une contre-indication</t>
  </si>
  <si>
    <t>Convalescences et autres motifs sociaux</t>
  </si>
  <si>
    <t>Explorations et surveillance pour autres motifs de recours aux soins</t>
  </si>
  <si>
    <t>Autres symptômes et motifs de recours aux soins de la CMD 23</t>
  </si>
  <si>
    <t>Désensibilisations et tests allergologiques nécessitant une hospitalisation</t>
  </si>
  <si>
    <t>Soins Palliatifs, avec ou sans acte</t>
  </si>
  <si>
    <t>Interventions pour maladie due au VIH</t>
  </si>
  <si>
    <t>Autres maladies dues au VIH</t>
  </si>
  <si>
    <t>Maladies dues au VIH, avec décès</t>
  </si>
  <si>
    <t>Maladies dues au VIH, âge inférieur à 13 ans</t>
  </si>
  <si>
    <t>Interventions pour traumatismes multiples graves</t>
  </si>
  <si>
    <t>Transplantations hépatiques</t>
  </si>
  <si>
    <t>Transplantations pancréatiques</t>
  </si>
  <si>
    <t>Transplantations pulmonaires</t>
  </si>
  <si>
    <t>Transplantations cardiaques</t>
  </si>
  <si>
    <t>Transplantations rénales</t>
  </si>
  <si>
    <t>Autres transplantations</t>
  </si>
  <si>
    <t>Allogreffes de cellules souches hématopoïétiques</t>
  </si>
  <si>
    <t>Autogreffes de cellules souches hématopoïétiques</t>
  </si>
  <si>
    <t>Greffes de cellules souches hématopoïétiques, en ambulatoire</t>
  </si>
  <si>
    <t>Craniotomies pour traumatisme, âge supérieur à 17 ans, niveau 1</t>
  </si>
  <si>
    <t>Craniotomies pour traumatisme, âge supérieur à 17 ans, niveau 2</t>
  </si>
  <si>
    <t>Craniotomies pour traumatisme, âge supérieur à 17 ans, niveau 3</t>
  </si>
  <si>
    <t>Craniotomies pour traumatisme, âge supérieur à 17 ans, niveau 4</t>
  </si>
  <si>
    <t>Craniotomies en dehors de tout traumatisme, âge supérieur à 17 ans, niveau 1</t>
  </si>
  <si>
    <t>Craniotomies en dehors de tout traumatisme, âge supérieur à 17 ans, niveau 2</t>
  </si>
  <si>
    <t>Craniotomies en dehors de tout traumatisme, âge supérieur à 17 ans, niveau 3</t>
  </si>
  <si>
    <t>Craniotomies en dehors de tout traumatisme, âge supérieur à 17 ans, niveau 4</t>
  </si>
  <si>
    <t>Interventions sur le rachis et la moelle pour des affections neurologiques, niveau 1</t>
  </si>
  <si>
    <t>Interventions sur le rachis et la moelle pour des affections neurologiques, niveau 2</t>
  </si>
  <si>
    <t>Interventions sur le rachis et la moelle pour des affections neurologiques, niveau 3</t>
  </si>
  <si>
    <t>Interventions sur le rachis et la moelle pour des affections neurologiques, niveau 4</t>
  </si>
  <si>
    <t>Interventions sur le système vasculaire précérébral, niveau 1</t>
  </si>
  <si>
    <t>Interventions sur le système vasculaire précérébral, niveau 2</t>
  </si>
  <si>
    <t>Interventions sur le système vasculaire précérébral, niveau 3</t>
  </si>
  <si>
    <t>Interventions sur le système vasculaire précérébral, niveau 4</t>
  </si>
  <si>
    <t>Interventions sur les nerfs crâniens ou périphériques et autres interventions sur le système nerveux, niveau 1</t>
  </si>
  <si>
    <t>Interventions sur les nerfs crâniens ou périphériques et autres interventions sur le système nerveux, niveau 2</t>
  </si>
  <si>
    <t>Interventions sur les nerfs crâniens ou périphériques et autres interventions sur le système nerveux, niveau 3</t>
  </si>
  <si>
    <t>Interventions sur les nerfs crâniens ou périphériques et autres interventions sur le système nerveux, niveau 4</t>
  </si>
  <si>
    <t>Interventions sur les nerfs crâniens ou périphériques et autres interventions sur le système nerveux, en ambulatoire</t>
  </si>
  <si>
    <t>Pose d'un stimulateur cérébral, niveau 1</t>
  </si>
  <si>
    <t>Pose d'un stimulateur cérébral, niveau 2</t>
  </si>
  <si>
    <t>Pose d'un stimulateur cérébral, niveau 3</t>
  </si>
  <si>
    <t>Pose d'un stimulateur cérébral, niveau 4</t>
  </si>
  <si>
    <t>Pose d'un stimulateur médullaire, niveau 1</t>
  </si>
  <si>
    <t>Pose d'un stimulateur médullaire, niveau 2</t>
  </si>
  <si>
    <t>Pose d'un stimulateur médullaire, niveau 3</t>
  </si>
  <si>
    <t>Pose d'un stimulateur médullaire, niveau 4</t>
  </si>
  <si>
    <t>Pose d'un stimulateur médullaire, en ambulatoire</t>
  </si>
  <si>
    <t>Craniotomies pour tumeurs, âge inférieur à 18 ans, niveau 1</t>
  </si>
  <si>
    <t>Craniotomies pour tumeurs, âge inférieur à 18 ans, niveau 2</t>
  </si>
  <si>
    <t>Craniotomies pour tumeurs, âge inférieur à 18 ans, niveau 3</t>
  </si>
  <si>
    <t>Craniotomies pour tumeurs, âge inférieur à 18 ans, niveau 4</t>
  </si>
  <si>
    <t>Craniotomies pour affections non tumorales, âge inférieur à 18 ans, niveau 1</t>
  </si>
  <si>
    <t>Craniotomies pour affections non tumorales, âge inférieur à 18 ans, niveau 2</t>
  </si>
  <si>
    <t>Craniotomies pour affections non tumorales, âge inférieur à 18 ans, niveau 3</t>
  </si>
  <si>
    <t>Craniotomies pour affections non tumorales, âge inférieur à 18 ans, niveau 4</t>
  </si>
  <si>
    <t>Libérations de nerfs superficiels à l'exception du médian au canal carpien, niveau 1</t>
  </si>
  <si>
    <t>Libérations de nerfs superficiels à l'exception du médian au canal carpien, niveau 2</t>
  </si>
  <si>
    <t>Libérations de nerfs superficiels à l'exception du médian au canal carpien, niveau 3</t>
  </si>
  <si>
    <t>Libérations de nerfs superficiels à l'exception du médian au canal carpien, niveau 4</t>
  </si>
  <si>
    <t>Libérations de nerfs superficiels à l'exception du médian au canal carpien, en ambulatoire</t>
  </si>
  <si>
    <t>Libérations du médian au canal carpien, niveau 1</t>
  </si>
  <si>
    <t>Libérations du médian au canal carpien, niveau 2</t>
  </si>
  <si>
    <t>Libérations du médian au canal carpien, niveau 3</t>
  </si>
  <si>
    <t>Libérations du médian au canal carpien, niveau 4</t>
  </si>
  <si>
    <t>Libérations du médian au canal carpien, en ambulatoire</t>
  </si>
  <si>
    <t>Autres embolisations intracrâniennes et médullaires, niveau 1</t>
  </si>
  <si>
    <t>Autres embolisations intracrâniennes et médullaires, niveau 2</t>
  </si>
  <si>
    <t>Autres embolisations intracrâniennes et médullaires, niveau 3</t>
  </si>
  <si>
    <t>Autres embolisations intracrâniennes et médullaires, niveau 4</t>
  </si>
  <si>
    <t>Autres actes thérapeutiques par voie vasculaire du système nerveux, niveau 1</t>
  </si>
  <si>
    <t>Autres actes thérapeutiques par voie vasculaire du système nerveux, niveau 2</t>
  </si>
  <si>
    <t>Autres actes thérapeutiques par voie vasculaire du système nerveux, niveau 3</t>
  </si>
  <si>
    <t>Autres actes thérapeutiques par voie vasculaire du système nerveux, niveau 4</t>
  </si>
  <si>
    <t>Embolisations intracrâniennes et médullaires pour hémorragie, niveau 1</t>
  </si>
  <si>
    <t>Embolisations intracrâniennes et médullaires pour hémorragie, niveau 2</t>
  </si>
  <si>
    <t>Embolisations intracrâniennes et médullaires pour hémorragie, niveau 3</t>
  </si>
  <si>
    <t>Embolisations intracrâniennes et médullaires pour hémorragie, niveau 4</t>
  </si>
  <si>
    <t>Méningites virales, niveau 1</t>
  </si>
  <si>
    <t>Méningites virales, niveau 2</t>
  </si>
  <si>
    <t>Méningites virales, niveau 3</t>
  </si>
  <si>
    <t>Méningites virales, niveau 4</t>
  </si>
  <si>
    <t>Méningites virales, très courte durée</t>
  </si>
  <si>
    <t>Infections du système nerveux à l'exception des méningites virales, niveau 1</t>
  </si>
  <si>
    <t>Infections du système nerveux à l'exception des méningites virales, niveau 2</t>
  </si>
  <si>
    <t>Infections du système nerveux à l'exception des méningites virales, niveau 3</t>
  </si>
  <si>
    <t>Infections du système nerveux à l'exception des méningites virales, niveau 4</t>
  </si>
  <si>
    <t>Infections du système nerveux à l'exception des méningites virales, très courte durée</t>
  </si>
  <si>
    <t>Maladies dégénératives du système nerveux, âge supérieur à 79 ans, niveau 1</t>
  </si>
  <si>
    <t>Maladies dégénératives du système nerveux, âge supérieur à 79 ans, niveau 2</t>
  </si>
  <si>
    <t>Maladies dégénératives du système nerveux, âge supérieur à 79 ans, niveau 3</t>
  </si>
  <si>
    <t>Maladies dégénératives du système nerveux, âge supérieur à 79 ans, niveau 4</t>
  </si>
  <si>
    <t>Maladies dégénératives du système nerveux, âge supérieur à 79 ans, très courte durée</t>
  </si>
  <si>
    <t>Maladies dégénératives du système nerveux, âge inférieur à 80 ans, niveau 1</t>
  </si>
  <si>
    <t>Maladies dégénératives du système nerveux, âge inférieur à 80 ans, niveau 2</t>
  </si>
  <si>
    <t>Maladies dégénératives du système nerveux, âge inférieur à 80 ans, niveau 3</t>
  </si>
  <si>
    <t>Maladies dégénératives du système nerveux, âge inférieur à 80 ans, niveau 4</t>
  </si>
  <si>
    <t>Maladies dégénératives du système nerveux, âge inférieur à 80 ans, très courte durée</t>
  </si>
  <si>
    <t>Affections et lésions du rachis et de la moelle, niveau 1</t>
  </si>
  <si>
    <t>Affections et lésions du rachis et de la moelle, niveau 3</t>
  </si>
  <si>
    <t>Affections et lésions du rachis et de la moelle, niveau 4</t>
  </si>
  <si>
    <t>Affections et lésions du rachis et de la moelle, très courte durée</t>
  </si>
  <si>
    <t>Autres affections cérébrovasculaires, niveau 1</t>
  </si>
  <si>
    <t>Autres affections cérébrovasculaires, niveau 2</t>
  </si>
  <si>
    <t>Autres affections cérébrovasculaires, niveau 3</t>
  </si>
  <si>
    <t>Autres affections cérébrovasculaires, niveau 4</t>
  </si>
  <si>
    <t>Autres affections cérébrovasculaires, très courte durée</t>
  </si>
  <si>
    <t>Affections des nerfs crâniens et rachidiens, niveau 1</t>
  </si>
  <si>
    <t>Affections des nerfs crâniens et rachidiens, niveau 2</t>
  </si>
  <si>
    <t>Affections des nerfs crâniens et rachidiens, niveau 3</t>
  </si>
  <si>
    <t>Affections des nerfs crâniens et rachidiens, niveau 4</t>
  </si>
  <si>
    <t>Affections des nerfs crâniens et rachidiens, très courte durée</t>
  </si>
  <si>
    <t>Autres affections du système nerveux, niveau 1</t>
  </si>
  <si>
    <t>Autres affections du système nerveux, niveau 2</t>
  </si>
  <si>
    <t>Autres affections du système nerveux, niveau 3</t>
  </si>
  <si>
    <t>Autres affections du système nerveux, niveau 4</t>
  </si>
  <si>
    <t>Autres affections du système nerveux, très courte durée</t>
  </si>
  <si>
    <t>Troubles de la conscience et comas d'origine non traumatique, niveau 1</t>
  </si>
  <si>
    <t>Troubles de la conscience et comas d'origine non traumatique, niveau 2</t>
  </si>
  <si>
    <t>Troubles de la conscience et comas d'origine non traumatique, niveau 3</t>
  </si>
  <si>
    <t>Troubles de la conscience et comas d'origine non traumatique, niveau 4</t>
  </si>
  <si>
    <t>Accidents ischémiques transitoires et occlusions des artères précérébrales, âge supérieur à 79 ans, niveau 1</t>
  </si>
  <si>
    <t>Accidents ischémiques transitoires et occlusions des artères précérébrales, âge supérieur à 79 ans, niveau 2</t>
  </si>
  <si>
    <t>Accidents ischémiques transitoires et occlusions des artères précérébrales, âge supérieur à 79 ans, niveau 3</t>
  </si>
  <si>
    <t>Accidents ischémiques transitoires et occlusions des artères précérébrales, âge supérieur à 79 ans, niveau 4</t>
  </si>
  <si>
    <t>Accidents ischémiques transitoires et occlusions des artères précérébrales, âge supérieur à 79 ans, très courte durée</t>
  </si>
  <si>
    <t>Accidents ischémiques transitoires et occlusions des artères précérébrales, âge inférieur à 80 ans, niveau 1</t>
  </si>
  <si>
    <t>Accidents ischémiques transitoires et occlusions des artères précérébrales, âge inférieur à 80 ans, niveau 3</t>
  </si>
  <si>
    <t>Accidents ischémiques transitoires et occlusions des artères précérébrales, âge inférieur à 80 ans, niveau 4</t>
  </si>
  <si>
    <t>Accidents ischémiques transitoires et occlusions des artères précérébrales, âge inférieur à 80 ans, très courte durée</t>
  </si>
  <si>
    <t>Sclérose en plaques et ataxie cérébelleuse, niveau 1</t>
  </si>
  <si>
    <t>Sclérose en plaques et ataxie cérébelleuse, niveau 2</t>
  </si>
  <si>
    <t>Sclérose en plaques et ataxie cérébelleuse, niveau 3</t>
  </si>
  <si>
    <t>Sclérose en plaques et ataxie cérébelleuse, niveau 4</t>
  </si>
  <si>
    <t>Sclérose en plaques et ataxie cérébelleuse, très courte durée</t>
  </si>
  <si>
    <t>Lésions traumatiques intracrâniennes sévères, niveau 1</t>
  </si>
  <si>
    <t>Lésions traumatiques intracrâniennes sévères, niveau 2</t>
  </si>
  <si>
    <t>Lésions traumatiques intracrâniennes sévères, niveau 3</t>
  </si>
  <si>
    <t>Lésions traumatiques intracrâniennes sévères, niveau 4</t>
  </si>
  <si>
    <t>Lésions traumatiques intracrâniennes sévères, très courte durée</t>
  </si>
  <si>
    <t>Autres lésions traumatiques intracrâniennes, sauf commotions, niveau 1</t>
  </si>
  <si>
    <t>Autres lésions traumatiques intracrâniennes, sauf commotions, niveau 3</t>
  </si>
  <si>
    <t>Autres lésions traumatiques intracrâniennes, sauf commotions, niveau 4</t>
  </si>
  <si>
    <t>Commotions cérébrales, niveau 1</t>
  </si>
  <si>
    <t>Commotions cérébrales, niveau 2</t>
  </si>
  <si>
    <t>Commotions cérébrales, niveau 3</t>
  </si>
  <si>
    <t>Commotions cérébrales, niveau 4</t>
  </si>
  <si>
    <t>Douleurs chroniques rebelles, niveau 1</t>
  </si>
  <si>
    <t>Douleurs chroniques rebelles, niveau 2</t>
  </si>
  <si>
    <t>Douleurs chroniques rebelles, niveau 3</t>
  </si>
  <si>
    <t>Douleurs chroniques rebelles, niveau 4</t>
  </si>
  <si>
    <t>Douleurs chroniques rebelles, très courte durée</t>
  </si>
  <si>
    <t>Migraines et céphalées, niveau 1</t>
  </si>
  <si>
    <t>Migraines et céphalées, niveau 2</t>
  </si>
  <si>
    <t>Migraines et céphalées, niveau 3</t>
  </si>
  <si>
    <t>Migraines et céphalées, niveau 4</t>
  </si>
  <si>
    <t>Migraines et céphalées, très courte durée</t>
  </si>
  <si>
    <t>Convulsions hyperthermiques, niveau 1</t>
  </si>
  <si>
    <t>Convulsions hyperthermiques, niveau 2</t>
  </si>
  <si>
    <t>Convulsions hyperthermiques, niveau 3</t>
  </si>
  <si>
    <t>Convulsions hyperthermiques, niveau 4</t>
  </si>
  <si>
    <t>Epilepsie, âge inférieur à 18 ans, niveau 1</t>
  </si>
  <si>
    <t>Epilepsie, âge inférieur à 18 ans, niveau 2</t>
  </si>
  <si>
    <t>Epilepsie, âge inférieur à 18 ans, très courte durée</t>
  </si>
  <si>
    <t>Epilepsie, âge inférieur à 18 ans, niveau 4</t>
  </si>
  <si>
    <t>Epilepsie, âge supérieur à 17 ans, niveau 1</t>
  </si>
  <si>
    <t>Epilepsie, âge supérieur à 17 ans, niveau 2</t>
  </si>
  <si>
    <t>Epilepsie, âge supérieur à 17 ans, niveau 3</t>
  </si>
  <si>
    <t>Epilepsie, âge supérieur à 17 ans, niveau 4</t>
  </si>
  <si>
    <t>Epilepsie, âge supérieur à 17 ans, très courte durée</t>
  </si>
  <si>
    <t>Tumeurs malignes du système nerveux, niveau 1</t>
  </si>
  <si>
    <t>Tumeurs malignes du système nerveux, niveau 2</t>
  </si>
  <si>
    <t>Tumeurs malignes du système nerveux, niveau 3</t>
  </si>
  <si>
    <t>Tumeurs malignes du système nerveux, niveau 4</t>
  </si>
  <si>
    <t>Tumeurs malignes du système nerveux, très courte durée</t>
  </si>
  <si>
    <t>Autres tumeurs du système nerveux, niveau 1</t>
  </si>
  <si>
    <t>Autres tumeurs du système nerveux, niveau 2</t>
  </si>
  <si>
    <t>Autres tumeurs du système nerveux, niveau 3</t>
  </si>
  <si>
    <t>Autres tumeurs du système nerveux, niveau 4</t>
  </si>
  <si>
    <t>Autres tumeurs du système nerveux, très courte durée</t>
  </si>
  <si>
    <t>Hydrocéphalies, niveau 1</t>
  </si>
  <si>
    <t>Hydrocéphalies, niveau 2</t>
  </si>
  <si>
    <t>Hydrocéphalies, niveau 3</t>
  </si>
  <si>
    <t>Hydrocéphalies, niveau 4</t>
  </si>
  <si>
    <t>Hydrocéphalies, très courte durée</t>
  </si>
  <si>
    <t>Anévrysmes cérébraux, niveau 1</t>
  </si>
  <si>
    <t>Anévrysmes cérébraux, niveau 2</t>
  </si>
  <si>
    <t>Anévrysmes cérébraux, niveau 3</t>
  </si>
  <si>
    <t>Anévrysmes cérébraux, niveau 4</t>
  </si>
  <si>
    <t>Accidents vasculaires intracérébraux non transitoires, niveau 1</t>
  </si>
  <si>
    <t>Accidents vasculaires intracérébraux non transitoires, niveau 2</t>
  </si>
  <si>
    <t>Accidents vasculaires intracérébraux non transitoires, niveau 3</t>
  </si>
  <si>
    <t>Accidents vasculaires intracérébraux non transitoires, niveau 4</t>
  </si>
  <si>
    <t>Transferts et autres séjours courts pour accidents vasculaires intracérébraux non transitoires</t>
  </si>
  <si>
    <t>Autres accidents vasculaires cérébraux non transitoires, niveau 1</t>
  </si>
  <si>
    <t>Autres accidents vasculaires cérébraux non transitoires, niveau 2</t>
  </si>
  <si>
    <t>Autres accidents vasculaires cérébraux non transitoires, niveau 3</t>
  </si>
  <si>
    <t>Autres accidents vasculaires cérébraux non transitoires, niveau 4</t>
  </si>
  <si>
    <t>Transferts et autres séjours courts pour autres accidents vasculaires cérébraux non transitoires</t>
  </si>
  <si>
    <t>Troubles du sommeil, niveau 1</t>
  </si>
  <si>
    <t>Troubles du sommeil, niveau 2</t>
  </si>
  <si>
    <t>Troubles du sommeil, niveau 3</t>
  </si>
  <si>
    <t>Troubles du sommeil, niveau 4</t>
  </si>
  <si>
    <t>Anomalies de la démarche d'origine neurologique, très courte durée</t>
  </si>
  <si>
    <t>Symptômes et autres recours aux soins de la CMD 01, très courte durée</t>
  </si>
  <si>
    <t>Autres affections neurologiques concernant majoritairement la petite enfance, niveau 1</t>
  </si>
  <si>
    <t>Autres affections neurologiques concernant majoritairement la petite enfance, niveau 2</t>
  </si>
  <si>
    <t>Autres affections neurologiques concernant majoritairement la petite enfance, niveau 3</t>
  </si>
  <si>
    <t>Autres affections neurologiques concernant majoritairement la petite enfance, niveau 4</t>
  </si>
  <si>
    <t>Troubles de la régulation thermique du nouveau-né et du nourrisson, niveau 1</t>
  </si>
  <si>
    <t>Troubles de la régulation thermique du nouveau-né et du nourrisson, niveau 2</t>
  </si>
  <si>
    <t>Troubles de la régulation thermique du nouveau-né et du nourrisson, niveau 3</t>
  </si>
  <si>
    <t>Troubles de la régulation thermique du nouveau-né et du nourrisson, niveau 4</t>
  </si>
  <si>
    <t>Interventions sur la rétine, niveau 1</t>
  </si>
  <si>
    <t>Interventions sur la rétine, niveau 2</t>
  </si>
  <si>
    <t>Interventions sur la rétine, niveau 3</t>
  </si>
  <si>
    <t>Interventions sur la rétine, niveau 4</t>
  </si>
  <si>
    <t>Interventions sur la rétine, en ambulatoire</t>
  </si>
  <si>
    <t>Interventions sur l'orbite, niveau 1</t>
  </si>
  <si>
    <t>Interventions sur l'orbite, niveau 2</t>
  </si>
  <si>
    <t>Interventions sur l'orbite, niveau 3</t>
  </si>
  <si>
    <t>Interventions sur l'orbite, niveau 4</t>
  </si>
  <si>
    <t>Interventions sur l'orbite, en ambulatoire</t>
  </si>
  <si>
    <t>Interventions sur le cristallin avec ou sans vitrectomie, niveau 1</t>
  </si>
  <si>
    <t>Interventions sur le cristallin avec ou sans vitrectomie, niveau 2</t>
  </si>
  <si>
    <t>Interventions sur le cristallin avec ou sans vitrectomie, niveau 3</t>
  </si>
  <si>
    <t>Interventions sur le cristallin avec ou sans vitrectomie, niveau 4</t>
  </si>
  <si>
    <t>Interventions sur le cristallin avec ou sans vitrectomie, en ambulatoire</t>
  </si>
  <si>
    <t>Interventions primaires sur l'iris, niveau 1</t>
  </si>
  <si>
    <t>Interventions primaires sur l'iris, niveau 2</t>
  </si>
  <si>
    <t>Interventions primaires sur l'iris, niveau 3</t>
  </si>
  <si>
    <t>Interventions primaires sur l'iris, niveau 4</t>
  </si>
  <si>
    <t>Interventions primaires sur l'iris, en ambulatoire</t>
  </si>
  <si>
    <t>Autres interventions extraoculaires, âge inférieur à 18 ans, niveau 1</t>
  </si>
  <si>
    <t>Autres interventions extraoculaires, âge inférieur à 18 ans, niveau 2</t>
  </si>
  <si>
    <t>Autres interventions extraoculaires, âge inférieur à 18 ans, niveau 3</t>
  </si>
  <si>
    <t>Autres interventions extraoculaires, âge inférieur à 18 ans, niveau 4</t>
  </si>
  <si>
    <t>Autres interventions extraoculaires, âge inférieur à 18 ans, en ambulatoire</t>
  </si>
  <si>
    <t>Autres interventions extraoculaires, âge supérieur à 17 ans, niveau 1</t>
  </si>
  <si>
    <t>Autres interventions extraoculaires, âge supérieur à 17 ans, niveau 2</t>
  </si>
  <si>
    <t>Autres interventions extraoculaires, âge supérieur à 17 ans, niveau 3</t>
  </si>
  <si>
    <t>Autres interventions extraoculaires, âge supérieur à 17 ans, niveau 4</t>
  </si>
  <si>
    <t>Autres interventions extraoculaires, âge supérieur à 17 ans, en ambulatoire</t>
  </si>
  <si>
    <t>Allogreffes de cornée, niveau 1</t>
  </si>
  <si>
    <t>Allogreffes de cornée, niveau 2</t>
  </si>
  <si>
    <t>Allogreffes de cornée, niveau 3</t>
  </si>
  <si>
    <t>Allogreffes de cornée, en ambulatoire</t>
  </si>
  <si>
    <t>Autres interventions intraoculaires pour affections sévères, niveau 1</t>
  </si>
  <si>
    <t>Autres interventions intraoculaires pour affections sévères, niveau 2</t>
  </si>
  <si>
    <t>Autres interventions intraoculaires pour affections sévères, niveau 3</t>
  </si>
  <si>
    <t>Autres interventions intraoculaires pour affections sévères, niveau 4</t>
  </si>
  <si>
    <t>Autres interventions intraoculaires pour affections sévères, en ambulatoire</t>
  </si>
  <si>
    <t>Autres interventions intraoculaires en dehors des affections sévères, niveau 1</t>
  </si>
  <si>
    <t>Autres interventions intraoculaires en dehors des affections sévères, niveau 2</t>
  </si>
  <si>
    <t>Autres interventions intraoculaires en dehors des affections sévères, niveau 3</t>
  </si>
  <si>
    <t>Autres interventions intraoculaires en dehors des affections sévères, niveau 4</t>
  </si>
  <si>
    <t>Autres interventions intraoculaires en dehors des affections sévères, en ambulatoire</t>
  </si>
  <si>
    <t>Interventions sur le cristallin avec trabéculectomie, niveau 1</t>
  </si>
  <si>
    <t>Interventions sur le cristallin avec trabéculectomie, niveau 2</t>
  </si>
  <si>
    <t>Interventions sur le cristallin avec trabéculectomie, niveau 3</t>
  </si>
  <si>
    <t>Interventions sur le cristallin avec trabéculectomie, niveau 4</t>
  </si>
  <si>
    <t>Interventions sur le cristallin avec trabéculectomie, en ambulatoire</t>
  </si>
  <si>
    <t>Interventions sur les muscles oculomoteurs, âge inférieur à 18 ans, niveau 1</t>
  </si>
  <si>
    <t>Interventions sur les muscles oculomoteurs, âge inférieur à 18 ans, niveau 2</t>
  </si>
  <si>
    <t>Interventions sur les muscles oculomoteurs, âge inférieur à 18 ans, niveau 3</t>
  </si>
  <si>
    <t>Interventions sur les muscles oculomoteurs, âge inférieur à 18 ans, en ambulatoire</t>
  </si>
  <si>
    <t>Hyphéma, niveau 1</t>
  </si>
  <si>
    <t>Hyphéma, niveau 2</t>
  </si>
  <si>
    <t>Hyphéma, niveau 3</t>
  </si>
  <si>
    <t>Hyphéma, niveau 4</t>
  </si>
  <si>
    <t>Infections oculaires aiguës sévères, niveau 1</t>
  </si>
  <si>
    <t>Infections oculaires aiguës sévères, niveau 2</t>
  </si>
  <si>
    <t>Infections oculaires aiguës sévères, niveau 3</t>
  </si>
  <si>
    <t>Infections oculaires aiguës sévères, niveau 4</t>
  </si>
  <si>
    <t>Affections oculaires d'origine neurologique, niveau 1</t>
  </si>
  <si>
    <t>Affections oculaires d'origine neurologique, niveau 2</t>
  </si>
  <si>
    <t>Affections oculaires d'origine neurologique, niveau 3</t>
  </si>
  <si>
    <t>Affections oculaires d'origine neurologique, niveau 4</t>
  </si>
  <si>
    <t>Affections oculaires d'origine neurologique, très courte durée</t>
  </si>
  <si>
    <t>Autres affections oculaires, âge inférieur à 18 ans, niveau 1</t>
  </si>
  <si>
    <t>Autres affections oculaires, âge inférieur à 18 ans, niveau 2</t>
  </si>
  <si>
    <t>Autres affections oculaires, âge inférieur à 18 ans, niveau 3</t>
  </si>
  <si>
    <t>Autres affections oculaires, âge inférieur à 18 ans, niveau 4</t>
  </si>
  <si>
    <t>Autres affections oculaires, âge inférieur à 18 ans, très courte durée</t>
  </si>
  <si>
    <t>Autres affections oculaires d'origine diabétique, âge supérieur à 17 ans, niveau 1</t>
  </si>
  <si>
    <t>Autres affections oculaires d'origine diabétique, âge supérieur à 17 ans, niveau 2</t>
  </si>
  <si>
    <t>Autres affections oculaires d'origine diabétique, âge supérieur à 17 ans, niveau 3</t>
  </si>
  <si>
    <t>Autres affections oculaires d'origine diabétique, âge supérieur à 17 ans, niveau 4</t>
  </si>
  <si>
    <t>Autres affections oculaires d'origine diabétique, âge supérieur à 17 ans, très courte durée</t>
  </si>
  <si>
    <t>Autres affections oculaires d'origine non diabétique, âge supérieur à 17 ans, niveau 1</t>
  </si>
  <si>
    <t>Autres affections oculaires d'origine non diabétique, âge supérieur à 17 ans, niveau 2</t>
  </si>
  <si>
    <t>Autres affections oculaires d'origine non diabétique, âge supérieur à 17 ans, niveau 3</t>
  </si>
  <si>
    <t>Autres affections oculaires d'origine non diabétique, âge supérieur à 17 ans, niveau 4</t>
  </si>
  <si>
    <t>Autres affections oculaires d'origine non diabétique, âge supérieur à 17 ans, très courte durée</t>
  </si>
  <si>
    <t>Symptômes et autres recours aux soins de la CMD 02, très courte durée</t>
  </si>
  <si>
    <t>Réparations de fissures labiale et palatine, niveau 1</t>
  </si>
  <si>
    <t>Réparations de fissures labiale et palatine, niveau 2</t>
  </si>
  <si>
    <t>Réparations de fissures labiale et palatine, niveau 3</t>
  </si>
  <si>
    <t>Réparations de fissures labiale et palatine, niveau 4</t>
  </si>
  <si>
    <t>Réparations de fissures labiale et palatine, très courte durée</t>
  </si>
  <si>
    <t>Interventions sur les sinus et l'apophyse mastoïde, âge inférieur à 18 ans, niveau 1</t>
  </si>
  <si>
    <t>Interventions sur les sinus et l'apophyse mastoïde, âge inférieur à 18 ans, niveau 2</t>
  </si>
  <si>
    <t>Interventions sur les sinus et l'apophyse mastoïde, âge inférieur à 18 ans, niveau 4</t>
  </si>
  <si>
    <t>Interventions sur les sinus et l'apophyse mastoïde, âge inférieur à 18 ans, en ambulatoire</t>
  </si>
  <si>
    <t>Interventions sur les sinus et l'apophyse mastoïde, âge supérieur à 17 ans, niveau 1</t>
  </si>
  <si>
    <t>Interventions sur les sinus et l'apophyse mastoïde, âge supérieur à 17 ans, niveau 2</t>
  </si>
  <si>
    <t>Interventions sur les sinus et l'apophyse mastoïde, âge supérieur à 17 ans, niveau 3</t>
  </si>
  <si>
    <t>Interventions sur les sinus et l'apophyse mastoïde, âge supérieur à 17 ans, niveau 4</t>
  </si>
  <si>
    <t>Interventions sur les sinus et l'apophyse mastoïde, âge supérieur à 17 ans, en ambulatoire</t>
  </si>
  <si>
    <t>Rhinoplasties, niveau 1</t>
  </si>
  <si>
    <t>Rhinoplasties, niveau 2</t>
  </si>
  <si>
    <t>Rhinoplasties, niveau 3</t>
  </si>
  <si>
    <t>Rhinoplasties, niveau 4</t>
  </si>
  <si>
    <t>Rhinoplasties, en ambulatoire</t>
  </si>
  <si>
    <t>Amygdalectomies et/ou adénoïdectomies isolées, âge inférieur à 18 ans, niveau 1</t>
  </si>
  <si>
    <t>Amygdalectomies et/ou adénoïdectomies isolées, âge inférieur à 18 ans, niveau 2</t>
  </si>
  <si>
    <t>Amygdalectomies et/ou adénoïdectomies isolées, âge inférieur à 18 ans, niveau 3</t>
  </si>
  <si>
    <t>Amygdalectomies et/ou adénoïdectomies isolées, âge inférieur à 18 ans, niveau 4</t>
  </si>
  <si>
    <t>Amygdalectomies et/ou adénoïdectomies isolées, âge supérieur à 17 ans, niveau 1</t>
  </si>
  <si>
    <t>Amygdalectomies et/ou adénoïdectomies isolées, âge supérieur à 17 ans, niveau 2</t>
  </si>
  <si>
    <t>Amygdalectomies et/ou adénoïdectomies isolées, âge supérieur à 17 ans, niveau 3</t>
  </si>
  <si>
    <t>Amygdalectomies et/ou adénoïdectomies isolées, âge supérieur à 17 ans, niveau 4</t>
  </si>
  <si>
    <t>Interventions sur les amygdales et les végétations adénoïdes autres que les amygdalectomies et/ou les adénoïdectomies isolées, âge inférieur à 18 ans, niveau 1</t>
  </si>
  <si>
    <t>Interventions sur les amygdales et les végétations adénoïdes autres que les amygdalectomies et/ou les adénoïdectomies isolées, âge inférieur à 18 ans, niveau 2</t>
  </si>
  <si>
    <t>Interventions sur les amygdales et les végétations adénoïdes autres que les amygdalectomies et/ou les adénoïdectomies isolées, âge inférieur à 18 ans, niveau 3</t>
  </si>
  <si>
    <t>Interventions sur les amygdales et les végétations adénoïdes autres que les amygdalectomies et/ou les adénoïdectomies isolées, âge inférieur à 18 ans, niveau 4</t>
  </si>
  <si>
    <t>Interventions sur les amygdales et les végétations adénoïdes autres que les amygdalectomies et/ou les adénoïdectomies isolées, âge supérieur à 17 ans, niveau 1</t>
  </si>
  <si>
    <t>Interventions sur les amygdales et les végétations adénoïdes autres que les amygdalectomies et/ou les adénoïdectomies isolées, âge supérieur à 17 ans, niveau 2</t>
  </si>
  <si>
    <t>Interventions sur les amygdales et les végétations adénoïdes autres que les amygdalectomies et/ou les adénoïdectomies isolées, âge supérieur à 17 ans, niveau 3</t>
  </si>
  <si>
    <t>Interventions sur les amygdales et les végétations adénoïdes autres que les amygdalectomies et/ou les adénoïdectomies isolées, âge supérieur à 17 ans, niveau 4</t>
  </si>
  <si>
    <t>Drains transtympaniques, âge inférieur à 18 ans, niveau 1</t>
  </si>
  <si>
    <t>Drains transtympaniques, âge inférieur à 18 ans, niveau 2</t>
  </si>
  <si>
    <t>Drains transtympaniques, âge inférieur à 18 ans, niveau 3</t>
  </si>
  <si>
    <t>Drains transtympaniques, âge inférieur à 18 ans, niveau 4</t>
  </si>
  <si>
    <t>Drains transtympaniques, âge inférieur à 18 ans, en ambulatoire</t>
  </si>
  <si>
    <t>Drains transtympaniques, âge supérieur à 17 ans, niveau 1</t>
  </si>
  <si>
    <t>Drains transtympaniques, âge supérieur à 17 ans, niveau 2</t>
  </si>
  <si>
    <t>Drains transtympaniques, âge supérieur à 17 ans, niveau 3</t>
  </si>
  <si>
    <t>Drains transtympaniques, âge supérieur à 17 ans, niveau 4</t>
  </si>
  <si>
    <t>Drains transtympaniques, âge supérieur à 17 ans, en ambulatoire</t>
  </si>
  <si>
    <t>Autres interventions chirurgicales portant sur les oreilles, le nez, la gorge ou le cou, niveau 1</t>
  </si>
  <si>
    <t>Autres interventions chirurgicales portant sur les oreilles, le nez, la gorge ou le cou, niveau 2</t>
  </si>
  <si>
    <t>Autres interventions chirurgicales portant sur les oreilles, le nez, la gorge ou le cou, niveau 3</t>
  </si>
  <si>
    <t>Autres interventions chirurgicales portant sur les oreilles, le nez, la gorge ou le cou, niveau 4</t>
  </si>
  <si>
    <t>Autres interventions chirurgicales portant sur les oreilles, le nez, la gorge ou le cou, en ambulatoire</t>
  </si>
  <si>
    <t>Interventions sur la bouche, niveau 1</t>
  </si>
  <si>
    <t>Interventions sur la bouche, niveau 2</t>
  </si>
  <si>
    <t>Interventions sur la bouche, niveau 3</t>
  </si>
  <si>
    <t>Interventions sur la bouche, niveau 4</t>
  </si>
  <si>
    <t>Interventions sur la bouche, en ambulatoire</t>
  </si>
  <si>
    <t>Pose d'implants cochléaires, niveau 1</t>
  </si>
  <si>
    <t>Pose d'implants cochléaires, niveau 2</t>
  </si>
  <si>
    <t>Pose d'implants cochléaires, niveau 3</t>
  </si>
  <si>
    <t>Pose d'implants cochléaires, niveau 4</t>
  </si>
  <si>
    <t>Ostéotomies de la face, niveau 1</t>
  </si>
  <si>
    <t>Ostéotomies de la face, niveau 2</t>
  </si>
  <si>
    <t>Ostéotomies de la face, niveau 3</t>
  </si>
  <si>
    <t>Ostéotomies de la face, niveau 4</t>
  </si>
  <si>
    <t>Ostéotomies de la face, en ambulatoire</t>
  </si>
  <si>
    <t>Interventions de reconstruction de l'oreille moyenne, niveau 1</t>
  </si>
  <si>
    <t>Interventions de reconstruction de l'oreille moyenne, niveau 2</t>
  </si>
  <si>
    <t>Interventions de reconstruction de l'oreille moyenne, niveau 3</t>
  </si>
  <si>
    <t>Interventions de reconstruction de l'oreille moyenne, niveau 4</t>
  </si>
  <si>
    <t>Interventions de reconstruction de l'oreille moyenne, en ambulatoire</t>
  </si>
  <si>
    <t>Interventions pour oreilles décollées, niveau 1</t>
  </si>
  <si>
    <t>Interventions pour oreilles décollées, niveau 2</t>
  </si>
  <si>
    <t>Interventions pour oreilles décollées, niveau 4</t>
  </si>
  <si>
    <t>Interventions pour oreilles décollées, en ambulatoire</t>
  </si>
  <si>
    <t>Interventions sur les glandes salivaires, niveau 1</t>
  </si>
  <si>
    <t>Interventions sur les glandes salivaires, niveau 2</t>
  </si>
  <si>
    <t>Interventions sur les glandes salivaires, niveau 3</t>
  </si>
  <si>
    <t>Interventions sur les glandes salivaires, niveau 4</t>
  </si>
  <si>
    <t>Interventions sur les glandes salivaires, en ambulatoire</t>
  </si>
  <si>
    <t>Interventions majeures sur la tête et le cou, niveau 1</t>
  </si>
  <si>
    <t>Interventions majeures sur la tête et le cou, niveau 2</t>
  </si>
  <si>
    <t>Interventions majeures sur la tête et le cou, niveau 3</t>
  </si>
  <si>
    <t>Interventions majeures sur la tête et le cou, niveau 4</t>
  </si>
  <si>
    <t>Autres interventions sur la tête et le cou, niveau 1</t>
  </si>
  <si>
    <t>Autres interventions sur la tête et le cou, niveau 2</t>
  </si>
  <si>
    <t>Autres interventions sur la tête et le cou, niveau 3</t>
  </si>
  <si>
    <t>Autres interventions sur la tête et le cou, niveau 4</t>
  </si>
  <si>
    <t>Autres interventions sur l'oreille, le nez ou la gorge pour tumeurs malignes, niveau 1</t>
  </si>
  <si>
    <t>Autres interventions sur l'oreille, le nez ou la gorge pour tumeurs malignes, niveau 2</t>
  </si>
  <si>
    <t>Autres interventions sur l'oreille, le nez ou la gorge pour tumeurs malignes, niveau 3</t>
  </si>
  <si>
    <t>Autres interventions sur l'oreille, le nez ou la gorge pour tumeurs malignes, niveau 4</t>
  </si>
  <si>
    <t>Autres interventions sur l'oreille, le nez ou la gorge pour tumeurs malignes, en ambulatoire</t>
  </si>
  <si>
    <t>Interventions sur l'oreille externe, niveau 1</t>
  </si>
  <si>
    <t>Interventions sur l'oreille externe, niveau 2</t>
  </si>
  <si>
    <t>Interventions sur l'oreille externe, niveau 3</t>
  </si>
  <si>
    <t>Interventions sur l'oreille externe, niveau 4</t>
  </si>
  <si>
    <t>Interventions sur l'oreille externe, en ambulatoire</t>
  </si>
  <si>
    <t>Affections de la bouche et des dents avec certaines extractions, réparations et prothèses dentaires, niveau 1</t>
  </si>
  <si>
    <t>Affections de la bouche et des dents avec certaines extractions, réparations et prothèses dentaires, niveau 2</t>
  </si>
  <si>
    <t>Affections de la bouche et des dents avec certaines extractions, réparations et prothèses dentaires, niveau 3</t>
  </si>
  <si>
    <t>Affections de la bouche et des dents avec certaines extractions, réparations et prothèses dentaires, niveau 4</t>
  </si>
  <si>
    <t>Affections de la bouche et des dents avec certaines extractions, réparations et prothèses dentaires, en ambulatoire</t>
  </si>
  <si>
    <t>Traumatismes et déformations du nez, niveau 1</t>
  </si>
  <si>
    <t>Traumatismes et déformations du nez, niveau 2</t>
  </si>
  <si>
    <t>Traumatismes et déformations du nez, niveau 3</t>
  </si>
  <si>
    <t>Traumatismes et déformations du nez, niveau 4</t>
  </si>
  <si>
    <t>Traumatismes et déformations du nez, très courte durée</t>
  </si>
  <si>
    <t>Otites moyennes et autres infections des voies aériennes supérieures, âge inférieur à 18 ans, niveau 1</t>
  </si>
  <si>
    <t>Otites moyennes et autres infections des voies aériennes supérieures, âge inférieur à 18 ans, niveau 2</t>
  </si>
  <si>
    <t>Otites moyennes et autres infections des voies aériennes supérieures, âge inférieur à 18 ans, niveau 3</t>
  </si>
  <si>
    <t>Otites moyennes et autres infections des voies aériennes supérieures, âge inférieur à 18 ans, niveau 4</t>
  </si>
  <si>
    <t>Otites moyennes et autres infections des voies aériennes supérieures, âge inférieur à 18 ans, très courte durée</t>
  </si>
  <si>
    <t>Otites moyennes et autres infections des voies aériennes supérieures, âge supérieur à 17 ans, niveau 1</t>
  </si>
  <si>
    <t>Otites moyennes et autres infections des voies aériennes supérieures, âge supérieur à 17 ans, niveau 2</t>
  </si>
  <si>
    <t>Otites moyennes et autres infections des voies aériennes supérieures, âge supérieur à 17 ans, niveau 3</t>
  </si>
  <si>
    <t>Otites moyennes et autres infections des voies aériennes supérieures, âge supérieur à 17 ans, niveau 4</t>
  </si>
  <si>
    <t>Otites moyennes et autres infections des voies aériennes supérieures, âge supérieur à 17 ans, très courte durée</t>
  </si>
  <si>
    <t>Troubles de l'équilibre, niveau 1</t>
  </si>
  <si>
    <t>Troubles de l'équilibre, niveau 2</t>
  </si>
  <si>
    <t>Troubles de l'équilibre, niveau 3</t>
  </si>
  <si>
    <t>Troubles de l'équilibre, niveau 4</t>
  </si>
  <si>
    <t>Troubles de l'équilibre, très courte durée</t>
  </si>
  <si>
    <t>Epistaxis, niveau 1</t>
  </si>
  <si>
    <t>Epistaxis, niveau 2</t>
  </si>
  <si>
    <t>Epistaxis, niveau 3</t>
  </si>
  <si>
    <t>Epistaxis, niveau 4</t>
  </si>
  <si>
    <t>Epistaxis, très courte durée</t>
  </si>
  <si>
    <t>Tumeurs malignes des oreilles, du nez, de la gorge ou de la bouche, niveau 1</t>
  </si>
  <si>
    <t>Tumeurs malignes des oreilles, du nez, de la gorge ou de la bouche, niveau 2</t>
  </si>
  <si>
    <t>Tumeurs malignes des oreilles, du nez, de la gorge ou de la bouche, niveau 3</t>
  </si>
  <si>
    <t>Tumeurs malignes des oreilles, du nez, de la gorge ou de la bouche, niveau 4</t>
  </si>
  <si>
    <t>Tumeurs malignes des oreilles, du nez, de la gorge ou de la bouche, très courte durée</t>
  </si>
  <si>
    <t>Autres diagnostics portant sur les oreilles, le nez, la gorge ou la bouche, âge inférieur à 18 ans, niveau 1</t>
  </si>
  <si>
    <t>Autres diagnostics portant sur les oreilles, le nez, la gorge ou la bouche, âge inférieur à 18 ans, niveau 2</t>
  </si>
  <si>
    <t>Autres diagnostics portant sur les oreilles, le nez, la gorge ou la bouche, âge inférieur à 18 ans, niveau 3</t>
  </si>
  <si>
    <t>Autres diagnostics portant sur les oreilles, le nez, la gorge ou la bouche, âge inférieur à 18 ans, niveau 4</t>
  </si>
  <si>
    <t>Autres diagnostics portant sur les oreilles, le nez, la gorge ou la bouche, âge inférieur à 18 ans, très courte durée</t>
  </si>
  <si>
    <t>Autres diagnostics portant sur les oreilles, le nez, la gorge ou la bouche, âge supérieur à 17 ans, niveau 1</t>
  </si>
  <si>
    <t>Autres diagnostics portant sur les oreilles, le nez, la gorge ou la bouche, âge supérieur à 17 ans, niveau 2</t>
  </si>
  <si>
    <t>Autres diagnostics portant sur les oreilles, le nez, la gorge ou la bouche, âge supérieur à 17 ans, niveau 3</t>
  </si>
  <si>
    <t>Autres diagnostics portant sur les oreilles, le nez, la gorge ou la bouche, âge supérieur à 17 ans, niveau 4</t>
  </si>
  <si>
    <t>Autres diagnostics portant sur les oreilles, le nez, la gorge ou la bouche, âge supérieur à 17 ans, très courte durée</t>
  </si>
  <si>
    <t>Affections de la bouche et des dents sans certaines extractions, réparations ou prothèses dentaires, âge inférieur à 18 ans, niveau 1</t>
  </si>
  <si>
    <t>Affections de la bouche et des dents sans certaines extractions, réparations ou prothèses dentaires, âge inférieur à 18 ans, niveau 2</t>
  </si>
  <si>
    <t>Affections de la bouche et des dents sans certaines extractions, réparations ou prothèses dentaires, âge inférieur à 18 ans, niveau 3</t>
  </si>
  <si>
    <t>Affections de la bouche et des dents sans certaines extractions, réparations ou prothèses dentaires, âge inférieur à 18 ans, niveau 4</t>
  </si>
  <si>
    <t>Affections de la bouche et des dents sans certaines extractions, réparations ou prothèses dentaires, âge inférieur à 18 ans, très courte durée</t>
  </si>
  <si>
    <t>Affections de la bouche et des dents sans certaines extractions, réparations ou prothèses dentaires, âge supérieur à 17 ans, niveau 1</t>
  </si>
  <si>
    <t>Affections de la bouche et des dents sans certaines extractions, réparations ou prothèses dentaires, âge supérieur à 17 ans, niveau 2</t>
  </si>
  <si>
    <t>Affections de la bouche et des dents sans certaines extractions, réparations ou prothèses dentaires, âge supérieur à 17 ans, niveau 3</t>
  </si>
  <si>
    <t>Affections de la bouche et des dents sans certaines extractions, réparations ou prothèses dentaires, âge supérieur à 17 ans, niveau 4</t>
  </si>
  <si>
    <t>Affections de la bouche et des dents sans certaines extractions, réparations ou prothèses dentaires, âge supérieur à 17 ans, très courte durée</t>
  </si>
  <si>
    <t>Infections aigües sévères des voies aériennes supérieures, âge inférieur à 18 ans, niveau 1</t>
  </si>
  <si>
    <t>Infections aigües sévères des voies aériennes supérieures, âge inférieur à 18 ans, niveau 2</t>
  </si>
  <si>
    <t>Infections aigües sévères des voies aériennes supérieures, âge inférieur à 18 ans, niveau 3</t>
  </si>
  <si>
    <t>Infections aigües sévères des voies aériennes supérieures, âge inférieur à 18 ans, niveau 4</t>
  </si>
  <si>
    <t>Infections aigües sévères des voies aériennes supérieures, âge supérieur à 17 ans, niveau 1</t>
  </si>
  <si>
    <t>Infections aigües sévères des voies aériennes supérieures, âge supérieur à 17 ans, niveau 2</t>
  </si>
  <si>
    <t>Infections aigües sévères des voies aériennes supérieures, âge supérieur à 17 ans, niveau 3</t>
  </si>
  <si>
    <t>Infections aigües sévères des voies aériennes supérieures, âge supérieur à 17 ans, niveau 4</t>
  </si>
  <si>
    <t>Symptômes et autres recours aux soins de la CMD 03, très courte durée</t>
  </si>
  <si>
    <t>Interventions majeures sur le thorax, niveau 1</t>
  </si>
  <si>
    <t>Interventions majeures sur le thorax, niveau 2</t>
  </si>
  <si>
    <t>Interventions majeures sur le thorax, niveau 3</t>
  </si>
  <si>
    <t>Interventions majeures sur le thorax, niveau 4</t>
  </si>
  <si>
    <t>Autres interventions chirurgicales sur le système respiratoire, niveau 1</t>
  </si>
  <si>
    <t>Autres interventions chirurgicales sur le système respiratoire, niveau 2</t>
  </si>
  <si>
    <t>Autres interventions chirurgicales sur le système respiratoire, niveau 3</t>
  </si>
  <si>
    <t>Autres interventions chirurgicales sur le système respiratoire, niveau 4</t>
  </si>
  <si>
    <t>Interventions sous thoracoscopie, niveau 1</t>
  </si>
  <si>
    <t>Interventions sous thoracoscopie, niveau 2</t>
  </si>
  <si>
    <t>Interventions sous thoracoscopie, niveau 3</t>
  </si>
  <si>
    <t>Interventions sous thoracoscopie, niveau 4</t>
  </si>
  <si>
    <t>Bronchites et asthme, âge inférieur à 18 ans, niveau 1</t>
  </si>
  <si>
    <t>Bronchites et asthme, âge inférieur à 18 ans, niveau 2</t>
  </si>
  <si>
    <t>Bronchites et asthme, âge inférieur à 18 ans, niveau 3</t>
  </si>
  <si>
    <t>Bronchites et asthme, âge inférieur à 18 ans, niveau 4</t>
  </si>
  <si>
    <t>Bronchites et asthme, âge inférieur à 18 ans, très courte durée</t>
  </si>
  <si>
    <t>Bronchites et asthme, âge supérieur à 17 ans, niveau 1</t>
  </si>
  <si>
    <t>Bronchites et asthme, âge supérieur à 17 ans, niveau 2</t>
  </si>
  <si>
    <t>Bronchites et asthme, âge supérieur à 17 ans, niveau 3</t>
  </si>
  <si>
    <t>Bronchites et asthme, âge supérieur à 17 ans, niveau 4</t>
  </si>
  <si>
    <t>Bronchites et asthme, âge supérieur à 17 ans, très courte durée</t>
  </si>
  <si>
    <t>Pneumonies et pleurésies banales, âge inférieur à 18 ans, niveau 1</t>
  </si>
  <si>
    <t>Pneumonies et pleurésies banales, âge inférieur à 18 ans, niveau 2</t>
  </si>
  <si>
    <t>Pneumonies et pleurésies banales, âge inférieur à 18 ans, niveau 3</t>
  </si>
  <si>
    <t>Pneumonies et pleurésies banales, âge inférieur à 18 ans, niveau 4</t>
  </si>
  <si>
    <t>Pneumonies et pleurésies banales, âge supérieur à 17 ans, niveau 1</t>
  </si>
  <si>
    <t>Pneumonies et pleurésies banales, âge supérieur à 17 ans, niveau 2</t>
  </si>
  <si>
    <t>Pneumonies et pleurésies banales, âge supérieur à 17 ans, niveau 3</t>
  </si>
  <si>
    <t>Pneumonies et pleurésies banales, âge supérieur à 17 ans, niveau 4</t>
  </si>
  <si>
    <t>Transferts et autres séjours pour pneumonies et pleurésies banales, âge supérieur à 17 ans</t>
  </si>
  <si>
    <t>Infections et inflammations respiratoires, âge inférieur à 18 ans, niveau 1</t>
  </si>
  <si>
    <t>Infections et inflammations respiratoires, âge inférieur à 18 ans, niveau 2</t>
  </si>
  <si>
    <t>Infections et inflammations respiratoires, âge inférieur à 18 ans, niveau 3</t>
  </si>
  <si>
    <t>Infections et inflammations respiratoires, âge inférieur à 18 ans, niveau 4</t>
  </si>
  <si>
    <t>Transferts et autres séjours courts pour infections et inflammations respiratoires, âge inférieur à 18 ans</t>
  </si>
  <si>
    <t>Infections et inflammations respiratoires, âge supérieur à 17 ans, niveau 1</t>
  </si>
  <si>
    <t>Infections et inflammations respiratoires, âge supérieur à 17 ans, niveau 2</t>
  </si>
  <si>
    <t>Infections et inflammations respiratoires, âge supérieur à 17 ans, niveau 3</t>
  </si>
  <si>
    <t>Infections et inflammations respiratoires, âge supérieur à 17 ans, niveau 4</t>
  </si>
  <si>
    <t>Transferts et autres séjours courts pour infections et inflammations respiratoires, âge supérieur à 17 ans</t>
  </si>
  <si>
    <t>Bronchopneumopathies chroniques, niveau 1</t>
  </si>
  <si>
    <t>Bronchopneumopathies chroniques, niveau 2</t>
  </si>
  <si>
    <t>Bronchopneumopathies chroniques, niveau 3</t>
  </si>
  <si>
    <t>Bronchopneumopathies chroniques, niveau 4</t>
  </si>
  <si>
    <t>Bronchopneumopathies chroniques, très courte durée</t>
  </si>
  <si>
    <t>Tumeurs de l'appareil respiratoire, niveau 1</t>
  </si>
  <si>
    <t>Tumeurs de l'appareil respiratoire, niveau 2</t>
  </si>
  <si>
    <t>Tumeurs de l'appareil respiratoire, niveau 3</t>
  </si>
  <si>
    <t>Tumeurs de l'appareil respiratoire, niveau 4</t>
  </si>
  <si>
    <t>Tumeurs de l'appareil respiratoire, très courte durée</t>
  </si>
  <si>
    <t>Embolies pulmonaires, niveau 1</t>
  </si>
  <si>
    <t>Embolies pulmonaires, niveau 2</t>
  </si>
  <si>
    <t>Embolies pulmonaires, niveau 3</t>
  </si>
  <si>
    <t>Embolies pulmonaires, niveau 4</t>
  </si>
  <si>
    <t>Embolies pulmonaires, très courte durée</t>
  </si>
  <si>
    <t>Signes et symptômes respiratoires, niveau 1</t>
  </si>
  <si>
    <t>Signes et symptômes respiratoires, niveau 2</t>
  </si>
  <si>
    <t>Signes et symptômes respiratoires, niveau 3</t>
  </si>
  <si>
    <t>Signes et symptômes respiratoires, niveau 4</t>
  </si>
  <si>
    <t>Pneumothorax, niveau 1</t>
  </si>
  <si>
    <t>Pneumothorax, niveau 2</t>
  </si>
  <si>
    <t>Pneumothorax, niveau 3</t>
  </si>
  <si>
    <t>Pneumothorax, niveau 4</t>
  </si>
  <si>
    <t>Pneumothorax, très courte durée</t>
  </si>
  <si>
    <t>Oedème pulmonaire et détresse respiratoire, niveau 1</t>
  </si>
  <si>
    <t>Oedème pulmonaire et détresse respiratoire, niveau 2</t>
  </si>
  <si>
    <t>Oedème pulmonaire et détresse respiratoire, niveau 3</t>
  </si>
  <si>
    <t>Oedème pulmonaire et détresse respiratoire, niveau 4</t>
  </si>
  <si>
    <t>Oedème pulmonaire et détresse respiratoire, très courte durée</t>
  </si>
  <si>
    <t>Maladies pulmonaires interstitielles, niveau 1</t>
  </si>
  <si>
    <t>Maladies pulmonaires interstitielles, niveau 2</t>
  </si>
  <si>
    <t>Maladies pulmonaires interstitielles, niveau 3</t>
  </si>
  <si>
    <t>Maladies pulmonaires interstitielles, niveau 4</t>
  </si>
  <si>
    <t>Maladies pulmonaires interstitielles, très courte durée</t>
  </si>
  <si>
    <t>Autres diagnostics portant sur le système respiratoire, niveau 1</t>
  </si>
  <si>
    <t>Autres diagnostics portant sur le système respiratoire, niveau 2</t>
  </si>
  <si>
    <t>Autres diagnostics portant sur le système respiratoire, niveau 3</t>
  </si>
  <si>
    <t>Autres diagnostics portant sur le système respiratoire, niveau 4</t>
  </si>
  <si>
    <t>Autres diagnostics portant sur le système respiratoire, très courte durée</t>
  </si>
  <si>
    <t>Traumatismes thoraciques, niveau 1</t>
  </si>
  <si>
    <t>Traumatismes thoraciques, niveau 2</t>
  </si>
  <si>
    <t>Traumatismes thoraciques, niveau 3</t>
  </si>
  <si>
    <t>Traumatismes thoraciques, niveau 4</t>
  </si>
  <si>
    <t>Traumatismes thoraciques, très courte durée</t>
  </si>
  <si>
    <t>Epanchements pleuraux, niveau 1</t>
  </si>
  <si>
    <t>Epanchements pleuraux, niveau 2</t>
  </si>
  <si>
    <t>Epanchements pleuraux, niveau 3</t>
  </si>
  <si>
    <t>Epanchements pleuraux, niveau 4</t>
  </si>
  <si>
    <t>Epanchements pleuraux, très courte durée</t>
  </si>
  <si>
    <t>Bronchopneumopathies chroniques surinfectées, niveau 1</t>
  </si>
  <si>
    <t>Bronchopneumopathies chroniques surinfectées, niveau 2</t>
  </si>
  <si>
    <t>Bronchopneumopathies chroniques surinfectées, niveau 3</t>
  </si>
  <si>
    <t>Bronchopneumopathies chroniques surinfectées, niveau 4</t>
  </si>
  <si>
    <t>Bronchopneumopathies chroniques surinfectées, très courte durée</t>
  </si>
  <si>
    <t>Suivis de greffe pulmonaire, niveau 1</t>
  </si>
  <si>
    <t>Suivis de greffe pulmonaire, niveau 2</t>
  </si>
  <si>
    <t>Suivis de greffe pulmonaire, niveau 3</t>
  </si>
  <si>
    <t>Suivis de greffe pulmonaire, niveau 4</t>
  </si>
  <si>
    <t>Autres symptômes et recours aux soins de la CMD 04, très courte durée</t>
  </si>
  <si>
    <t>Grippes, niveau 1</t>
  </si>
  <si>
    <t>Grippes, niveau 2</t>
  </si>
  <si>
    <t>Grippes, niveau 3</t>
  </si>
  <si>
    <t>Grippes, niveau 4</t>
  </si>
  <si>
    <t>Grippes, très courte durée</t>
  </si>
  <si>
    <t>Fibroses kystiques avec manifestations pulmonaires, niveau 1</t>
  </si>
  <si>
    <t>Fibroses kystiques avec manifestations pulmonaires, niveau 2</t>
  </si>
  <si>
    <t>Fibroses kystiques avec manifestations pulmonaires, niveau 3</t>
  </si>
  <si>
    <t>Fibroses kystiques avec manifestations pulmonaires, niveau 4</t>
  </si>
  <si>
    <t>Fibroses kystiques avec manifestations pulmonaires, très courte durée</t>
  </si>
  <si>
    <t>Autres affections respiratoires concernant majoritairement la petite enfance, niveau 1</t>
  </si>
  <si>
    <t>Autres affections respiratoires concernant majoritairement la petite enfance, niveau 2</t>
  </si>
  <si>
    <t>Autres affections respiratoires concernant majoritairement la petite enfance, niveau 3</t>
  </si>
  <si>
    <t>Autres affections respiratoires concernant majoritairement la petite enfance, niveau 4</t>
  </si>
  <si>
    <t>Chirurgie de remplacement valvulaire avec circulation extracorporelle et avec cathétérisme cardiaque ou coronarographie, niveau 1</t>
  </si>
  <si>
    <t>Chirurgie de remplacement valvulaire avec circulation extracorporelle et avec cathétérisme cardiaque ou coronarographie, niveau 2</t>
  </si>
  <si>
    <t>Chirurgie de remplacement valvulaire avec circulation extracorporelle et avec cathétérisme cardiaque ou coronarographie, niveau 3</t>
  </si>
  <si>
    <t>Chirurgie de remplacement valvulaire avec circulation extracorporelle et avec cathétérisme cardiaque ou coronarographie, niveau 4</t>
  </si>
  <si>
    <t>Chirurgie de remplacement valvulaire avec circulation extracorporelle, sans cathétérisme cardiaque, ni coronarographie, niveau 1</t>
  </si>
  <si>
    <t>Chirurgie de remplacement valvulaire avec circulation extracorporelle, sans cathétérisme cardiaque, ni coronarographie, niveau 2</t>
  </si>
  <si>
    <t>Chirurgie de remplacement valvulaire avec circulation extracorporelle, sans cathétérisme cardiaque, ni coronarographie, niveau 3</t>
  </si>
  <si>
    <t>Chirurgie de remplacement valvulaire avec circulation extracorporelle, sans cathétérisme cardiaque, ni coronarographie, niveau 4</t>
  </si>
  <si>
    <t>Pontages aortocoronariens avec cathétérisme cardiaque ou coronarographie, niveau 1</t>
  </si>
  <si>
    <t>Pontages aortocoronariens avec cathétérisme cardiaque ou coronarographie, niveau 2</t>
  </si>
  <si>
    <t>Pontages aortocoronariens avec cathétérisme cardiaque ou coronarographie, niveau 3</t>
  </si>
  <si>
    <t>Pontages aortocoronariens avec cathétérisme cardiaque ou coronarographie, niveau 4</t>
  </si>
  <si>
    <t>Pontages aortocoronariens sans cathétérisme cardiaque, ni coronarographie, niveau 1</t>
  </si>
  <si>
    <t>Pontages aortocoronariens sans cathétérisme cardiaque, ni coronarographie, niveau 2</t>
  </si>
  <si>
    <t>Pontages aortocoronariens sans cathétérisme cardiaque, ni coronarographie, niveau 3</t>
  </si>
  <si>
    <t>Pontages aortocoronariens sans cathétérisme cardiaque, ni coronarographie, niveau 4</t>
  </si>
  <si>
    <t>Autres interventions cardiothoraciques, âge supérieur à 1 an, ou vasculaires quel que soit l'âge, avec circulation extracorporelle, niveau 1</t>
  </si>
  <si>
    <t>Autres interventions cardiothoraciques, âge supérieur à 1 an, ou vasculaires quel que soit l'âge, avec circulation extracorporelle, niveau 2</t>
  </si>
  <si>
    <t>Autres interventions cardiothoraciques, âge supérieur à 1 an, ou vasculaires quel que soit l'âge, avec circulation extracorporelle, niveau 3</t>
  </si>
  <si>
    <t>Autres interventions cardiothoraciques, âge supérieur à 1 an, ou vasculaires quel que soit l'âge, avec circulation extracorporelle, niveau 4</t>
  </si>
  <si>
    <t>Autres interventions cardiothoraciques, âge inférieur à 2 ans, avec circulation extracorporelle, niveau 1</t>
  </si>
  <si>
    <t>Autres interventions cardiothoraciques, âge inférieur à 2 ans, avec circulation extracorporelle, niveau 2</t>
  </si>
  <si>
    <t>Autres interventions cardiothoraciques, âge inférieur à 2 ans, avec circulation extracorporelle, niveau 3</t>
  </si>
  <si>
    <t>Autres interventions cardiothoraciques, âge inférieur à 2 ans, avec circulation extracorporelle, niveau 4</t>
  </si>
  <si>
    <t>Autres interventions cardiothoraciques, âge supérieur à 1 an, ou vasculaires quel que soit l'âge, sans circulation extracorporelle, niveau 1</t>
  </si>
  <si>
    <t>Autres interventions cardiothoraciques, âge supérieur à 1 an, ou vasculaires quel que soit l'âge, sans circulation extracorporelle, niveau 2</t>
  </si>
  <si>
    <t>Autres interventions cardiothoraciques, âge supérieur à 1 an, ou vasculaires quel que soit l'âge, sans circulation extracorporelle, niveau 3</t>
  </si>
  <si>
    <t>Autres interventions cardiothoraciques, âge supérieur à 1 an, ou vasculaires quel que soit l'âge, sans circulation extracorporelle, niveau 4</t>
  </si>
  <si>
    <t>Transferts et autres séjours courts pour autres interventions cardiothoraciques, âge supérieur à 1 an, ou vasculaires quel que soit l'âge, sans circulation extracorporelle</t>
  </si>
  <si>
    <t>Autres interventions cardiothoraciques, âge inférieur à 2 ans, sans circulation extracorporelle, niveau 1</t>
  </si>
  <si>
    <t>Autres interventions cardiothoraciques, âge inférieur à 2 ans, sans circulation extracorporelle, niveau 2</t>
  </si>
  <si>
    <t>Autres interventions cardiothoraciques, âge inférieur à 2 ans, sans circulation extracorporelle, niveau 3</t>
  </si>
  <si>
    <t>Autres interventions cardiothoraciques, âge inférieur à 2 ans, sans circulation extracorporelle, niveau 4</t>
  </si>
  <si>
    <t>Chirurgie majeure de revascularisation, niveau 1</t>
  </si>
  <si>
    <t>Chirurgie majeure de revascularisation, niveau 2</t>
  </si>
  <si>
    <t>Chirurgie majeure de revascularisation, niveau 3</t>
  </si>
  <si>
    <t>Chirurgie majeure de revascularisation, niveau 4</t>
  </si>
  <si>
    <t>Autres interventions de chirurgie vasculaire, niveau 1</t>
  </si>
  <si>
    <t>Autres interventions de chirurgie vasculaire, niveau 2</t>
  </si>
  <si>
    <t>Autres interventions de chirurgie vasculaire, niveau 3</t>
  </si>
  <si>
    <t>Autres interventions de chirurgie vasculaire, niveau 4</t>
  </si>
  <si>
    <t>Amputations du membre inférieur, sauf des orteils, pour troubles circulatoires, niveau 1</t>
  </si>
  <si>
    <t>Amputations du membre inférieur, sauf des orteils, pour troubles circulatoires, niveau 2</t>
  </si>
  <si>
    <t>Amputations du membre inférieur, sauf des orteils, pour troubles circulatoires, niveau 3</t>
  </si>
  <si>
    <t>Amputations du membre inférieur, sauf des orteils, pour troubles circulatoires, niveau 4</t>
  </si>
  <si>
    <t>Amputations pour troubles circulatoires portant sur le membre supérieur ou les orteils, niveau 1</t>
  </si>
  <si>
    <t>Amputations pour troubles circulatoires portant sur le membre supérieur ou les orteils, niveau 2</t>
  </si>
  <si>
    <t>Amputations pour troubles circulatoires portant sur le membre supérieur ou les orteils, niveau 3</t>
  </si>
  <si>
    <t>Amputations pour troubles circulatoires portant sur le membre supérieur ou les orteils, niveau 4</t>
  </si>
  <si>
    <t>Amputations pour troubles circulatoires portant sur le membre supérieur ou les orteils, en ambulatoire</t>
  </si>
  <si>
    <t>Poses d'un stimulateur cardiaque permanent avec infarctus aigu du myocarde ou insuffisance cardiaque congestive ou état de choc, niveau 1</t>
  </si>
  <si>
    <t>Poses d'un stimulateur cardiaque permanent avec infarctus aigu du myocarde ou insuffisance cardiaque congestive ou état de choc, niveau 2</t>
  </si>
  <si>
    <t>Poses d'un stimulateur cardiaque permanent avec infarctus aigu du myocarde ou insuffisance cardiaque congestive ou état de choc, niveau 3</t>
  </si>
  <si>
    <t>Poses d'un stimulateur cardiaque permanent avec infarctus aigu du myocarde ou insuffisance cardiaque congestive ou état de choc, niveau 4</t>
  </si>
  <si>
    <t>Poses d'un stimulateur cardiaque permanent sans infarctus aigu du myocarde, ni insuffisance cardiaque congestive, ni état de choc, niveau 1</t>
  </si>
  <si>
    <t>Poses d'un stimulateur cardiaque permanent sans infarctus aigu du myocarde, ni insuffisance cardiaque congestive, ni état de choc, niveau 2</t>
  </si>
  <si>
    <t>Poses d'un stimulateur cardiaque permanent sans infarctus aigu du myocarde, ni insuffisance cardiaque congestive, ni état de choc, niveau 3</t>
  </si>
  <si>
    <t>Poses d'un stimulateur cardiaque permanent sans infarctus aigu du myocarde, ni insuffisance cardiaque congestive, ni état de choc, niveau 4</t>
  </si>
  <si>
    <t>Poses d'un stimulateur cardiaque permanent sans infarctus aigu du myocarde, ni insuffisance cardiaque congestive, ni état de choc, très courte durée</t>
  </si>
  <si>
    <t>Ligatures de veines et éveinages, niveau 1</t>
  </si>
  <si>
    <t>Ligatures de veines et éveinages, niveau 2</t>
  </si>
  <si>
    <t>Ligatures de veines et éveinages, niveau 3</t>
  </si>
  <si>
    <t>Ligatures de veines et éveinages, niveau 4</t>
  </si>
  <si>
    <t>Ligatures de veines et éveinages, en ambulatoire</t>
  </si>
  <si>
    <t>Autres interventions sur le système circulatoire, niveau 1</t>
  </si>
  <si>
    <t>Autres interventions sur le système circulatoire, niveau 2</t>
  </si>
  <si>
    <t>Autres interventions sur le système circulatoire, niveau 3</t>
  </si>
  <si>
    <t>Autres interventions sur le système circulatoire, niveau 4</t>
  </si>
  <si>
    <t>Autres interventions sur le système circulatoire, en ambulatoire</t>
  </si>
  <si>
    <t>Poses d'un défibrillateur cardiaque, niveau 1</t>
  </si>
  <si>
    <t>Poses d'un défibrillateur cardiaque, niveau 2</t>
  </si>
  <si>
    <t>Poses d'un défibrillateur cardiaque, niveau 3</t>
  </si>
  <si>
    <t>Poses d'un défibrillateur cardiaque, niveau 4</t>
  </si>
  <si>
    <t>Poses d'un défibrillateur cardiaque, très courte durée</t>
  </si>
  <si>
    <t>Remplacements ou ablations chirurgicale d'électrodes ou repositionnements de boîtier de stimulation cardiaque permanente, niveau 1</t>
  </si>
  <si>
    <t>Remplacements ou ablations chirurgicale d'électrodes ou repositionnements de boîtier de stimulation cardiaque permanente, niveau 2</t>
  </si>
  <si>
    <t>Remplacements ou ablations chirurgicale d'électrodes ou repositionnements de boîtier de stimulation cardiaque permanente, niveau 3</t>
  </si>
  <si>
    <t>Remplacements ou ablations chirurgicale d'électrodes ou repositionnements de boîtier de stimulation cardiaque permanente, niveau 4</t>
  </si>
  <si>
    <t>Créations et réfections de fistules artérioveineuses pour affections de la CMD 05, niveau 1</t>
  </si>
  <si>
    <t>Créations et réfections de fistules artérioveineuses pour affections de la CMD 05, niveau 2</t>
  </si>
  <si>
    <t>Créations et réfections de fistules artérioveineuses pour affections de la CMD 05, niveau 3</t>
  </si>
  <si>
    <t>Créations et réfections de fistules artérioveineuses pour affections de la CMD 05, niveau 4</t>
  </si>
  <si>
    <t>Créations et réfections de fistules artérioveineuses pour affections de la CMD 05, en ambulatoire</t>
  </si>
  <si>
    <t>Remplacements de stimulateurs cardiaques permanents, niveau 1</t>
  </si>
  <si>
    <t>Remplacements de stimulateurs cardiaques permanents, niveau 2</t>
  </si>
  <si>
    <t>Remplacements de stimulateurs cardiaques permanents, niveau 3</t>
  </si>
  <si>
    <t>Remplacements de stimulateurs cardiaques permanents, niveau 4</t>
  </si>
  <si>
    <t>Remplacements de stimulateurs cardiaques permanents, très courte durée</t>
  </si>
  <si>
    <t>Endoprothèses vasculaires avec infarctus du myocarde, niveau 1</t>
  </si>
  <si>
    <t>Endoprothèses vasculaires avec infarctus du myocarde, niveau 2</t>
  </si>
  <si>
    <t>Endoprothèses vasculaires avec infarctus du myocarde, niveau 3</t>
  </si>
  <si>
    <t>Endoprothèses vasculaires avec infarctus du myocarde, niveau 4</t>
  </si>
  <si>
    <t>Endoprothèses vasculaires sans infarctus du myocarde, niveau 1</t>
  </si>
  <si>
    <t>Endoprothèses vasculaires sans infarctus du myocarde, niveau 2</t>
  </si>
  <si>
    <t>Endoprothèses vasculaires sans infarctus du myocarde, niveau 3</t>
  </si>
  <si>
    <t>Endoprothèses vasculaires sans infarctus du myocarde, niveau 4</t>
  </si>
  <si>
    <t>Endoprothèses vasculaires sans infarctus du myocarde, très courte durée</t>
  </si>
  <si>
    <t>Actes diagnostiques par voie vasculaire, niveau 1</t>
  </si>
  <si>
    <t>Actes diagnostiques par voie vasculaire, niveau 2</t>
  </si>
  <si>
    <t>Actes diagnostiques par voie vasculaire, niveau 3</t>
  </si>
  <si>
    <t>Actes diagnostiques par voie vasculaire, niveau 4</t>
  </si>
  <si>
    <t>Actes diagnostiques par voie vasculaire, en ambulatoire</t>
  </si>
  <si>
    <t>Actes thérapeutiques par voie vasculaire sauf endoprothèses, âge inférieur à 18 ans, niveau 1</t>
  </si>
  <si>
    <t>Actes thérapeutiques par voie vasculaire sauf endoprothèses, âge inférieur à 18 ans, niveau 2</t>
  </si>
  <si>
    <t>Actes thérapeutiques par voie vasculaire sauf endoprothèses, âge inférieur à 18 ans, niveau 3</t>
  </si>
  <si>
    <t>Actes thérapeutiques par voie vasculaire sauf endoprothèses, âge inférieur à 18 ans, niveau 4</t>
  </si>
  <si>
    <t>Surveillances de greffes de coeur avec acte diagnostique par voie vasculaire, niveau 1</t>
  </si>
  <si>
    <t>Surveillances de greffes de coeur avec acte diagnostique par voie vasculaire, niveau 2</t>
  </si>
  <si>
    <t>Surveillances de greffes de coeur avec acte diagnostique par voie vasculaire, niveau 3</t>
  </si>
  <si>
    <t>Surveillances de greffes de coeur avec acte diagnostique par voie vasculaire, niveau 4</t>
  </si>
  <si>
    <t>Surveillances de greffes de coeur avec acte diagnostique par voie vasculaire, en ambulatoire</t>
  </si>
  <si>
    <t>Traitements majeurs de troubles du rythme par voie vasculaire, niveau 1</t>
  </si>
  <si>
    <t>Traitements majeurs de troubles du rythme par voie vasculaire, niveau 2</t>
  </si>
  <si>
    <t>Traitements majeurs de troubles du rythme par voie vasculaire, niveau 3</t>
  </si>
  <si>
    <t>Traitements majeurs de troubles du rythme par voie vasculaire, niveau 4</t>
  </si>
  <si>
    <t>Autres traitements de troubles du rythme par voie vasculaire, niveau 1</t>
  </si>
  <si>
    <t>Autres traitements de troubles du rythme par voie vasculaire, niveau 2</t>
  </si>
  <si>
    <t>Autres traitements de troubles du rythme par voie vasculaire, niveau 3</t>
  </si>
  <si>
    <t>Autres traitements de troubles du rythme par voie vasculaire, niveau 4</t>
  </si>
  <si>
    <t>Autres traitements de troubles du rythme par voie vasculaire, très courte durée</t>
  </si>
  <si>
    <t>Poses de bioprothèses de valves cardiaques par voie vasculaire, niveau 1</t>
  </si>
  <si>
    <t>Poses de bioprothèses de valves cardiaques par voie vasculaire, niveau 2</t>
  </si>
  <si>
    <t>Poses de bioprothèses de valves cardiaques par voie vasculaire, niveau 3</t>
  </si>
  <si>
    <t>Poses de bioprothèses de valves cardiaques par voie vasculaire, niveau 4</t>
  </si>
  <si>
    <t>Actes thérapeutiques par voie vasculaire sur les orifices du coeur, âge supérieur à 17 ans, niveau 1</t>
  </si>
  <si>
    <t>Actes thérapeutiques par voie vasculaire sur les orifices du coeur, âge supérieur à 17 ans, niveau 2</t>
  </si>
  <si>
    <t>Actes thérapeutiques par voie vasculaire sur les orifices du coeur, âge supérieur à 17 ans, niveau 3</t>
  </si>
  <si>
    <t>Actes thérapeutiques par voie vasculaire sur les orifices du coeur, âge supérieur à 17 ans, niveau 4</t>
  </si>
  <si>
    <t>Ablations, repositionnements et poses de sondes cardiaques supplémentaires par voie vasculaire, âge supérieur à 17 ans, niveau 1</t>
  </si>
  <si>
    <t>Ablations, repositionnements et poses de sondes cardiaques supplémentaires par voie vasculaire, âge supérieur à 17 ans, niveau 2</t>
  </si>
  <si>
    <t>Ablations, repositionnements et poses de sondes cardiaques supplémentaires par voie vasculaire, âge supérieur à 17 ans, niveau 3</t>
  </si>
  <si>
    <t>Ablations, repositionnements et poses de sondes cardiaques supplémentaires par voie vasculaire, âge supérieur à 17 ans, niveau 4</t>
  </si>
  <si>
    <t>Ablations, repositionnements et poses de sondes cardiaques supplémentaires par voie vasculaire, âge supérieur à 17 ans, en ambulatoire</t>
  </si>
  <si>
    <t>Dilatations coronaires et autres actes thérapeutiques sur le coeur par voie vasculaire, âge supérieur à 17 ans, niveau 1</t>
  </si>
  <si>
    <t>Dilatations coronaires et autres actes thérapeutiques sur le coeur par voie vasculaire, âge supérieur à 17 ans, niveau 2</t>
  </si>
  <si>
    <t>Dilatations coronaires et autres actes thérapeutiques sur le coeur par voie vasculaire, âge supérieur à 17 ans, niveau 3</t>
  </si>
  <si>
    <t>Dilatations coronaires et autres actes thérapeutiques sur le coeur par voie vasculaire, âge supérieur à 17 ans, niveau 4</t>
  </si>
  <si>
    <t>Dilatations coronaires et autres actes thérapeutiques sur le coeur par voie vasculaire, âge supérieur à 17 ans, en ambulatoire</t>
  </si>
  <si>
    <t>Actes thérapeutiques sur les artères par voie vasculaire, âge supérieur à 17 ans, niveau 1</t>
  </si>
  <si>
    <t>Actes thérapeutiques sur les artères par voie vasculaire, âge supérieur à 17 ans, niveau 2</t>
  </si>
  <si>
    <t>Actes thérapeutiques sur les artères par voie vasculaire, âge supérieur à 17 ans, niveau 3</t>
  </si>
  <si>
    <t>Actes thérapeutiques sur les artères par voie vasculaire, âge supérieur à 17 ans, niveau 4</t>
  </si>
  <si>
    <t>Actes thérapeutiques sur les artères par voie vasculaire, âge supérieur à 17 ans, en ambulatoire</t>
  </si>
  <si>
    <t>Actes thérapeutiques sur les accès vasculaires ou les veines par voie vasculaire, âge supérieur à 17 ans, niveau 1</t>
  </si>
  <si>
    <t>Actes thérapeutiques sur les accès vasculaires ou les veines par voie vasculaire, âge supérieur à 17 ans, niveau 2</t>
  </si>
  <si>
    <t>Actes thérapeutiques sur les accès vasculaires ou les veines par voie vasculaire, âge supérieur à 17 ans, niveau 3</t>
  </si>
  <si>
    <t>Actes thérapeutiques sur les accès vasculaires ou les veines par voie vasculaire, âge supérieur à 17 ans, niveau 4</t>
  </si>
  <si>
    <t>Actes thérapeutiques sur les accès vasculaires ou les veines par voie vasculaire, âge supérieur à 17 ans, en ambulatoire</t>
  </si>
  <si>
    <t>Infarctus aigu du myocarde, niveau 1</t>
  </si>
  <si>
    <t>Infarctus aigu du myocarde, niveau 2</t>
  </si>
  <si>
    <t>Infarctus aigu du myocarde, niveau 3</t>
  </si>
  <si>
    <t>Infarctus aigu du myocarde, niveau 4</t>
  </si>
  <si>
    <t>Infarctus aigu du myocarde, très courte durée</t>
  </si>
  <si>
    <t>Syncopes et lipothymies, niveau 1</t>
  </si>
  <si>
    <t>Syncopes et lipothymies, niveau 2</t>
  </si>
  <si>
    <t>Syncopes et lipothymies, niveau 3</t>
  </si>
  <si>
    <t>Syncopes et lipothymies, niveau 4</t>
  </si>
  <si>
    <t>Syncopes et lipothymies, très courte durée</t>
  </si>
  <si>
    <t>Angine de poitrine, niveau 1</t>
  </si>
  <si>
    <t>Angine de poitrine, niveau 2</t>
  </si>
  <si>
    <t>Angine de poitrine, niveau 3</t>
  </si>
  <si>
    <t>Angine de poitrine, niveau 4</t>
  </si>
  <si>
    <t>Angine de poitrine, très courte durée</t>
  </si>
  <si>
    <t>Thrombophlébites veineuses profondes, niveau 1</t>
  </si>
  <si>
    <t>Thrombophlébites veineuses profondes, niveau 2</t>
  </si>
  <si>
    <t>Thrombophlébites veineuses profondes, niveau 3</t>
  </si>
  <si>
    <t>Thrombophlébites veineuses profondes, niveau 4</t>
  </si>
  <si>
    <t>Thrombophlébites veineuses profondes, très courte durée</t>
  </si>
  <si>
    <t>Arythmies et troubles de la conduction cardiaque, niveau 1</t>
  </si>
  <si>
    <t>Arythmies et troubles de la conduction cardiaque, niveau 2</t>
  </si>
  <si>
    <t>Arythmies et troubles de la conduction cardiaque, niveau 3</t>
  </si>
  <si>
    <t>Arythmies et troubles de la conduction cardiaque, niveau 4</t>
  </si>
  <si>
    <t>Arythmies et troubles de la conduction cardiaque, très courte durée</t>
  </si>
  <si>
    <t>Insuffisances cardiaques et états de choc circulatoire, niveau 1</t>
  </si>
  <si>
    <t>Insuffisances cardiaques et états de choc circulatoire, niveau 2</t>
  </si>
  <si>
    <t>Insuffisances cardiaques et états de choc circulatoire, niveau 3</t>
  </si>
  <si>
    <t>Insuffisances cardiaques et états de choc circulatoire, niveau 4</t>
  </si>
  <si>
    <t>Insuffisances cardiaques et états de choc circulatoire, très courte durée</t>
  </si>
  <si>
    <t>Cardiopathies congénitales et valvulopathies, âge inférieur à 18 ans, niveau 1</t>
  </si>
  <si>
    <t>Cardiopathies congénitales et valvulopathies, âge inférieur à 18 ans, niveau 2</t>
  </si>
  <si>
    <t>Cardiopathies congénitales et valvulopathies, âge inférieur à 18 ans, niveau 3</t>
  </si>
  <si>
    <t>Cardiopathies congénitales et valvulopathies, âge inférieur à 18 ans, niveau 4</t>
  </si>
  <si>
    <t>Cardiopathies congénitales et valvulopathies, âge inférieur à 18 ans, très courte durée</t>
  </si>
  <si>
    <t>Cardiopathies congénitales et valvulopathies, âge supérieur à 17 ans, niveau 1</t>
  </si>
  <si>
    <t>Cardiopathies congénitales et valvulopathies, âge supérieur à 17 ans, niveau 2</t>
  </si>
  <si>
    <t>Cardiopathies congénitales et valvulopathies, âge supérieur à 17 ans, niveau 3</t>
  </si>
  <si>
    <t>Cardiopathies congénitales et valvulopathies, âge supérieur à 17 ans, niveau 4</t>
  </si>
  <si>
    <t>Cardiopathies congénitales et valvulopathies, âge supérieur à 17 ans, très courte durée</t>
  </si>
  <si>
    <t>Troubles vasculaires périphériques, niveau 1</t>
  </si>
  <si>
    <t>Troubles vasculaires périphériques, niveau 2</t>
  </si>
  <si>
    <t>Troubles vasculaires périphériques, niveau 3</t>
  </si>
  <si>
    <t>Troubles vasculaires périphériques, niveau 4</t>
  </si>
  <si>
    <t>Troubles vasculaires périphériques, très courte durée</t>
  </si>
  <si>
    <t>Douleurs thoraciques, niveau 1</t>
  </si>
  <si>
    <t>Douleurs thoraciques, niveau 2</t>
  </si>
  <si>
    <t>Douleurs thoraciques, niveau 3</t>
  </si>
  <si>
    <t>Douleurs thoraciques, niveau 4</t>
  </si>
  <si>
    <t>Douleurs thoraciques, très courte durée</t>
  </si>
  <si>
    <t>Arrêt cardiaque, niveau 1</t>
  </si>
  <si>
    <t>Arrêt cardiaque, niveau 2</t>
  </si>
  <si>
    <t>Arrêt cardiaque, niveau 3</t>
  </si>
  <si>
    <t>Arrêt cardiaque, niveau 4</t>
  </si>
  <si>
    <t>Hypertension artérielle, niveau 1</t>
  </si>
  <si>
    <t>Hypertension artérielle, niveau 2</t>
  </si>
  <si>
    <t>Hypertension artérielle, niveau 3</t>
  </si>
  <si>
    <t>Hypertension artérielle, niveau 4</t>
  </si>
  <si>
    <t>Hypertension artérielle, très courte durée</t>
  </si>
  <si>
    <t>Athérosclérose coronarienne, niveau 1</t>
  </si>
  <si>
    <t>Athérosclérose coronarienne, niveau 2</t>
  </si>
  <si>
    <t>Athérosclérose coronarienne, niveau 3</t>
  </si>
  <si>
    <t>Athérosclérose coronarienne, niveau 4</t>
  </si>
  <si>
    <t>Athérosclérose coronarienne, très courte durée</t>
  </si>
  <si>
    <t>Autres affections de l'appareil circulatoire, niveau 1</t>
  </si>
  <si>
    <t>Autres affections de l'appareil circulatoire, niveau 2</t>
  </si>
  <si>
    <t>Autres affections de l'appareil circulatoire, niveau 3</t>
  </si>
  <si>
    <t>Autres affections de l'appareil circulatoire, niveau 4</t>
  </si>
  <si>
    <t>Autres affections de l'appareil circulatoire, très courte durée</t>
  </si>
  <si>
    <t>Endocardites aiguës et subaiguës, niveau 1</t>
  </si>
  <si>
    <t>Endocardites aiguës et subaiguës, niveau 2</t>
  </si>
  <si>
    <t>Endocardites aiguës et subaiguës, niveau 3</t>
  </si>
  <si>
    <t>Endocardites aiguës et subaiguës, niveau 4</t>
  </si>
  <si>
    <t>Transferts et autres séjours courts pour endocardites aiguës et subaiguës</t>
  </si>
  <si>
    <t>Surveillances de greffes de coeur sans acte diagnostique par voie vasculaire, niveau 1</t>
  </si>
  <si>
    <t>Surveillances de greffes de coeur sans acte diagnostique par voie vasculaire, niveau 2</t>
  </si>
  <si>
    <t>Surveillances de greffes de coeur sans acte diagnostique par voie vasculaire, niveau 3</t>
  </si>
  <si>
    <t>Surveillances de greffes de coeur sans acte diagnostique par voie vasculaire, niveau 4</t>
  </si>
  <si>
    <t>Symptômes et autres recours aux soins de la CMD 05, très courte durée</t>
  </si>
  <si>
    <t>Résections rectales, niveau 1</t>
  </si>
  <si>
    <t>Résections rectales, niveau 2</t>
  </si>
  <si>
    <t>Résections rectales, niveau 3</t>
  </si>
  <si>
    <t>Résections rectales, niveau 4</t>
  </si>
  <si>
    <t>Interventions majeures sur l'intestin grêle et le côlon, niveau 1</t>
  </si>
  <si>
    <t>Interventions majeures sur l'intestin grêle et le côlon, niveau 2</t>
  </si>
  <si>
    <t>Interventions majeures sur l'intestin grêle et le côlon, niveau 3</t>
  </si>
  <si>
    <t>Interventions majeures sur l'intestin grêle et le côlon, niveau 4</t>
  </si>
  <si>
    <t>Interventions sur l'oesophage, l'estomac et le duodénum, âge inférieur à 18 ans, niveau 1</t>
  </si>
  <si>
    <t>Interventions sur l'oesophage, l'estomac et le duodénum, âge inférieur à 18 ans, niveau 2</t>
  </si>
  <si>
    <t>Interventions sur l'oesophage, l'estomac et le duodénum, âge inférieur à 18 ans, niveau 3</t>
  </si>
  <si>
    <t>Interventions sur l'oesophage, l'estomac et le duodénum, âge inférieur à 18 ans, niveau 4</t>
  </si>
  <si>
    <t>Interventions mineures sur l'intestin grêle et le côlon, niveau 1</t>
  </si>
  <si>
    <t>Interventions mineures sur l'intestin grêle et le côlon, niveau 2</t>
  </si>
  <si>
    <t>Interventions mineures sur l'intestin grêle et le côlon, niveau 3</t>
  </si>
  <si>
    <t>Interventions mineures sur l'intestin grêle et le côlon, niveau 4</t>
  </si>
  <si>
    <t>Appendicectomies compliquées, niveau 1</t>
  </si>
  <si>
    <t>Appendicectomies compliquées, niveau 2</t>
  </si>
  <si>
    <t>Appendicectomies compliquées, niveau 3</t>
  </si>
  <si>
    <t>Appendicectomies compliquées, niveau 4</t>
  </si>
  <si>
    <t>Appendicectomies non compliquées, niveau 1</t>
  </si>
  <si>
    <t>Appendicectomies non compliquées, niveau 2</t>
  </si>
  <si>
    <t>Appendicectomies non compliquées, niveau 3</t>
  </si>
  <si>
    <t>Appendicectomies non compliquées, niveau 4</t>
  </si>
  <si>
    <t>Interventions réparatrices pour hernies et éventrations, âge inférieur à 18 ans, niveau 1</t>
  </si>
  <si>
    <t>Interventions réparatrices pour hernies et éventrations, âge inférieur à 18 ans, niveau 2</t>
  </si>
  <si>
    <t>Interventions réparatrices pour hernies et éventrations, âge inférieur à 18 ans, niveau 3</t>
  </si>
  <si>
    <t>Interventions réparatrices pour hernies et éventrations, âge inférieur à 18 ans, niveau 4</t>
  </si>
  <si>
    <t>Interventions réparatrices pour hernies et éventrations, âge inférieur à 18 ans, en ambulatoire</t>
  </si>
  <si>
    <t>Interventions réparatrices pour hernies inguinales et crurales, âge supérieur à 17 ans, niveau 1</t>
  </si>
  <si>
    <t>Interventions réparatrices pour hernies inguinales et crurales, âge supérieur à 17 ans, niveau 2</t>
  </si>
  <si>
    <t>Interventions réparatrices pour hernies inguinales et crurales, âge supérieur à 17 ans, niveau 3</t>
  </si>
  <si>
    <t>Interventions réparatrices pour hernies inguinales et crurales, âge supérieur à 17 ans, niveau 4</t>
  </si>
  <si>
    <t>Interventions réparatrices pour hernies inguinales et crurales, âge supérieur à 17 ans, en ambulatoire</t>
  </si>
  <si>
    <t>Libérations d'adhérences péritonéales, niveau 1</t>
  </si>
  <si>
    <t>Libérations d'adhérences péritonéales, niveau 2</t>
  </si>
  <si>
    <t>Libérations d'adhérences péritonéales, niveau 3</t>
  </si>
  <si>
    <t>Libérations d'adhérences péritonéales, niveau 4</t>
  </si>
  <si>
    <t>Interventions sur le rectum et l'anus autres que les résections rectales, niveau 1</t>
  </si>
  <si>
    <t>Interventions sur le rectum et l'anus autres que les résections rectales, niveau 2</t>
  </si>
  <si>
    <t>Interventions sur le rectum et l'anus autres que les résections rectales, niveau 3</t>
  </si>
  <si>
    <t>Interventions sur le rectum et l'anus autres que les résections rectales, niveau 4</t>
  </si>
  <si>
    <t>Interventions sur le rectum et l'anus autres que les résections rectales, en ambulatoire</t>
  </si>
  <si>
    <t>Autres interventions sur le tube digestif en dehors des laparotomies, niveau 1</t>
  </si>
  <si>
    <t>Autres interventions sur le tube digestif en dehors des laparotomies, niveau 2</t>
  </si>
  <si>
    <t>Autres interventions sur le tube digestif en dehors des laparotomies, niveau 3</t>
  </si>
  <si>
    <t>Autres interventions sur le tube digestif en dehors des laparotomies, niveau 4</t>
  </si>
  <si>
    <t>Interventions sur l'oesophage, l'estomac et le duodénum pour tumeurs malignes, âge supérieur à 17 ans, niveau 1</t>
  </si>
  <si>
    <t>Interventions sur l'oesophage, l'estomac et le duodénum pour tumeurs malignes, âge supérieur à 17 ans, niveau 2</t>
  </si>
  <si>
    <t>Interventions sur l'oesophage, l'estomac et le duodénum pour tumeurs malignes, âge supérieur à 17 ans, niveau 3</t>
  </si>
  <si>
    <t>Interventions sur l'oesophage, l'estomac et le duodénum pour tumeurs malignes, âge supérieur à 17 ans, niveau 4</t>
  </si>
  <si>
    <t>Hémorroïdectomies, niveau 1</t>
  </si>
  <si>
    <t>Hémorroïdectomies, niveau 2</t>
  </si>
  <si>
    <t>Hémorroïdectomies, niveau 3</t>
  </si>
  <si>
    <t>Hémorroïdectomies, niveau 4</t>
  </si>
  <si>
    <t>Hémorroïdectomies, en ambulatoire</t>
  </si>
  <si>
    <t>Interventions sur l'oesophage, l'estomac et le duodénum pour ulcères, âge supérieur à 17 ans, niveau 1</t>
  </si>
  <si>
    <t>Interventions sur l'oesophage, l'estomac et le duodénum pour ulcères, âge supérieur à 17 ans, niveau 2</t>
  </si>
  <si>
    <t>Interventions sur l'oesophage, l'estomac et le duodénum pour ulcères, âge supérieur à 17 ans, niveau 3</t>
  </si>
  <si>
    <t>Interventions sur l'oesophage, l'estomac et le duodénum pour ulcères, âge supérieur à 17 ans, niveau 4</t>
  </si>
  <si>
    <t>Autres interventions sur le tube digestif par laparotomie, niveau 1</t>
  </si>
  <si>
    <t>Autres interventions sur le tube digestif par laparotomie, niveau 2</t>
  </si>
  <si>
    <t>Autres interventions sur le tube digestif par laparotomie, niveau 3</t>
  </si>
  <si>
    <t>Autres interventions sur le tube digestif par laparotomie, niveau 4</t>
  </si>
  <si>
    <t>Interventions sur l'oesophage, l'estomac et le duodénum pour affections autres que malignes ou ulcères, âge supérieur à 17 ans, niveau 1</t>
  </si>
  <si>
    <t>Interventions sur l'oesophage, l'estomac et le duodénum pour affections autres que malignes ou ulcères, âge supérieur à 17 ans, niveau 2</t>
  </si>
  <si>
    <t>Interventions sur l'oesophage, l'estomac et le duodénum pour affections autres que malignes ou ulcères, âge supérieur à 17 ans, niveau 3</t>
  </si>
  <si>
    <t>Interventions sur l'oesophage, l'estomac et le duodénum pour affections autres que malignes ou ulcères, âge supérieur à 17 ans, niveau 4</t>
  </si>
  <si>
    <t>Certaines interventions pour stomies, niveau 1</t>
  </si>
  <si>
    <t>Certaines interventions pour stomies, niveau 2</t>
  </si>
  <si>
    <t>Certaines interventions pour stomies, niveau 3</t>
  </si>
  <si>
    <t>Certaines interventions pour stomies, niveau 4</t>
  </si>
  <si>
    <t>Certaines interventions pour stomies, en ambulatoire</t>
  </si>
  <si>
    <t>Cures d'éventrations postopératoires, âge supérieur à 17 ans, niveau 1</t>
  </si>
  <si>
    <t>Cures d'éventrations postopératoires, âge supérieur à 17 ans, niveau 2</t>
  </si>
  <si>
    <t>Cures d'éventrations postopératoires, âge supérieur à 17 ans, niveau 3</t>
  </si>
  <si>
    <t>Cures d'éventrations postopératoires, âge supérieur à 17 ans, niveau 4</t>
  </si>
  <si>
    <t>Cures d'éventrations postopératoires, âge supérieur à 17 ans, en ambulatoire</t>
  </si>
  <si>
    <t>Interventions réparatrices pour hernies à l'exception des hernies inguinales, crurales, âge supérieur à 17 ans, niveau 1</t>
  </si>
  <si>
    <t>Interventions réparatrices pour hernies à l'exception des hernies inguinales, crurales, âge supérieur à 17 ans, niveau 2</t>
  </si>
  <si>
    <t>Interventions réparatrices pour hernies à l'exception des hernies inguinales, crurales, âge supérieur à 17 ans, niveau 3</t>
  </si>
  <si>
    <t>Interventions réparatrices pour hernies à l'exception des hernies inguinales, crurales, âge supérieur à 17 ans, niveau 4</t>
  </si>
  <si>
    <t>Interventions réparatrices pour hernies à l'exception des hernies inguinales, crurales, âge supérieur à 17 ans, en ambulatoire</t>
  </si>
  <si>
    <t>Séjours comprenant une endoscopie digestive thérapeutique sans anesthésie, en ambulatoire</t>
  </si>
  <si>
    <t>Autres gastroentérites et maladies diverses du tube digestif, âge inférieur à 18 ans, niveau 1</t>
  </si>
  <si>
    <t>Autres gastroentérites et maladies diverses du tube digestif, âge inférieur à 18 ans, niveau 2</t>
  </si>
  <si>
    <t>Autres gastroentérites et maladies diverses du tube digestif, âge inférieur à 18 ans, niveau 3</t>
  </si>
  <si>
    <t>Autres gastroentérites et maladies diverses du tube digestif, âge inférieur à 18 ans, niveau 4</t>
  </si>
  <si>
    <t>Autres gastroentérites et maladies diverses du tube digestif, âge inférieur à 18 ans, très courte durée</t>
  </si>
  <si>
    <t>Autres gastroentérites et maladies diverses du tube digestif, âge supérieur à 17 ans, niveau 1</t>
  </si>
  <si>
    <t>Autres gastroentérites et maladies diverses du tube digestif, âge supérieur à 17 ans, niveau 2</t>
  </si>
  <si>
    <t>Autres gastroentérites et maladies diverses du tube digestif, âge supérieur à 17 ans, niveau 3</t>
  </si>
  <si>
    <t>Autres gastroentérites et maladies diverses du tube digestif, âge supérieur à 17 ans, niveau 4</t>
  </si>
  <si>
    <t>Autres gastroentérites et maladies diverses du tube digestif, âge supérieur à 17 ans, très courte durée</t>
  </si>
  <si>
    <t>Hémorragies digestives, niveau 1</t>
  </si>
  <si>
    <t>Hémorragies digestives, niveau 2</t>
  </si>
  <si>
    <t>Hémorragies digestives, niveau 3</t>
  </si>
  <si>
    <t>Hémorragies digestives, niveau 4</t>
  </si>
  <si>
    <t>Transferts et autres séjours courts pour hémorragies digestives</t>
  </si>
  <si>
    <t>Autres tumeurs malignes du tube digestif, niveau 1</t>
  </si>
  <si>
    <t>Autres tumeurs malignes du tube digestif, niveau 2</t>
  </si>
  <si>
    <t>Autres tumeurs malignes du tube digestif, niveau 3</t>
  </si>
  <si>
    <t>Autres tumeurs malignes du tube digestif, niveau 4</t>
  </si>
  <si>
    <t>Autres tumeurs malignes du tube digestif, très courte durée</t>
  </si>
  <si>
    <t>Occlusions intestinales non dues à une hernie, niveau 1</t>
  </si>
  <si>
    <t>Occlusions intestinales non dues à une hernie, niveau 2</t>
  </si>
  <si>
    <t>Occlusions intestinales non dues à une hernie, niveau 3</t>
  </si>
  <si>
    <t>Occlusions intestinales non dues à une hernie, niveau 4</t>
  </si>
  <si>
    <t>Occlusions intestinales non dues à une hernie, très courte durée</t>
  </si>
  <si>
    <t>Maladies inflammatoires de l'intestin, niveau 1</t>
  </si>
  <si>
    <t>Maladies inflammatoires de l'intestin, niveau 2</t>
  </si>
  <si>
    <t>Maladies inflammatoires de l'intestin, niveau 3</t>
  </si>
  <si>
    <t>Maladies inflammatoires de l'intestin, niveau 4</t>
  </si>
  <si>
    <t>Maladies inflammatoires de l'intestin, très courte durée</t>
  </si>
  <si>
    <t>Autres affections digestives, âge inférieur à 18 ans, niveau 1</t>
  </si>
  <si>
    <t>Autres affections digestives, âge inférieur à 18 ans, niveau 2</t>
  </si>
  <si>
    <t>Autres affections digestives, âge inférieur à 18 ans, niveau 3</t>
  </si>
  <si>
    <t>Autres affections digestives, âge inférieur à 18 ans, niveau 4</t>
  </si>
  <si>
    <t>Autres affections digestives, âge inférieur à 18 ans, très courte durée</t>
  </si>
  <si>
    <t>Autres affections digestives, âge supérieur à 17 ans, niveau 1</t>
  </si>
  <si>
    <t>Autres affections digestives, âge supérieur à 17 ans, niveau 2</t>
  </si>
  <si>
    <t>Autres affections digestives, âge supérieur à 17 ans, niveau 3</t>
  </si>
  <si>
    <t>Autres affections digestives, âge supérieur à 17 ans, niveau 4</t>
  </si>
  <si>
    <t>Autres affections digestives, âge supérieur à 17 ans, très courte durée</t>
  </si>
  <si>
    <t>Ulcères gastroduodénaux compliqués, niveau 1</t>
  </si>
  <si>
    <t>Ulcères gastroduodénaux compliqués, niveau 2</t>
  </si>
  <si>
    <t>Ulcères gastroduodénaux compliqués, niveau 3</t>
  </si>
  <si>
    <t>Ulcères gastroduodénaux compliqués, niveau 4</t>
  </si>
  <si>
    <t>Ulcères gastroduodénaux non compliqués, niveau 1</t>
  </si>
  <si>
    <t>Ulcères gastroduodénaux non compliqués, niveau 2</t>
  </si>
  <si>
    <t>Ulcères gastroduodénaux non compliqués, niveau 3</t>
  </si>
  <si>
    <t>Ulcères gastroduodénaux non compliqués, niveau 4</t>
  </si>
  <si>
    <t>Ulcères gastroduodénaux non compliqués, très courte durée</t>
  </si>
  <si>
    <t>Douleurs abdominales, niveau 1</t>
  </si>
  <si>
    <t>Douleurs abdominales, niveau 2</t>
  </si>
  <si>
    <t>Douleurs abdominales, niveau 3</t>
  </si>
  <si>
    <t>Douleurs abdominales, niveau 4</t>
  </si>
  <si>
    <t>Douleurs abdominales, très courte durée</t>
  </si>
  <si>
    <t>Tumeurs malignes de l'oesophage et de l'estomac, niveau 1</t>
  </si>
  <si>
    <t>Tumeurs malignes de l'oesophage et de l'estomac, niveau 2</t>
  </si>
  <si>
    <t>Tumeurs malignes de l'oesophage et de l'estomac, niveau 3</t>
  </si>
  <si>
    <t>Tumeurs malignes de l'oesophage et de l'estomac, niveau 4</t>
  </si>
  <si>
    <t>Tumeurs malignes de l'oesophage et de l'estomac, très courte durée</t>
  </si>
  <si>
    <t>Invaginations intestinales aigües, niveau 1</t>
  </si>
  <si>
    <t>Invaginations intestinales aigües, niveau 2</t>
  </si>
  <si>
    <t>Invaginations intestinales aigües, niveau 3</t>
  </si>
  <si>
    <t>Invaginations intestinales aigües, niveau 4</t>
  </si>
  <si>
    <t>Soins de stomies digestives, très courte durée</t>
  </si>
  <si>
    <t>Symptômes et autres recours aux soins de la CMD 06, très courte durée</t>
  </si>
  <si>
    <t>Affections sévères du tube digestif, niveau 1</t>
  </si>
  <si>
    <t>Affections sévères du tube digestif, niveau 2</t>
  </si>
  <si>
    <t>Affections sévères du tube digestif, niveau 3</t>
  </si>
  <si>
    <t>Affections sévères du tube digestif, niveau 4</t>
  </si>
  <si>
    <t>Tumeurs bénignes de l'appareil digestif, niveau 1</t>
  </si>
  <si>
    <t>Tumeurs bénignes de l'appareil digestif, niveau 2</t>
  </si>
  <si>
    <t>Tumeurs bénignes de l'appareil digestif, niveau 3</t>
  </si>
  <si>
    <t>Tumeurs bénignes de l'appareil digestif, niveau 4</t>
  </si>
  <si>
    <t>Tumeurs bénignes de l'appareil digestif, très courte durée</t>
  </si>
  <si>
    <t>Autres affections digestives concernant majoritairement la petite enfance, niveau 1</t>
  </si>
  <si>
    <t>Autres affections digestives concernant majoritairement la petite enfance, niveau 2</t>
  </si>
  <si>
    <t>Autres affections digestives concernant majoritairement la petite enfance, niveau 3</t>
  </si>
  <si>
    <t>Autres affections digestives concernant majoritairement la petite enfance, niveau 4</t>
  </si>
  <si>
    <t>Interventions diagnostiques sur le système hépato-biliaire et pancréatique pour affections malignes, niveau 1</t>
  </si>
  <si>
    <t>Interventions diagnostiques sur le système hépato-biliaire et pancréatique pour affections malignes, niveau 2</t>
  </si>
  <si>
    <t>Interventions diagnostiques sur le système hépato-biliaire et pancréatique pour affections malignes, niveau 3</t>
  </si>
  <si>
    <t>Interventions diagnostiques sur le système hépato-biliaire et pancréatique pour affections malignes, niveau 4</t>
  </si>
  <si>
    <t>Interventions diagnostiques sur le système hépato-biliaire et pancréatique pour affections non malignes, niveau 1</t>
  </si>
  <si>
    <t>Interventions diagnostiques sur le système hépato-biliaire et pancréatique pour affections non malignes, niveau 2</t>
  </si>
  <si>
    <t>Interventions diagnostiques sur le système hépato-biliaire et pancréatique pour affections non malignes, niveau 3</t>
  </si>
  <si>
    <t>Interventions diagnostiques sur le système hépato-biliaire et pancréatique pour affections non malignes, niveau 4</t>
  </si>
  <si>
    <t>Autres interventions sur le système hépato-biliaire et pancréatique, niveau 1</t>
  </si>
  <si>
    <t>Autres interventions sur le système hépato-biliaire et pancréatique, niveau 2</t>
  </si>
  <si>
    <t>Autres interventions sur le système hépato-biliaire et pancréatique, niveau 3</t>
  </si>
  <si>
    <t>Autres interventions sur le système hépato-biliaire et pancréatique, niveau 4</t>
  </si>
  <si>
    <t>Interventions sur le foie, le pancréas et les veines porte ou cave pour tumeurs malignes, niveau 1</t>
  </si>
  <si>
    <t>Interventions sur le foie, le pancréas et les veines porte ou cave pour tumeurs malignes, niveau 2</t>
  </si>
  <si>
    <t>Interventions sur le foie, le pancréas et les veines porte ou cave pour tumeurs malignes, niveau 3</t>
  </si>
  <si>
    <t>Interventions sur le foie, le pancréas et les veines porte ou cave pour tumeurs malignes, niveau 4</t>
  </si>
  <si>
    <t>Interventions sur le foie, le pancréas et les veines porte ou cave pour affections non malignes, niveau 1</t>
  </si>
  <si>
    <t>Interventions sur le foie, le pancréas et les veines porte ou cave pour affections non malignes, niveau 2</t>
  </si>
  <si>
    <t>Interventions sur le foie, le pancréas et les veines porte ou cave pour affections non malignes, niveau 3</t>
  </si>
  <si>
    <t>Interventions sur le foie, le pancréas et les veines porte ou cave pour affections non malignes, niveau 4</t>
  </si>
  <si>
    <t>Dérivations biliaires, niveau 1</t>
  </si>
  <si>
    <t>Dérivations biliaires, niveau 2</t>
  </si>
  <si>
    <t>Dérivations biliaires, niveau 3</t>
  </si>
  <si>
    <t>Dérivations biliaires, niveau 4</t>
  </si>
  <si>
    <t>Autres interventions sur les voies biliaires sauf cholécystectomies isolées, niveau 1</t>
  </si>
  <si>
    <t>Autres interventions sur les voies biliaires sauf cholécystectomies isolées, niveau 2</t>
  </si>
  <si>
    <t>Autres interventions sur les voies biliaires sauf cholécystectomies isolées, niveau 3</t>
  </si>
  <si>
    <t>Autres interventions sur les voies biliaires sauf cholécystectomies isolées, niveau 4</t>
  </si>
  <si>
    <t>Cholécystectomies sans exploration de la voie biliaire principale pour affections aigües, niveau 1</t>
  </si>
  <si>
    <t>Cholécystectomies sans exploration de la voie biliaire principale pour affections aigües, niveau 2</t>
  </si>
  <si>
    <t>Cholécystectomies sans exploration de la voie biliaire principale pour affections aigües, niveau 3</t>
  </si>
  <si>
    <t>Cholécystectomies sans exploration de la voie biliaire principale pour affections aigües, niveau 4</t>
  </si>
  <si>
    <t>Cholécystectomies sans exploration de la voie biliaire principale à l'exception des affections aigües, niveau 1</t>
  </si>
  <si>
    <t>Cholécystectomies sans exploration de la voie biliaire principale à l'exception des affections aigües, niveau 2</t>
  </si>
  <si>
    <t>Cholécystectomies sans exploration de la voie biliaire principale à l'exception des affections aigües, niveau 3</t>
  </si>
  <si>
    <t>Cholécystectomies sans exploration de la voie biliaire principale à l'exception des affections aigües, niveau 4</t>
  </si>
  <si>
    <t>Cholécystectomies sans exploration de la voie biliaire principale à l'exception des affections aigües, en ambulatoire</t>
  </si>
  <si>
    <t>Actes thérapeutiques par voie vasculaire pour des affections malignes du système hépatobiliaire, niveau 1</t>
  </si>
  <si>
    <t>Actes thérapeutiques par voie vasculaire pour des affections malignes du système hépatobiliaire, niveau 2</t>
  </si>
  <si>
    <t>Actes thérapeutiques par voie vasculaire pour des affections malignes du système hépatobiliaire, niveau 3</t>
  </si>
  <si>
    <t>Actes thérapeutiques par voie vasculaire pour des affections malignes du système hépatobiliaire, niveau 4</t>
  </si>
  <si>
    <t>Affections des voies biliaires, niveau 1</t>
  </si>
  <si>
    <t>Affections des voies biliaires, niveau 2</t>
  </si>
  <si>
    <t>Affections des voies biliaires, niveau 3</t>
  </si>
  <si>
    <t>Affections des voies biliaires, niveau 4</t>
  </si>
  <si>
    <t>Affections des voies biliaires, très courte durée</t>
  </si>
  <si>
    <t>Autres affections hépatiques, niveau 1</t>
  </si>
  <si>
    <t>Autres affections hépatiques, niveau 2</t>
  </si>
  <si>
    <t>Autres affections hépatiques, niveau 3</t>
  </si>
  <si>
    <t>Autres affections hépatiques, niveau 4</t>
  </si>
  <si>
    <t>Autres affections hépatiques, très courte durée</t>
  </si>
  <si>
    <t>Affections malignes du système hépato-biliaire ou du pancréas, niveau 1</t>
  </si>
  <si>
    <t>Affections malignes du système hépato-biliaire ou du pancréas, niveau 2</t>
  </si>
  <si>
    <t>Affections malignes du système hépato-biliaire ou du pancréas, niveau 3</t>
  </si>
  <si>
    <t>Affections malignes du système hépato-biliaire ou du pancréas, niveau 4</t>
  </si>
  <si>
    <t>Affections malignes du système hépato-biliaire ou du pancréas, très courte durée</t>
  </si>
  <si>
    <t>Cirrhoses alcooliques, niveau 1</t>
  </si>
  <si>
    <t>Cirrhoses alcooliques, niveau 2</t>
  </si>
  <si>
    <t>Cirrhoses alcooliques, niveau 3</t>
  </si>
  <si>
    <t>Cirrhoses alcooliques, niveau 4</t>
  </si>
  <si>
    <t>Cirrhoses alcooliques, très courte durée</t>
  </si>
  <si>
    <t>Autres cirrhoses et fibrose hépatique, niveau 1</t>
  </si>
  <si>
    <t>Autres cirrhoses et fibrose hépatique, niveau 2</t>
  </si>
  <si>
    <t>Autres cirrhoses et fibrose hépatique, niveau 3</t>
  </si>
  <si>
    <t>Autres cirrhoses et fibrose hépatique, niveau 4</t>
  </si>
  <si>
    <t>Autres cirrhoses et fibrose hépatique, très courte durée</t>
  </si>
  <si>
    <t>Hépatites chroniques, niveau 1</t>
  </si>
  <si>
    <t>Hépatites chroniques, niveau 2</t>
  </si>
  <si>
    <t>Hépatites chroniques, niveau 3</t>
  </si>
  <si>
    <t>Hépatites chroniques, niveau 4</t>
  </si>
  <si>
    <t>Hépatites chroniques, très courte durée</t>
  </si>
  <si>
    <t>Pancréatites aigües, niveau 1</t>
  </si>
  <si>
    <t>Pancréatites aigües, niveau 2</t>
  </si>
  <si>
    <t>Pancréatites aigües, niveau 3</t>
  </si>
  <si>
    <t>Pancréatites aigües, niveau 4</t>
  </si>
  <si>
    <t>Pancréatites aigües, très courte durée</t>
  </si>
  <si>
    <t>Autres affections non malignes du pancréas, niveau 1</t>
  </si>
  <si>
    <t>Autres affections non malignes du pancréas, niveau 2</t>
  </si>
  <si>
    <t>Autres affections non malignes du pancréas, niveau 3</t>
  </si>
  <si>
    <t>Autres affections non malignes du pancréas, niveau 4</t>
  </si>
  <si>
    <t>Autres affections non malignes du pancréas, très courte durée</t>
  </si>
  <si>
    <t>Suivis de greffe de foie et de pancréas, niveau 1</t>
  </si>
  <si>
    <t>Suivis de greffe de foie et de pancréas, niveau 2</t>
  </si>
  <si>
    <t>Suivis de greffe de foie et de pancréas, niveau 3</t>
  </si>
  <si>
    <t>Suivis de greffe de foie et de pancréas, niveau 4</t>
  </si>
  <si>
    <t>Symptômes et autres recours aux soins de la CMD 07, très courte durée</t>
  </si>
  <si>
    <t>Affections hépatiques sévères à l'exception des tumeurs malignes, des cirrhoses et des hépatites alcooliques, niveau 1</t>
  </si>
  <si>
    <t>Affections hépatiques sévères à l'exception des tumeurs malignes, des cirrhoses et des hépatites alcooliques, niveau 2</t>
  </si>
  <si>
    <t>Affections hépatiques sévères à l'exception des tumeurs malignes, des cirrhoses et des hépatites alcooliques, niveau 3</t>
  </si>
  <si>
    <t>Affections hépatiques sévères à l'exception des tumeurs malignes, des cirrhoses et des hépatites alcooliques, niveau 4</t>
  </si>
  <si>
    <t>Affections hépatiques sévères à l'exception des tumeurs malignes, des cirrhoses et des hépatites alcooliques, très courte durée</t>
  </si>
  <si>
    <t>Ictères du nouveau-né, niveau 1</t>
  </si>
  <si>
    <t>Ictères du nouveau-né, niveau 2</t>
  </si>
  <si>
    <t>Ictères du nouveau-né, niveau 3</t>
  </si>
  <si>
    <t>Ictères du nouveau-né, niveau 4</t>
  </si>
  <si>
    <t>Interventions majeures multiples sur les genoux et/ou les hanches, niveau 1</t>
  </si>
  <si>
    <t>Interventions majeures multiples sur les genoux et/ou les hanches, niveau 2</t>
  </si>
  <si>
    <t>Interventions majeures multiples sur les genoux et/ou les hanches, niveau 3</t>
  </si>
  <si>
    <t>Interventions majeures multiples sur les genoux et/ou les hanches, niveau 4</t>
  </si>
  <si>
    <t>Interventions sur la hanche et le fémur, âge inférieur à 18 ans, niveau 1</t>
  </si>
  <si>
    <t>Interventions sur la hanche et le fémur, âge inférieur à 18 ans, niveau 2</t>
  </si>
  <si>
    <t>Interventions sur la hanche et le fémur, âge inférieur à 18 ans, niveau 3</t>
  </si>
  <si>
    <t>Interventions sur la hanche et le fémur, âge inférieur à 18 ans, niveau 4</t>
  </si>
  <si>
    <t>Amputations pour affections de l'appareil musculosquelettique et du tissu conjonctif, niveau 1</t>
  </si>
  <si>
    <t>Amputations pour affections de l'appareil musculosquelettique et du tissu conjonctif, niveau 2</t>
  </si>
  <si>
    <t>Amputations pour affections de l'appareil musculosquelettique et du tissu conjonctif, niveau 3</t>
  </si>
  <si>
    <t>Amputations pour affections de l'appareil musculosquelettique et du tissu conjonctif, niveau 4</t>
  </si>
  <si>
    <t>Biopsies ostéoarticulaires, niveau 1</t>
  </si>
  <si>
    <t>Biopsies ostéoarticulaires, niveau 2</t>
  </si>
  <si>
    <t>Biopsies ostéoarticulaires, niveau 3</t>
  </si>
  <si>
    <t>Biopsies ostéoarticulaires, niveau 4</t>
  </si>
  <si>
    <t>Biopsies ostéoarticulaires, en ambulatoire</t>
  </si>
  <si>
    <t>Résections osseuses localisées et/ou ablation de matériel de fixation interne au niveau de la hanche et du fémur, niveau 1</t>
  </si>
  <si>
    <t>Résections osseuses localisées et/ou ablation de matériel de fixation interne au niveau de la hanche et du fémur, niveau 2</t>
  </si>
  <si>
    <t>Résections osseuses localisées et/ou ablation de matériel de fixation interne au niveau de la hanche et du fémur, niveau 3</t>
  </si>
  <si>
    <t>Résections osseuses localisées et/ou ablation de matériel de fixation interne au niveau de la hanche et du fémur, niveau 4</t>
  </si>
  <si>
    <t>Résections osseuses localisées et/ou ablation de matériel de fixation interne au niveau de la hanche et du fémur, en ambulatoire</t>
  </si>
  <si>
    <t>Résections osseuses localisées et/ou ablation de matériel de fixation interne au niveau d'une localisation autre que la hanche et le fémur, niveau 1</t>
  </si>
  <si>
    <t>Résections osseuses localisées et/ou ablation de matériel de fixation interne au niveau d'une localisation autre que la hanche et le fémur, niveau 2</t>
  </si>
  <si>
    <t>Résections osseuses localisées et/ou ablation de matériel de fixation interne au niveau d'une localisation autre que la hanche et le fémur, niveau 3</t>
  </si>
  <si>
    <t>Résections osseuses localisées et/ou ablation de matériel de fixation interne au niveau d'une localisation autre que la hanche et le fémur, niveau 4</t>
  </si>
  <si>
    <t>Résections osseuses localisées et/ou ablation de matériel de fixation interne au niveau d'une localisation autre que la hanche et le fémur, en ambulatoire</t>
  </si>
  <si>
    <t>Greffes de peau pour maladie de l'appareil musculosquelettique ou du tissu conjonctif, niveau 1</t>
  </si>
  <si>
    <t>Greffes de peau pour maladie de l'appareil musculosquelettique ou du tissu conjonctif, niveau 2</t>
  </si>
  <si>
    <t>Greffes de peau pour maladie de l'appareil musculosquelettique ou du tissu conjonctif, niveau 3</t>
  </si>
  <si>
    <t>Greffes de peau pour maladie de l'appareil musculosquelettique ou du tissu conjonctif, niveau 4</t>
  </si>
  <si>
    <t>Greffes de peau pour maladie de l'appareil musculosquelettique ou du tissu conjonctif, en ambulatoire</t>
  </si>
  <si>
    <t>Autres interventions portant sur l'appareil musculosquelettique et le tissu conjonctif, niveau 1</t>
  </si>
  <si>
    <t>Autres interventions portant sur l'appareil musculosquelettique et le tissu conjonctif, niveau 2</t>
  </si>
  <si>
    <t>Autres interventions portant sur l'appareil musculosquelettique et le tissu conjonctif, niveau 3</t>
  </si>
  <si>
    <t>Autres interventions portant sur l'appareil musculosquelettique et le tissu conjonctif, niveau 4</t>
  </si>
  <si>
    <t>Autres interventions portant sur l'appareil musculosquelettique et le tissu conjonctif, en ambulatoire</t>
  </si>
  <si>
    <t>Interventions pour reprise de prothèses articulaires, niveau 1</t>
  </si>
  <si>
    <t>Interventions pour reprise de prothèses articulaires, niveau 2</t>
  </si>
  <si>
    <t>Interventions pour reprise de prothèses articulaires, niveau 3</t>
  </si>
  <si>
    <t>Interventions pour reprise de prothèses articulaires, niveau 4</t>
  </si>
  <si>
    <t>Prothèses de genou, niveau 1</t>
  </si>
  <si>
    <t>Prothèses de genou, niveau 2</t>
  </si>
  <si>
    <t>Prothèses de genou, niveau 3</t>
  </si>
  <si>
    <t>Prothèses de genou, niveau 4</t>
  </si>
  <si>
    <t>Prothèses d'épaule, niveau 1</t>
  </si>
  <si>
    <t>Prothèses d'épaule, niveau 2</t>
  </si>
  <si>
    <t>Prothèses d'épaule, niveau 3</t>
  </si>
  <si>
    <t>Prothèses d'épaule, niveau 4</t>
  </si>
  <si>
    <t>Autres interventions sur le rachis, niveau 1</t>
  </si>
  <si>
    <t>Autres interventions sur le rachis, niveau 2</t>
  </si>
  <si>
    <t>Autres interventions sur le rachis, niveau 3</t>
  </si>
  <si>
    <t>Autres interventions sur le rachis, niveau 4</t>
  </si>
  <si>
    <t>Interventions maxillofaciales, niveau 1</t>
  </si>
  <si>
    <t>Interventions maxillofaciales, niveau 2</t>
  </si>
  <si>
    <t>Interventions maxillofaciales, niveau 3</t>
  </si>
  <si>
    <t>Interventions maxillofaciales, niveau 4</t>
  </si>
  <si>
    <t>Interventions maxillofaciales, en ambulatoire</t>
  </si>
  <si>
    <t>Interventions sur le tissu mou pour tumeurs malignes, niveau 1</t>
  </si>
  <si>
    <t>Interventions sur le tissu mou pour tumeurs malignes, niveau 2</t>
  </si>
  <si>
    <t>Interventions sur le tissu mou pour tumeurs malignes, niveau 3</t>
  </si>
  <si>
    <t>Interventions sur le tissu mou pour tumeurs malignes, niveau 4</t>
  </si>
  <si>
    <t>Interventions sur le tissu mou pour tumeurs malignes, en ambulatoire</t>
  </si>
  <si>
    <t>Interventions sur la jambe, âge inférieur à 18 ans, niveau 1</t>
  </si>
  <si>
    <t>Interventions sur la jambe, âge inférieur à 18 ans, niveau 2</t>
  </si>
  <si>
    <t>Interventions sur la jambe, âge inférieur à 18 ans, niveau 3</t>
  </si>
  <si>
    <t>Interventions sur la jambe, âge inférieur à 18 ans, niveau 4</t>
  </si>
  <si>
    <t>Interventions sur la jambe, âge supérieur à 17 ans, niveau 1</t>
  </si>
  <si>
    <t>Interventions sur la jambe, âge supérieur à 17 ans, niveau 2</t>
  </si>
  <si>
    <t>Interventions sur la jambe, âge supérieur à 17 ans, niveau 3</t>
  </si>
  <si>
    <t>Interventions sur la jambe, âge supérieur à 17 ans, niveau 4</t>
  </si>
  <si>
    <t>Interventions sur la jambe, âge supérieur à 17 ans, en ambulatoire</t>
  </si>
  <si>
    <t>Interventions sur la cheville et l'arrière-pied à l'exception des fractures, niveau 1</t>
  </si>
  <si>
    <t>Interventions sur la cheville et l'arrière-pied à l'exception des fractures, niveau 2</t>
  </si>
  <si>
    <t>Interventions sur la cheville et l'arrière-pied à l'exception des fractures, niveau 3</t>
  </si>
  <si>
    <t>Interventions sur la cheville et l'arrière-pied à l'exception des fractures, niveau 4</t>
  </si>
  <si>
    <t>Interventions sur les ligaments croisés sous arthroscopie, niveau 1</t>
  </si>
  <si>
    <t>Interventions sur les ligaments croisés sous arthroscopie, niveau 2</t>
  </si>
  <si>
    <t>Interventions sur les ligaments croisés sous arthroscopie, niveau 3</t>
  </si>
  <si>
    <t>Interventions sur les ligaments croisés sous arthroscopie, niveau 4</t>
  </si>
  <si>
    <t>Interventions sur les ligaments croisés sous arthroscopie, en ambulatoire</t>
  </si>
  <si>
    <t>Interventions sur le bras, coude et épaule, niveau 1</t>
  </si>
  <si>
    <t>Interventions sur le bras, coude et épaule, niveau 2</t>
  </si>
  <si>
    <t>Interventions sur le bras, coude et épaule, niveau 3</t>
  </si>
  <si>
    <t>Interventions sur le bras, coude et épaule, niveau 4</t>
  </si>
  <si>
    <t>Interventions sur le bras, coude et épaule, en ambulatoire</t>
  </si>
  <si>
    <t>Interventions sur le pied, âge inférieur à 18 ans, niveau 1</t>
  </si>
  <si>
    <t>Interventions sur le pied, âge inférieur à 18 ans, niveau 2</t>
  </si>
  <si>
    <t>Interventions sur le pied, âge inférieur à 18 ans, niveau 3</t>
  </si>
  <si>
    <t>Interventions sur le pied, âge inférieur à 18 ans, niveau 4</t>
  </si>
  <si>
    <t>Interventions sur le pied, âge inférieur à 18 ans, en ambulatoire</t>
  </si>
  <si>
    <t>Interventions sur le pied, âge supérieur à 17 ans, niveau 1</t>
  </si>
  <si>
    <t>Interventions sur le pied, âge supérieur à 17 ans, niveau 2</t>
  </si>
  <si>
    <t>Interventions sur le pied, âge supérieur à 17 ans, niveau 3</t>
  </si>
  <si>
    <t>Interventions sur le pied, âge supérieur à 17 ans, niveau 4</t>
  </si>
  <si>
    <t>Interventions sur le pied, âge supérieur à 17 ans, en ambulatoire</t>
  </si>
  <si>
    <t>Autres arthroscopies du genou, niveau 1</t>
  </si>
  <si>
    <t>Autres arthroscopies du genou, niveau 2</t>
  </si>
  <si>
    <t>Autres arthroscopies du genou, niveau 3</t>
  </si>
  <si>
    <t>Autres arthroscopies du genou, niveau 4</t>
  </si>
  <si>
    <t>Autres arthroscopies du genou, en ambulatoire</t>
  </si>
  <si>
    <t>Interventions sur l'avant-bras, niveau 1</t>
  </si>
  <si>
    <t>Interventions sur l'avant-bras, niveau 2</t>
  </si>
  <si>
    <t>Interventions sur l'avant-bras, niveau 3</t>
  </si>
  <si>
    <t>Interventions sur l'avant-bras, niveau 4</t>
  </si>
  <si>
    <t>Interventions sur l'avant-bras, en ambulatoire</t>
  </si>
  <si>
    <t>Arthroscopies d'autres localisations, niveau 1</t>
  </si>
  <si>
    <t>Arthroscopies d'autres localisations, niveau 2</t>
  </si>
  <si>
    <t>Arthroscopies d'autres localisations, niveau 3</t>
  </si>
  <si>
    <t>Arthroscopies d'autres localisations, niveau 4</t>
  </si>
  <si>
    <t>Arthroscopies d'autres localisations, en ambulatoire</t>
  </si>
  <si>
    <t>Interventions non mineures sur les tissus mous, niveau 1</t>
  </si>
  <si>
    <t>Interventions non mineures sur les tissus mous, niveau 2</t>
  </si>
  <si>
    <t>Interventions non mineures sur les tissus mous, niveau 3</t>
  </si>
  <si>
    <t>Interventions non mineures sur les tissus mous, niveau 4</t>
  </si>
  <si>
    <t>Interventions non mineures sur les tissus mous, en ambulatoire</t>
  </si>
  <si>
    <t>Interventions non mineures sur la main, niveau 1</t>
  </si>
  <si>
    <t>Interventions non mineures sur la main, niveau 2</t>
  </si>
  <si>
    <t>Interventions non mineures sur la main, niveau 3</t>
  </si>
  <si>
    <t>Interventions non mineures sur la main, niveau 4</t>
  </si>
  <si>
    <t>Interventions non mineures sur la main, en ambulatoire</t>
  </si>
  <si>
    <t>Autres interventions sur la main, niveau 1</t>
  </si>
  <si>
    <t>Autres interventions sur la main, niveau 2</t>
  </si>
  <si>
    <t>Autres interventions sur la main, niveau 3</t>
  </si>
  <si>
    <t>Autres interventions sur la main, niveau 4</t>
  </si>
  <si>
    <t>Autres interventions sur la main, en ambulatoire</t>
  </si>
  <si>
    <t>Ménisectomie sous arthroscopie, niveau 1</t>
  </si>
  <si>
    <t>Ménisectomie sous arthroscopie, niveau 2</t>
  </si>
  <si>
    <t>Ménisectomie sous arthroscopie, niveau 3</t>
  </si>
  <si>
    <t>Ménisectomie sous arthroscopie, niveau 4</t>
  </si>
  <si>
    <t>Ménisectomie sous arthroscopie, en ambulatoire</t>
  </si>
  <si>
    <t>Autres interventions sur les tissus mous, niveau 1</t>
  </si>
  <si>
    <t>Autres interventions sur les tissus mous, niveau 2</t>
  </si>
  <si>
    <t>Autres interventions sur les tissus mous, niveau 3</t>
  </si>
  <si>
    <t>Autres interventions sur les tissus mous, niveau 4</t>
  </si>
  <si>
    <t>Autres interventions sur les tissus mous, en ambulatoire</t>
  </si>
  <si>
    <t>Prothèses de hanche pour traumatismes récents, niveau 1</t>
  </si>
  <si>
    <t>Prothèses de hanche pour traumatismes récents, niveau 2</t>
  </si>
  <si>
    <t>Prothèses de hanche pour traumatismes récents, niveau 3</t>
  </si>
  <si>
    <t>Prothèses de hanche pour traumatismes récents, niveau 4</t>
  </si>
  <si>
    <t>Prothèses de hanche pour des affections autres que des traumatismes récents, niveau 1</t>
  </si>
  <si>
    <t>Prothèses de hanche pour des affections autres que des traumatismes récents, niveau 2</t>
  </si>
  <si>
    <t>Prothèses de hanche pour des affections autres que des traumatismes récents, niveau 3</t>
  </si>
  <si>
    <t>Prothèses de hanche pour des affections autres que des traumatismes récents, niveau 4</t>
  </si>
  <si>
    <t>Interventions sur la hanche et le fémur pour traumatismes récents, âge supérieur à 17 ans, niveau 1</t>
  </si>
  <si>
    <t>Interventions sur la hanche et le fémur pour traumatismes récents, âge supérieur à 17 ans, niveau 2</t>
  </si>
  <si>
    <t>Interventions sur la hanche et le fémur pour traumatismes récents, âge supérieur à 17 ans, niveau 3</t>
  </si>
  <si>
    <t>Interventions sur la hanche et le fémur pour traumatismes récents, âge supérieur à 17 ans, niveau 4</t>
  </si>
  <si>
    <t>Interventions sur la hanche et le fémur sauf traumatismes récents, âge supérieur à 17 ans, niveau 1</t>
  </si>
  <si>
    <t>Interventions sur la hanche et le fémur sauf traumatismes récents, âge supérieur à 17 ans, niveau 2</t>
  </si>
  <si>
    <t>Interventions sur la hanche et le fémur sauf traumatismes récents, âge supérieur à 17 ans, niveau 3</t>
  </si>
  <si>
    <t>Interventions sur la hanche et le fémur sauf traumatismes récents, âge supérieur à 17 ans, niveau 4</t>
  </si>
  <si>
    <t>Interventions majeures sur le rachis pour fractures, cyphoses et scolioses, niveau 1</t>
  </si>
  <si>
    <t>Interventions majeures sur le rachis pour fractures, cyphoses et scolioses, niveau 2</t>
  </si>
  <si>
    <t>Interventions majeures sur le rachis pour fractures, cyphoses et scolioses, niveau 3</t>
  </si>
  <si>
    <t>Interventions majeures sur le rachis pour fractures, cyphoses et scolioses, niveau 4</t>
  </si>
  <si>
    <t>Autres interventions majeures sur le rachis, niveau 1</t>
  </si>
  <si>
    <t>Autres interventions majeures sur le rachis, niveau 2</t>
  </si>
  <si>
    <t>Autres interventions majeures sur le rachis, niveau 3</t>
  </si>
  <si>
    <t>Autres interventions majeures sur le rachis, niveau 4</t>
  </si>
  <si>
    <t>Interventions sur le genou pour traumatismes, niveau 1</t>
  </si>
  <si>
    <t>Interventions sur le genou pour traumatismes, niveau 2</t>
  </si>
  <si>
    <t>Interventions sur le genou pour traumatismes, niveau 3</t>
  </si>
  <si>
    <t>Interventions sur le genou pour traumatismes, niveau 4</t>
  </si>
  <si>
    <t>Interventions sur le genou pour des affections autres que traumatiques, niveau 1</t>
  </si>
  <si>
    <t>Interventions sur le genou pour des affections autres que traumatiques, niveau 2</t>
  </si>
  <si>
    <t>Interventions sur le genou pour des affections autres que traumatiques, niveau 3</t>
  </si>
  <si>
    <t>Interventions sur le genou pour des affections autres que traumatiques, niveau 4</t>
  </si>
  <si>
    <t>Interventions sur le genou pour des affections autres que traumatiques, en ambulatoire</t>
  </si>
  <si>
    <t>Interventions sur la cheville et l'arrière-pied pour fractures, niveau 1</t>
  </si>
  <si>
    <t>Interventions sur la cheville et l'arrière-pied pour fractures, niveau 2</t>
  </si>
  <si>
    <t>Interventions sur la cheville et l'arrière-pied pour fractures, niveau 3</t>
  </si>
  <si>
    <t>Interventions sur la cheville et l'arrière-pied pour fractures, niveau 4</t>
  </si>
  <si>
    <t>Libérations articulaires du membre inférieur à l'exception de la hanche et du pied, niveau 1</t>
  </si>
  <si>
    <t>Libérations articulaires du membre inférieur à l'exception de la hanche et du pied, niveau 2</t>
  </si>
  <si>
    <t>Libérations articulaires du membre inférieur à l'exception de la hanche et du pied, niveau 3</t>
  </si>
  <si>
    <t>Libérations articulaires du membre inférieur à l'exception de la hanche et du pied, niveau 4</t>
  </si>
  <si>
    <t>Libérations articulaires du membre inférieur à l'exception de la hanche et du pied, en ambulatoire</t>
  </si>
  <si>
    <t>Arthroscopies de l'épaule, niveau 1</t>
  </si>
  <si>
    <t>Arthroscopies de l'épaule, niveau 2</t>
  </si>
  <si>
    <t>Arthroscopies de l'épaule, niveau 3</t>
  </si>
  <si>
    <t>Arthroscopies de l'épaule, niveau 4</t>
  </si>
  <si>
    <t>Arthroscopies de l'épaule, en ambulatoire</t>
  </si>
  <si>
    <t>Ténosynovectomies du poignet, niveau 1</t>
  </si>
  <si>
    <t>Ténosynovectomies du poignet, niveau 2</t>
  </si>
  <si>
    <t>Ténosynovectomies du poignet, niveau 3</t>
  </si>
  <si>
    <t>Ténosynovectomies du poignet, niveau 4</t>
  </si>
  <si>
    <t>Ténosynovectomies du poignet, en ambulatoire</t>
  </si>
  <si>
    <t>Interventions sur le poignet autres que les ténosynovectomies, niveau 1</t>
  </si>
  <si>
    <t>Interventions sur le poignet autres que les ténosynovectomies, niveau 2</t>
  </si>
  <si>
    <t>Interventions sur le poignet autres que les ténosynovectomies, niveau 3</t>
  </si>
  <si>
    <t>Interventions sur le poignet autres que les ténosynovectomies, niveau 4</t>
  </si>
  <si>
    <t>Interventions sur le poignet autres que les ténosynovectomies, en ambulatoire</t>
  </si>
  <si>
    <t>Interventions majeures pour infections ostéoarticulaires, niveau 1</t>
  </si>
  <si>
    <t>Interventions majeures pour infections ostéoarticulaires, niveau 2</t>
  </si>
  <si>
    <t>Interventions majeures pour infections ostéoarticulaires, niveau 3</t>
  </si>
  <si>
    <t>Interventions majeures pour infections ostéoarticulaires, niveau 4</t>
  </si>
  <si>
    <t>Autres interventions pour infections ostéoarticulaires, niveau 1</t>
  </si>
  <si>
    <t>Autres interventions pour infections ostéoarticulaires, niveau 2</t>
  </si>
  <si>
    <t>Autres interventions pour infections ostéoarticulaires, niveau 3</t>
  </si>
  <si>
    <t>Autres interventions pour infections ostéoarticulaires, niveau 4</t>
  </si>
  <si>
    <t>Autres interventions pour infections ostéoarticulaires, en ambulatoire</t>
  </si>
  <si>
    <t>Tractions continues et réductions progressives : autres que hanche et fémur, niveau 1</t>
  </si>
  <si>
    <t>Tractions continues et réductions progressives : autres que hanche et fémur, niveau 2</t>
  </si>
  <si>
    <t>Tractions continues et réductions progressives : autres que hanche et fémur, niveau 3</t>
  </si>
  <si>
    <t>Tractions continues et réductions progressives : autres que hanche et fémur, niveau 4</t>
  </si>
  <si>
    <t>Tractions continues et réductions progressives : hanche et fémur, niveau 1</t>
  </si>
  <si>
    <t>Tractions continues et réductions progressives : hanche et fémur, niveau 2</t>
  </si>
  <si>
    <t>Tractions continues et réductions progressives : hanche et fémur, niveau 3</t>
  </si>
  <si>
    <t>Tractions continues et réductions progressives : hanche et fémur, niveau 4</t>
  </si>
  <si>
    <t>Fractures de la hanche et du bassin, niveau 1</t>
  </si>
  <si>
    <t>Fractures de la hanche et du bassin, niveau 2</t>
  </si>
  <si>
    <t>Fractures de la hanche et du bassin, niveau 3</t>
  </si>
  <si>
    <t>Fractures de la hanche et du bassin, niveau 4</t>
  </si>
  <si>
    <t>Transferts et autres séjours courts pour fractures de la hanche et du bassin</t>
  </si>
  <si>
    <t>Fractures de la diaphyse, de l'épiphyse ou d'une partie non précisée du fémur, niveau 1</t>
  </si>
  <si>
    <t>Fractures de la diaphyse, de l'épiphyse ou d'une partie non précisée du fémur, niveau 2</t>
  </si>
  <si>
    <t>Fractures de la diaphyse, de l'épiphyse ou d'une partie non précisée du fémur, niveau 3</t>
  </si>
  <si>
    <t>Fractures de la diaphyse, de l'épiphyse ou d'une partie non précisée du fémur, niveau 4</t>
  </si>
  <si>
    <t>Transferts et autres séjours pour fractures de la diaphyse, de l'épiphyse ou d'une partie non précisée du fémur</t>
  </si>
  <si>
    <t>Fractures, entorses, luxations et dislocations de la jambe, âge inférieur à 18 ans, niveau 1</t>
  </si>
  <si>
    <t>Fractures, entorses, luxations et dislocations de la jambe, âge inférieur à 18 ans, niveau 2</t>
  </si>
  <si>
    <t>Fractures, entorses, luxations et dislocations de la jambe, âge inférieur à 18 ans, niveau 3</t>
  </si>
  <si>
    <t>Fractures, entorses, luxations et dislocations de la jambe, âge inférieur à 18 ans, niveau 4</t>
  </si>
  <si>
    <t>Transferts et autres séjours courts pour fractures, entorses, luxations et dislocations de la jambe, âge inférieur à 18 ans</t>
  </si>
  <si>
    <t>Fractures, entorses, luxations et dislocations de la jambe, âge supérieur à 17 ans, niveau 1</t>
  </si>
  <si>
    <t>Fractures, entorses, luxations et dislocations de la jambe, âge supérieur à 17 ans, niveau 2</t>
  </si>
  <si>
    <t>Fractures, entorses, luxations et dislocations de la jambe, âge supérieur à 17 ans, niveau 3</t>
  </si>
  <si>
    <t>Fractures, entorses, luxations et dislocations de la jambe, âge supérieur à 17 ans, niveau 4</t>
  </si>
  <si>
    <t>Transferts et autres séjours courts pour fractures, entorses, luxations et dislocations de la jambe, âge supérieur à 17 ans</t>
  </si>
  <si>
    <t>Entorses et luxations de la hanche et du bassin, niveau 1</t>
  </si>
  <si>
    <t>Entorses et luxations de la hanche et du bassin, niveau 2</t>
  </si>
  <si>
    <t>Entorses et luxations de la hanche et du bassin, niveau 3</t>
  </si>
  <si>
    <t>Entorses et luxations de la hanche et du bassin, niveau 4</t>
  </si>
  <si>
    <t>Transferts et autres séjours courts pour entorses et luxations de la hanche et du bassin</t>
  </si>
  <si>
    <t>Arthropathies non spécifiques, niveau 1</t>
  </si>
  <si>
    <t>Arthropathies non spécifiques, niveau 2</t>
  </si>
  <si>
    <t>Arthropathies non spécifiques, niveau 3</t>
  </si>
  <si>
    <t>Arthropathies non spécifiques, niveau 4</t>
  </si>
  <si>
    <t>Arthropathies non spécifiques, très courte durée</t>
  </si>
  <si>
    <t>Maladies osseuses et arthropathies spécifiques, niveau 1</t>
  </si>
  <si>
    <t>Maladies osseuses et arthropathies spécifiques, niveau 2</t>
  </si>
  <si>
    <t>Maladies osseuses et arthropathies spécifiques, niveau 3</t>
  </si>
  <si>
    <t>Maladies osseuses et arthropathies spécifiques, niveau 4</t>
  </si>
  <si>
    <t>Maladies osseuses et arthropathies spécifiques, très courte durée</t>
  </si>
  <si>
    <t>Affections du tissu conjonctif, niveau 1</t>
  </si>
  <si>
    <t>Affections du tissu conjonctif, niveau 2</t>
  </si>
  <si>
    <t>Affections du tissu conjonctif, niveau 3</t>
  </si>
  <si>
    <t>Affections du tissu conjonctif, niveau 4</t>
  </si>
  <si>
    <t>Affections du tissu conjonctif, très courte durée</t>
  </si>
  <si>
    <t>Tendinites, myosites et bursites, niveau 1</t>
  </si>
  <si>
    <t>Tendinites, myosites et bursites, niveau 2</t>
  </si>
  <si>
    <t>Tendinites, myosites et bursites, niveau 3</t>
  </si>
  <si>
    <t>Tendinites, myosites et bursites, niveau 4</t>
  </si>
  <si>
    <t>Tendinites, myosites et bursites, très courte durée</t>
  </si>
  <si>
    <t>Suites de traitement après une affection de l'appareil musculosquelettique ou du tissu conjonctif, niveau 1</t>
  </si>
  <si>
    <t>Suites de traitement après une affection de l'appareil musculosquelettique ou du tissu conjonctif, niveau 2</t>
  </si>
  <si>
    <t>Suites de traitement après une affection de l'appareil musculosquelettique ou du tissu conjonctif, niveau 3</t>
  </si>
  <si>
    <t>Suites de traitement après une affection de l'appareil musculosquelettique ou du tissu conjonctif, niveau 4</t>
  </si>
  <si>
    <t>Suites de traitement après une affection de l'appareil musculosquelettique ou du tissu conjonctif, très courte durée</t>
  </si>
  <si>
    <t>Autres pathologies de l'appareil musculosquelettique et du tissu conjonctif, niveau 1</t>
  </si>
  <si>
    <t>Autres pathologies de l'appareil musculosquelettique et du tissu conjonctif, niveau 2</t>
  </si>
  <si>
    <t>Autres pathologies de l'appareil musculosquelettique et du tissu conjonctif, niveau 3</t>
  </si>
  <si>
    <t>Autres pathologies de l'appareil musculosquelettique et du tissu conjonctif, niveau 4</t>
  </si>
  <si>
    <t>Autres pathologies de l'appareil musculosquelettique et du tissu conjonctif, très courte durée</t>
  </si>
  <si>
    <t>Fractures, entorses, luxations et dislocations du bras et de l'avant-bras, âge inférieur à 18 ans, niveau 1</t>
  </si>
  <si>
    <t>Fractures, entorses, luxations et dislocations du bras et de l'avant-bras, âge inférieur à 18 ans, niveau 2</t>
  </si>
  <si>
    <t>Fractures, entorses, luxations et dislocations du bras et de l'avant-bras, âge inférieur à 18 ans, niveau 3</t>
  </si>
  <si>
    <t>Fractures, entorses, luxations et dislocations du bras et de l'avant-bras, âge inférieur à 18 ans, niveau 4</t>
  </si>
  <si>
    <t>Entorses, luxations et dislocations du bras et de l'avant-bras, âge supérieur à 17 ans, niveau 1</t>
  </si>
  <si>
    <t>Entorses, luxations et dislocations du bras et de l'avant-bras, âge supérieur à 17 ans, niveau 2</t>
  </si>
  <si>
    <t>Entorses, luxations et dislocations du bras et de l'avant-bras, âge supérieur à 17 ans, niveau 3</t>
  </si>
  <si>
    <t>Entorses, luxations et dislocations du bras et de l'avant-bras, âge supérieur à 17 ans, niveau 4</t>
  </si>
  <si>
    <t>Fractures, entorses, luxations et dislocations de la main, niveau 1</t>
  </si>
  <si>
    <t>Fractures, entorses, luxations et dislocations de la main, niveau 2</t>
  </si>
  <si>
    <t>Fractures, entorses, luxations et dislocations de la main, niveau 3</t>
  </si>
  <si>
    <t>Fractures, entorses, luxations et dislocations de la main, niveau 4</t>
  </si>
  <si>
    <t>Fractures, entorses, luxations et dislocations du pied, niveau 1</t>
  </si>
  <si>
    <t>Fractures, entorses, luxations et dislocations du pied, niveau 2</t>
  </si>
  <si>
    <t>Fractures, entorses, luxations et dislocations du pied, niveau 3</t>
  </si>
  <si>
    <t>Fractures, entorses, luxations et dislocations du pied, niveau 4</t>
  </si>
  <si>
    <t>Tumeurs primitives malignes des os, du cartilage ou des tissus mous, niveau 1</t>
  </si>
  <si>
    <t>Tumeurs primitives malignes des os, du cartilage ou des tissus mous, niveau 2</t>
  </si>
  <si>
    <t>Tumeurs primitives malignes des os, du cartilage ou des tissus mous, niveau 3</t>
  </si>
  <si>
    <t>Tumeurs primitives malignes des os, du cartilage ou des tissus mous, niveau 4</t>
  </si>
  <si>
    <t>Tumeurs primitives malignes des os, du cartilage ou des tissus mous, très courte durée</t>
  </si>
  <si>
    <t>Fractures pathologiques et autres tumeurs malignes de l'appareil musculosquelettique et du tissu conjonctif, niveau 1</t>
  </si>
  <si>
    <t>Fractures pathologiques et autres tumeurs malignes de l'appareil musculosquelettique et du tissu conjonctif, niveau 2</t>
  </si>
  <si>
    <t>Fractures pathologiques et autres tumeurs malignes de l'appareil musculosquelettique et du tissu conjonctif, niveau 3</t>
  </si>
  <si>
    <t>Fractures pathologiques et autres tumeurs malignes de l'appareil musculosquelettique et du tissu conjonctif, niveau 4</t>
  </si>
  <si>
    <t>Fractures pathologiques et autres tumeurs malignes de l'appareil musculosquelettique et du tissu conjonctif, très courte durée</t>
  </si>
  <si>
    <t>Fractures du rachis, niveau 1</t>
  </si>
  <si>
    <t>Fractures du rachis, niveau 2</t>
  </si>
  <si>
    <t>Fractures du rachis, niveau 3</t>
  </si>
  <si>
    <t>Fractures du rachis, niveau 4</t>
  </si>
  <si>
    <t>Sciatiques et autres radiculopathies, niveau 1</t>
  </si>
  <si>
    <t>Sciatiques et autres radiculopathies, niveau 2</t>
  </si>
  <si>
    <t>Sciatiques et autres radiculopathies, niveau 3</t>
  </si>
  <si>
    <t>Sciatiques et autres radiculopathies, niveau 4</t>
  </si>
  <si>
    <t>Sciatiques et autres radiculopathies, très courte durée</t>
  </si>
  <si>
    <t>Autres rachialgies, niveau 1</t>
  </si>
  <si>
    <t>Autres rachialgies, niveau 2</t>
  </si>
  <si>
    <t>Autres rachialgies, niveau 3</t>
  </si>
  <si>
    <t>Autres rachialgies, niveau 4</t>
  </si>
  <si>
    <t>Autres rachialgies, très courte durée</t>
  </si>
  <si>
    <t>Autres pathologies rachidiennes relevant d'un traitement médical, niveau 1</t>
  </si>
  <si>
    <t>Autres pathologies rachidiennes relevant d'un traitement médical, niveau 2</t>
  </si>
  <si>
    <t>Autres pathologies rachidiennes relevant d'un traitement médical, niveau 3</t>
  </si>
  <si>
    <t>Autres pathologies rachidiennes relevant d'un traitement médical, niveau 4</t>
  </si>
  <si>
    <t>Autres pathologies rachidiennes relevant d'un traitement médical, très courte durée</t>
  </si>
  <si>
    <t>Rhumatismes et raideurs articulaires, niveau 1</t>
  </si>
  <si>
    <t>Rhumatismes et raideurs articulaires, niveau 2</t>
  </si>
  <si>
    <t>Rhumatismes et raideurs articulaires, niveau 3</t>
  </si>
  <si>
    <t>Rhumatismes et raideurs articulaires, niveau 4</t>
  </si>
  <si>
    <t>Rhumatismes et raideurs articulaires, très courte durée</t>
  </si>
  <si>
    <t>Ostéomyélites aigües (y compris vertébrales) et arthrites septiques, niveau 1</t>
  </si>
  <si>
    <t>Ostéomyélites aigües (y compris vertébrales) et arthrites septiques, niveau 2</t>
  </si>
  <si>
    <t>Ostéomyélites aigües (y compris vertébrales) et arthrites septiques, niveau 3</t>
  </si>
  <si>
    <t>Ostéomyélites aigües (y compris vertébrales) et arthrites septiques, niveau 4</t>
  </si>
  <si>
    <t>Ostéomyélites aigües (y compris vertébrales) et arthrites septiques, très courte durée</t>
  </si>
  <si>
    <t>Ablation de matériel sans acte classant, niveau 1</t>
  </si>
  <si>
    <t>Ablation de matériel sans acte classant, niveau 2</t>
  </si>
  <si>
    <t>Ablation de matériel sans acte classant, niveau 3</t>
  </si>
  <si>
    <t>Ablation de matériel sans acte classant, niveau 4</t>
  </si>
  <si>
    <t>Ablation de matériel sans acte classant, très courte durée</t>
  </si>
  <si>
    <t>Algoneurodystrophie, niveau 1</t>
  </si>
  <si>
    <t>Algoneurodystrophie, niveau 2</t>
  </si>
  <si>
    <t>Algoneurodystrophie, niveau 3</t>
  </si>
  <si>
    <t>Algoneurodystrophie, niveau 4</t>
  </si>
  <si>
    <t>Algoneurodystrophie, très courte durée</t>
  </si>
  <si>
    <t>Symptômes et autres recours aux soins de la CMD 08, très courte durée</t>
  </si>
  <si>
    <t>Fractures du bras et de l'avant-bras, âge supérieur à 17 ans, niveau 1</t>
  </si>
  <si>
    <t>Fractures du bras et de l'avant-bras, âge supérieur à 17 ans, niveau 2</t>
  </si>
  <si>
    <t>Fractures du bras et de l'avant-bras, âge supérieur à 17 ans, niveau 3</t>
  </si>
  <si>
    <t>Fractures du bras et de l'avant-bras, âge supérieur à 17 ans, niveau 4</t>
  </si>
  <si>
    <t>Fractures du bras et de l'avant-bras, âge supérieur à 17 ans, très courte durée</t>
  </si>
  <si>
    <t>Entorses et luxations du rachis, niveau 1</t>
  </si>
  <si>
    <t>Entorses et luxations du rachis, niveau 2</t>
  </si>
  <si>
    <t>Entorses et luxations du rachis, niveau 3</t>
  </si>
  <si>
    <t>Entorses et luxations du rachis, niveau 4</t>
  </si>
  <si>
    <t>Entorses et luxations du rachis, très courte durée</t>
  </si>
  <si>
    <t>Greffes de peau et/ou parages de plaie pour ulcère cutané ou cellulite, niveau 1</t>
  </si>
  <si>
    <t>Greffes de peau et/ou parages de plaie pour ulcère cutané ou cellulite, niveau 2</t>
  </si>
  <si>
    <t>Greffes de peau et/ou parages de plaie pour ulcère cutané ou cellulite, niveau 3</t>
  </si>
  <si>
    <t>Greffes de peau et/ou parages de plaie pour ulcère cutané ou cellulite, niveau 4</t>
  </si>
  <si>
    <t>Greffes de peau et/ou parages de plaie pour ulcère cutané ou cellulite, en ambulatoire</t>
  </si>
  <si>
    <t>Greffes de peau et/ou parages de plaie à l'exception des ulcères cutanés et cellulites, niveau 1</t>
  </si>
  <si>
    <t>Greffes de peau et/ou parages de plaie à l'exception des ulcères cutanés et cellulites, niveau 2</t>
  </si>
  <si>
    <t>Greffes de peau et/ou parages de plaie à l'exception des ulcères cutanés et cellulites, niveau 3</t>
  </si>
  <si>
    <t>Greffes de peau et/ou parages de plaie à l'exception des ulcères cutanés et cellulites, niveau 4</t>
  </si>
  <si>
    <t>Greffes de peau et/ou parages de plaie à l'exception des ulcères cutanés et cellulites, en ambulatoire</t>
  </si>
  <si>
    <t>Mastectomies totales pour tumeur maligne, niveau 1</t>
  </si>
  <si>
    <t>Mastectomies totales pour tumeur maligne, niveau 2</t>
  </si>
  <si>
    <t>Mastectomies totales pour tumeur maligne, niveau 3</t>
  </si>
  <si>
    <t>Mastectomies totales pour tumeur maligne, niveau 4</t>
  </si>
  <si>
    <t>Mastectomies subtotales pour tumeur maligne, niveau 1</t>
  </si>
  <si>
    <t>Mastectomies subtotales pour tumeur maligne, niveau 2</t>
  </si>
  <si>
    <t>Mastectomies subtotales pour tumeur maligne, niveau 3</t>
  </si>
  <si>
    <t>Mastectomies subtotales pour tumeur maligne, niveau 4</t>
  </si>
  <si>
    <t>Mastectomies subtotales pour tumeur maligne, en ambulatoire</t>
  </si>
  <si>
    <t>Interventions sur le sein pour des affections non malignes autres que les actes de biopsie et d'excision locale, niveau 1</t>
  </si>
  <si>
    <t>Interventions sur le sein pour des affections non malignes autres que les actes de biopsie et d'excision locale, niveau 2</t>
  </si>
  <si>
    <t>Interventions sur le sein pour des affections non malignes autres que les actes de biopsie et d'excision locale, niveau 3</t>
  </si>
  <si>
    <t>Interventions sur le sein pour des affections non malignes autres que les actes de biopsie et d'excision locale, niveau 4</t>
  </si>
  <si>
    <t>Interventions sur le sein pour des affections non malignes autres que les actes de biopsie et d'excision locale, très courte durée</t>
  </si>
  <si>
    <t>Biopsies et excisions locales pour des affections non malignes du sein, niveau 1</t>
  </si>
  <si>
    <t>Biopsies et excisions locales pour des affections non malignes du sein, niveau 2</t>
  </si>
  <si>
    <t>Biopsies et excisions locales pour des affections non malignes du sein, niveau 3</t>
  </si>
  <si>
    <t>Biopsies et excisions locales pour des affections non malignes du sein, niveau 4</t>
  </si>
  <si>
    <t>Biopsies et excisions locales pour des affections non malignes du sein, en ambulatoire</t>
  </si>
  <si>
    <t>Interventions sur la région anale et périanale, niveau 1</t>
  </si>
  <si>
    <t>Interventions sur la région anale et périanale, niveau 2</t>
  </si>
  <si>
    <t>Interventions sur la région anale et périanale, niveau 3</t>
  </si>
  <si>
    <t>Interventions sur la région anale et périanale, niveau 4</t>
  </si>
  <si>
    <t>Interventions sur la région anale et périanale, en ambulatoire</t>
  </si>
  <si>
    <t>Interventions plastiques en dehors de la chirurgie esthétique, niveau 1</t>
  </si>
  <si>
    <t>Interventions plastiques en dehors de la chirurgie esthétique, niveau 2</t>
  </si>
  <si>
    <t>Interventions plastiques en dehors de la chirurgie esthétique, niveau 3</t>
  </si>
  <si>
    <t>Interventions plastiques en dehors de la chirurgie esthétique, niveau 4</t>
  </si>
  <si>
    <t>Interventions plastiques en dehors de la chirurgie esthétique, en ambulatoire</t>
  </si>
  <si>
    <t>Autres interventions sur la peau, les tissus sous-cutanés ou les seins, niveau 1</t>
  </si>
  <si>
    <t>Autres interventions sur la peau, les tissus sous-cutanés ou les seins, niveau 2</t>
  </si>
  <si>
    <t>Autres interventions sur la peau, les tissus sous-cutanés ou les seins, niveau 3</t>
  </si>
  <si>
    <t>Autres interventions sur la peau, les tissus sous-cutanés ou les seins, niveau 4</t>
  </si>
  <si>
    <t>Autres interventions sur la peau, les tissus sous-cutanés ou les seins, en ambulatoire</t>
  </si>
  <si>
    <t>Reconstructions des seins, niveau 1</t>
  </si>
  <si>
    <t>Reconstructions des seins, niveau 2</t>
  </si>
  <si>
    <t>Reconstructions des seins, niveau 3</t>
  </si>
  <si>
    <t>Reconstructions des seins, niveau 4</t>
  </si>
  <si>
    <t>Interventions pour kystes, granulomes et interventions sur les ongles, niveau 1</t>
  </si>
  <si>
    <t>Interventions pour kystes, granulomes et interventions sur les ongles, niveau 2</t>
  </si>
  <si>
    <t>Interventions pour kystes, granulomes et interventions sur les ongles, niveau 3</t>
  </si>
  <si>
    <t>Interventions pour kystes, granulomes et interventions sur les ongles, niveau 4</t>
  </si>
  <si>
    <t>Interventions pour kystes, granulomes et interventions sur les ongles, en ambulatoire</t>
  </si>
  <si>
    <t>Interventions pour condylomes anogénitaux, niveau 1</t>
  </si>
  <si>
    <t>Interventions pour condylomes anogénitaux, niveau 2</t>
  </si>
  <si>
    <t>Interventions pour condylomes anogénitaux, niveau 3</t>
  </si>
  <si>
    <t>Interventions pour condylomes anogénitaux, niveau 4</t>
  </si>
  <si>
    <t>Interventions pour condylomes anogénitaux, en ambulatoire</t>
  </si>
  <si>
    <t>Certains curages lymphonodaux pour des affections de la peau, des tissus sous-cutanés ou des seins, niveau 1</t>
  </si>
  <si>
    <t>Certains curages lymphonodaux pour des affections de la peau, des tissus sous-cutanés ou des seins, niveau 2</t>
  </si>
  <si>
    <t>Certains curages lymphonodaux pour des affections de la peau, des tissus sous-cutanés ou des seins, niveau 3</t>
  </si>
  <si>
    <t>Certains curages lymphonodaux pour des affections de la peau, des tissus sous-cutanés ou des seins, niveau 4</t>
  </si>
  <si>
    <t>Certains curages lymphonodaux pour des affections de la peau, des tissus sous-cutanés ou des seins, en ambulatoire</t>
  </si>
  <si>
    <t>Interventions sur la peau, les tissus sous-cutanés ou les seins pour lésions traumatiques, niveau 1</t>
  </si>
  <si>
    <t>Interventions sur la peau, les tissus sous-cutanés ou les seins pour lésions traumatiques, niveau 2</t>
  </si>
  <si>
    <t>Interventions sur la peau, les tissus sous-cutanés ou les seins pour lésions traumatiques, niveau 3</t>
  </si>
  <si>
    <t>Interventions sur la peau, les tissus sous-cutanés ou les seins pour lésions traumatiques, niveau 4</t>
  </si>
  <si>
    <t>Interventions sur la peau, les tissus sous-cutanés ou les seins pour lésions traumatiques, en ambulatoire</t>
  </si>
  <si>
    <t>Traumatismes de la peau et des tissus sous-cutanés, âge inférieur à 18 ans, niveau 1</t>
  </si>
  <si>
    <t>Traumatismes de la peau et des tissus sous-cutanés, âge inférieur à 18 ans, niveau 2</t>
  </si>
  <si>
    <t>Traumatismes de la peau et des tissus sous-cutanés, âge inférieur à 18 ans, niveau 3</t>
  </si>
  <si>
    <t>Traumatismes de la peau et des tissus sous-cutanés, âge inférieur à 18 ans, niveau 4</t>
  </si>
  <si>
    <t>Traumatismes de la peau et des tissus sous-cutanés, âge inférieur à 18 ans, très courte durée</t>
  </si>
  <si>
    <t>Traumatismes de la peau et des tissus sous-cutanés, âge supérieur à 17 ans, niveau 1</t>
  </si>
  <si>
    <t>Traumatismes de la peau et des tissus sous-cutanés, âge supérieur à 17 ans, niveau 2</t>
  </si>
  <si>
    <t>Traumatismes de la peau et des tissus sous-cutanés, âge supérieur à 17 ans, niveau 3</t>
  </si>
  <si>
    <t>Traumatismes de la peau et des tissus sous-cutanés, âge supérieur à 17 ans, niveau 4</t>
  </si>
  <si>
    <t>Traumatismes de la peau et des tissus sous-cutanés, âge supérieur à 17 ans, très courte durée</t>
  </si>
  <si>
    <t>Lésions, infections et inflammations de la peau et des tissus sous-cutanés, âge inférieur à 18 ans, niveau 1</t>
  </si>
  <si>
    <t>Lésions, infections et inflammations de la peau et des tissus sous-cutanés, âge inférieur à 18 ans, niveau 2</t>
  </si>
  <si>
    <t>Lésions, infections et inflammations de la peau et des tissus sous-cutanés, âge inférieur à 18 ans, niveau 3</t>
  </si>
  <si>
    <t>Lésions, infections et inflammations de la peau et des tissus sous-cutanés, âge inférieur à 18 ans, niveau 4</t>
  </si>
  <si>
    <t>Lésions, infections et inflammations de la peau et des tissus sous-cutanés, âge inférieur à 18 ans, très courte durée</t>
  </si>
  <si>
    <t>Lésions, infections et inflammations de la peau et des tissus sous-cutanés, âge supérieur à 17 ans, niveau 1</t>
  </si>
  <si>
    <t>Lésions, infections et inflammations de la peau et des tissus sous-cutanés, âge supérieur à 17 ans, niveau 2</t>
  </si>
  <si>
    <t>Lésions, infections et inflammations de la peau et des tissus sous-cutanés, âge supérieur à 17 ans, niveau 3</t>
  </si>
  <si>
    <t>Lésions, infections et inflammations de la peau et des tissus sous-cutanés, âge supérieur à 17 ans, niveau 4</t>
  </si>
  <si>
    <t>Lésions, infections et inflammations de la peau et des tissus sous-cutanés, âge supérieur à 17 ans, très courte durée</t>
  </si>
  <si>
    <t>Ulcères cutanés, niveau 1</t>
  </si>
  <si>
    <t>Ulcères cutanés, niveau 2</t>
  </si>
  <si>
    <t>Ulcères cutanés, niveau 3</t>
  </si>
  <si>
    <t>Ulcères cutanés, niveau 4</t>
  </si>
  <si>
    <t>Ulcères cutanés, très courte durée</t>
  </si>
  <si>
    <t>Autres affections dermatologiques, niveau 1</t>
  </si>
  <si>
    <t>Autres affections dermatologiques, niveau 2</t>
  </si>
  <si>
    <t>Autres affections dermatologiques, niveau 3</t>
  </si>
  <si>
    <t>Autres affections dermatologiques, niveau 4</t>
  </si>
  <si>
    <t>Autres affections dermatologiques, très courte durée</t>
  </si>
  <si>
    <t>Affections dermatologiques sévères, niveau 1</t>
  </si>
  <si>
    <t>Affections dermatologiques sévères, niveau 2</t>
  </si>
  <si>
    <t>Affections dermatologiques sévères, niveau 3</t>
  </si>
  <si>
    <t>Affections dermatologiques sévères, niveau 4</t>
  </si>
  <si>
    <t>Affections dermatologiques sévères, très courte durée</t>
  </si>
  <si>
    <t>Affections non malignes des seins, niveau 1</t>
  </si>
  <si>
    <t>Affections non malignes des seins, niveau 2</t>
  </si>
  <si>
    <t>Affections non malignes des seins, niveau 3</t>
  </si>
  <si>
    <t>Affections non malignes des seins, niveau 4</t>
  </si>
  <si>
    <t>Affections non malignes des seins, très courte durée</t>
  </si>
  <si>
    <t>Tumeurs malignes des seins, niveau 1</t>
  </si>
  <si>
    <t>Tumeurs malignes des seins, niveau 2</t>
  </si>
  <si>
    <t>Tumeurs malignes des seins, niveau 3</t>
  </si>
  <si>
    <t>Tumeurs malignes des seins, niveau 4</t>
  </si>
  <si>
    <t>Tumeurs malignes des seins, très courte durée</t>
  </si>
  <si>
    <t>Tumeurs de la peau, niveau 1</t>
  </si>
  <si>
    <t>Tumeurs de la peau, niveau 2</t>
  </si>
  <si>
    <t>Tumeurs de la peau, niveau 3</t>
  </si>
  <si>
    <t>Tumeurs de la peau, niveau 4</t>
  </si>
  <si>
    <t>Tumeurs de la peau, très courte durée</t>
  </si>
  <si>
    <t>Symptômes et autres recours aux soins concernant les affections de la peau, très courte durée</t>
  </si>
  <si>
    <t>Chirurgie esthétique, avec complication significative</t>
  </si>
  <si>
    <t>Interventions sur l'hypophyse, niveau 1</t>
  </si>
  <si>
    <t>Interventions sur l'hypophyse, niveau 2</t>
  </si>
  <si>
    <t>Interventions sur l'hypophyse, niveau 3</t>
  </si>
  <si>
    <t>Interventions sur l'hypophyse, niveau 4</t>
  </si>
  <si>
    <t>Interventions sur les glandes surrénales, niveau 1</t>
  </si>
  <si>
    <t>Interventions sur les glandes surrénales, niveau 2</t>
  </si>
  <si>
    <t>Interventions sur les glandes surrénales, niveau 3</t>
  </si>
  <si>
    <t>Interventions sur les glandes surrénales, niveau 4</t>
  </si>
  <si>
    <t>Interventions sur les parathyroïdes, niveau 1</t>
  </si>
  <si>
    <t>Interventions sur les parathyroïdes, niveau 2</t>
  </si>
  <si>
    <t>Interventions sur les parathyroïdes, niveau 3</t>
  </si>
  <si>
    <t>Interventions sur les parathyroïdes, niveau 4</t>
  </si>
  <si>
    <t>Interventions sur le tractus thyréoglosse, niveau 1</t>
  </si>
  <si>
    <t>Interventions sur le tractus thyréoglosse, niveau 2</t>
  </si>
  <si>
    <t>Interventions sur le tractus thyréoglosse, niveau 3</t>
  </si>
  <si>
    <t>Interventions sur le tractus thyréoglosse, niveau 4</t>
  </si>
  <si>
    <t>Autres interventions pour troubles endocriniens, métaboliques ou nutritionnels, niveau 1</t>
  </si>
  <si>
    <t>Autres interventions pour troubles endocriniens, métaboliques ou nutritionnels, niveau 2</t>
  </si>
  <si>
    <t>Autres interventions pour troubles endocriniens, métaboliques ou nutritionnels, niveau 3</t>
  </si>
  <si>
    <t>Autres interventions pour troubles endocriniens, métaboliques ou nutritionnels, niveau 4</t>
  </si>
  <si>
    <t>Autres interventions pour troubles endocriniens, métaboliques ou nutritionnels, en ambulatoire</t>
  </si>
  <si>
    <t>Gastroplasties pour obésité, niveau 1</t>
  </si>
  <si>
    <t>Gastroplasties pour obésité, niveau 2</t>
  </si>
  <si>
    <t>Gastroplasties pour obésité, niveau 3</t>
  </si>
  <si>
    <t>Gastroplasties pour obésité, niveau 4</t>
  </si>
  <si>
    <t>Autres interventions pour obésité, niveau 1</t>
  </si>
  <si>
    <t>Autres interventions pour obésité, niveau 2</t>
  </si>
  <si>
    <t>Autres interventions pour obésité, niveau 3</t>
  </si>
  <si>
    <t>Autres interventions pour obésité, niveau 4</t>
  </si>
  <si>
    <t>Interventions sur la thyroïde pour tumeurs malignes, niveau 1</t>
  </si>
  <si>
    <t>Interventions sur la thyroïde pour tumeurs malignes, niveau 2</t>
  </si>
  <si>
    <t>Interventions sur la thyroïde pour tumeurs malignes, niveau 3</t>
  </si>
  <si>
    <t>Interventions sur la thyroïde pour tumeurs malignes, niveau 4</t>
  </si>
  <si>
    <t>Interventions sur la thyroïde pour affections non malignes, niveau 1</t>
  </si>
  <si>
    <t>Interventions sur la thyroïde pour affections non malignes, niveau 2</t>
  </si>
  <si>
    <t>Interventions sur la thyroïde pour affections non malignes, niveau 3</t>
  </si>
  <si>
    <t>Interventions sur la thyroïde pour affections non malignes, niveau 4</t>
  </si>
  <si>
    <t>Interventions digestives autres que les gastroplasties, pour obésité, niveau 1</t>
  </si>
  <si>
    <t>Interventions digestives autres que les gastroplasties, pour obésité, niveau 2</t>
  </si>
  <si>
    <t>Interventions digestives autres que les gastroplasties, pour obésité, niveau 3</t>
  </si>
  <si>
    <t>Interventions digestives autres que les gastroplasties, pour obésité, niveau 4</t>
  </si>
  <si>
    <t>Diabète, âge supérieur à 35 ans, niveau 1</t>
  </si>
  <si>
    <t>Diabète, âge supérieur à 35 ans, niveau 2</t>
  </si>
  <si>
    <t>Diabète, âge supérieur à 35 ans, niveau 3</t>
  </si>
  <si>
    <t>Diabète, âge supérieur à 35 ans, niveau 4</t>
  </si>
  <si>
    <t>Diabète, âge supérieur à 35 ans, très courte durée</t>
  </si>
  <si>
    <t>Diabète, âge inférieur à 36 ans, niveau 1</t>
  </si>
  <si>
    <t>Diabète, âge inférieur à 36 ans, niveau 2</t>
  </si>
  <si>
    <t>Diabète, âge inférieur à 36 ans, niveau 3</t>
  </si>
  <si>
    <t>Diabète, âge inférieur à 36 ans, niveau 4</t>
  </si>
  <si>
    <t>Diabète, âge inférieur à 36 ans, très courte durée</t>
  </si>
  <si>
    <t>Autres troubles endocriniens, niveau 1</t>
  </si>
  <si>
    <t>Autres troubles endocriniens, niveau 2</t>
  </si>
  <si>
    <t>Autres troubles endocriniens, niveau 3</t>
  </si>
  <si>
    <t>Autres troubles endocriniens, niveau 4</t>
  </si>
  <si>
    <t>Autres troubles endocriniens, très courte durée</t>
  </si>
  <si>
    <t>Acidocétose et coma diabétique, niveau 1</t>
  </si>
  <si>
    <t>Acidocétose et coma diabétique, niveau 2</t>
  </si>
  <si>
    <t>Acidocétose et coma diabétique, niveau 3</t>
  </si>
  <si>
    <t>Acidocétose et coma diabétique, niveau 4</t>
  </si>
  <si>
    <t>Acidocétose et coma diabétique, très courte durée</t>
  </si>
  <si>
    <t>Obésité, niveau 1</t>
  </si>
  <si>
    <t>Obésité, niveau 2</t>
  </si>
  <si>
    <t>Obésité, niveau 3</t>
  </si>
  <si>
    <t>Obésité, niveau 4</t>
  </si>
  <si>
    <t>Obésité, très courte durée</t>
  </si>
  <si>
    <t>Maladies métaboliques congénitales sévères, niveau 1</t>
  </si>
  <si>
    <t>Maladies métaboliques congénitales sévères, niveau 2</t>
  </si>
  <si>
    <t>Maladies métaboliques congénitales sévères, niveau 3</t>
  </si>
  <si>
    <t>Maladies métaboliques congénitales sévères, niveau 4</t>
  </si>
  <si>
    <t>Maladies métaboliques congénitales sévères, très courte durée</t>
  </si>
  <si>
    <t>Autres maladies métaboliques congénitales, niveau 1</t>
  </si>
  <si>
    <t>Autres maladies métaboliques congénitales, niveau 2</t>
  </si>
  <si>
    <t>Autres maladies métaboliques congénitales, niveau 3</t>
  </si>
  <si>
    <t>Autres maladies métaboliques congénitales, niveau 4</t>
  </si>
  <si>
    <t>Autres maladies métaboliques congénitales, très courte durée</t>
  </si>
  <si>
    <t>Tumeurs des glandes endocrines, niveau 1</t>
  </si>
  <si>
    <t>Tumeurs des glandes endocrines, niveau 2</t>
  </si>
  <si>
    <t>Tumeurs des glandes endocrines, niveau 3</t>
  </si>
  <si>
    <t>Tumeurs des glandes endocrines, niveau 4</t>
  </si>
  <si>
    <t>Tumeurs des glandes endocrines, très courte durée</t>
  </si>
  <si>
    <t>Explorations et surveillance pour affections endocriniennes et métaboliques, très courte durée</t>
  </si>
  <si>
    <t>Symptômes et autres recours aux soins de la CMD 10, très courte durée</t>
  </si>
  <si>
    <t>Troubles métaboliques, âge inférieur à 18 ans, niveau 1</t>
  </si>
  <si>
    <t>Troubles métaboliques, âge inférieur à 18 ans, niveau 2</t>
  </si>
  <si>
    <t>Troubles métaboliques, âge inférieur à 18 ans, niveau 3</t>
  </si>
  <si>
    <t>Troubles métaboliques, âge inférieur à 18 ans, niveau 4</t>
  </si>
  <si>
    <t>Troubles métaboliques, âge inférieur à 18 ans, très courte durée</t>
  </si>
  <si>
    <t>Troubles métaboliques, âge supérieur à 17 ans, niveau 1</t>
  </si>
  <si>
    <t>Troubles métaboliques, âge supérieur à 17 ans, niveau 2</t>
  </si>
  <si>
    <t>Troubles métaboliques, âge supérieur à 17 ans, niveau 3</t>
  </si>
  <si>
    <t>Troubles métaboliques, âge supérieur à 17 ans, niveau 4</t>
  </si>
  <si>
    <t>Troubles métaboliques, âge supérieur à 17 ans, très courte durée</t>
  </si>
  <si>
    <t>Troubles nutritionnels divers, âge inférieur à 18 ans, niveau 1</t>
  </si>
  <si>
    <t>Troubles nutritionnels divers, âge inférieur à 18 ans, niveau 2</t>
  </si>
  <si>
    <t>Troubles nutritionnels divers, âge inférieur à 18 ans, niveau 3</t>
  </si>
  <si>
    <t>Troubles nutritionnels divers, âge inférieur à 18 ans, niveau 4</t>
  </si>
  <si>
    <t>Troubles nutritionnels divers, âge inférieur à 18 ans, très courte durée</t>
  </si>
  <si>
    <t>Troubles nutritionnels divers, âge supérieur à 17 ans, niveau 1</t>
  </si>
  <si>
    <t>Troubles nutritionnels divers, âge supérieur à 17 ans, niveau 2</t>
  </si>
  <si>
    <t>Troubles nutritionnels divers, âge supérieur à 17 ans, niveau 3</t>
  </si>
  <si>
    <t>Troubles nutritionnels divers, âge supérieur à 17 ans, niveau 4</t>
  </si>
  <si>
    <t>Troubles nutritionnels divers, âge supérieur à 17 ans, très courte durée</t>
  </si>
  <si>
    <t>Autres affections de la CMD 10 concernant majoritairement la petite enfance, niveau 1</t>
  </si>
  <si>
    <t>Autres affections de la CMD 10 concernant majoritairement la petite enfance, niveau 2</t>
  </si>
  <si>
    <t>Autres affections de la CMD 10 concernant majoritairement la petite enfance, niveau 3</t>
  </si>
  <si>
    <t>Autres affections de la CMD 10 concernant majoritairement la petite enfance, niveau 4</t>
  </si>
  <si>
    <t>Problèmes alimentaires du nouveau-né et du nourrisson, niveau 1</t>
  </si>
  <si>
    <t>Problèmes alimentaires du nouveau-né et du nourrisson, niveau 2</t>
  </si>
  <si>
    <t>Problèmes alimentaires du nouveau-né et du nourrisson, niveau 3</t>
  </si>
  <si>
    <t>Problèmes alimentaires du nouveau-né et du nourrisson, niveau 4</t>
  </si>
  <si>
    <t>Interventions sur les reins et les uretères et chirurgie majeure de la vessie pour une affection tumorale, niveau 1</t>
  </si>
  <si>
    <t>Interventions sur les reins et les uretères et chirurgie majeure de la vessie pour une affection tumorale, niveau 2</t>
  </si>
  <si>
    <t>Interventions sur les reins et les uretères et chirurgie majeure de la vessie pour une affection tumorale, niveau 3</t>
  </si>
  <si>
    <t>Interventions sur les reins et les uretères et chirurgie majeure de la vessie pour une affection tumorale, niveau 4</t>
  </si>
  <si>
    <t>Interventions sur les reins et les uretères et chirurgie majeure de la vessie pour une affection non tumorale, niveau 1</t>
  </si>
  <si>
    <t>Interventions sur les reins et les uretères et chirurgie majeure de la vessie pour une affection non tumorale, niveau 2</t>
  </si>
  <si>
    <t>Interventions sur les reins et les uretères et chirurgie majeure de la vessie pour une affection non tumorale, niveau 3</t>
  </si>
  <si>
    <t>Interventions sur les reins et les uretères et chirurgie majeure de la vessie pour une affection non tumorale, niveau 4</t>
  </si>
  <si>
    <t>Autres interventions sur la vessie à l'exception des interventions transurétrales, niveau 1</t>
  </si>
  <si>
    <t>Autres interventions sur la vessie à l'exception des interventions transurétrales, niveau 2</t>
  </si>
  <si>
    <t>Autres interventions sur la vessie à l'exception des interventions transurétrales, niveau 3</t>
  </si>
  <si>
    <t>Autres interventions sur la vessie à l'exception des interventions transurétrales, niveau 4</t>
  </si>
  <si>
    <t>Autres interventions sur la vessie à l'exception des interventions transurétrales, en ambulatoire</t>
  </si>
  <si>
    <t>Interventions sur l'urètre, âge inférieur à 18 ans, niveau 1</t>
  </si>
  <si>
    <t>Interventions sur l'urètre, âge inférieur à 18 ans, niveau 2</t>
  </si>
  <si>
    <t>Interventions sur l'urètre, âge inférieur à 18 ans, niveau 3</t>
  </si>
  <si>
    <t>Interventions sur l'urètre, âge inférieur à 18 ans, niveau 4</t>
  </si>
  <si>
    <t>Interventions sur l'urètre, âge supérieur à 17 ans, niveau 1</t>
  </si>
  <si>
    <t>Interventions sur l'urètre, âge supérieur à 17 ans, niveau 2</t>
  </si>
  <si>
    <t>Interventions sur l'urètre, âge supérieur à 17 ans, niveau 3</t>
  </si>
  <si>
    <t>Interventions sur l'urètre, âge supérieur à 17 ans, niveau 4</t>
  </si>
  <si>
    <t>Interventions sur l'urètre, âge supérieur à 17 ans, en ambulatoire</t>
  </si>
  <si>
    <t>Autres interventions sur les reins et les voies urinaires, niveau 1</t>
  </si>
  <si>
    <t>Autres interventions sur les reins et les voies urinaires, niveau 2</t>
  </si>
  <si>
    <t>Autres interventions sur les reins et les voies urinaires, niveau 3</t>
  </si>
  <si>
    <t>Autres interventions sur les reins et les voies urinaires, niveau 4</t>
  </si>
  <si>
    <t>Autres interventions sur les reins et les voies urinaires, très courte durée</t>
  </si>
  <si>
    <t>Créations et réfections de fistules artérioveineuses pour affections de la CMD 11, niveau 1</t>
  </si>
  <si>
    <t>Créations et réfections de fistules artérioveineuses pour affections de la CMD 11, niveau 2</t>
  </si>
  <si>
    <t>Créations et réfections de fistules artérioveineuses pour affections de la CMD 11, niveau 3</t>
  </si>
  <si>
    <t>Créations et réfections de fistules artérioveineuses pour affections de la CMD 11, niveau 4</t>
  </si>
  <si>
    <t>Créations et réfections de fistules artérioveineuses pour affections de la CMD 11, en ambulatoire</t>
  </si>
  <si>
    <t>Interventions pour incontinence urinaire en dehors des interventions transurétrales, niveau 1</t>
  </si>
  <si>
    <t>Interventions pour incontinence urinaire en dehors des interventions transurétrales, niveau 2</t>
  </si>
  <si>
    <t>Interventions pour incontinence urinaire en dehors des interventions transurétrales, niveau 3</t>
  </si>
  <si>
    <t>Interventions pour incontinence urinaire en dehors des interventions transurétrales, niveau 4</t>
  </si>
  <si>
    <t>Interventions pour incontinence urinaire en dehors des interventions transurétrales, en ambulatoire</t>
  </si>
  <si>
    <t>Interventions par voie transurétrale ou transcutanée pour lithiases urinaires, niveau 1</t>
  </si>
  <si>
    <t>Interventions par voie transurétrale ou transcutanée pour lithiases urinaires, niveau 2</t>
  </si>
  <si>
    <t>Interventions par voie transurétrale ou transcutanée pour lithiases urinaires, niveau 3</t>
  </si>
  <si>
    <t>Interventions par voie transurétrale ou transcutanée pour lithiases urinaires, niveau 4</t>
  </si>
  <si>
    <t>Interventions par voie transurétrale ou transcutanée pour lithiases urinaires, en ambulatoire</t>
  </si>
  <si>
    <t>Injections de toxine botulique dans l'appareil urinaire, niveau 1</t>
  </si>
  <si>
    <t>Injections de toxine botulique dans l'appareil urinaire, niveau 2</t>
  </si>
  <si>
    <t>Injections de toxine botulique dans l'appareil urinaire, niveau 3</t>
  </si>
  <si>
    <t>Injections de toxine botulique dans l'appareil urinaire, niveau 4</t>
  </si>
  <si>
    <t>Injections de toxine botulique dans l'appareil urinaire, en ambulatoire</t>
  </si>
  <si>
    <t>Interventions par voie transurétrale ou transcutanée pour des affections non lithiasiques, niveau 1</t>
  </si>
  <si>
    <t>Interventions par voie transurétrale ou transcutanée pour des affections non lithiasiques, niveau 2</t>
  </si>
  <si>
    <t>Interventions par voie transurétrale ou transcutanée pour des affections non lithiasiques, niveau 3</t>
  </si>
  <si>
    <t>Interventions par voie transurétrale ou transcutanée pour des affections non lithiasiques, niveau 4</t>
  </si>
  <si>
    <t>Interventions par voie transurétrale ou transcutanée pour des affections non lithiasiques, en ambulatoire</t>
  </si>
  <si>
    <t>Insuffisance rénale, avec dialyse, niveau 1</t>
  </si>
  <si>
    <t>Insuffisance rénale, avec dialyse, niveau 2</t>
  </si>
  <si>
    <t>Insuffisance rénale, avec dialyse, niveau 3</t>
  </si>
  <si>
    <t>Insuffisance rénale, avec dialyse, niveau 4</t>
  </si>
  <si>
    <t>Insuffisance rénale, avec dialyse, en ambulatoire</t>
  </si>
  <si>
    <t>Lithiases urinaires, niveau 1</t>
  </si>
  <si>
    <t>Lithiases urinaires, niveau 2</t>
  </si>
  <si>
    <t>Lithiases urinaires, niveau 3</t>
  </si>
  <si>
    <t>Lithiases urinaires, niveau 4</t>
  </si>
  <si>
    <t>Lithiases urinaires, très courte durée</t>
  </si>
  <si>
    <t>Infections des reins et des voies urinaires, âge inférieur à 18 ans, niveau 1</t>
  </si>
  <si>
    <t>Infections des reins et des voies urinaires, âge inférieur à 18 ans, niveau 2</t>
  </si>
  <si>
    <t>Infections des reins et des voies urinaires, âge inférieur à 18 ans, niveau 3</t>
  </si>
  <si>
    <t>Infections des reins et des voies urinaires, âge inférieur à 18 ans, niveau 4</t>
  </si>
  <si>
    <t>Infections des reins et des voies urinaires, âge inférieur à 18 ans, très courte durée</t>
  </si>
  <si>
    <t>Infections des reins et des voies urinaires, âge supérieur à 17 ans, niveau 1</t>
  </si>
  <si>
    <t>Infections des reins et des voies urinaires, âge supérieur à 17 ans, niveau 2</t>
  </si>
  <si>
    <t>Infections des reins et des voies urinaires, âge supérieur à 17 ans, niveau 3</t>
  </si>
  <si>
    <t>Infections des reins et des voies urinaires, âge supérieur à 17 ans, niveau 4</t>
  </si>
  <si>
    <t>Infections des reins et des voies urinaires, âge supérieur à 17 ans, très courte durée</t>
  </si>
  <si>
    <t>Insuffisance rénale, sans dialyse, niveau 1</t>
  </si>
  <si>
    <t>Insuffisance rénale, sans dialyse, niveau 2</t>
  </si>
  <si>
    <t>Insuffisance rénale, sans dialyse, niveau 3</t>
  </si>
  <si>
    <t>Insuffisance rénale, sans dialyse, niveau 4</t>
  </si>
  <si>
    <t>Insuffisance rénale, sans dialyse, très courte durée</t>
  </si>
  <si>
    <t>Tumeurs des reins et des voies urinaires, niveau 1</t>
  </si>
  <si>
    <t>Tumeurs des reins et des voies urinaires, niveau 2</t>
  </si>
  <si>
    <t>Tumeurs des reins et des voies urinaires, niveau 3</t>
  </si>
  <si>
    <t>Tumeurs des reins et des voies urinaires, niveau 4</t>
  </si>
  <si>
    <t>Tumeurs des reins et des voies urinaires, très courte durée</t>
  </si>
  <si>
    <t>Autres affections des reins et des voies urinaires, âge inférieur à 18 ans, niveau 1</t>
  </si>
  <si>
    <t>Autres affections des reins et des voies urinaires, âge inférieur à 18 ans, niveau 2</t>
  </si>
  <si>
    <t>Autres affections des reins et des voies urinaires, âge inférieur à 18 ans, niveau 3</t>
  </si>
  <si>
    <t>Autres affections des reins et des voies urinaires, âge inférieur à 18 ans, niveau 4</t>
  </si>
  <si>
    <t>Autres affections des reins et des voies urinaires, âge inférieur à 18 ans, très courte durée</t>
  </si>
  <si>
    <t>Rétrécissement urétral, niveau 1</t>
  </si>
  <si>
    <t>Rétrécissement urétral, niveau 2</t>
  </si>
  <si>
    <t>Rétrécissement urétral, niveau 3</t>
  </si>
  <si>
    <t>Rétrécissement urétral, niveau 4</t>
  </si>
  <si>
    <t>Rétrécissement urétral, très courte durée</t>
  </si>
  <si>
    <t>Signes et symptômes concernant les reins et les voies urinaires, âge inférieur à 18 ans, niveau 1</t>
  </si>
  <si>
    <t>Signes et symptômes concernant les reins et les voies urinaires, âge inférieur à 18 ans, niveau 2</t>
  </si>
  <si>
    <t>Signes et symptômes concernant les reins et les voies urinaires, âge inférieur à 18 ans, niveau 3</t>
  </si>
  <si>
    <t>Signes et symptômes concernant les reins et les voies urinaires, âge inférieur à 18 ans, niveau 4</t>
  </si>
  <si>
    <t>Signes et symptômes concernant les reins et les voies urinaires, âge supérieur à 17 ans, niveau 1</t>
  </si>
  <si>
    <t>Signes et symptômes concernant les reins et les voies urinaires, âge supérieur à 17 ans, niveau 2</t>
  </si>
  <si>
    <t>Signes et symptômes concernant les reins et les voies urinaires, âge supérieur à 17 ans, niveau 3</t>
  </si>
  <si>
    <t>Signes et symptômes concernant les reins et les voies urinaires, âge supérieur à 17 ans, niveau 4</t>
  </si>
  <si>
    <t>Signes et symptômes concernant les reins et les voies urinaires, âge supérieur à 17 ans, très courte durée</t>
  </si>
  <si>
    <t>Autres affections des reins et des voies urinaires d'origine diabétique, âge supérieur à 17 ans, niveau 1</t>
  </si>
  <si>
    <t>Autres affections des reins et des voies urinaires d'origine diabétique, âge supérieur à 17 ans, niveau 2</t>
  </si>
  <si>
    <t>Autres affections des reins et des voies urinaires d'origine diabétique, âge supérieur à 17 ans, niveau 3</t>
  </si>
  <si>
    <t>Autres affections des reins et des voies urinaires d'origine diabétique, âge supérieur à 17 ans, niveau 4</t>
  </si>
  <si>
    <t>Autres affections des reins et des voies urinaires d'origine diabétique, âge supérieur à 17 ans, très courte durée</t>
  </si>
  <si>
    <t>Autres affections des reins et des voies urinaires, à l'exception de celles d'origine diabétique, âge supérieur à 17 ans, niveau 1</t>
  </si>
  <si>
    <t>Autres affections des reins et des voies urinaires, à l'exception de celles d'origine diabétique, âge supérieur à 17 ans, niveau 2</t>
  </si>
  <si>
    <t>Autres affections des reins et des voies urinaires, à l'exception de celles d'origine diabétique, âge supérieur à 17 ans, niveau 3</t>
  </si>
  <si>
    <t>Autres affections des reins et des voies urinaires, à l'exception de celles d'origine diabétique, âge supérieur à 17 ans, niveau 4</t>
  </si>
  <si>
    <t>Autres affections des reins et des voies urinaires, à l'exception de celles d'origine diabétique, âge supérieur à 17 ans, très courte durée</t>
  </si>
  <si>
    <t>Surveillances de greffes de rein, niveau 1</t>
  </si>
  <si>
    <t>Surveillances de greffes de rein, niveau 2</t>
  </si>
  <si>
    <t>Surveillances de greffes de rein, niveau 3</t>
  </si>
  <si>
    <t>Surveillances de greffes de rein, niveau 4</t>
  </si>
  <si>
    <t>Autres symptômes et recours aux soins de la CMD 11, très courte durée</t>
  </si>
  <si>
    <t>Autres affections uronéphrologiques concernant majoritairement la petite enfance, niveau 1</t>
  </si>
  <si>
    <t>Autres affections uronéphrologiques concernant majoritairement la petite enfance, niveau 2</t>
  </si>
  <si>
    <t>Autres affections uronéphrologiques concernant majoritairement la petite enfance, niveau 3</t>
  </si>
  <si>
    <t>Autres affections uronéphrologiques concernant majoritairement la petite enfance, niveau 4</t>
  </si>
  <si>
    <t>Interventions sur le pénis, niveau 1</t>
  </si>
  <si>
    <t>Interventions sur le pénis, niveau 2</t>
  </si>
  <si>
    <t>Interventions sur le pénis, niveau 3</t>
  </si>
  <si>
    <t>Interventions sur le pénis, niveau 4</t>
  </si>
  <si>
    <t>Interventions sur le pénis, en ambulatoire</t>
  </si>
  <si>
    <t>Prostatectomies transurétrales, niveau 1</t>
  </si>
  <si>
    <t>Prostatectomies transurétrales, niveau 2</t>
  </si>
  <si>
    <t>Prostatectomies transurétrales, niveau 3</t>
  </si>
  <si>
    <t>Prostatectomies transurétrales, niveau 4</t>
  </si>
  <si>
    <t>Prostatectomies transurétrales, en ambulatoire</t>
  </si>
  <si>
    <t>Interventions sur les testicules pour tumeurs malignes, niveau 1</t>
  </si>
  <si>
    <t>Interventions sur les testicules pour tumeurs malignes, niveau 2</t>
  </si>
  <si>
    <t>Interventions sur les testicules pour tumeurs malignes, niveau 3</t>
  </si>
  <si>
    <t>Interventions sur les testicules pour tumeurs malignes, niveau 4</t>
  </si>
  <si>
    <t>Interventions sur les testicules pour affections non malignes, âge inférieur à 18 ans, niveau 1</t>
  </si>
  <si>
    <t>Interventions sur les testicules pour affections non malignes, âge inférieur à 18 ans, niveau 2</t>
  </si>
  <si>
    <t>Interventions sur les testicules pour affections non malignes, âge inférieur à 18 ans, niveau 3</t>
  </si>
  <si>
    <t>Interventions sur les testicules pour affections non malignes, âge inférieur à 18 ans, niveau 4</t>
  </si>
  <si>
    <t>Interventions sur les testicules pour affections non malignes, âge inférieur à 18 ans, en ambulatoire</t>
  </si>
  <si>
    <t>Interventions sur les testicules pour affections non malignes, âge supérieur à 17 ans, niveau 1</t>
  </si>
  <si>
    <t>Interventions sur les testicules pour affections non malignes, âge supérieur à 17 ans, niveau 2</t>
  </si>
  <si>
    <t>Interventions sur les testicules pour affections non malignes, âge supérieur à 17 ans, niveau 3</t>
  </si>
  <si>
    <t>Interventions sur les testicules pour affections non malignes, âge supérieur à 17 ans, niveau 4</t>
  </si>
  <si>
    <t>Interventions sur les testicules pour affections non malignes, âge supérieur à 17 ans, en ambulatoire</t>
  </si>
  <si>
    <t>Circoncision, niveau 1</t>
  </si>
  <si>
    <t>Circoncision, niveau 2</t>
  </si>
  <si>
    <t>Circoncision, niveau 3</t>
  </si>
  <si>
    <t>Circoncision, niveau 4</t>
  </si>
  <si>
    <t>Circoncision, en ambulatoire</t>
  </si>
  <si>
    <t>Autres interventions pour tumeurs malignes de l'appareil génital masculin, niveau 1</t>
  </si>
  <si>
    <t>Autres interventions pour tumeurs malignes de l'appareil génital masculin, niveau 2</t>
  </si>
  <si>
    <t>Autres interventions pour tumeurs malignes de l'appareil génital masculin, niveau 3</t>
  </si>
  <si>
    <t>Autres interventions pour tumeurs malignes de l'appareil génital masculin, niveau 4</t>
  </si>
  <si>
    <t>Autres interventions pour affections non malignes de l'appareil génital masculin, niveau 1</t>
  </si>
  <si>
    <t>Autres interventions pour affections non malignes de l'appareil génital masculin, niveau 2</t>
  </si>
  <si>
    <t>Autres interventions pour affections non malignes de l'appareil génital masculin, niveau 3</t>
  </si>
  <si>
    <t>Autres interventions pour affections non malignes de l'appareil génital masculin, niveau 4</t>
  </si>
  <si>
    <t>Interventions pelviennes majeures chez l'homme pour tumeurs malignes, niveau 1</t>
  </si>
  <si>
    <t>Interventions pelviennes majeures chez l'homme pour tumeurs malignes, niveau 2</t>
  </si>
  <si>
    <t>Interventions pelviennes majeures chez l'homme pour tumeurs malignes, niveau 3</t>
  </si>
  <si>
    <t>Interventions pelviennes majeures chez l'homme pour tumeurs malignes, niveau 4</t>
  </si>
  <si>
    <t>Interventions pelviennes majeures chez l'homme pour affections non malignes, niveau 1</t>
  </si>
  <si>
    <t>Interventions pelviennes majeures chez l'homme pour affections non malignes, niveau 2</t>
  </si>
  <si>
    <t>Interventions pelviennes majeures chez l'homme pour affections non malignes, niveau 3</t>
  </si>
  <si>
    <t>Interventions pelviennes majeures chez l'homme pour affections non malignes, niveau 4</t>
  </si>
  <si>
    <t>Stérilisation et vasoplastie, niveau 1</t>
  </si>
  <si>
    <t>Stérilisation et vasoplastie, niveau 2</t>
  </si>
  <si>
    <t>Stérilisation et vasoplastie en ambulatoire</t>
  </si>
  <si>
    <t>Tumeurs malignes de l'appareil génital masculin, niveau 1</t>
  </si>
  <si>
    <t>Tumeurs malignes de l'appareil génital masculin, niveau 2</t>
  </si>
  <si>
    <t>Tumeurs malignes de l'appareil génital masculin, niveau 3</t>
  </si>
  <si>
    <t>Tumeurs malignes de l'appareil génital masculin, niveau 4</t>
  </si>
  <si>
    <t>Tumeurs malignes de l'appareil génital masculin, très courte durée</t>
  </si>
  <si>
    <t>Hypertrophie prostatique bénigne, niveau 1</t>
  </si>
  <si>
    <t>Hypertrophie prostatique bénigne, niveau 2</t>
  </si>
  <si>
    <t>Hypertrophie prostatique bénigne, niveau 3</t>
  </si>
  <si>
    <t>Hypertrophie prostatique bénigne, niveau 4</t>
  </si>
  <si>
    <t>Hypertrophie prostatique bénigne, très courte durée</t>
  </si>
  <si>
    <t>Autres affections de l'appareil génital masculin, niveau 1</t>
  </si>
  <si>
    <t>Autres affections de l'appareil génital masculin, niveau 2</t>
  </si>
  <si>
    <t>Autres affections de l'appareil génital masculin, niveau 3</t>
  </si>
  <si>
    <t>Autres affections de l'appareil génital masculin, niveau 4</t>
  </si>
  <si>
    <t>Autres affections de l'appareil génital masculin, très courte durée</t>
  </si>
  <si>
    <t>Prostatites aigües et orchites, niveau 1</t>
  </si>
  <si>
    <t>Prostatites aigües et orchites, niveau 2</t>
  </si>
  <si>
    <t>Prostatites aigües et orchites, niveau 3</t>
  </si>
  <si>
    <t>Prostatites aigües et orchites, niveau 4</t>
  </si>
  <si>
    <t>Prostatites aigües et orchites, très courte durée</t>
  </si>
  <si>
    <t>Autres infections et inflammations de l'appareil génital masculin, niveau 1</t>
  </si>
  <si>
    <t>Autres infections et inflammations de l'appareil génital masculin, niveau 2</t>
  </si>
  <si>
    <t>Autres infections et inflammations de l'appareil génital masculin, niveau 3</t>
  </si>
  <si>
    <t>Autres infections et inflammations de l'appareil génital masculin, niveau 4</t>
  </si>
  <si>
    <t>Autres infections et inflammations de l'appareil génital masculin, très courte durée</t>
  </si>
  <si>
    <t>Hystérectomies, niveau 1</t>
  </si>
  <si>
    <t>Hystérectomies, niveau 2</t>
  </si>
  <si>
    <t>Hystérectomies, niveau 3</t>
  </si>
  <si>
    <t>Hystérectomies, niveau 4</t>
  </si>
  <si>
    <t>Interventions réparatrices sur l'appareil génital féminin, niveau 1</t>
  </si>
  <si>
    <t>Interventions réparatrices sur l'appareil génital féminin, niveau 2</t>
  </si>
  <si>
    <t>Interventions réparatrices sur l'appareil génital féminin, niveau 3</t>
  </si>
  <si>
    <t>Interventions réparatrices sur l'appareil génital féminin, niveau 4</t>
  </si>
  <si>
    <t>Interventions réparatrices sur l'appareil génital féminin, en ambulatoire</t>
  </si>
  <si>
    <t>Interventions sur le système utéroannexiel pour tumeurs malignes, niveau 1</t>
  </si>
  <si>
    <t>Interventions sur le système utéroannexiel pour tumeurs malignes, niveau 2</t>
  </si>
  <si>
    <t>Interventions sur le système utéroannexiel pour tumeurs malignes, niveau 3</t>
  </si>
  <si>
    <t>Interventions sur le système utéroannexiel pour tumeurs malignes, niveau 4</t>
  </si>
  <si>
    <t>Interruptions tubaires, niveau 1</t>
  </si>
  <si>
    <t>Interruptions tubaires, niveau 2</t>
  </si>
  <si>
    <t>Interruptions tubaires, niveau 3</t>
  </si>
  <si>
    <t>Interruptions tubaires, niveau 4</t>
  </si>
  <si>
    <t>Interruptions tubaires, en ambulatoire</t>
  </si>
  <si>
    <t>Interventions sur le système utéroannexiel pour des affections non malignes, autres que les interruptions tubaires, niveau 1</t>
  </si>
  <si>
    <t>Interventions sur le système utéroannexiel pour des affections non malignes, autres que les interruptions tubaires, niveau 2</t>
  </si>
  <si>
    <t>Interventions sur le système utéroannexiel pour des affections non malignes, autres que les interruptions tubaires, niveau 3</t>
  </si>
  <si>
    <t>Interventions sur le système utéroannexiel pour des affections non malignes, autres que les interruptions tubaires, niveau 4</t>
  </si>
  <si>
    <t>Interventions sur le système utéroannexiel pour des affections non malignes, autres que les interruptions tubaires, en ambulatoire</t>
  </si>
  <si>
    <t>Interventions sur la vulve, le vagin ou le col utérin, niveau 1</t>
  </si>
  <si>
    <t>Interventions sur la vulve, le vagin ou le col utérin, niveau 2</t>
  </si>
  <si>
    <t>Interventions sur la vulve, le vagin ou le col utérin, niveau 3</t>
  </si>
  <si>
    <t>Interventions sur la vulve, le vagin ou le col utérin, niveau 4</t>
  </si>
  <si>
    <t>Interventions sur la vulve, le vagin ou le col utérin, en ambulatoire</t>
  </si>
  <si>
    <t>Laparoscopies ou coelioscopies diagnostiques, niveau 1</t>
  </si>
  <si>
    <t>Laparoscopies ou coelioscopies diagnostiques, niveau 2</t>
  </si>
  <si>
    <t>Laparoscopies ou coelioscopies diagnostiques, niveau 3</t>
  </si>
  <si>
    <t>Laparoscopies ou coelioscopies diagnostiques, niveau 4</t>
  </si>
  <si>
    <t>Laparoscopies ou coelioscopies diagnostiques, en ambulatoire</t>
  </si>
  <si>
    <t>Ligatures tubaires par laparoscopie ou coelioscopie, niveau 1</t>
  </si>
  <si>
    <t>Ligatures tubaires par laparoscopie ou coelioscopie, niveau 2</t>
  </si>
  <si>
    <t>Ligatures tubaires par laparoscopie ou coelioscopie, niveau 3</t>
  </si>
  <si>
    <t>Ligatures tubaires par laparoscopie ou coelioscopie, niveau 4</t>
  </si>
  <si>
    <t xml:space="preserve">Ligatures tubaires par laparoscopie ou coelioscopie en ambulatoire </t>
  </si>
  <si>
    <t>Dilatations et curetages, conisations pour tumeurs malignes, niveau 1</t>
  </si>
  <si>
    <t>Dilatations et curetages, conisations pour tumeurs malignes, niveau 2</t>
  </si>
  <si>
    <t>Dilatations et curetages, conisations pour tumeurs malignes, niveau 3</t>
  </si>
  <si>
    <t>Dilatations et curetages, conisations pour tumeurs malignes, niveau 4</t>
  </si>
  <si>
    <t>Dilatations et curetages, conisations pour tumeurs malignes, en ambulatoire</t>
  </si>
  <si>
    <t>Autres interventions sur l'appareil génital féminin, niveau 1</t>
  </si>
  <si>
    <t>Autres interventions sur l'appareil génital féminin, niveau 2</t>
  </si>
  <si>
    <t>Autres interventions sur l'appareil génital féminin, niveau 3</t>
  </si>
  <si>
    <t>Autres interventions sur l'appareil génital féminin, niveau 4</t>
  </si>
  <si>
    <t>Autres interventions sur l'appareil génital féminin, très courte durée</t>
  </si>
  <si>
    <t>Exentérations pelviennes, hystérectomies élargies ou vulvectomies pour tumeurs malignes, niveau 1</t>
  </si>
  <si>
    <t>Exentérations pelviennes, hystérectomies élargies ou vulvectomies pour tumeurs malignes, niveau 2</t>
  </si>
  <si>
    <t>Exentérations pelviennes, hystérectomies élargies ou vulvectomies pour tumeurs malignes, niveau 3</t>
  </si>
  <si>
    <t>Exentérations pelviennes, hystérectomies élargies ou vulvectomies pour tumeurs malignes, niveau 4</t>
  </si>
  <si>
    <t>Exentérations pelviennes, hystérectomies élargies ou vulvectomies pour affections non malignes, niveau 1</t>
  </si>
  <si>
    <t>Exentérations pelviennes, hystérectomies élargies ou vulvectomies pour affections non malignes, niveau 2</t>
  </si>
  <si>
    <t>Exentérations pelviennes, hystérectomies élargies ou vulvectomies pour affections non malignes, niveau 3</t>
  </si>
  <si>
    <t>Exentérations pelviennes, hystérectomies élargies ou vulvectomies pour affections non malignes, niveau 4</t>
  </si>
  <si>
    <t>Cervicocystopexie, niveau 1</t>
  </si>
  <si>
    <t>Cervicocystopexie, niveau 2</t>
  </si>
  <si>
    <t>Cervicocystopexie, niveau 3</t>
  </si>
  <si>
    <t>Cervicocystopexie, niveau 4</t>
  </si>
  <si>
    <t>Cervicocystopexie en ambulatoire</t>
  </si>
  <si>
    <t>Myomectomies de l'utérus, niveau 1</t>
  </si>
  <si>
    <t>Myomectomies de l'utérus, niveau 2</t>
  </si>
  <si>
    <t>Myomectomies de l'utérus, niveau 3</t>
  </si>
  <si>
    <t>Myomectomies de l'utérus, niveau 4</t>
  </si>
  <si>
    <t>Interventions pour stérilité ou motifs de soins liés à la reproduction, niveau 1</t>
  </si>
  <si>
    <t>Interventions pour stérilité ou motifs de soins liés à la reproduction, niveau 2</t>
  </si>
  <si>
    <t>Interventions pour stérilité ou motifs de soins liés à la reproduction, niveau 3</t>
  </si>
  <si>
    <t>Interventions pour stérilité ou motifs de soins liés à la reproduction, niveau 4</t>
  </si>
  <si>
    <t>Interventions pour stérilité ou motifs de soins liés à la reproduction, en ambulatoire</t>
  </si>
  <si>
    <t>Exérèses ou destructions de lésions du col de l'utérus sauf conisations, niveau 1</t>
  </si>
  <si>
    <t>Exérèses ou destructions de lésions du col de l'utérus sauf conisations, niveau 3</t>
  </si>
  <si>
    <t>Exérèses ou destructions de lésions du col de l'utérus sauf conisations, niveau 4</t>
  </si>
  <si>
    <t>Exérèses ou destructions de lésions du col de l'utérus sauf conisations, en ambulatoire</t>
  </si>
  <si>
    <t>Tumeurs malignes de l'appareil génital féminin, niveau 1</t>
  </si>
  <si>
    <t>Tumeurs malignes de l'appareil génital féminin, niveau 2</t>
  </si>
  <si>
    <t>Tumeurs malignes de l'appareil génital féminin, niveau 3</t>
  </si>
  <si>
    <t>Tumeurs malignes de l'appareil génital féminin, niveau 4</t>
  </si>
  <si>
    <t>Tumeurs malignes de l'appareil génital féminin, très courte durée</t>
  </si>
  <si>
    <t>Autres affections de l'appareil génital féminin, niveau 1</t>
  </si>
  <si>
    <t>Autres affections de l'appareil génital féminin, niveau 2</t>
  </si>
  <si>
    <t>Autres affections de l'appareil génital féminin, niveau 3</t>
  </si>
  <si>
    <t>Autres affections de l'appareil génital féminin, niveau 4</t>
  </si>
  <si>
    <t>Autres affections de l'appareil génital féminin, très courte durée</t>
  </si>
  <si>
    <t>Infections de l'utérus et de ses annexes, niveau 1</t>
  </si>
  <si>
    <t>Infections de l'utérus et de ses annexes, niveau 2</t>
  </si>
  <si>
    <t>Infections de l'utérus et de ses annexes, niveau 3</t>
  </si>
  <si>
    <t>Infections de l'utérus et de ses annexes, niveau 4</t>
  </si>
  <si>
    <t>Autres infections de l'appareil génital féminin, niveau 1</t>
  </si>
  <si>
    <t>Autres infections de l'appareil génital féminin, niveau 2</t>
  </si>
  <si>
    <t>Autres infections de l'appareil génital féminin, niveau 3</t>
  </si>
  <si>
    <t>Autres infections de l'appareil génital féminin, niveau 4</t>
  </si>
  <si>
    <t>Autres infections de l'appareil génital féminin, très courte durée</t>
  </si>
  <si>
    <t>Autres tumeurs de l'appareil génital féminin, niveau 1</t>
  </si>
  <si>
    <t>Autres tumeurs de l'appareil génital féminin, niveau 2</t>
  </si>
  <si>
    <t>Autres tumeurs de l'appareil génital féminin, niveau 3</t>
  </si>
  <si>
    <t>Autres tumeurs de l'appareil génital féminin, niveau 4</t>
  </si>
  <si>
    <t>Assistance médicale à la procréation, niveau 1</t>
  </si>
  <si>
    <t>Assistance médicale à la procréation, niveau 2</t>
  </si>
  <si>
    <t>Accouchements uniques par voie basse avec autres interventions, sans complication significative</t>
  </si>
  <si>
    <t>Accouchements uniques par voie basse avec autres interventions, avec autres complications</t>
  </si>
  <si>
    <t>Accouchements uniques par voie basse avec autres interventions, avec complications majeures</t>
  </si>
  <si>
    <t>Accouchements uniques par voie basse avec autres interventions, avec complications sévères</t>
  </si>
  <si>
    <t>Affections du post-partum ou du post abortum avec intervention chirurgicale, très courte durée</t>
  </si>
  <si>
    <t>Avortements avec aspiration ou curetage ou hystérotomie, en ambulatoire</t>
  </si>
  <si>
    <t>Césariennes avec naissance d'un mort-né, sans complication significative</t>
  </si>
  <si>
    <t>Césariennes avec naissance d'un mort-né, avec autres complications</t>
  </si>
  <si>
    <t>Césariennes avec naissance d'un mort-né, avec complications majeures</t>
  </si>
  <si>
    <t>Césariennes avec naissance d'un mort-né, avec complications sévères</t>
  </si>
  <si>
    <t>Césariennes pour grossesse multiple, sans complication significative</t>
  </si>
  <si>
    <t>Césariennes pour grossesse multiple, avec autres complications</t>
  </si>
  <si>
    <t>Césariennes pour grossesse multiple, avec complications majeures</t>
  </si>
  <si>
    <t>Césariennes pour grossesse multiple, avec complications sévères</t>
  </si>
  <si>
    <t>Césariennes pour grossesse unique, sans complication significative</t>
  </si>
  <si>
    <t>Césariennes pour grossesse unique, avec autres complications</t>
  </si>
  <si>
    <t>Césariennes pour grossesse unique, avec complications majeures</t>
  </si>
  <si>
    <t>Césariennes pour grossesse unique, avec complications sévères</t>
  </si>
  <si>
    <t>Grossesses ectopiques avec intervention chirurgicale, sans complication significative</t>
  </si>
  <si>
    <t>Grossesses ectopiques avec intervention chirurgicale, avec complications</t>
  </si>
  <si>
    <t>Affections de l'ante partum avec intervention chirurgicale, très courte durée</t>
  </si>
  <si>
    <t>Affections médicales du post-partum ou du post-abortum, sans complication significative</t>
  </si>
  <si>
    <t>Affections médicales du post-partum ou du post-abortum, avec complications</t>
  </si>
  <si>
    <t>Affections médicales du post-partum ou du post-abortum, très courte durée</t>
  </si>
  <si>
    <t>Affections de l'ante partum sans intervention chirurgicale, sans complication significative</t>
  </si>
  <si>
    <t>Affections de l'ante partum sans intervention chirurgicale, avec autres complications</t>
  </si>
  <si>
    <t>Affections de l'ante partum sans intervention chirurgicale, avec complications majeures</t>
  </si>
  <si>
    <t>Affections de l'ante partum sans intervention chirurgicale, avec complications sévères</t>
  </si>
  <si>
    <t>Affections de l'ante partum sans intervention chirurgicale, très courte durée</t>
  </si>
  <si>
    <t>Avortements sans aspiration, ni curetage, ni hystérotomie, très courte durée</t>
  </si>
  <si>
    <t>Menaces d'avortement, très courte durée</t>
  </si>
  <si>
    <t>Accouchements par voie basse avec naissance d'un mort-né, sans complication significative</t>
  </si>
  <si>
    <t>Accouchements voie basse avec naissance d'un mort-né, avec complications</t>
  </si>
  <si>
    <t>Accouchements par voie basse avec naissance d'un mort-né, très courte durée</t>
  </si>
  <si>
    <t>Accouchements multiples par voie basse chez une primipare, sans complication significative</t>
  </si>
  <si>
    <t>Accouchements multiples par voie basse chez une primipare, avec complications</t>
  </si>
  <si>
    <t>Accouchements multiples par voie basse chez une multipare, sans complication significative</t>
  </si>
  <si>
    <t>Accouchements multiples par voie basse chez une multipare, avec complications</t>
  </si>
  <si>
    <t>Accouchements uniques par voie basse chez une primipare, sans complication significative</t>
  </si>
  <si>
    <t>Accouchements uniques par voie basse chez une primipare, avec autres complications</t>
  </si>
  <si>
    <t>Accouchements uniques par voie basse chez une primipare, avec complications majeures</t>
  </si>
  <si>
    <t>Accouchements uniques par voie basse chez une primipare, avec complications sévères</t>
  </si>
  <si>
    <t>Accouchements uniques par voie basse chez une primipare, très courte durée</t>
  </si>
  <si>
    <t>Accouchements uniques par voie basse chez une multipare, sans complication significative</t>
  </si>
  <si>
    <t>Accouchements uniques par voie basse chez une multipare, avec autres complications</t>
  </si>
  <si>
    <t>Accouchements uniques par voie basse chez une multipare, avec complications majeures</t>
  </si>
  <si>
    <t>Accouchements uniques par voie basse chez une multipare, avec complications sévères</t>
  </si>
  <si>
    <t>Accouchements uniques par voie basse chez une multipare, très courte durée</t>
  </si>
  <si>
    <t>Faux travail et menaces d'accouchements prématurés, très courte durée</t>
  </si>
  <si>
    <t>Interventions majeures sur l'appareil digestif, groupes nouveau-nés 1 à 7, sans complication significative</t>
  </si>
  <si>
    <t>Interventions majeures sur l'appareil digestif, groupes nouveau-nés 1 à 7, avec complications</t>
  </si>
  <si>
    <t>Interventions majeures sur l'appareil cardiovasculaire, groupes nouveau-nés 1 à 7, sans complication significative</t>
  </si>
  <si>
    <t>Interventions majeures sur l'appareil cardiovasculaire, groupes nouveau-nés 1 à 7, avec complications</t>
  </si>
  <si>
    <t>Autres interventions chirurgicales, groupes nouveau-nés 1 à 7, sans complication significative</t>
  </si>
  <si>
    <t>Autres interventions chirurgicales, groupes nouveau-nés 1 à 7, avec complications</t>
  </si>
  <si>
    <t>Interventions chirurgicales, groupes nouveau-nés 8 à 9, sans complication significative</t>
  </si>
  <si>
    <t>Interventions chirurgicales, groupes nouveau-nés 8 à 9, avec complications</t>
  </si>
  <si>
    <t>Interventions chirurgicales, groupe nouveau-nés 10, sans complication significative</t>
  </si>
  <si>
    <t>Interventions chirurgicales, groupe nouveau-nés 10, avec complications</t>
  </si>
  <si>
    <t>Nouveau-nés de 3300g et âge gestationnel de 40 SA et assimilés (groupe nouveau-nés 1), sans problème significatif</t>
  </si>
  <si>
    <t>Nouveau-nés de 3300g et âge gestationnel de 40 SA et assimilés (groupe nouveau-nés 1), avec autre problème significatif</t>
  </si>
  <si>
    <t>Nouveau-nés de 3300g et âge gestationnel de 40 SA et assimilés (groupe nouveau-nés 1), avec problème sévère</t>
  </si>
  <si>
    <t>Nouveau-nés de 3300g et âge gestationnel de 40 SA et assimilés (groupe nouveau-nés 1), avec problème majeur</t>
  </si>
  <si>
    <t>Nouveau-nés de 2400g et âge gestationnel de 38 SA et assimilés (groupe nouveau-nés 2), sans problème significatif</t>
  </si>
  <si>
    <t>Nouveau-nés de 2400g et âge gestationnel de 38 SA et assimilés (groupe nouveau-nés 2), avec autre problème significatif</t>
  </si>
  <si>
    <t>Nouveau-nés de 2400g et âge gestationnel de 38 SA et assimilés (groupe nouveau-nés 2), avec problème sévère</t>
  </si>
  <si>
    <t>Nouveau-nés de 2400g et âge gestationnel de 38 SA et assimilés (groupe nouveau-nés 2), avec problème majeur</t>
  </si>
  <si>
    <t>Nouveau-nés de 2200g et âge gestationnel de 37 SA et assimilés (groupe nouveau-nés 3), sans problème significatif</t>
  </si>
  <si>
    <t>Nouveau-nés de 2200g et âge gestationnel de 37 SA et assimilés (groupe nouveau-nés 3), avec autre problème significatif</t>
  </si>
  <si>
    <t>Nouveau-nés de 2200g et âge gestationnel de 37 SA et assimilés (groupe nouveau-nés 3), avec problème majeur ou sévère</t>
  </si>
  <si>
    <t>Nouveau-nés de 2000g et âge gestationnel de 37 SA et assimilés (groupe nouveau-nés 4), sans problème significatif</t>
  </si>
  <si>
    <t>Nouveau-nés de 2000g et âge gestationnel de 37 SA et assimilés (groupe nouveau-nés 4), avec autre problème significatif</t>
  </si>
  <si>
    <t>Nouveau-nés de 2000g et âge gestationnel de 37 SA et assimilés (groupe nouveau-nés 4), avec problème majeur ou sévère</t>
  </si>
  <si>
    <t>Nouveau-nés de 1800g et âge gestationnel de 36 SA et assimilés (groupe nouveau-nés 5), sans problème significatif</t>
  </si>
  <si>
    <t>Nouveau-nés de 1800g et âge gestationnel de 36 SA et assimilés (groupe nouveau-nés 5), avec autre problème significatif</t>
  </si>
  <si>
    <t>Nouveau-nés de 1800g et âge gestationnel de 36 SA et assimilés (groupe nouveau-nés 5), avec problème majeur ou sévère</t>
  </si>
  <si>
    <t>Nouveau-nés de 1700g et âge gestationnel de 35 SA et assimilés (groupe nouveau-nés 6), sans problème significatif</t>
  </si>
  <si>
    <t>Nouveau-nés de 1700g et âge gestationnel de 35 SA et assimilés (groupe nouveau-nés 6), avec autre problème significatif</t>
  </si>
  <si>
    <t>Nouveau-nés de 1700g et âge gestationnel de 35 SA et assimilés (groupe nouveau-nés 6), avec problème majeur ou sévère</t>
  </si>
  <si>
    <t>Nouveau-nés de 1500g et âge gestationnel de 33 SA et assimilés (groupe nouveau-nés 7), sans problème significatif</t>
  </si>
  <si>
    <t>Nouveau-nés de 1500g et âge gestationnel de 33 SA et assimilés (groupe nouveau-nés 7), avec autre problème significatif</t>
  </si>
  <si>
    <t>Nouveau-nés de 1500g et âge gestationnel de 33 SA et assimilés (groupe nouveau-nés 7), avec problème majeur ou sévère</t>
  </si>
  <si>
    <t>Nouveau-nés de 1300g et âge gestationnel de 32 SA et assimilés (groupe nouveau-nés 8), sans problème significatif</t>
  </si>
  <si>
    <t>Nouveau-nés de 1300g et âge gestationnel de 32 SA et assimilés (groupe nouveau-nés 8), avec problème significatif</t>
  </si>
  <si>
    <t>Nouveau-nés de 1100g et âge gestationnel de 30 SA et assimilés (groupe nouveau-nés 9), sans problème significatif</t>
  </si>
  <si>
    <t>Nouveau-nés de 1100g et âge gestationnel de 30 SA et assimilés (groupe nouveau-nés 9), avec problème significatif</t>
  </si>
  <si>
    <t>Nouveau-nés de 800g et âge gestationnel de 28SA et assimilés (groupe nouveau-nés 10), sans problème significatif</t>
  </si>
  <si>
    <t>Nouveau-nés de 800g et âge gestationnel de 28SA et assimilés (groupe nouveau-nés 10), avec problème significatif</t>
  </si>
  <si>
    <t>Interventions sur la rate, niveau 1</t>
  </si>
  <si>
    <t>Interventions sur la rate, niveau 2</t>
  </si>
  <si>
    <t>Interventions sur la rate, niveau 3</t>
  </si>
  <si>
    <t>Interventions sur la rate, niveau 4</t>
  </si>
  <si>
    <t>Autres interventions pour affections du sang et des organes hématopoïétiques, niveau 1</t>
  </si>
  <si>
    <t>Autres interventions pour affections du sang et des organes hématopoïétiques, niveau 2</t>
  </si>
  <si>
    <t>Autres interventions pour affections du sang et des organes hématopoïétiques, niveau 3</t>
  </si>
  <si>
    <t>Autres interventions pour affections du sang et des organes hématopoïétiques, niveau 4</t>
  </si>
  <si>
    <t>Autres interventions pour affections du sang et des organes hématopoïétiques, en ambulatoire</t>
  </si>
  <si>
    <t>Affections de la rate, niveau 1</t>
  </si>
  <si>
    <t>Affections de la rate, niveau 2</t>
  </si>
  <si>
    <t>Affections de la rate, niveau 3</t>
  </si>
  <si>
    <t>Affections de la rate, niveau 4</t>
  </si>
  <si>
    <t>Affections de la rate, très courte durée</t>
  </si>
  <si>
    <t>Donneurs de moelle, niveau 1</t>
  </si>
  <si>
    <t>Donneurs de moelle, niveau 2</t>
  </si>
  <si>
    <t>Donneurs de moelle, niveau 3</t>
  </si>
  <si>
    <t>Déficits immunitaires, niveau 1</t>
  </si>
  <si>
    <t>Déficits immunitaires, niveau 2</t>
  </si>
  <si>
    <t>Déficits immunitaires, niveau 3</t>
  </si>
  <si>
    <t>Déficits immunitaires, niveau 4</t>
  </si>
  <si>
    <t>Autres affections du système réticuloendothélial ou immunitaire, niveau 1</t>
  </si>
  <si>
    <t>Autres affections du système réticuloendothélial ou immunitaire, niveau 2</t>
  </si>
  <si>
    <t>Autres affections du système réticuloendothélial ou immunitaire, niveau 3</t>
  </si>
  <si>
    <t>Autres affections du système réticuloendothélial ou immunitaire, niveau 4</t>
  </si>
  <si>
    <t>Autres affections du système réticuloendothélial ou immunitaire, très courte durée</t>
  </si>
  <si>
    <t>Troubles sévères de la lignée érythrocytaire, âge supérieur à 17 ans, niveau 1</t>
  </si>
  <si>
    <t>Troubles sévères de la lignée érythrocytaire, âge supérieur à 17 ans, niveau 2</t>
  </si>
  <si>
    <t>Troubles sévères de la lignée érythrocytaire, âge supérieur à 17 ans, niveau 3</t>
  </si>
  <si>
    <t>Troubles sévères de la lignée érythrocytaire, âge supérieur à 17 ans, niveau 4</t>
  </si>
  <si>
    <t>Troubles sévères de la lignée érythrocytaire, âge supérieur à 17 ans, très courte durée</t>
  </si>
  <si>
    <t>Autres troubles de la lignée érythrocytaire, âge supérieur à 17 ans, niveau 1</t>
  </si>
  <si>
    <t>Autres troubles de la lignée érythrocytaire, âge supérieur à 17 ans, niveau 2</t>
  </si>
  <si>
    <t>Autres troubles de la lignée érythrocytaire, âge supérieur à 17 ans, niveau 3</t>
  </si>
  <si>
    <t>Autres troubles de la lignée érythrocytaire, âge supérieur à 17 ans, niveau 4</t>
  </si>
  <si>
    <t>Autres troubles de la lignée érythrocytaire, âge supérieur à 17 ans, très courte durée</t>
  </si>
  <si>
    <t>Purpuras, niveau 1</t>
  </si>
  <si>
    <t>Purpuras, niveau 2</t>
  </si>
  <si>
    <t>Purpuras, niveau 3</t>
  </si>
  <si>
    <t>Purpuras, niveau 4</t>
  </si>
  <si>
    <t>Purpuras, très courte durée</t>
  </si>
  <si>
    <t>Autres troubles de la coagulation, niveau 1</t>
  </si>
  <si>
    <t>Autres troubles de la coagulation, niveau 2</t>
  </si>
  <si>
    <t>Autres troubles de la coagulation, niveau 3</t>
  </si>
  <si>
    <t>Autres troubles de la coagulation, niveau 4</t>
  </si>
  <si>
    <t>Autres troubles de la coagulation, très courte durée</t>
  </si>
  <si>
    <t>Symptômes et autres recours aux soins de la CMD 16, très courte durée</t>
  </si>
  <si>
    <t>Troubles sévères de la lignée érythrocytaire, âge inférieur à 18 ans, niveau 1</t>
  </si>
  <si>
    <t>Troubles sévères de la lignée érythrocytaire, âge inférieur à 18 ans, niveau 2</t>
  </si>
  <si>
    <t>Troubles sévères de la lignée érythrocytaire, âge inférieur à 18 ans, niveau 3</t>
  </si>
  <si>
    <t>Troubles sévères de la lignée érythrocytaire, âge inférieur à 18 ans, niveau 4</t>
  </si>
  <si>
    <t>Troubles sévères de la lignée érythrocytaire, âge inférieur à 18 ans, très courte durée</t>
  </si>
  <si>
    <t>Autres troubles de la lignée érythrocytaire, âge inférieur à 18 ans, niveau 1</t>
  </si>
  <si>
    <t>Autres troubles de la lignée érythrocytaire, âge inférieur à 18 ans, niveau 2</t>
  </si>
  <si>
    <t>Autres troubles de la lignée érythrocytaire, âge inférieur à 18 ans, niveau 3</t>
  </si>
  <si>
    <t>Autres troubles de la lignée érythrocytaire, âge inférieur à 18 ans, niveau 4</t>
  </si>
  <si>
    <t>Autres troubles de la lignée érythrocytaire, âge inférieur à 18 ans, très courte durée</t>
  </si>
  <si>
    <t>Autres affections hématologiques concernant majoritairement la petite enfance, niveau 1</t>
  </si>
  <si>
    <t>Autres affections hématologiques concernant majoritairement la petite enfance, niveau 2</t>
  </si>
  <si>
    <t>Autres affections hématologiques concernant majoritairement la petite enfance, niveau 3</t>
  </si>
  <si>
    <t>Autres affections hématologiques concernant majoritairement la petite enfance, niveau 4</t>
  </si>
  <si>
    <t>Interventions majeures de la CMD17, niveau 1</t>
  </si>
  <si>
    <t>Interventions majeures de la CMD17, niveau 2</t>
  </si>
  <si>
    <t>Interventions majeures de la CMD17, niveau 3</t>
  </si>
  <si>
    <t>Interventions majeures de la CMD17, niveau 4</t>
  </si>
  <si>
    <t>Interventions intermédiaires de la CMD17, niveau 1</t>
  </si>
  <si>
    <t>Interventions intermédiaires de la CMD17, niveau 2</t>
  </si>
  <si>
    <t>Interventions intermédiaires de la CMD17, niveau 3</t>
  </si>
  <si>
    <t>Interventions intermédiaires de la CMD17, niveau 4</t>
  </si>
  <si>
    <t>Interventions mineures de la CMD17, niveau 1</t>
  </si>
  <si>
    <t>Interventions mineures de la CMD17, niveau 2</t>
  </si>
  <si>
    <t>Interventions mineures de la CMD17, niveau 3</t>
  </si>
  <si>
    <t>Interventions mineures de la CMD17, niveau 4</t>
  </si>
  <si>
    <t>Interventions mineures de la CMD17, en ambulatoire</t>
  </si>
  <si>
    <t>Autres irradiations, niveau 1</t>
  </si>
  <si>
    <t>Autres irradiations, niveau 2</t>
  </si>
  <si>
    <t>Autres irradiations, niveau 3</t>
  </si>
  <si>
    <t>Autres irradiations, niveau 4</t>
  </si>
  <si>
    <t>Curiethérapies de la prostate par implants permanents, niveau 1</t>
  </si>
  <si>
    <t>Curiethérapies de la prostate par implants permanents, niveau 2</t>
  </si>
  <si>
    <t>Curiethérapies de la prostate par implants permanents, niveau 3</t>
  </si>
  <si>
    <t>Autres curiethérapies, niveau 1</t>
  </si>
  <si>
    <t>Autres curiethérapies, niveau 2</t>
  </si>
  <si>
    <t>Autres curiethérapies, niveau 3</t>
  </si>
  <si>
    <t>Autres curiethérapies, niveau 4</t>
  </si>
  <si>
    <t>Irradiations internes, niveau 1</t>
  </si>
  <si>
    <t>Irradiations internes, niveau 2</t>
  </si>
  <si>
    <t>Irradiations internes, niveau 3</t>
  </si>
  <si>
    <t>Irradiations internes, niveau 4</t>
  </si>
  <si>
    <t>Chimiothérapie pour leucémie aigüe, niveau 1</t>
  </si>
  <si>
    <t>Chimiothérapie pour leucémie aigüe, niveau 2</t>
  </si>
  <si>
    <t>Chimiothérapie pour leucémie aigüe, niveau 3</t>
  </si>
  <si>
    <t>Chimiothérapie pour leucémie aigüe, niveau 4</t>
  </si>
  <si>
    <t>Chimiothérapie pour autre tumeur, niveau 1</t>
  </si>
  <si>
    <t>Chimiothérapie pour autre tumeur, niveau 2</t>
  </si>
  <si>
    <t>Chimiothérapie pour autre tumeur, niveau 3</t>
  </si>
  <si>
    <t>Chimiothérapie pour autre tumeur, niveau 4</t>
  </si>
  <si>
    <t>Chimiothérapie pour autre tumeur, très courte durée</t>
  </si>
  <si>
    <t>Leucémies aigües, âge inférieur à 18 ans, niveau 1</t>
  </si>
  <si>
    <t>Leucémies aigües, âge inférieur à 18 ans, niveau 2</t>
  </si>
  <si>
    <t>Leucémies aigües, âge inférieur à 18 ans, niveau 3</t>
  </si>
  <si>
    <t>Leucémies aigües, âge inférieur à 18 ans, niveau 4</t>
  </si>
  <si>
    <t>Leucémies aigües, âge inférieur à 18 ans, très courte durée</t>
  </si>
  <si>
    <t>Leucémies aigües, âge supérieur à 17 ans, niveau 1</t>
  </si>
  <si>
    <t>Leucémies aigües, âge supérieur à 17 ans, niveau 2</t>
  </si>
  <si>
    <t>Leucémies aigües, âge supérieur à 17 ans, niveau 3</t>
  </si>
  <si>
    <t>Leucémies aigües, âge supérieur à 17 ans, niveau 4</t>
  </si>
  <si>
    <t>Leucémies aigües, âge supérieur à 17 ans, très courte durée</t>
  </si>
  <si>
    <t>Lymphomes et autres affections malignes lymphoïdes, niveau 1</t>
  </si>
  <si>
    <t>Lymphomes et autres affections malignes lymphoïdes, niveau 2</t>
  </si>
  <si>
    <t>Lymphomes et autres affections malignes lymphoïdes, niveau 3</t>
  </si>
  <si>
    <t>Lymphomes et autres affections malignes lymphoïdes, niveau 4</t>
  </si>
  <si>
    <t>Lymphomes et autres affections malignes lymphoïdes, très courte durée</t>
  </si>
  <si>
    <t>Hémopathies myéloïdes chroniques, niveau 1</t>
  </si>
  <si>
    <t>Hémopathies myéloïdes chroniques, niveau 2</t>
  </si>
  <si>
    <t>Hémopathies myéloïdes chroniques, niveau 3</t>
  </si>
  <si>
    <t>Hémopathies myéloïdes chroniques, niveau 4</t>
  </si>
  <si>
    <t>Hémopathies myéloïdes chroniques, très courte durée</t>
  </si>
  <si>
    <t>Autres affections et tumeurs de siège imprécis ou diffus, niveau 1</t>
  </si>
  <si>
    <t>Autres affections et tumeurs de siège imprécis ou diffus, niveau 2</t>
  </si>
  <si>
    <t>Autres affections et tumeurs de siège imprécis ou diffus, niveau 3</t>
  </si>
  <si>
    <t>Autres affections et tumeurs de siège imprécis ou diffus, niveau 4</t>
  </si>
  <si>
    <t>Autres affections et tumeurs de siège imprécis ou diffus, très courte durée</t>
  </si>
  <si>
    <t>Interventions pour maladies infectieuses ou parasitaires, niveau 1</t>
  </si>
  <si>
    <t>Interventions pour maladies infectieuses ou parasitaires, niveau 2</t>
  </si>
  <si>
    <t>Interventions pour maladies infectieuses ou parasitaires, niveau 3</t>
  </si>
  <si>
    <t>Interventions pour maladies infectieuses ou parasitaires, niveau 4</t>
  </si>
  <si>
    <t>Interventions pour maladies infectieuses ou parasitaires, en ambulatoire</t>
  </si>
  <si>
    <t>Maladies virales et fièvres d'étiologie indéterminée, âge inférieur 18 ans, niveau 1</t>
  </si>
  <si>
    <t>Maladies virales et fièvres d'étiologie indéterminée, âge inférieur 18 ans, niveau 2</t>
  </si>
  <si>
    <t>Maladies virales et fièvres d'étiologie indéterminée, âge inférieur 18 ans, niveau 3</t>
  </si>
  <si>
    <t>Maladies virales et fièvres d'étiologie indéterminée, âge inférieur 18 ans, niveau 4</t>
  </si>
  <si>
    <t>Maladies virales, âge supérieur à 17 ans, niveau 1</t>
  </si>
  <si>
    <t>Maladies virales, âge supérieur à 17 ans, niveau 2</t>
  </si>
  <si>
    <t>Maladies virales, âge supérieur à 17 ans, niveau 3</t>
  </si>
  <si>
    <t>Maladies virales, âge supérieur à 17 ans, niveau 4</t>
  </si>
  <si>
    <t>Maladies virales, âge supérieur à 17 ans, très courte durée</t>
  </si>
  <si>
    <t>Fièvres d'étiologie indéterminée, âge supérieur à 17 ans, niveau 1</t>
  </si>
  <si>
    <t>Fièvres d'étiologie indéterminée, âge supérieur à 17 ans, niveau 2</t>
  </si>
  <si>
    <t>Fièvres d'étiologie indéterminée, âge supérieur à 17 ans, niveau 3</t>
  </si>
  <si>
    <t>Fièvres d'étiologie indéterminée, âge supérieur à 17 ans, niveau 4</t>
  </si>
  <si>
    <t>Fièvres d'étiologie indéterminée, âge supérieur à 17 ans, très courte durée</t>
  </si>
  <si>
    <t>Septicémies, âge inférieur à 18 ans, niveau 1</t>
  </si>
  <si>
    <t>Septicémies, âge inférieur à 18 ans, niveau 2</t>
  </si>
  <si>
    <t>Septicémies, âge inférieur à 18 ans, niveau 3</t>
  </si>
  <si>
    <t>Septicémies, âge inférieur à 18 ans, niveau 4</t>
  </si>
  <si>
    <t>Septicémies, âge supérieur à 17 ans, niveau 1</t>
  </si>
  <si>
    <t>Septicémies, âge supérieur à 17 ans, niveau 2</t>
  </si>
  <si>
    <t>Septicémies, âge supérieur à 17 ans, niveau 3</t>
  </si>
  <si>
    <t>Septicémies, âge supérieur à 17 ans, niveau 4</t>
  </si>
  <si>
    <t>Septicémies, âge supérieur à 17 ans, très courte durée</t>
  </si>
  <si>
    <t>Paludisme, niveau 1</t>
  </si>
  <si>
    <t>Paludisme, niveau 2</t>
  </si>
  <si>
    <t>Paludisme, niveau 3</t>
  </si>
  <si>
    <t>Paludisme, niveau 4</t>
  </si>
  <si>
    <t>Paludisme, très courte durée</t>
  </si>
  <si>
    <t>Maladies infectieuses sévères, niveau 1</t>
  </si>
  <si>
    <t>Maladies infectieuses sévères, niveau 2</t>
  </si>
  <si>
    <t>Maladies infectieuses sévères, niveau 3</t>
  </si>
  <si>
    <t>Maladies infectieuses sévères, niveau 4</t>
  </si>
  <si>
    <t>Maladies infectieuses sévères, très courte durée</t>
  </si>
  <si>
    <t>Autres maladies infectieuses ou parasitaires, niveau 1</t>
  </si>
  <si>
    <t>Autres maladies infectieuses ou parasitaires, niveau 2</t>
  </si>
  <si>
    <t>Autres maladies infectieuses ou parasitaires, niveau 3</t>
  </si>
  <si>
    <t>Autres maladies infectieuses ou parasitaires, niveau 4</t>
  </si>
  <si>
    <t>Autres maladies infectieuses ou parasitaires, très courte durée</t>
  </si>
  <si>
    <t>Symptômes et autres recours aux soins de la CMD 18, très courte durée</t>
  </si>
  <si>
    <t>Autres maladies infectieuses concernant majoritairement la petite enfance, niveau 1</t>
  </si>
  <si>
    <t>Autres maladies infectieuses concernant majoritairement la petite enfance, niveau 2</t>
  </si>
  <si>
    <t>Autres maladies infectieuses concernant majoritairement la petite enfance, niveau 3</t>
  </si>
  <si>
    <t>Autres maladies infectieuses concernant majoritairement la petite enfance, niveau 4</t>
  </si>
  <si>
    <t>Interventions chirurgicales avec un diagnostic principal de maladie mentale, niveau 1</t>
  </si>
  <si>
    <t>Interventions chirurgicales avec un diagnostic principal de maladie mentale, niveau 2</t>
  </si>
  <si>
    <t>Interventions chirurgicales avec un diagnostic principal de maladie mentale, niveau 3</t>
  </si>
  <si>
    <t>Interventions chirurgicales avec un diagnostic principal de maladie mentale, niveau 4</t>
  </si>
  <si>
    <t>Troubles aigus de l'adaptation et du fonctionnement psychosocial, niveau 1</t>
  </si>
  <si>
    <t>Troubles aigus de l'adaptation et du fonctionnement psychosocial, niveau 2</t>
  </si>
  <si>
    <t>Troubles aigus de l'adaptation et du fonctionnement psychosocial, niveau 3</t>
  </si>
  <si>
    <t>Troubles aigus de l'adaptation et du fonctionnement psychosocial, niveau 4</t>
  </si>
  <si>
    <t>Troubles aigus de l'adaptation et du fonctionnement psychosocial, très courte durée</t>
  </si>
  <si>
    <t>Troubles mentaux d'origine organique et retards mentaux, âge supérieur à 79 ans, niveau 1</t>
  </si>
  <si>
    <t>Troubles mentaux d'origine organique et retards mentaux, âge supérieur à 79 ans, niveau 2</t>
  </si>
  <si>
    <t>Troubles mentaux d'origine organique et retards mentaux, âge supérieur à 79 ans, niveau 3</t>
  </si>
  <si>
    <t>Troubles mentaux d'origine organique et retards mentaux, âge supérieur à 79 ans, niveau 4</t>
  </si>
  <si>
    <t>Troubles mentaux d'origine organique et retards mentaux, âge supérieur à 79 ans, très courte durée</t>
  </si>
  <si>
    <t>Troubles mentaux d'origine organique et retards mentaux, âge inférieur à 80 ans, niveau 1</t>
  </si>
  <si>
    <t>Troubles mentaux d'origine organique et retards mentaux, âge inférieur à 80 ans, niveau 2</t>
  </si>
  <si>
    <t>Troubles mentaux d'origine organique et retards mentaux, âge inférieur à 80 ans, niveau 3</t>
  </si>
  <si>
    <t>Troubles mentaux d'origine organique et retards mentaux, âge inférieur à 80 ans, niveau 4</t>
  </si>
  <si>
    <t>Troubles mentaux d'origine organique et retards mentaux, âge inférieur à 80 ans, très courte durée</t>
  </si>
  <si>
    <t>Névroses autres que les névroses dépressives, niveau 1</t>
  </si>
  <si>
    <t>Névroses autres que les névroses dépressives, niveau 2</t>
  </si>
  <si>
    <t>Névroses autres que les névroses dépressives, niveau 3</t>
  </si>
  <si>
    <t>Névroses autres que les névroses dépressives, niveau 4</t>
  </si>
  <si>
    <t>Névroses autres que les névroses dépressives, très courte durée</t>
  </si>
  <si>
    <t>Névroses dépressives, niveau 1</t>
  </si>
  <si>
    <t>Névroses dépressives, niveau 2</t>
  </si>
  <si>
    <t>Névroses dépressives, niveau 3</t>
  </si>
  <si>
    <t>Névroses dépressives, niveau 4</t>
  </si>
  <si>
    <t>Névroses dépressives, très courte durée</t>
  </si>
  <si>
    <t>Anorexie mentale et boulimie, niveau 1</t>
  </si>
  <si>
    <t>Anorexie mentale et boulimie, niveau 2</t>
  </si>
  <si>
    <t>Anorexie mentale et boulimie, niveau 3</t>
  </si>
  <si>
    <t>Anorexie mentale et boulimie, niveau 4</t>
  </si>
  <si>
    <t>Anorexie mentale et boulimie, très courte durée</t>
  </si>
  <si>
    <t>Autres troubles de la personnalité et du comportement avec réactions impulsives, niveau 1</t>
  </si>
  <si>
    <t>Autres troubles de la personnalité et du comportement avec réactions impulsives, niveau 2</t>
  </si>
  <si>
    <t>Autres troubles de la personnalité et du comportement avec réactions impulsives, niveau 3</t>
  </si>
  <si>
    <t>Autres troubles de la personnalité et du comportement avec réactions impulsives, niveau 4</t>
  </si>
  <si>
    <t>Autres troubles de la personnalité et du comportement avec réactions impulsives, très courte durée</t>
  </si>
  <si>
    <t>Troubles bipolaires et syndromes dépressifs sévères, niveau 1</t>
  </si>
  <si>
    <t>Troubles bipolaires et syndromes dépressifs sévères, niveau 2</t>
  </si>
  <si>
    <t>Troubles bipolaires et syndromes dépressifs sévères, niveau 3</t>
  </si>
  <si>
    <t>Troubles bipolaires et syndromes dépressifs sévères, niveau 4</t>
  </si>
  <si>
    <t>Troubles bipolaires et syndromes dépressifs sévères, très courte durée</t>
  </si>
  <si>
    <t>Autres psychoses, âge supérieur à 79 ans, niveau 1</t>
  </si>
  <si>
    <t>Autres psychoses, âge supérieur à 79 ans, niveau 2</t>
  </si>
  <si>
    <t>Autres psychoses, âge supérieur à 79 ans, niveau 3</t>
  </si>
  <si>
    <t>Autres psychoses, âge supérieur à 79 ans, niveau 4</t>
  </si>
  <si>
    <t>Autres psychoses, âge supérieur à 79 ans, très courte durée</t>
  </si>
  <si>
    <t>Maladies et troubles du développement psychologiques de l'enfance, niveau 1</t>
  </si>
  <si>
    <t>Maladies et troubles du développement psychologiques de l'enfance, niveau 2</t>
  </si>
  <si>
    <t>Maladies et troubles du développement psychologiques de l'enfance, niveau 3</t>
  </si>
  <si>
    <t>Maladies et troubles du développement psychologiques de l'enfance, niveau 4</t>
  </si>
  <si>
    <t>Autres maladies et troubles mentaux de l'enfance, niveau 1</t>
  </si>
  <si>
    <t>Autres maladies et troubles mentaux de l'enfance, niveau 2</t>
  </si>
  <si>
    <t>Autres maladies et troubles mentaux de l'enfance, niveau 3</t>
  </si>
  <si>
    <t>Autres maladies et troubles mentaux de l'enfance, niveau 4</t>
  </si>
  <si>
    <t>Autres maladies et troubles mentaux de l'enfance, très courte durée</t>
  </si>
  <si>
    <t>Troubles de l'humeur, niveau 1</t>
  </si>
  <si>
    <t>Troubles de l'humeur, niveau 2</t>
  </si>
  <si>
    <t>Troubles de l'humeur, niveau 3</t>
  </si>
  <si>
    <t>Troubles de l'humeur, niveau 4</t>
  </si>
  <si>
    <t>Troubles de l'humeur, très courte durée</t>
  </si>
  <si>
    <t>Autres troubles mentaux, niveau 1</t>
  </si>
  <si>
    <t>Autres troubles mentaux, niveau 2</t>
  </si>
  <si>
    <t>Autres troubles mentaux, niveau 3</t>
  </si>
  <si>
    <t>Autres troubles mentaux, niveau 4</t>
  </si>
  <si>
    <t>Autres troubles mentaux, très courte durée</t>
  </si>
  <si>
    <t>Symptômes et autres recours aux soins de la CMD 19, très courte durée</t>
  </si>
  <si>
    <t>Toxicomanies non éthyliques avec dépendance, niveau 1</t>
  </si>
  <si>
    <t>Toxicomanies non éthyliques avec dépendance, niveau 2</t>
  </si>
  <si>
    <t>Toxicomanies non éthyliques avec dépendance, niveau 3</t>
  </si>
  <si>
    <t>Toxicomanies non éthyliques avec dépendance, niveau 4</t>
  </si>
  <si>
    <t>Toxicomanies non éthyliques avec dépendance, très courte durée</t>
  </si>
  <si>
    <t>Abus de drogues non éthyliques sans dépendance, niveau 1</t>
  </si>
  <si>
    <t>Abus de drogues non éthyliques sans dépendance, niveau 2</t>
  </si>
  <si>
    <t>Abus de drogues non éthyliques sans dépendance, niveau 3</t>
  </si>
  <si>
    <t>Abus de drogues non éthyliques sans dépendance, niveau 4</t>
  </si>
  <si>
    <t>Ethylisme avec dépendance, niveau 1</t>
  </si>
  <si>
    <t>Ethylisme avec dépendance, niveau 2</t>
  </si>
  <si>
    <t>Ethylisme avec dépendance, niveau 3</t>
  </si>
  <si>
    <t>Ethylisme avec dépendance, niveau 4</t>
  </si>
  <si>
    <t>Ethylisme avec dépendance, très courte durée</t>
  </si>
  <si>
    <t>Ethylisme aigu, niveau 1</t>
  </si>
  <si>
    <t>Ethylisme aigu, niveau 2</t>
  </si>
  <si>
    <t>Ethylisme aigu, niveau 3</t>
  </si>
  <si>
    <t>Ethylisme aigu, niveau 4</t>
  </si>
  <si>
    <t>Troubles mentaux organiques induits par l'alcool ou d'autres substances, niveau 1</t>
  </si>
  <si>
    <t>Troubles mentaux organiques induits par l'alcool ou d'autres substances, niveau 2</t>
  </si>
  <si>
    <t>Troubles mentaux organiques induits par l'alcool ou d'autres substances, niveau 3</t>
  </si>
  <si>
    <t>Troubles mentaux organiques induits par l'alcool ou d'autres substances, niveau 4</t>
  </si>
  <si>
    <t>Troubles mentaux organiques induits par l'alcool ou d'autres substances, très courte durée</t>
  </si>
  <si>
    <t>Interventions sur la main ou le poignet à la suite de blessures, niveau 1</t>
  </si>
  <si>
    <t>Interventions sur la main ou le poignet à la suite de blessures, niveau 2</t>
  </si>
  <si>
    <t>Interventions sur la main ou le poignet à la suite de blessures, niveau 3</t>
  </si>
  <si>
    <t>Interventions sur la main ou le poignet à la suite de blessures, niveau 4</t>
  </si>
  <si>
    <t>Interventions sur la main ou le poignet à la suite de blessures, en ambulatoire</t>
  </si>
  <si>
    <t>Autres interventions pour blessures ou complications d'acte, niveau 1</t>
  </si>
  <si>
    <t>Autres interventions pour blessures ou complications d'acte, niveau 2</t>
  </si>
  <si>
    <t>Autres interventions pour blessures ou complications d'acte, niveau 3</t>
  </si>
  <si>
    <t>Autres interventions pour blessures ou complications d'acte, niveau 4</t>
  </si>
  <si>
    <t>Autres interventions pour blessures ou complications d'acte, en ambulatoire</t>
  </si>
  <si>
    <t>Greffes de peau ou parages de plaies pour lésions autres que des brûlures, niveau 1</t>
  </si>
  <si>
    <t>Greffes de peau ou parages de plaies pour lésions autres que des brûlures, niveau 2</t>
  </si>
  <si>
    <t>Greffes de peau ou parages de plaies pour lésions autres que des brûlures, niveau 3</t>
  </si>
  <si>
    <t>Greffes de peau ou parages de plaies pour lésions autres que des brûlures, niveau 4</t>
  </si>
  <si>
    <t>Greffes de peau ou parages de plaies pour lésions autres que des brûlures, en ambulatoire</t>
  </si>
  <si>
    <t>Effets toxiques des médicaments et substances biologiques, âge inférieur à 18 ans, niveau 1</t>
  </si>
  <si>
    <t>Effets toxiques des médicaments et substances biologiques, âge inférieur à 18 ans, niveau 2</t>
  </si>
  <si>
    <t>Effets toxiques des médicaments et substances biologiques, âge inférieur à 18 ans, niveau 3</t>
  </si>
  <si>
    <t>Effets toxiques des médicaments et substances biologiques, âge inférieur à 18 ans, niveau 4</t>
  </si>
  <si>
    <t>Effets toxiques des médicaments et substances biologiques, âge inférieur à 18 ans, très courte durée</t>
  </si>
  <si>
    <t>Réactions allergiques non classées ailleurs, âge inférieur à 18 ans, niveau 1</t>
  </si>
  <si>
    <t>Réactions allergiques non classées ailleurs, âge inférieur à 18 ans, niveau 2</t>
  </si>
  <si>
    <t>Réactions allergiques non classées ailleurs, âge inférieur à 18 ans, niveau 3</t>
  </si>
  <si>
    <t>Réactions allergiques non classées ailleurs, âge inférieur à 18 ans, niveau 4</t>
  </si>
  <si>
    <t>Réactions allergiques non classées ailleurs, âge inférieur à 18 ans, très courte durée</t>
  </si>
  <si>
    <t>Réactions allergiques non classées ailleurs, âge supérieur à 17 ans, niveau 1</t>
  </si>
  <si>
    <t>Réactions allergiques non classées ailleurs, âge supérieur à 17 ans, niveau 2</t>
  </si>
  <si>
    <t>Réactions allergiques non classées ailleurs, âge supérieur à 17 ans, niveau 3</t>
  </si>
  <si>
    <t>Réactions allergiques non classées ailleurs, âge supérieur à 17 ans, niveau 4</t>
  </si>
  <si>
    <t>Réactions allergiques non classées ailleurs, âge supérieur à 17 ans, très courte durée</t>
  </si>
  <si>
    <t>Traumatismes imprécis, âge inférieur à 18 ans, niveau 1</t>
  </si>
  <si>
    <t>Traumatismes imprécis, âge inférieur à 18 ans, niveau 2</t>
  </si>
  <si>
    <t>Traumatismes imprécis, âge inférieur à 18 ans, niveau 3</t>
  </si>
  <si>
    <t>Traumatismes imprécis, âge inférieur à 18 ans, niveau 4</t>
  </si>
  <si>
    <t>Traumatismes imprécis, âge supérieur à 17 ans, niveau 1</t>
  </si>
  <si>
    <t>Traumatismes imprécis, âge supérieur à 17 ans, niveau 2</t>
  </si>
  <si>
    <t>Traumatismes imprécis, âge supérieur à 17 ans, niveau 3</t>
  </si>
  <si>
    <t>Traumatismes imprécis, âge supérieur à 17 ans, niveau 4</t>
  </si>
  <si>
    <t>Traumatismes imprécis, âge supérieur à 17 ans, très courte durée</t>
  </si>
  <si>
    <t>Effets toxiques des médicaments et substances biologiques, âge supérieur à 17 ans, niveau 1</t>
  </si>
  <si>
    <t>Effets toxiques des médicaments et substances biologiques, âge supérieur à 17 ans, niveau 2</t>
  </si>
  <si>
    <t>Effets toxiques des médicaments et substances biologiques, âge supérieur à 17 ans, niveau 3</t>
  </si>
  <si>
    <t>Effets toxiques des médicaments et substances biologiques, âge supérieur à 17 ans, niveau 4</t>
  </si>
  <si>
    <t>Effets toxiques des médicaments et substances biologiques, âge supérieur à 17 ans, très courte durée</t>
  </si>
  <si>
    <t>Effets toxiques des autres substances chimiques, niveau 1</t>
  </si>
  <si>
    <t>Effets toxiques des autres substances chimiques, niveau 2</t>
  </si>
  <si>
    <t>Effets toxiques des autres substances chimiques, niveau 3</t>
  </si>
  <si>
    <t>Effets toxiques des autres substances chimiques, niveau 4</t>
  </si>
  <si>
    <t>Effets toxiques des autres substances chimiques, très courte durée</t>
  </si>
  <si>
    <t>Autres effets toxiques, niveau 1</t>
  </si>
  <si>
    <t>Autres effets toxiques, niveau 2</t>
  </si>
  <si>
    <t>Autres effets toxiques, niveau 3</t>
  </si>
  <si>
    <t>Autres effets toxiques, niveau 4</t>
  </si>
  <si>
    <t>Maltraitance, niveau 1</t>
  </si>
  <si>
    <t>Maltraitance, niveau 2</t>
  </si>
  <si>
    <t>Maltraitance, niveau 3</t>
  </si>
  <si>
    <t>Maltraitance, niveau 4</t>
  </si>
  <si>
    <t>Autres traumatismes et effets nocifs autres que les intoxications, niveau 1</t>
  </si>
  <si>
    <t>Autres traumatismes et effets nocifs autres que les intoxications, niveau 2</t>
  </si>
  <si>
    <t>Autres traumatismes et effets nocifs autres que les intoxications, niveau 3</t>
  </si>
  <si>
    <t>Autres traumatismes et effets nocifs autres que les intoxications, niveau 4</t>
  </si>
  <si>
    <t>Autres traumatismes et effets nocifs autres que les intoxications, très courte durée</t>
  </si>
  <si>
    <t>Rejets de greffe, niveau 1</t>
  </si>
  <si>
    <t>Rejets de greffe, niveau 2</t>
  </si>
  <si>
    <t>Rejets de greffe, niveau 3</t>
  </si>
  <si>
    <t>Rejets de greffe, niveau 4</t>
  </si>
  <si>
    <t>Rejets de greffe, très courte durée</t>
  </si>
  <si>
    <t>Autres complications iatrogéniques non classées ailleurs, niveau 1</t>
  </si>
  <si>
    <t>Autres complications iatrogéniques non classées ailleurs, niveau 2</t>
  </si>
  <si>
    <t>Autres complications iatrogéniques non classées ailleurs, niveau 3</t>
  </si>
  <si>
    <t>Autres complications iatrogéniques non classées ailleurs, niveau 4</t>
  </si>
  <si>
    <t>Autres complications iatrogéniques non classées ailleurs, très courte durée</t>
  </si>
  <si>
    <t>Brûlures non étendues avec greffe cutanée, niveau 1</t>
  </si>
  <si>
    <t>Brûlures non étendues avec greffe cutanée, niveau 2</t>
  </si>
  <si>
    <t>Brûlures non étendues avec greffe cutanée, niveau 3</t>
  </si>
  <si>
    <t>Brûlures non étendues avec greffe cutanée, niveau 4</t>
  </si>
  <si>
    <t>Brûlures non étendues avec greffe cutanée, en ambulatoire</t>
  </si>
  <si>
    <t>Brûlures non étendues avec parages de plaie ou autres interventions chirurgicales, niveau 1</t>
  </si>
  <si>
    <t>Brûlures non étendues avec parages de plaie ou autres interventions chirurgicales, niveau 2</t>
  </si>
  <si>
    <t>Brûlures non étendues avec parages de plaie ou autres interventions chirurgicales, niveau 3</t>
  </si>
  <si>
    <t>Brûlures non étendues avec parages de plaie ou autres interventions chirurgicales, niveau 4</t>
  </si>
  <si>
    <t>Brûlures et gelures non étendues sans intervention chirurgicale, niveau 1</t>
  </si>
  <si>
    <t>Brûlures et gelures non étendues sans intervention chirurgicale, niveau 2</t>
  </si>
  <si>
    <t>Brûlures et gelures non étendues sans intervention chirurgicale, niveau 3</t>
  </si>
  <si>
    <t>Brûlures et gelures non étendues sans intervention chirurgicale, niveau 4</t>
  </si>
  <si>
    <t>Brûlures et gelures non étendues sans intervention chirurgicale, très courte durée</t>
  </si>
  <si>
    <t>Brûlures étendues, niveau 1</t>
  </si>
  <si>
    <t>Brûlures étendues, niveau 2</t>
  </si>
  <si>
    <t>Brûlures étendues, niveau 3</t>
  </si>
  <si>
    <t>Brûlures étendues, niveau 4</t>
  </si>
  <si>
    <t>Interventions chirurgicales avec autres motifs de recours aux services de santé, niveau 1</t>
  </si>
  <si>
    <t>Interventions chirurgicales avec autres motifs de recours aux services de santé, niveau 2</t>
  </si>
  <si>
    <t>Interventions chirurgicales avec autres motifs de recours aux services de santé, niveau 3</t>
  </si>
  <si>
    <t>Interventions chirurgicales avec autres motifs de recours aux services de santé, niveau 4</t>
  </si>
  <si>
    <t>Interventions chirurgicales avec autres motifs de recours aux services de santé, en ambulatoire</t>
  </si>
  <si>
    <t>Rééducation, très courte durée</t>
  </si>
  <si>
    <t>Autres facteurs influant sur l'état de santé, niveau 1</t>
  </si>
  <si>
    <t>Autres facteurs influant sur l'état de santé, niveau 2</t>
  </si>
  <si>
    <t>Autres facteurs influant sur l'état de santé, niveau 3</t>
  </si>
  <si>
    <t>Autres facteurs influant sur l'état de santé, niveau 4</t>
  </si>
  <si>
    <t>Autres facteurs influant sur l'état de santé, très courte durée</t>
  </si>
  <si>
    <t>Chimiothérapie pour affections non tumorales, niveau 1</t>
  </si>
  <si>
    <t>Chimiothérapie pour affections non tumorales, niveau 2</t>
  </si>
  <si>
    <t>Chimiothérapie pour affections non tumorales, niveau 3</t>
  </si>
  <si>
    <t>Chimiothérapie pour affections non tumorales, niveau 4</t>
  </si>
  <si>
    <t>Soins de contrôle chirurgicaux, niveau 1</t>
  </si>
  <si>
    <t>Soins de contrôle chirurgicaux, niveau 2</t>
  </si>
  <si>
    <t>Soins de contrôle chirurgicaux, niveau 3</t>
  </si>
  <si>
    <t>Soins de contrôle chirurgicaux, niveau 4</t>
  </si>
  <si>
    <t>Soins de contrôle chirurgicaux, très courte durée</t>
  </si>
  <si>
    <t>Autres motifs concernant majoritairement la petite enfance, niveau 1</t>
  </si>
  <si>
    <t>Autres motifs concernant majoritairement la petite enfance, niveau 2</t>
  </si>
  <si>
    <t>Autres motifs concernant majoritairement la petite enfance, niveau 3</t>
  </si>
  <si>
    <t>Autres motifs concernant majoritairement la petite enfance, niveau 4</t>
  </si>
  <si>
    <t>Autres motifs concernant majoritairement la petite enfance, très courte durée</t>
  </si>
  <si>
    <t>Convalescences et autres motifs sociaux, très courte durée</t>
  </si>
  <si>
    <t>Autres symptômes et motifs de recours aux soins de la CMD 23, très courte durée</t>
  </si>
  <si>
    <t>Désensibilisations et tests allergologiques nécessitant une hospitalisation, très courte durée</t>
  </si>
  <si>
    <t>Soins Palliatifs, avec ou sans acte, très courte durée</t>
  </si>
  <si>
    <t>Interventions pour maladie due au VIH, niveau 1</t>
  </si>
  <si>
    <t>Interventions pour maladie due au VIH, niveau 2</t>
  </si>
  <si>
    <t>Interventions pour maladie due au VIH, niveau 3</t>
  </si>
  <si>
    <t>Interventions pour maladie due au VIH, niveau 4</t>
  </si>
  <si>
    <t>Maladies dues au VIH, avec une seule complication infectieuse</t>
  </si>
  <si>
    <t>Maladies dues au VIH, avec plusieurs complications infectieuses</t>
  </si>
  <si>
    <t>Autres maladies dues au VIH, très courte durée</t>
  </si>
  <si>
    <t>Maladies dues au VIH, âge inférieur à 13 ans, niveau 1</t>
  </si>
  <si>
    <t>Maladies dues au VIH, âge inférieur à 13 ans, niveau 2</t>
  </si>
  <si>
    <t>Maladies dues au VIH, âge inférieur à 13 ans, niveau 3</t>
  </si>
  <si>
    <t>Maladies dues au VIH, âge inférieur à 13 ans, niveau 4</t>
  </si>
  <si>
    <t>Interventions pour traumatismes multiples graves, niveau 1</t>
  </si>
  <si>
    <t>Interventions pour traumatismes multiples graves, niveau 2</t>
  </si>
  <si>
    <t>Interventions pour traumatismes multiples graves, niveau 3</t>
  </si>
  <si>
    <t>Interventions pour traumatismes multiples graves, niveau 4</t>
  </si>
  <si>
    <t>Traumatismes multiples graves, niveau 1</t>
  </si>
  <si>
    <t>Traumatismes multiples graves, niveau 2</t>
  </si>
  <si>
    <t>Traumatismes multiples graves, niveau 3</t>
  </si>
  <si>
    <t>Traumatismes multiples graves, niveau 4</t>
  </si>
  <si>
    <t>Transplantations hépatiques, niveau 1</t>
  </si>
  <si>
    <t>Transplantations hépatiques, niveau 2</t>
  </si>
  <si>
    <t>Transplantations hépatiques, niveau 3</t>
  </si>
  <si>
    <t>Transplantations hépatiques, niveau 4</t>
  </si>
  <si>
    <t>Transplantations pancréatiques, niveau 1</t>
  </si>
  <si>
    <t>Transplantations pancréatiques, niveau 2</t>
  </si>
  <si>
    <t>Transplantations pancréatiques, niveau 3</t>
  </si>
  <si>
    <t>Transplantations pancréatiques, niveau 4</t>
  </si>
  <si>
    <t>Transplantations pulmonaires, niveau 1</t>
  </si>
  <si>
    <t>Transplantations pulmonaires, niveau 2</t>
  </si>
  <si>
    <t>Transplantations pulmonaires, niveau 3</t>
  </si>
  <si>
    <t>Transplantations pulmonaires, niveau 4</t>
  </si>
  <si>
    <t>Transplantations cardiaques, niveau 1</t>
  </si>
  <si>
    <t>Transplantations cardiaques, niveau 2</t>
  </si>
  <si>
    <t>Transplantations cardiaques, niveau 3</t>
  </si>
  <si>
    <t>Transplantations cardiaques, niveau 4</t>
  </si>
  <si>
    <t>Transplantations rénales, niveau 1</t>
  </si>
  <si>
    <t>Transplantations rénales, niveau 2</t>
  </si>
  <si>
    <t>Transplantations rénales, niveau 3</t>
  </si>
  <si>
    <t>Transplantations rénales, niveau 4</t>
  </si>
  <si>
    <t>Autres transplantations, niveau 4</t>
  </si>
  <si>
    <t>Allogreffes de cellules souches hématopoïétiques, niveau 1</t>
  </si>
  <si>
    <t>Allogreffes de cellules souches hématopoïétiques, niveau 2</t>
  </si>
  <si>
    <t>Allogreffes de cellules souches hématopoïétiques, niveau 3</t>
  </si>
  <si>
    <t>Allogreffes de cellules souches hématopoïétiques, niveau 4</t>
  </si>
  <si>
    <t>NS</t>
  </si>
  <si>
    <t>NS : inf. 11 </t>
  </si>
  <si>
    <t xml:space="preserve">Les groupes planification (GP) </t>
  </si>
  <si>
    <t>Il s'agit d'une répartition synthétique des séjours en 75 catégories suivant une logique de planification des soins (i.e : repérer les disciplines suivant la logique des autorisations et de la planification) tout en conservant la logique médicale de la classification.</t>
  </si>
  <si>
    <t>Pour en savoir plus, voir : https://www.atih.sante.fr/regroupement-des-ghm-en-2020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</si>
</sst>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 _€_-;\-* #,##0.00\ _€_-;_-* &quot;-&quot;??\ _€_-;_-@_-"/>
    <numFmt numFmtId="164" formatCode="0.0%"/>
    <numFmt numFmtId="165" formatCode="\+0.0%;\-0.0%;0"/>
    <numFmt numFmtId="166" formatCode="#,##0.00,"/>
    <numFmt numFmtId="167" formatCode="#,##0.00,,"/>
    <numFmt numFmtId="168" formatCode="0.0"/>
    <numFmt numFmtId="169" formatCode="#,##0.0"/>
    <numFmt numFmtId="170" formatCode="#,##0.0,"/>
    <numFmt numFmtId="171" formatCode="\+0;\-0;0"/>
  </numFmts>
  <fonts count="68" x14ac:knownFonts="1">
    <font>
      <sz val="10"/>
      <name val="MS Sans Serif"/>
      <family val="2"/>
    </font>
    <font>
      <sz val="10"/>
      <name val="MS Sans Serif"/>
      <family val="2"/>
    </font>
    <font>
      <sz val="10"/>
      <name val="Arial"/>
      <family val="2"/>
    </font>
    <font>
      <b/>
      <sz val="8"/>
      <color rgb="FFFFFFFF"/>
      <name val="Arial"/>
      <family val="2"/>
      <scheme val="minor"/>
    </font>
    <font>
      <sz val="8"/>
      <color rgb="FFFFFFFF"/>
      <name val="Arial"/>
      <family val="2"/>
      <scheme val="minor"/>
    </font>
    <font>
      <sz val="8"/>
      <color theme="6"/>
      <name val="Arial"/>
      <family val="2"/>
    </font>
    <font>
      <sz val="8"/>
      <color rgb="FFFFFFFF"/>
      <name val="Arial"/>
      <family val="2"/>
    </font>
    <font>
      <sz val="8"/>
      <name val="Arial"/>
      <family val="2"/>
    </font>
    <font>
      <b/>
      <sz val="8"/>
      <color rgb="FFFFFFFF"/>
      <name val="Arial"/>
      <family val="2"/>
    </font>
    <font>
      <sz val="8"/>
      <color theme="0"/>
      <name val="Arial"/>
      <family val="2"/>
    </font>
    <font>
      <b/>
      <sz val="8"/>
      <color theme="0"/>
      <name val="Arial"/>
      <family val="2"/>
    </font>
    <font>
      <i/>
      <sz val="8"/>
      <color rgb="FF453B50"/>
      <name val="Arial"/>
      <family val="2"/>
    </font>
    <font>
      <sz val="9"/>
      <color rgb="FF453B50"/>
      <name val="Arial"/>
      <family val="2"/>
    </font>
    <font>
      <b/>
      <sz val="9"/>
      <color rgb="FF453B50"/>
      <name val="Arial"/>
      <family val="2"/>
    </font>
    <font>
      <sz val="8"/>
      <color rgb="FF453B50"/>
      <name val="Arial"/>
      <family val="2"/>
    </font>
    <font>
      <b/>
      <sz val="10"/>
      <color rgb="FF453B50"/>
      <name val="Arial"/>
      <family val="2"/>
    </font>
    <font>
      <i/>
      <sz val="8"/>
      <color rgb="FF453B50"/>
      <name val="Arial"/>
      <family val="2"/>
      <scheme val="minor"/>
    </font>
    <font>
      <b/>
      <sz val="10"/>
      <color rgb="FF453B50"/>
      <name val="MS Sans Serif"/>
      <family val="2"/>
    </font>
    <font>
      <sz val="10"/>
      <color rgb="FF453B50"/>
      <name val="Arial"/>
      <family val="2"/>
    </font>
    <font>
      <b/>
      <sz val="8"/>
      <color rgb="FFFF0000"/>
      <name val="Arial"/>
      <family val="2"/>
    </font>
    <font>
      <b/>
      <i/>
      <sz val="8"/>
      <color theme="4" tint="-0.249977111117893"/>
      <name val="Arial"/>
      <family val="2"/>
      <scheme val="major"/>
    </font>
    <font>
      <sz val="10"/>
      <color theme="1"/>
      <name val="MS Sans Serif"/>
      <family val="2"/>
    </font>
    <font>
      <b/>
      <sz val="10"/>
      <color rgb="FF4E455D"/>
      <name val="Arial"/>
      <family val="2"/>
      <scheme val="minor"/>
    </font>
    <font>
      <sz val="10"/>
      <color rgb="FF4E455D"/>
      <name val="Arial"/>
      <family val="2"/>
      <scheme val="minor"/>
    </font>
    <font>
      <sz val="10"/>
      <color rgb="FF4E455D"/>
      <name val="Arial"/>
      <family val="2"/>
    </font>
    <font>
      <sz val="10"/>
      <color theme="1"/>
      <name val="Arial"/>
      <family val="2"/>
      <scheme val="minor"/>
    </font>
    <font>
      <sz val="10"/>
      <color rgb="FFFF0000"/>
      <name val="Arial"/>
      <family val="2"/>
      <scheme val="minor"/>
    </font>
    <font>
      <b/>
      <sz val="10"/>
      <color rgb="FF2092C6"/>
      <name val="Arial"/>
      <family val="2"/>
      <scheme val="minor"/>
    </font>
    <font>
      <sz val="10"/>
      <name val="Arial"/>
      <family val="2"/>
      <scheme val="minor"/>
    </font>
    <font>
      <b/>
      <sz val="10"/>
      <color theme="1"/>
      <name val="Arial"/>
      <family val="2"/>
      <scheme val="minor"/>
    </font>
    <font>
      <b/>
      <sz val="10"/>
      <color theme="0"/>
      <name val="Arial"/>
      <family val="2"/>
    </font>
    <font>
      <i/>
      <sz val="8"/>
      <color theme="4" tint="-0.249977111117893"/>
      <name val="Arial"/>
      <family val="2"/>
      <scheme val="major"/>
    </font>
    <font>
      <sz val="10"/>
      <color theme="0" tint="-4.9989318521683403E-2"/>
      <name val="Arial"/>
      <family val="2"/>
      <scheme val="minor"/>
    </font>
    <font>
      <i/>
      <sz val="8"/>
      <color rgb="FF4E455D"/>
      <name val="Arial"/>
      <family val="2"/>
      <scheme val="minor"/>
    </font>
    <font>
      <sz val="9"/>
      <color rgb="FF4E455D"/>
      <name val="Arial"/>
      <family val="2"/>
    </font>
    <font>
      <b/>
      <sz val="9"/>
      <color rgb="FF4E455D"/>
      <name val="Arial"/>
      <family val="2"/>
    </font>
    <font>
      <sz val="8"/>
      <color theme="1"/>
      <name val="Arial"/>
      <family val="2"/>
      <scheme val="minor"/>
    </font>
    <font>
      <b/>
      <sz val="8"/>
      <color theme="1"/>
      <name val="Arial"/>
      <family val="2"/>
      <scheme val="minor"/>
    </font>
    <font>
      <sz val="8"/>
      <color theme="0"/>
      <name val="Arial"/>
      <family val="2"/>
      <scheme val="minor"/>
    </font>
    <font>
      <sz val="10"/>
      <color theme="0"/>
      <name val="Arial"/>
      <family val="2"/>
    </font>
    <font>
      <i/>
      <sz val="8"/>
      <name val="Arial"/>
      <family val="2"/>
    </font>
    <font>
      <b/>
      <sz val="10"/>
      <color theme="1"/>
      <name val="Arial"/>
      <family val="2"/>
    </font>
    <font>
      <u/>
      <sz val="10"/>
      <color theme="10"/>
      <name val="MS Sans Serif"/>
      <family val="2"/>
    </font>
    <font>
      <sz val="10"/>
      <color theme="3"/>
      <name val="Arial"/>
      <family val="2"/>
      <scheme val="minor"/>
    </font>
    <font>
      <b/>
      <sz val="10"/>
      <color theme="0"/>
      <name val="MS Sans Serif"/>
    </font>
    <font>
      <i/>
      <sz val="8"/>
      <color theme="1"/>
      <name val="Arial"/>
      <family val="2"/>
      <scheme val="minor"/>
    </font>
    <font>
      <sz val="10"/>
      <name val="MS Sans Serif"/>
    </font>
    <font>
      <sz val="10"/>
      <color rgb="FFFF0000"/>
      <name val="Arial"/>
      <family val="2"/>
    </font>
    <font>
      <b/>
      <sz val="14"/>
      <color theme="2"/>
      <name val="Arial"/>
      <family val="2"/>
    </font>
    <font>
      <b/>
      <sz val="10"/>
      <color rgb="FFFFFFFF"/>
      <name val="Arial"/>
      <family val="2"/>
    </font>
    <font>
      <b/>
      <sz val="10"/>
      <name val="Arial"/>
      <family val="2"/>
    </font>
    <font>
      <b/>
      <sz val="10"/>
      <name val="MS Sans Serif"/>
      <family val="2"/>
    </font>
    <font>
      <sz val="9"/>
      <color theme="1"/>
      <name val="Arial"/>
      <family val="2"/>
      <scheme val="minor"/>
    </font>
    <font>
      <b/>
      <sz val="20"/>
      <color theme="1"/>
      <name val="Arial"/>
      <family val="2"/>
    </font>
    <font>
      <b/>
      <sz val="14"/>
      <color theme="1"/>
      <name val="Arial"/>
      <family val="2"/>
      <scheme val="major"/>
    </font>
    <font>
      <i/>
      <sz val="10"/>
      <color rgb="FF4E455D"/>
      <name val="Arial"/>
      <family val="2"/>
    </font>
    <font>
      <sz val="10"/>
      <color theme="0" tint="-0.34998626667073579"/>
      <name val="Arial"/>
      <family val="2"/>
      <scheme val="minor"/>
    </font>
    <font>
      <sz val="10"/>
      <color theme="3"/>
      <name val="MS Sans Serif"/>
      <family val="2"/>
    </font>
    <font>
      <b/>
      <sz val="9"/>
      <color theme="1"/>
      <name val="Arial"/>
      <family val="2"/>
      <scheme val="minor"/>
    </font>
    <font>
      <sz val="8"/>
      <color rgb="FF000000"/>
      <name val="Arial"/>
      <family val="2"/>
      <scheme val="minor"/>
    </font>
    <font>
      <sz val="8"/>
      <color rgb="FF4E455D"/>
      <name val="Arial"/>
      <family val="2"/>
      <scheme val="minor"/>
    </font>
    <font>
      <b/>
      <sz val="8"/>
      <color rgb="FF4E455D"/>
      <name val="Arial"/>
      <family val="2"/>
      <scheme val="minor"/>
    </font>
    <font>
      <sz val="8"/>
      <name val="Arial"/>
      <family val="2"/>
      <scheme val="minor"/>
    </font>
    <font>
      <sz val="9"/>
      <name val="Arial"/>
      <family val="2"/>
    </font>
    <font>
      <b/>
      <sz val="9"/>
      <name val="Arial"/>
      <family val="2"/>
    </font>
    <font>
      <b/>
      <sz val="8"/>
      <name val="Arial"/>
      <family val="2"/>
      <scheme val="minor"/>
    </font>
    <font>
      <b/>
      <sz val="20"/>
      <color theme="1"/>
      <name val="Arial"/>
      <family val="2"/>
      <scheme val="minor"/>
    </font>
    <font>
      <sz val="9"/>
      <color rgb="FF44546A"/>
      <name val="Times New Roman"/>
      <family val="1"/>
    </font>
  </fonts>
  <fills count="27">
    <fill>
      <patternFill patternType="none"/>
    </fill>
    <fill>
      <patternFill patternType="gray125"/>
    </fill>
    <fill>
      <patternFill patternType="solid">
        <fgColor rgb="FF2092C6"/>
        <bgColor rgb="FF000000"/>
      </patternFill>
    </fill>
    <fill>
      <patternFill patternType="solid">
        <fgColor rgb="FFE8FAFE"/>
        <bgColor indexed="64"/>
      </patternFill>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55A935"/>
        <bgColor indexed="64"/>
      </patternFill>
    </fill>
    <fill>
      <patternFill patternType="solid">
        <fgColor theme="7"/>
        <bgColor indexed="64"/>
      </patternFill>
    </fill>
    <fill>
      <patternFill patternType="solid">
        <fgColor rgb="FF2E8EC6"/>
        <bgColor indexed="64"/>
      </patternFill>
    </fill>
    <fill>
      <patternFill patternType="solid">
        <fgColor theme="2" tint="-0.499984740745262"/>
        <bgColor indexed="64"/>
      </patternFill>
    </fill>
    <fill>
      <patternFill patternType="solid">
        <fgColor theme="2" tint="0.79998168889431442"/>
        <bgColor rgb="FF000000"/>
      </patternFill>
    </fill>
    <fill>
      <patternFill patternType="solid">
        <fgColor theme="2" tint="0.79998168889431442"/>
        <bgColor indexed="64"/>
      </patternFill>
    </fill>
    <fill>
      <patternFill patternType="solid">
        <fgColor theme="1" tint="0.79998168889431442"/>
        <bgColor indexed="64"/>
      </patternFill>
    </fill>
    <fill>
      <patternFill patternType="solid">
        <fgColor theme="4" tint="-0.249977111117893"/>
        <bgColor indexed="64"/>
      </patternFill>
    </fill>
    <fill>
      <patternFill patternType="solid">
        <fgColor rgb="FFFFFFFF"/>
        <bgColor indexed="64"/>
      </patternFill>
    </fill>
    <fill>
      <patternFill patternType="solid">
        <fgColor rgb="FF2092C6"/>
        <bgColor indexed="64"/>
      </patternFill>
    </fill>
    <fill>
      <patternFill patternType="solid">
        <fgColor theme="4"/>
        <bgColor indexed="64"/>
      </patternFill>
    </fill>
    <fill>
      <patternFill patternType="solid">
        <fgColor rgb="FF948CA8"/>
        <bgColor rgb="FF000000"/>
      </patternFill>
    </fill>
    <fill>
      <patternFill patternType="solid">
        <fgColor rgb="FF7D7395"/>
        <bgColor indexed="64"/>
      </patternFill>
    </fill>
    <fill>
      <patternFill patternType="solid">
        <fgColor theme="2" tint="0.59999389629810485"/>
        <bgColor rgb="FF000000"/>
      </patternFill>
    </fill>
    <fill>
      <patternFill patternType="solid">
        <fgColor theme="2" tint="0.59999389629810485"/>
        <bgColor indexed="64"/>
      </patternFill>
    </fill>
    <fill>
      <patternFill patternType="solid">
        <fgColor rgb="FF55A935"/>
        <bgColor rgb="FF000000"/>
      </patternFill>
    </fill>
    <fill>
      <patternFill patternType="solid">
        <fgColor rgb="FFC87779"/>
        <bgColor rgb="FF000000"/>
      </patternFill>
    </fill>
    <fill>
      <patternFill patternType="solid">
        <fgColor rgb="FFEDD1D2"/>
        <bgColor indexed="64"/>
      </patternFill>
    </fill>
    <fill>
      <patternFill patternType="solid">
        <fgColor rgb="FF67292B"/>
        <bgColor indexed="64"/>
      </patternFill>
    </fill>
    <fill>
      <patternFill patternType="solid">
        <fgColor theme="0" tint="-0.14999847407452621"/>
        <bgColor indexed="64"/>
      </patternFill>
    </fill>
  </fills>
  <borders count="114">
    <border>
      <left/>
      <right/>
      <top/>
      <bottom/>
      <diagonal/>
    </border>
    <border>
      <left style="thin">
        <color indexed="64"/>
      </left>
      <right style="thin">
        <color indexed="64"/>
      </right>
      <top/>
      <bottom/>
      <diagonal/>
    </border>
    <border>
      <left style="thin">
        <color rgb="FF4E455D"/>
      </left>
      <right style="thin">
        <color rgb="FF4E455D"/>
      </right>
      <top style="thin">
        <color rgb="FF4E455D"/>
      </top>
      <bottom style="thin">
        <color rgb="FF4E455D"/>
      </bottom>
      <diagonal/>
    </border>
    <border>
      <left/>
      <right style="thin">
        <color rgb="FF4E455D"/>
      </right>
      <top style="thin">
        <color rgb="FF4E455D"/>
      </top>
      <bottom style="thin">
        <color rgb="FF4E455D"/>
      </bottom>
      <diagonal/>
    </border>
    <border>
      <left style="thin">
        <color rgb="FF4E455D"/>
      </left>
      <right style="thin">
        <color rgb="FF4E455D"/>
      </right>
      <top style="thin">
        <color rgb="FF4E455D"/>
      </top>
      <bottom/>
      <diagonal/>
    </border>
    <border>
      <left style="thin">
        <color rgb="FF4E455D"/>
      </left>
      <right style="thin">
        <color rgb="FF4E455D"/>
      </right>
      <top/>
      <bottom/>
      <diagonal/>
    </border>
    <border>
      <left style="thin">
        <color rgb="FF4E455D"/>
      </left>
      <right style="thin">
        <color rgb="FF4E455D"/>
      </right>
      <top/>
      <bottom style="thin">
        <color rgb="FF4E455D"/>
      </bottom>
      <diagonal/>
    </border>
    <border>
      <left style="thin">
        <color rgb="FF4E455D"/>
      </left>
      <right/>
      <top style="thin">
        <color rgb="FF4E455D"/>
      </top>
      <bottom style="thin">
        <color rgb="FF4E455D"/>
      </bottom>
      <diagonal/>
    </border>
    <border>
      <left style="thin">
        <color rgb="FF4E455D"/>
      </left>
      <right/>
      <top style="thin">
        <color rgb="FF4E455D"/>
      </top>
      <bottom/>
      <diagonal/>
    </border>
    <border>
      <left style="thin">
        <color rgb="FF4E455D"/>
      </left>
      <right/>
      <top/>
      <bottom style="thin">
        <color rgb="FF4E455D"/>
      </bottom>
      <diagonal/>
    </border>
    <border>
      <left style="thin">
        <color rgb="FF4E455D"/>
      </left>
      <right style="thin">
        <color indexed="64"/>
      </right>
      <top/>
      <bottom/>
      <diagonal/>
    </border>
    <border>
      <left style="thin">
        <color indexed="64"/>
      </left>
      <right style="thin">
        <color rgb="FF4E455D"/>
      </right>
      <top/>
      <bottom/>
      <diagonal/>
    </border>
    <border>
      <left style="thin">
        <color rgb="FF4E455D"/>
      </left>
      <right style="thin">
        <color indexed="64"/>
      </right>
      <top/>
      <bottom style="thin">
        <color rgb="FF4E455D"/>
      </bottom>
      <diagonal/>
    </border>
    <border>
      <left/>
      <right style="thin">
        <color rgb="FF4E455D"/>
      </right>
      <top style="thin">
        <color rgb="FF4E455D"/>
      </top>
      <bottom/>
      <diagonal/>
    </border>
    <border>
      <left/>
      <right style="thin">
        <color rgb="FF4E455D"/>
      </right>
      <top/>
      <bottom/>
      <diagonal/>
    </border>
    <border>
      <left/>
      <right style="thin">
        <color rgb="FF4E455D"/>
      </right>
      <top/>
      <bottom style="thin">
        <color rgb="FF4E455D"/>
      </bottom>
      <diagonal/>
    </border>
    <border>
      <left style="thin">
        <color rgb="FF4E455D"/>
      </left>
      <right style="thin">
        <color indexed="64"/>
      </right>
      <top style="thin">
        <color rgb="FF4E455D"/>
      </top>
      <bottom style="thin">
        <color rgb="FF4E455D"/>
      </bottom>
      <diagonal/>
    </border>
    <border>
      <left style="thin">
        <color indexed="64"/>
      </left>
      <right style="thin">
        <color rgb="FF4E455D"/>
      </right>
      <top style="thin">
        <color rgb="FF4E455D"/>
      </top>
      <bottom style="thin">
        <color rgb="FF4E455D"/>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rgb="FF4E455D"/>
      </top>
      <bottom/>
      <diagonal/>
    </border>
    <border>
      <left style="medium">
        <color indexed="64"/>
      </left>
      <right style="thin">
        <color indexed="64"/>
      </right>
      <top/>
      <bottom/>
      <diagonal/>
    </border>
    <border>
      <left style="thin">
        <color rgb="FF4E455D"/>
      </left>
      <right style="medium">
        <color indexed="64"/>
      </right>
      <top/>
      <bottom/>
      <diagonal/>
    </border>
    <border>
      <left/>
      <right style="medium">
        <color indexed="64"/>
      </right>
      <top/>
      <bottom/>
      <diagonal/>
    </border>
    <border>
      <left style="medium">
        <color indexed="64"/>
      </left>
      <right style="thin">
        <color rgb="FF4E455D"/>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4E455D"/>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rgb="FF4E455D"/>
      </right>
      <top style="medium">
        <color indexed="64"/>
      </top>
      <bottom style="medium">
        <color indexed="64"/>
      </bottom>
      <diagonal/>
    </border>
    <border>
      <left style="thin">
        <color rgb="FF4E455D"/>
      </left>
      <right style="thin">
        <color rgb="FF4E455D"/>
      </right>
      <top style="medium">
        <color indexed="64"/>
      </top>
      <bottom style="medium">
        <color indexed="64"/>
      </bottom>
      <diagonal/>
    </border>
    <border>
      <left style="thin">
        <color indexed="64"/>
      </left>
      <right/>
      <top style="medium">
        <color indexed="64"/>
      </top>
      <bottom style="thin">
        <color rgb="FF4E455D"/>
      </bottom>
      <diagonal/>
    </border>
    <border>
      <left style="thin">
        <color indexed="64"/>
      </left>
      <right/>
      <top style="thin">
        <color rgb="FF4E455D"/>
      </top>
      <bottom/>
      <diagonal/>
    </border>
    <border>
      <left style="thin">
        <color indexed="64"/>
      </left>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rgb="FF4E455D"/>
      </bottom>
      <diagonal/>
    </border>
    <border>
      <left style="medium">
        <color indexed="64"/>
      </left>
      <right style="medium">
        <color indexed="64"/>
      </right>
      <top style="thin">
        <color rgb="FF4E455D"/>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4E455D"/>
      </left>
      <right/>
      <top/>
      <bottom/>
      <diagonal/>
    </border>
    <border>
      <left style="thin">
        <color indexed="64"/>
      </left>
      <right style="thin">
        <color rgb="FF4E455D"/>
      </right>
      <top/>
      <bottom style="thin">
        <color indexed="64"/>
      </bottom>
      <diagonal/>
    </border>
    <border>
      <left style="thin">
        <color rgb="FF4E455D"/>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E455D"/>
      </left>
      <right style="thin">
        <color rgb="FF4E455D"/>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rgb="FF4E455D"/>
      </left>
      <right style="thin">
        <color indexed="64"/>
      </right>
      <top style="thin">
        <color rgb="FF4E455D"/>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rgb="FF4E455D"/>
      </left>
      <right style="thin">
        <color rgb="FF4E455D"/>
      </right>
      <top/>
      <bottom style="medium">
        <color indexed="64"/>
      </bottom>
      <diagonal/>
    </border>
    <border>
      <left style="thin">
        <color rgb="FF4E455D"/>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rgb="FF4E455D"/>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thin">
        <color rgb="FF4E455D"/>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4E455D"/>
      </right>
      <top style="medium">
        <color indexed="64"/>
      </top>
      <bottom/>
      <diagonal/>
    </border>
    <border>
      <left style="thin">
        <color rgb="FF4E455D"/>
      </left>
      <right style="thin">
        <color rgb="FF4E455D"/>
      </right>
      <top style="medium">
        <color indexed="64"/>
      </top>
      <bottom/>
      <diagonal/>
    </border>
    <border>
      <left style="thin">
        <color rgb="FF4E455D"/>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4E455D"/>
      </right>
      <top/>
      <bottom style="thin">
        <color indexed="64"/>
      </bottom>
      <diagonal/>
    </border>
    <border>
      <left style="thin">
        <color rgb="FF4E455D"/>
      </left>
      <right style="medium">
        <color indexed="64"/>
      </right>
      <top style="thin">
        <color rgb="FF4E455D"/>
      </top>
      <bottom style="thin">
        <color rgb="FF4E455D"/>
      </bottom>
      <diagonal/>
    </border>
    <border>
      <left style="medium">
        <color indexed="64"/>
      </left>
      <right style="thin">
        <color rgb="FF4E455D"/>
      </right>
      <top/>
      <bottom style="thin">
        <color rgb="FF4E455D"/>
      </bottom>
      <diagonal/>
    </border>
    <border>
      <left style="thin">
        <color rgb="FF4E455D"/>
      </left>
      <right style="medium">
        <color indexed="64"/>
      </right>
      <top/>
      <bottom style="thin">
        <color rgb="FF4E455D"/>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4E455D"/>
      </right>
      <top style="thin">
        <color rgb="FF4E455D"/>
      </top>
      <bottom style="thin">
        <color rgb="FF4E455D"/>
      </bottom>
      <diagonal/>
    </border>
    <border>
      <left style="medium">
        <color indexed="64"/>
      </left>
      <right style="thin">
        <color rgb="FF4E455D"/>
      </right>
      <top style="medium">
        <color indexed="64"/>
      </top>
      <bottom style="thin">
        <color rgb="FF4E455D"/>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style="thin">
        <color rgb="FF4E455D"/>
      </left>
      <right style="medium">
        <color indexed="64"/>
      </right>
      <top style="medium">
        <color indexed="64"/>
      </top>
      <bottom style="thin">
        <color rgb="FF4E455D"/>
      </bottom>
      <diagonal/>
    </border>
    <border>
      <left style="medium">
        <color indexed="64"/>
      </left>
      <right/>
      <top style="medium">
        <color indexed="64"/>
      </top>
      <bottom style="thin">
        <color indexed="64"/>
      </bottom>
      <diagonal/>
    </border>
    <border>
      <left style="medium">
        <color indexed="64"/>
      </left>
      <right/>
      <top style="medium">
        <color indexed="64"/>
      </top>
      <bottom style="thin">
        <color rgb="FF4E455D"/>
      </bottom>
      <diagonal/>
    </border>
    <border>
      <left/>
      <right/>
      <top style="thin">
        <color indexed="64"/>
      </top>
      <bottom/>
      <diagonal/>
    </border>
    <border>
      <left style="medium">
        <color indexed="64"/>
      </left>
      <right style="medium">
        <color indexed="64"/>
      </right>
      <top/>
      <bottom style="thin">
        <color rgb="FF4E455D"/>
      </bottom>
      <diagonal/>
    </border>
    <border>
      <left style="medium">
        <color indexed="64"/>
      </left>
      <right style="medium">
        <color indexed="64"/>
      </right>
      <top style="thin">
        <color rgb="FF4E455D"/>
      </top>
      <bottom style="thin">
        <color rgb="FF4E455D"/>
      </bottom>
      <diagonal/>
    </border>
    <border>
      <left/>
      <right/>
      <top/>
      <bottom style="thin">
        <color indexed="64"/>
      </bottom>
      <diagonal/>
    </border>
    <border>
      <left style="medium">
        <color indexed="64"/>
      </left>
      <right style="medium">
        <color indexed="64"/>
      </right>
      <top style="thin">
        <color indexed="64"/>
      </top>
      <bottom/>
      <diagonal/>
    </border>
    <border>
      <left/>
      <right/>
      <top style="thin">
        <color rgb="FF4E455D"/>
      </top>
      <bottom style="thin">
        <color rgb="FF4E455D"/>
      </bottom>
      <diagonal/>
    </border>
    <border>
      <left style="thin">
        <color indexed="64"/>
      </left>
      <right/>
      <top style="thin">
        <color rgb="FF4E455D"/>
      </top>
      <bottom style="thin">
        <color rgb="FF4E455D"/>
      </bottom>
      <diagonal/>
    </border>
    <border>
      <left/>
      <right style="medium">
        <color indexed="64"/>
      </right>
      <top style="thin">
        <color rgb="FF4E455D"/>
      </top>
      <bottom/>
      <diagonal/>
    </border>
    <border>
      <left style="thin">
        <color indexed="64"/>
      </left>
      <right style="thin">
        <color rgb="FF4E455D"/>
      </right>
      <top style="thin">
        <color indexed="64"/>
      </top>
      <bottom style="thin">
        <color rgb="FF4E455D"/>
      </bottom>
      <diagonal/>
    </border>
    <border>
      <left style="thin">
        <color indexed="64"/>
      </left>
      <right style="thin">
        <color rgb="FF4E455D"/>
      </right>
      <top style="thin">
        <color rgb="FF4E455D"/>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rgb="FF4E455D"/>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rgb="FF4E455D"/>
      </right>
      <top style="thin">
        <color rgb="FF4E455D"/>
      </top>
      <bottom/>
      <diagonal/>
    </border>
    <border>
      <left style="thin">
        <color rgb="FF4E455D"/>
      </left>
      <right style="medium">
        <color indexed="64"/>
      </right>
      <top style="thin">
        <color rgb="FF4E455D"/>
      </top>
      <bottom/>
      <diagonal/>
    </border>
    <border>
      <left/>
      <right style="thin">
        <color indexed="64"/>
      </right>
      <top/>
      <bottom style="medium">
        <color indexed="64"/>
      </bottom>
      <diagonal/>
    </border>
    <border>
      <left style="thin">
        <color indexed="64"/>
      </left>
      <right style="thin">
        <color rgb="FF4E455D"/>
      </right>
      <top style="medium">
        <color indexed="64"/>
      </top>
      <bottom/>
      <diagonal/>
    </border>
  </borders>
  <cellStyleXfs count="7">
    <xf numFmtId="0" fontId="0" fillId="0" borderId="0"/>
    <xf numFmtId="9" fontId="1"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1" fillId="0" borderId="0"/>
    <xf numFmtId="0" fontId="42" fillId="0" borderId="0" applyNumberFormat="0" applyFill="0" applyBorder="0" applyAlignment="0" applyProtection="0"/>
  </cellStyleXfs>
  <cellXfs count="669">
    <xf numFmtId="0" fontId="0" fillId="0" borderId="0" xfId="0"/>
    <xf numFmtId="0" fontId="2" fillId="4" borderId="0" xfId="0" applyFont="1" applyFill="1" applyAlignment="1">
      <alignment vertical="center"/>
    </xf>
    <xf numFmtId="164" fontId="2" fillId="4" borderId="0" xfId="1" applyNumberFormat="1" applyFont="1" applyFill="1" applyAlignment="1">
      <alignment vertical="center"/>
    </xf>
    <xf numFmtId="0" fontId="0" fillId="4" borderId="0" xfId="0" applyFill="1" applyAlignment="1">
      <alignment vertical="center"/>
    </xf>
    <xf numFmtId="164" fontId="0" fillId="4" borderId="0" xfId="1" applyNumberFormat="1" applyFont="1" applyFill="1" applyAlignment="1">
      <alignment vertical="center"/>
    </xf>
    <xf numFmtId="166" fontId="2" fillId="4" borderId="0" xfId="0" applyNumberFormat="1" applyFont="1" applyFill="1" applyAlignment="1">
      <alignment vertical="center"/>
    </xf>
    <xf numFmtId="167" fontId="2" fillId="4" borderId="0" xfId="0" applyNumberFormat="1" applyFont="1" applyFill="1" applyAlignment="1">
      <alignment vertical="center"/>
    </xf>
    <xf numFmtId="0" fontId="5" fillId="4" borderId="0" xfId="0" applyFont="1" applyFill="1" applyAlignment="1">
      <alignment vertical="center"/>
    </xf>
    <xf numFmtId="0" fontId="7" fillId="4" borderId="0" xfId="0" applyFont="1" applyFill="1" applyAlignment="1">
      <alignment vertical="center"/>
    </xf>
    <xf numFmtId="164" fontId="7" fillId="4" borderId="0" xfId="1" applyNumberFormat="1" applyFont="1" applyFill="1" applyAlignment="1">
      <alignment vertical="center"/>
    </xf>
    <xf numFmtId="0" fontId="7" fillId="4" borderId="0" xfId="0" applyFont="1" applyFill="1" applyBorder="1" applyAlignment="1">
      <alignment vertical="center"/>
    </xf>
    <xf numFmtId="0" fontId="14" fillId="4" borderId="0" xfId="0" applyFont="1" applyFill="1" applyAlignment="1">
      <alignment vertical="center"/>
    </xf>
    <xf numFmtId="0" fontId="11" fillId="4" borderId="0" xfId="0" applyFont="1" applyFill="1" applyAlignment="1">
      <alignment vertical="center"/>
    </xf>
    <xf numFmtId="0" fontId="13" fillId="4" borderId="0" xfId="0" applyFont="1" applyFill="1" applyAlignment="1">
      <alignment vertical="center"/>
    </xf>
    <xf numFmtId="0" fontId="15" fillId="4" borderId="0" xfId="0" applyFont="1" applyFill="1" applyAlignment="1">
      <alignment vertical="center"/>
    </xf>
    <xf numFmtId="0" fontId="17" fillId="4" borderId="0" xfId="0" applyFont="1" applyFill="1" applyAlignment="1">
      <alignment vertical="center"/>
    </xf>
    <xf numFmtId="0" fontId="19" fillId="4" borderId="0" xfId="0" applyFont="1" applyFill="1" applyAlignment="1">
      <alignment vertical="center"/>
    </xf>
    <xf numFmtId="164" fontId="20" fillId="4" borderId="0" xfId="0" applyNumberFormat="1" applyFont="1" applyFill="1" applyAlignment="1">
      <alignment vertical="center"/>
    </xf>
    <xf numFmtId="0" fontId="31" fillId="4" borderId="0" xfId="0" applyFont="1" applyFill="1" applyAlignment="1">
      <alignment vertical="center"/>
    </xf>
    <xf numFmtId="0" fontId="0" fillId="4" borderId="0" xfId="0" applyFont="1" applyFill="1" applyAlignment="1">
      <alignment vertical="center"/>
    </xf>
    <xf numFmtId="0" fontId="21" fillId="4" borderId="0" xfId="2" applyFont="1" applyFill="1" applyAlignment="1">
      <alignment vertical="center"/>
    </xf>
    <xf numFmtId="0" fontId="21" fillId="4" borderId="0" xfId="2" applyFont="1" applyFill="1" applyBorder="1" applyAlignment="1">
      <alignment vertical="center"/>
    </xf>
    <xf numFmtId="0" fontId="0" fillId="4" borderId="0" xfId="0" applyFill="1" applyBorder="1" applyAlignment="1">
      <alignment vertical="center"/>
    </xf>
    <xf numFmtId="0" fontId="25" fillId="4" borderId="0" xfId="2" applyFont="1" applyFill="1" applyBorder="1" applyAlignment="1">
      <alignment vertical="center"/>
    </xf>
    <xf numFmtId="0" fontId="29" fillId="4" borderId="0" xfId="2" applyFont="1" applyFill="1" applyBorder="1" applyAlignment="1">
      <alignment vertical="center"/>
    </xf>
    <xf numFmtId="0" fontId="21" fillId="4" borderId="0" xfId="2" applyFont="1" applyFill="1" applyBorder="1" applyAlignment="1">
      <alignment vertical="center" wrapText="1"/>
    </xf>
    <xf numFmtId="0" fontId="27" fillId="4" borderId="0" xfId="2" applyFont="1" applyFill="1" applyBorder="1" applyAlignment="1">
      <alignment vertical="center"/>
    </xf>
    <xf numFmtId="0" fontId="23" fillId="4" borderId="0" xfId="0" applyFont="1" applyFill="1" applyBorder="1" applyAlignment="1">
      <alignment horizontal="left" vertical="center"/>
    </xf>
    <xf numFmtId="0" fontId="28" fillId="4" borderId="0" xfId="0" applyFont="1" applyFill="1" applyBorder="1" applyAlignment="1">
      <alignment vertical="center"/>
    </xf>
    <xf numFmtId="0" fontId="23" fillId="4" borderId="0" xfId="0" quotePrefix="1" applyFont="1" applyFill="1" applyBorder="1" applyAlignment="1">
      <alignment horizontal="left" vertical="center"/>
    </xf>
    <xf numFmtId="0" fontId="23" fillId="4" borderId="0" xfId="0" quotePrefix="1" applyFont="1" applyFill="1" applyBorder="1" applyAlignment="1">
      <alignment vertical="center"/>
    </xf>
    <xf numFmtId="0" fontId="28" fillId="4" borderId="0" xfId="0" quotePrefix="1" applyFont="1" applyFill="1" applyBorder="1" applyAlignment="1">
      <alignment vertical="center"/>
    </xf>
    <xf numFmtId="0" fontId="33" fillId="5"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166" fontId="12" fillId="3" borderId="4" xfId="0" applyNumberFormat="1" applyFont="1" applyFill="1" applyBorder="1" applyAlignment="1">
      <alignment horizontal="right" vertical="center"/>
    </xf>
    <xf numFmtId="167" fontId="12" fillId="3" borderId="4" xfId="0" applyNumberFormat="1" applyFont="1" applyFill="1" applyBorder="1" applyAlignment="1">
      <alignment horizontal="right" vertical="center"/>
    </xf>
    <xf numFmtId="165" fontId="12" fillId="3" borderId="4" xfId="0" applyNumberFormat="1" applyFont="1" applyFill="1" applyBorder="1" applyAlignment="1">
      <alignment horizontal="right" vertical="center"/>
    </xf>
    <xf numFmtId="164" fontId="12" fillId="3" borderId="4" xfId="0" applyNumberFormat="1" applyFont="1" applyFill="1" applyBorder="1" applyAlignment="1">
      <alignment horizontal="right" vertical="center"/>
    </xf>
    <xf numFmtId="166" fontId="12" fillId="3" borderId="5" xfId="0" applyNumberFormat="1" applyFont="1" applyFill="1" applyBorder="1" applyAlignment="1">
      <alignment horizontal="right" vertical="center"/>
    </xf>
    <xf numFmtId="167" fontId="12" fillId="3" borderId="5" xfId="0" applyNumberFormat="1" applyFont="1" applyFill="1" applyBorder="1" applyAlignment="1">
      <alignment horizontal="right" vertical="center"/>
    </xf>
    <xf numFmtId="165" fontId="12" fillId="3" borderId="5" xfId="0" applyNumberFormat="1" applyFont="1" applyFill="1" applyBorder="1" applyAlignment="1">
      <alignment horizontal="right" vertical="center"/>
    </xf>
    <xf numFmtId="164" fontId="12" fillId="3" borderId="5" xfId="0" applyNumberFormat="1" applyFont="1" applyFill="1" applyBorder="1" applyAlignment="1">
      <alignment horizontal="right" vertical="center"/>
    </xf>
    <xf numFmtId="0" fontId="3" fillId="2" borderId="2" xfId="0" applyFont="1" applyFill="1" applyBorder="1" applyAlignment="1">
      <alignment horizontal="left" vertical="center"/>
    </xf>
    <xf numFmtId="166" fontId="13" fillId="3" borderId="6" xfId="0" applyNumberFormat="1" applyFont="1" applyFill="1" applyBorder="1" applyAlignment="1">
      <alignment horizontal="right" vertical="center"/>
    </xf>
    <xf numFmtId="167" fontId="13" fillId="3" borderId="6" xfId="0" applyNumberFormat="1" applyFont="1" applyFill="1" applyBorder="1" applyAlignment="1">
      <alignment horizontal="right" vertical="center"/>
    </xf>
    <xf numFmtId="165" fontId="13" fillId="3" borderId="6" xfId="0" applyNumberFormat="1" applyFont="1" applyFill="1" applyBorder="1" applyAlignment="1">
      <alignment horizontal="right" vertical="center"/>
    </xf>
    <xf numFmtId="164" fontId="13" fillId="3" borderId="6" xfId="0" applyNumberFormat="1" applyFont="1" applyFill="1" applyBorder="1" applyAlignment="1">
      <alignment horizontal="right" vertical="center"/>
    </xf>
    <xf numFmtId="0" fontId="9" fillId="7" borderId="2" xfId="0" applyFont="1" applyFill="1" applyBorder="1" applyAlignment="1">
      <alignment horizontal="center" vertical="center" wrapText="1"/>
    </xf>
    <xf numFmtId="0" fontId="9" fillId="7" borderId="2" xfId="0" applyFont="1" applyFill="1" applyBorder="1" applyAlignment="1">
      <alignment vertical="center"/>
    </xf>
    <xf numFmtId="170" fontId="34" fillId="8" borderId="4" xfId="0" applyNumberFormat="1" applyFont="1" applyFill="1" applyBorder="1" applyAlignment="1">
      <alignment vertical="center"/>
    </xf>
    <xf numFmtId="164" fontId="34" fillId="8" borderId="4" xfId="0" applyNumberFormat="1" applyFont="1" applyFill="1" applyBorder="1" applyAlignment="1">
      <alignment vertical="center"/>
    </xf>
    <xf numFmtId="2" fontId="34" fillId="8" borderId="4" xfId="0" applyNumberFormat="1" applyFont="1" applyFill="1" applyBorder="1" applyAlignment="1">
      <alignment horizontal="right" vertical="center"/>
    </xf>
    <xf numFmtId="170" fontId="34" fillId="8" borderId="5" xfId="0" applyNumberFormat="1" applyFont="1" applyFill="1" applyBorder="1" applyAlignment="1">
      <alignment vertical="center"/>
    </xf>
    <xf numFmtId="164" fontId="34" fillId="8" borderId="5" xfId="0" applyNumberFormat="1" applyFont="1" applyFill="1" applyBorder="1" applyAlignment="1">
      <alignment vertical="center"/>
    </xf>
    <xf numFmtId="2" fontId="34" fillId="8" borderId="5" xfId="0" applyNumberFormat="1" applyFont="1" applyFill="1" applyBorder="1" applyAlignment="1">
      <alignment horizontal="right" vertical="center"/>
    </xf>
    <xf numFmtId="0" fontId="10" fillId="7" borderId="2" xfId="0" applyFont="1" applyFill="1" applyBorder="1" applyAlignment="1">
      <alignment vertical="center"/>
    </xf>
    <xf numFmtId="170" fontId="35" fillId="8" borderId="6" xfId="0" applyNumberFormat="1" applyFont="1" applyFill="1" applyBorder="1" applyAlignment="1">
      <alignment vertical="center"/>
    </xf>
    <xf numFmtId="164" fontId="35" fillId="8" borderId="6" xfId="0" applyNumberFormat="1" applyFont="1" applyFill="1" applyBorder="1" applyAlignment="1">
      <alignment vertical="center"/>
    </xf>
    <xf numFmtId="2" fontId="35" fillId="8" borderId="6" xfId="0" applyNumberFormat="1" applyFont="1" applyFill="1" applyBorder="1" applyAlignment="1">
      <alignment horizontal="right" vertical="center"/>
    </xf>
    <xf numFmtId="0" fontId="6" fillId="2" borderId="2"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4" fillId="2" borderId="6" xfId="0" applyFont="1" applyFill="1" applyBorder="1" applyAlignment="1">
      <alignment horizontal="left" vertical="center"/>
    </xf>
    <xf numFmtId="166" fontId="12" fillId="3" borderId="13" xfId="0" applyNumberFormat="1" applyFont="1" applyFill="1" applyBorder="1" applyAlignment="1">
      <alignment horizontal="right" vertical="center"/>
    </xf>
    <xf numFmtId="166" fontId="12" fillId="3" borderId="14" xfId="0" applyNumberFormat="1" applyFont="1" applyFill="1" applyBorder="1" applyAlignment="1">
      <alignment horizontal="right" vertical="center"/>
    </xf>
    <xf numFmtId="166" fontId="13" fillId="3" borderId="15" xfId="0" applyNumberFormat="1" applyFont="1" applyFill="1" applyBorder="1" applyAlignment="1">
      <alignment horizontal="right" vertical="center"/>
    </xf>
    <xf numFmtId="169" fontId="12" fillId="8" borderId="5" xfId="0" applyNumberFormat="1" applyFont="1" applyFill="1" applyBorder="1" applyAlignment="1">
      <alignment vertical="center"/>
    </xf>
    <xf numFmtId="164" fontId="12" fillId="8" borderId="5" xfId="0" applyNumberFormat="1" applyFont="1" applyFill="1" applyBorder="1" applyAlignment="1">
      <alignment vertical="center"/>
    </xf>
    <xf numFmtId="168" fontId="12" fillId="8" borderId="5" xfId="0" applyNumberFormat="1" applyFont="1" applyFill="1" applyBorder="1" applyAlignment="1">
      <alignment horizontal="right" vertical="center"/>
    </xf>
    <xf numFmtId="169" fontId="13" fillId="8" borderId="6" xfId="0" applyNumberFormat="1" applyFont="1" applyFill="1" applyBorder="1" applyAlignment="1">
      <alignment vertical="center"/>
    </xf>
    <xf numFmtId="164" fontId="13" fillId="8" borderId="6" xfId="0" applyNumberFormat="1" applyFont="1" applyFill="1" applyBorder="1" applyAlignment="1">
      <alignment vertical="center"/>
    </xf>
    <xf numFmtId="168" fontId="13" fillId="8" borderId="6" xfId="0" applyNumberFormat="1" applyFont="1" applyFill="1" applyBorder="1" applyAlignment="1">
      <alignment horizontal="right" vertical="center"/>
    </xf>
    <xf numFmtId="0" fontId="11" fillId="5" borderId="2" xfId="0" applyFont="1" applyFill="1" applyBorder="1" applyAlignment="1">
      <alignment horizontal="left" vertical="center" wrapText="1"/>
    </xf>
    <xf numFmtId="0" fontId="9" fillId="6" borderId="4" xfId="0" applyFont="1" applyFill="1" applyBorder="1" applyAlignment="1">
      <alignment vertical="center"/>
    </xf>
    <xf numFmtId="166" fontId="12" fillId="3" borderId="4" xfId="0" applyNumberFormat="1" applyFont="1" applyFill="1" applyBorder="1" applyAlignment="1">
      <alignment vertical="center"/>
    </xf>
    <xf numFmtId="167" fontId="12" fillId="3" borderId="4" xfId="0" applyNumberFormat="1" applyFont="1" applyFill="1" applyBorder="1" applyAlignment="1">
      <alignment vertical="center"/>
    </xf>
    <xf numFmtId="164" fontId="12" fillId="3" borderId="4" xfId="1" applyNumberFormat="1" applyFont="1" applyFill="1" applyBorder="1" applyAlignment="1">
      <alignment vertical="center"/>
    </xf>
    <xf numFmtId="0" fontId="9" fillId="6" borderId="5" xfId="0" applyFont="1" applyFill="1" applyBorder="1" applyAlignment="1">
      <alignment vertical="center"/>
    </xf>
    <xf numFmtId="166" fontId="12" fillId="3" borderId="5" xfId="0" applyNumberFormat="1" applyFont="1" applyFill="1" applyBorder="1" applyAlignment="1">
      <alignment vertical="center"/>
    </xf>
    <xf numFmtId="167" fontId="12" fillId="3" borderId="5" xfId="0" applyNumberFormat="1" applyFont="1" applyFill="1" applyBorder="1" applyAlignment="1">
      <alignment vertical="center"/>
    </xf>
    <xf numFmtId="164" fontId="12" fillId="3" borderId="5" xfId="1" applyNumberFormat="1" applyFont="1" applyFill="1" applyBorder="1" applyAlignment="1">
      <alignment vertical="center"/>
    </xf>
    <xf numFmtId="0" fontId="10" fillId="6" borderId="5" xfId="0" applyFont="1" applyFill="1" applyBorder="1" applyAlignment="1">
      <alignment vertical="center"/>
    </xf>
    <xf numFmtId="166" fontId="13" fillId="3" borderId="5" xfId="0" applyNumberFormat="1" applyFont="1" applyFill="1" applyBorder="1" applyAlignment="1">
      <alignment vertical="center"/>
    </xf>
    <xf numFmtId="167" fontId="13" fillId="3" borderId="5" xfId="0" applyNumberFormat="1" applyFont="1" applyFill="1" applyBorder="1" applyAlignment="1">
      <alignment vertical="center"/>
    </xf>
    <xf numFmtId="164" fontId="13" fillId="3" borderId="5" xfId="1" applyNumberFormat="1" applyFont="1" applyFill="1" applyBorder="1" applyAlignment="1">
      <alignment vertical="center"/>
    </xf>
    <xf numFmtId="0" fontId="10" fillId="6" borderId="6" xfId="0" applyFont="1" applyFill="1" applyBorder="1" applyAlignment="1">
      <alignment vertical="center"/>
    </xf>
    <xf numFmtId="166" fontId="13" fillId="3" borderId="6" xfId="0" applyNumberFormat="1" applyFont="1" applyFill="1" applyBorder="1" applyAlignment="1">
      <alignment vertical="center"/>
    </xf>
    <xf numFmtId="167" fontId="13" fillId="3" borderId="6" xfId="0" applyNumberFormat="1" applyFont="1" applyFill="1" applyBorder="1" applyAlignment="1">
      <alignment vertical="center"/>
    </xf>
    <xf numFmtId="164" fontId="13" fillId="3" borderId="6" xfId="1" applyNumberFormat="1" applyFont="1" applyFill="1" applyBorder="1" applyAlignment="1">
      <alignment vertical="center"/>
    </xf>
    <xf numFmtId="0" fontId="4" fillId="2" borderId="6"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3" xfId="0" applyFont="1" applyFill="1" applyBorder="1" applyAlignment="1">
      <alignment horizontal="left" vertical="center"/>
    </xf>
    <xf numFmtId="49" fontId="4" fillId="2" borderId="2" xfId="0" applyNumberFormat="1" applyFont="1" applyFill="1" applyBorder="1" applyAlignment="1">
      <alignment vertical="center"/>
    </xf>
    <xf numFmtId="0" fontId="6" fillId="2" borderId="2" xfId="0" applyFont="1" applyFill="1" applyBorder="1" applyAlignment="1">
      <alignment horizontal="left" vertical="center"/>
    </xf>
    <xf numFmtId="0" fontId="8" fillId="2" borderId="16" xfId="0" applyFont="1" applyFill="1" applyBorder="1" applyAlignment="1">
      <alignment horizontal="left" vertical="center"/>
    </xf>
    <xf numFmtId="166" fontId="12" fillId="4" borderId="21" xfId="0" applyNumberFormat="1" applyFont="1" applyFill="1" applyBorder="1" applyAlignment="1">
      <alignment horizontal="right" vertical="center"/>
    </xf>
    <xf numFmtId="165" fontId="12" fillId="4" borderId="22" xfId="0" applyNumberFormat="1" applyFont="1" applyFill="1" applyBorder="1" applyAlignment="1">
      <alignment horizontal="right" vertical="center"/>
    </xf>
    <xf numFmtId="166" fontId="12" fillId="4" borderId="22" xfId="0" applyNumberFormat="1" applyFont="1" applyFill="1" applyBorder="1" applyAlignment="1">
      <alignment horizontal="right" vertical="center"/>
    </xf>
    <xf numFmtId="165" fontId="12" fillId="4" borderId="25" xfId="0" applyNumberFormat="1" applyFont="1" applyFill="1" applyBorder="1" applyAlignment="1">
      <alignment horizontal="right" vertical="center"/>
    </xf>
    <xf numFmtId="165" fontId="13" fillId="12" borderId="27" xfId="0" applyNumberFormat="1" applyFont="1" applyFill="1" applyBorder="1" applyAlignment="1">
      <alignment horizontal="right" vertical="center"/>
    </xf>
    <xf numFmtId="166" fontId="13" fillId="12" borderId="27" xfId="0" applyNumberFormat="1" applyFont="1" applyFill="1" applyBorder="1" applyAlignment="1">
      <alignment horizontal="right" vertical="center"/>
    </xf>
    <xf numFmtId="0" fontId="18" fillId="4" borderId="0" xfId="0" applyFont="1" applyFill="1" applyAlignment="1">
      <alignment vertical="center"/>
    </xf>
    <xf numFmtId="164" fontId="12" fillId="4" borderId="1" xfId="0" applyNumberFormat="1" applyFont="1" applyFill="1" applyBorder="1" applyAlignment="1">
      <alignment horizontal="right" vertical="center"/>
    </xf>
    <xf numFmtId="164" fontId="12" fillId="4" borderId="33" xfId="0" applyNumberFormat="1" applyFont="1" applyFill="1" applyBorder="1" applyAlignment="1">
      <alignment horizontal="right" vertical="center"/>
    </xf>
    <xf numFmtId="164" fontId="12" fillId="4" borderId="34" xfId="0" applyNumberFormat="1" applyFont="1" applyFill="1" applyBorder="1" applyAlignment="1">
      <alignment horizontal="right" vertical="center"/>
    </xf>
    <xf numFmtId="164" fontId="13" fillId="8" borderId="31" xfId="0" applyNumberFormat="1" applyFont="1" applyFill="1" applyBorder="1" applyAlignment="1">
      <alignment vertical="center"/>
    </xf>
    <xf numFmtId="168" fontId="13" fillId="8" borderId="28" xfId="0" applyNumberFormat="1" applyFont="1" applyFill="1" applyBorder="1" applyAlignment="1">
      <alignment horizontal="right" vertical="center"/>
    </xf>
    <xf numFmtId="164" fontId="12" fillId="0" borderId="5" xfId="0" applyNumberFormat="1" applyFont="1" applyFill="1" applyBorder="1" applyAlignment="1">
      <alignment vertical="center"/>
    </xf>
    <xf numFmtId="168" fontId="12" fillId="0" borderId="23" xfId="0" applyNumberFormat="1" applyFont="1" applyFill="1" applyBorder="1" applyAlignment="1">
      <alignment horizontal="right" vertical="center"/>
    </xf>
    <xf numFmtId="165" fontId="12" fillId="4" borderId="37" xfId="0" applyNumberFormat="1" applyFont="1" applyFill="1" applyBorder="1" applyAlignment="1">
      <alignment horizontal="right" vertical="center"/>
    </xf>
    <xf numFmtId="165" fontId="12" fillId="4" borderId="2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Border="1" applyAlignment="1">
      <alignment vertical="center"/>
    </xf>
    <xf numFmtId="166" fontId="12" fillId="4" borderId="0" xfId="0" applyNumberFormat="1" applyFont="1" applyFill="1" applyBorder="1" applyAlignment="1">
      <alignment horizontal="right" vertical="center"/>
    </xf>
    <xf numFmtId="0" fontId="6" fillId="16" borderId="6" xfId="0" applyFont="1" applyFill="1" applyBorder="1" applyAlignment="1">
      <alignment horizontal="left" vertical="center"/>
    </xf>
    <xf numFmtId="0" fontId="6" fillId="16" borderId="6" xfId="0" applyFont="1" applyFill="1" applyBorder="1" applyAlignment="1">
      <alignment horizontal="left" vertical="center" wrapText="1"/>
    </xf>
    <xf numFmtId="0" fontId="6" fillId="16" borderId="2" xfId="0" applyFont="1" applyFill="1" applyBorder="1" applyAlignment="1">
      <alignment horizontal="left" vertical="center"/>
    </xf>
    <xf numFmtId="0" fontId="6" fillId="16" borderId="2" xfId="0" applyFont="1" applyFill="1" applyBorder="1" applyAlignment="1">
      <alignment horizontal="left" vertical="center" wrapText="1"/>
    </xf>
    <xf numFmtId="0" fontId="39" fillId="4" borderId="0" xfId="0" applyFont="1" applyFill="1" applyAlignment="1">
      <alignment vertical="center"/>
    </xf>
    <xf numFmtId="0" fontId="40" fillId="4" borderId="0" xfId="0" applyFont="1" applyFill="1" applyAlignment="1">
      <alignment vertical="center"/>
    </xf>
    <xf numFmtId="0" fontId="4" fillId="2" borderId="7" xfId="0" applyFont="1" applyFill="1" applyBorder="1" applyAlignment="1">
      <alignment horizontal="left" vertical="center"/>
    </xf>
    <xf numFmtId="0" fontId="41" fillId="0" borderId="0" xfId="5" applyFont="1" applyFill="1" applyBorder="1"/>
    <xf numFmtId="0" fontId="25" fillId="0" borderId="0" xfId="2" applyFont="1" applyFill="1" applyBorder="1" applyAlignment="1">
      <alignment vertical="center"/>
    </xf>
    <xf numFmtId="0" fontId="0" fillId="0" borderId="0" xfId="0" applyFill="1" applyBorder="1" applyAlignment="1">
      <alignment vertical="center"/>
    </xf>
    <xf numFmtId="0" fontId="32" fillId="0" borderId="0" xfId="0" applyFont="1" applyFill="1" applyBorder="1" applyAlignment="1">
      <alignment vertical="center" wrapText="1"/>
    </xf>
    <xf numFmtId="166" fontId="24" fillId="0" borderId="0" xfId="0" applyNumberFormat="1" applyFont="1" applyFill="1" applyBorder="1" applyAlignment="1">
      <alignment horizontal="right" vertical="center"/>
    </xf>
    <xf numFmtId="0" fontId="42" fillId="0" borderId="0" xfId="6" applyFill="1" applyBorder="1" applyAlignment="1">
      <alignment vertical="center"/>
    </xf>
    <xf numFmtId="0" fontId="25" fillId="0" borderId="0" xfId="2" applyFont="1" applyFill="1" applyBorder="1" applyAlignment="1">
      <alignment vertical="center" wrapText="1"/>
    </xf>
    <xf numFmtId="0" fontId="41" fillId="0" borderId="0" xfId="5" applyFont="1" applyFill="1" applyBorder="1" applyAlignment="1"/>
    <xf numFmtId="0" fontId="25" fillId="0" borderId="0" xfId="5" applyFont="1" applyFill="1" applyBorder="1" applyAlignment="1">
      <alignment vertical="center"/>
    </xf>
    <xf numFmtId="0" fontId="22" fillId="0" borderId="0" xfId="2" applyFont="1" applyFill="1" applyBorder="1" applyAlignment="1">
      <alignment horizontal="center" vertical="center" wrapText="1"/>
    </xf>
    <xf numFmtId="0" fontId="0" fillId="4" borderId="0" xfId="0" applyFill="1" applyAlignment="1">
      <alignment horizontal="center" vertical="center"/>
    </xf>
    <xf numFmtId="164" fontId="13" fillId="4" borderId="0" xfId="1" applyNumberFormat="1" applyFont="1" applyFill="1" applyAlignment="1">
      <alignment horizontal="center" vertical="center"/>
    </xf>
    <xf numFmtId="0" fontId="13" fillId="4" borderId="0" xfId="0" applyFont="1" applyFill="1" applyAlignment="1">
      <alignment horizontal="center" vertical="center"/>
    </xf>
    <xf numFmtId="170" fontId="12" fillId="0" borderId="44" xfId="0" applyNumberFormat="1" applyFont="1" applyFill="1" applyBorder="1" applyAlignment="1">
      <alignment horizontal="right" vertical="center"/>
    </xf>
    <xf numFmtId="170" fontId="12" fillId="0" borderId="1" xfId="0" applyNumberFormat="1" applyFont="1" applyFill="1" applyBorder="1" applyAlignment="1">
      <alignment horizontal="right" vertical="center"/>
    </xf>
    <xf numFmtId="0" fontId="6" fillId="16" borderId="8" xfId="0" applyFont="1" applyFill="1" applyBorder="1" applyAlignment="1">
      <alignment horizontal="justify" vertical="center"/>
    </xf>
    <xf numFmtId="170" fontId="12" fillId="0" borderId="45" xfId="0" applyNumberFormat="1" applyFont="1" applyFill="1" applyBorder="1" applyAlignment="1">
      <alignment horizontal="right" vertical="center"/>
    </xf>
    <xf numFmtId="170" fontId="13" fillId="0" borderId="45" xfId="0" applyNumberFormat="1" applyFont="1" applyFill="1" applyBorder="1" applyAlignment="1">
      <alignment horizontal="right" vertical="center"/>
    </xf>
    <xf numFmtId="0" fontId="6" fillId="16" borderId="9" xfId="0" applyFont="1" applyFill="1" applyBorder="1" applyAlignment="1">
      <alignment horizontal="justify" vertical="center"/>
    </xf>
    <xf numFmtId="170" fontId="13" fillId="0" borderId="43" xfId="0" applyNumberFormat="1" applyFont="1" applyFill="1" applyBorder="1" applyAlignment="1">
      <alignment horizontal="right" vertical="center"/>
    </xf>
    <xf numFmtId="49" fontId="4" fillId="2" borderId="6" xfId="0" applyNumberFormat="1" applyFont="1" applyFill="1" applyBorder="1" applyAlignment="1">
      <alignment vertical="center"/>
    </xf>
    <xf numFmtId="0" fontId="4" fillId="18" borderId="6" xfId="0" applyFont="1" applyFill="1" applyBorder="1" applyAlignment="1">
      <alignment horizontal="left" vertical="center" wrapText="1"/>
    </xf>
    <xf numFmtId="164" fontId="12" fillId="13" borderId="4" xfId="0" applyNumberFormat="1" applyFont="1" applyFill="1" applyBorder="1" applyAlignment="1">
      <alignment horizontal="right" vertical="center"/>
    </xf>
    <xf numFmtId="164" fontId="12" fillId="13" borderId="5" xfId="0" applyNumberFormat="1" applyFont="1" applyFill="1" applyBorder="1" applyAlignment="1">
      <alignment horizontal="right" vertical="center"/>
    </xf>
    <xf numFmtId="164" fontId="13" fillId="13" borderId="6" xfId="0" applyNumberFormat="1" applyFont="1" applyFill="1" applyBorder="1" applyAlignment="1">
      <alignment horizontal="right" vertical="center"/>
    </xf>
    <xf numFmtId="0" fontId="42" fillId="4" borderId="0" xfId="6" applyFill="1" applyBorder="1" applyAlignment="1">
      <alignment vertical="center"/>
    </xf>
    <xf numFmtId="170" fontId="12" fillId="0" borderId="11" xfId="0" applyNumberFormat="1" applyFont="1" applyFill="1" applyBorder="1" applyAlignment="1">
      <alignment horizontal="right" vertical="center"/>
    </xf>
    <xf numFmtId="165" fontId="12" fillId="0" borderId="10" xfId="0" applyNumberFormat="1" applyFont="1" applyFill="1" applyBorder="1" applyAlignment="1">
      <alignment horizontal="right" vertical="center"/>
    </xf>
    <xf numFmtId="170" fontId="13" fillId="0" borderId="47" xfId="0" applyNumberFormat="1" applyFont="1" applyFill="1" applyBorder="1" applyAlignment="1">
      <alignment horizontal="right" vertical="center"/>
    </xf>
    <xf numFmtId="165" fontId="13" fillId="0" borderId="48" xfId="0" applyNumberFormat="1" applyFont="1" applyFill="1" applyBorder="1" applyAlignment="1">
      <alignment horizontal="right" vertical="center"/>
    </xf>
    <xf numFmtId="164" fontId="13" fillId="4" borderId="0" xfId="1" applyNumberFormat="1" applyFont="1" applyFill="1" applyAlignment="1">
      <alignment vertical="center"/>
    </xf>
    <xf numFmtId="1" fontId="13" fillId="4" borderId="0" xfId="1" applyNumberFormat="1" applyFont="1" applyFill="1" applyAlignment="1">
      <alignment vertical="center"/>
    </xf>
    <xf numFmtId="164" fontId="12" fillId="0" borderId="4" xfId="0" applyNumberFormat="1" applyFont="1" applyFill="1" applyBorder="1" applyAlignment="1">
      <alignment horizontal="right" vertical="center"/>
    </xf>
    <xf numFmtId="164" fontId="12" fillId="0" borderId="5" xfId="0" applyNumberFormat="1" applyFont="1" applyFill="1" applyBorder="1" applyAlignment="1">
      <alignment horizontal="right" vertical="center"/>
    </xf>
    <xf numFmtId="0" fontId="4" fillId="0" borderId="0" xfId="0" applyFont="1" applyFill="1" applyBorder="1" applyAlignment="1">
      <alignment horizontal="left" vertical="center" wrapText="1"/>
    </xf>
    <xf numFmtId="164" fontId="12" fillId="0" borderId="0" xfId="0" applyNumberFormat="1" applyFont="1" applyFill="1" applyBorder="1" applyAlignment="1">
      <alignment horizontal="right" vertical="center"/>
    </xf>
    <xf numFmtId="164" fontId="13" fillId="0" borderId="0" xfId="0" applyNumberFormat="1" applyFont="1" applyFill="1" applyBorder="1" applyAlignment="1">
      <alignment horizontal="right" vertical="center"/>
    </xf>
    <xf numFmtId="164" fontId="13" fillId="21" borderId="18" xfId="0" applyNumberFormat="1" applyFont="1" applyFill="1" applyBorder="1" applyAlignment="1">
      <alignment horizontal="right" vertical="center"/>
    </xf>
    <xf numFmtId="0" fontId="4" fillId="22" borderId="4" xfId="0" applyFont="1" applyFill="1" applyBorder="1" applyAlignment="1">
      <alignment horizontal="left" vertical="center" wrapText="1"/>
    </xf>
    <xf numFmtId="164" fontId="13" fillId="8" borderId="6" xfId="0" applyNumberFormat="1" applyFont="1" applyFill="1" applyBorder="1" applyAlignment="1">
      <alignment horizontal="right" vertical="center"/>
    </xf>
    <xf numFmtId="0" fontId="42" fillId="0" borderId="0" xfId="6" quotePrefix="1" applyFill="1" applyBorder="1" applyAlignment="1">
      <alignment vertical="center"/>
    </xf>
    <xf numFmtId="166" fontId="12" fillId="4" borderId="59" xfId="0" applyNumberFormat="1" applyFont="1" applyFill="1" applyBorder="1" applyAlignment="1">
      <alignment horizontal="right" vertical="center"/>
    </xf>
    <xf numFmtId="164" fontId="12" fillId="4" borderId="63" xfId="0" applyNumberFormat="1" applyFont="1" applyFill="1" applyBorder="1" applyAlignment="1">
      <alignment horizontal="right" vertical="center"/>
    </xf>
    <xf numFmtId="165" fontId="12" fillId="4" borderId="62" xfId="0" applyNumberFormat="1" applyFont="1" applyFill="1" applyBorder="1" applyAlignment="1">
      <alignment horizontal="right" vertical="center"/>
    </xf>
    <xf numFmtId="165" fontId="12" fillId="4" borderId="64" xfId="0" applyNumberFormat="1" applyFont="1" applyFill="1" applyBorder="1" applyAlignment="1">
      <alignment horizontal="right" vertical="center"/>
    </xf>
    <xf numFmtId="0" fontId="46" fillId="4" borderId="0" xfId="0" applyFont="1" applyFill="1" applyAlignment="1">
      <alignment vertical="center"/>
    </xf>
    <xf numFmtId="164" fontId="46" fillId="4" borderId="0" xfId="1" applyNumberFormat="1" applyFont="1" applyFill="1" applyAlignment="1">
      <alignment vertical="center"/>
    </xf>
    <xf numFmtId="0" fontId="13" fillId="4" borderId="0" xfId="0" applyFont="1" applyFill="1" applyAlignment="1">
      <alignment horizontal="center" vertical="center"/>
    </xf>
    <xf numFmtId="164" fontId="13" fillId="4" borderId="0" xfId="1" applyNumberFormat="1" applyFont="1" applyFill="1" applyAlignment="1">
      <alignment horizontal="center" vertical="center"/>
    </xf>
    <xf numFmtId="0" fontId="47" fillId="0" borderId="0" xfId="0" applyFont="1" applyFill="1"/>
    <xf numFmtId="0" fontId="48" fillId="0" borderId="0" xfId="5" applyFont="1" applyFill="1"/>
    <xf numFmtId="170" fontId="12" fillId="4" borderId="11" xfId="0" applyNumberFormat="1" applyFont="1" applyFill="1" applyBorder="1" applyAlignment="1">
      <alignment horizontal="right" vertical="center"/>
    </xf>
    <xf numFmtId="0" fontId="38" fillId="23" borderId="32" xfId="0" applyFont="1" applyFill="1" applyBorder="1" applyAlignment="1">
      <alignment horizontal="left" vertical="center" wrapText="1"/>
    </xf>
    <xf numFmtId="0" fontId="4" fillId="23" borderId="36" xfId="0" applyFont="1" applyFill="1" applyBorder="1" applyAlignment="1">
      <alignment horizontal="left" vertical="center" wrapText="1"/>
    </xf>
    <xf numFmtId="164" fontId="13" fillId="4" borderId="0" xfId="1" applyNumberFormat="1" applyFont="1" applyFill="1" applyAlignment="1">
      <alignment horizontal="center" vertical="center"/>
    </xf>
    <xf numFmtId="0" fontId="4" fillId="23" borderId="39" xfId="0" applyFont="1" applyFill="1" applyBorder="1" applyAlignment="1">
      <alignment horizontal="center" vertical="center" wrapText="1"/>
    </xf>
    <xf numFmtId="0" fontId="4" fillId="23" borderId="40" xfId="0" applyFont="1" applyFill="1" applyBorder="1" applyAlignment="1">
      <alignment horizontal="center" vertical="center" wrapText="1"/>
    </xf>
    <xf numFmtId="0" fontId="4" fillId="23" borderId="68" xfId="0" applyFont="1" applyFill="1" applyBorder="1" applyAlignment="1">
      <alignment horizontal="center" vertical="center" wrapText="1"/>
    </xf>
    <xf numFmtId="0" fontId="4" fillId="23" borderId="41" xfId="0" applyFont="1" applyFill="1" applyBorder="1" applyAlignment="1">
      <alignment horizontal="center" vertical="center" wrapText="1"/>
    </xf>
    <xf numFmtId="0" fontId="38" fillId="23" borderId="70" xfId="0" applyFont="1" applyFill="1" applyBorder="1" applyAlignment="1">
      <alignment horizontal="center" vertical="center" wrapText="1"/>
    </xf>
    <xf numFmtId="0" fontId="4" fillId="23" borderId="65" xfId="0" applyFont="1" applyFill="1" applyBorder="1" applyAlignment="1">
      <alignment horizontal="center" vertical="center" wrapText="1"/>
    </xf>
    <xf numFmtId="0" fontId="4" fillId="2" borderId="40" xfId="0" applyFont="1" applyFill="1" applyBorder="1" applyAlignment="1">
      <alignment horizontal="left" vertical="center" wrapText="1"/>
    </xf>
    <xf numFmtId="0" fontId="4" fillId="2" borderId="68" xfId="0" applyFont="1" applyFill="1" applyBorder="1" applyAlignment="1">
      <alignment horizontal="center" vertical="center"/>
    </xf>
    <xf numFmtId="0" fontId="4" fillId="2" borderId="65" xfId="0" applyFont="1" applyFill="1" applyBorder="1" applyAlignment="1">
      <alignment horizontal="center" vertical="center"/>
    </xf>
    <xf numFmtId="0" fontId="4" fillId="2" borderId="41" xfId="0" applyFont="1" applyFill="1" applyBorder="1" applyAlignment="1">
      <alignment horizontal="center" vertical="center"/>
    </xf>
    <xf numFmtId="0" fontId="4" fillId="2" borderId="59" xfId="0" applyFont="1" applyFill="1" applyBorder="1" applyAlignment="1">
      <alignment horizontal="center" vertical="center"/>
    </xf>
    <xf numFmtId="0" fontId="4" fillId="22" borderId="5" xfId="0" applyFont="1" applyFill="1" applyBorder="1" applyAlignment="1">
      <alignment horizontal="left" vertical="center" wrapText="1"/>
    </xf>
    <xf numFmtId="170" fontId="12" fillId="0" borderId="34" xfId="0" applyNumberFormat="1" applyFont="1" applyFill="1" applyBorder="1" applyAlignment="1">
      <alignment horizontal="right" vertical="center"/>
    </xf>
    <xf numFmtId="165" fontId="12" fillId="4" borderId="44" xfId="0" applyNumberFormat="1" applyFont="1" applyFill="1" applyBorder="1" applyAlignment="1">
      <alignment horizontal="right" vertical="center"/>
    </xf>
    <xf numFmtId="165" fontId="12" fillId="4" borderId="1" xfId="0" applyNumberFormat="1" applyFont="1" applyFill="1" applyBorder="1" applyAlignment="1">
      <alignment horizontal="right" vertical="center"/>
    </xf>
    <xf numFmtId="164" fontId="12" fillId="4" borderId="5" xfId="0" applyNumberFormat="1" applyFont="1" applyFill="1" applyBorder="1" applyAlignment="1">
      <alignment horizontal="right" vertical="center"/>
    </xf>
    <xf numFmtId="166" fontId="13" fillId="24" borderId="27" xfId="0" applyNumberFormat="1" applyFont="1" applyFill="1" applyBorder="1" applyAlignment="1">
      <alignment horizontal="right" vertical="center"/>
    </xf>
    <xf numFmtId="164" fontId="13" fillId="24" borderId="29" xfId="0" applyNumberFormat="1" applyFont="1" applyFill="1" applyBorder="1" applyAlignment="1">
      <alignment horizontal="right" vertical="center"/>
    </xf>
    <xf numFmtId="165" fontId="13" fillId="24" borderId="73" xfId="0" applyNumberFormat="1" applyFont="1" applyFill="1" applyBorder="1" applyAlignment="1">
      <alignment horizontal="right" vertical="center"/>
    </xf>
    <xf numFmtId="164" fontId="39" fillId="4" borderId="0" xfId="1" applyNumberFormat="1" applyFont="1" applyFill="1" applyAlignment="1">
      <alignment vertical="center"/>
    </xf>
    <xf numFmtId="164" fontId="12" fillId="0" borderId="46" xfId="0" applyNumberFormat="1" applyFont="1" applyFill="1" applyBorder="1" applyAlignment="1">
      <alignment horizontal="right" vertical="center"/>
    </xf>
    <xf numFmtId="164" fontId="13" fillId="0" borderId="51" xfId="0" applyNumberFormat="1" applyFont="1" applyFill="1" applyBorder="1" applyAlignment="1">
      <alignment horizontal="right" vertical="center"/>
    </xf>
    <xf numFmtId="0" fontId="6" fillId="16" borderId="59" xfId="0" applyFont="1" applyFill="1" applyBorder="1" applyAlignment="1">
      <alignment horizontal="center" vertical="center" wrapText="1"/>
    </xf>
    <xf numFmtId="0" fontId="6" fillId="16" borderId="65" xfId="0" applyFont="1" applyFill="1" applyBorder="1" applyAlignment="1">
      <alignment horizontal="center" vertical="center" wrapText="1"/>
    </xf>
    <xf numFmtId="0" fontId="6" fillId="16" borderId="72" xfId="0" applyFont="1" applyFill="1" applyBorder="1" applyAlignment="1">
      <alignment horizontal="center" vertical="center" wrapText="1"/>
    </xf>
    <xf numFmtId="0" fontId="6" fillId="16" borderId="74" xfId="0" applyFont="1" applyFill="1" applyBorder="1" applyAlignment="1">
      <alignment horizontal="center" vertical="center" wrapText="1"/>
    </xf>
    <xf numFmtId="0" fontId="6" fillId="16" borderId="76" xfId="0" applyFont="1" applyFill="1" applyBorder="1" applyAlignment="1">
      <alignment horizontal="center" vertical="center" wrapText="1"/>
    </xf>
    <xf numFmtId="0" fontId="6" fillId="16" borderId="62" xfId="0" applyFont="1" applyFill="1" applyBorder="1" applyAlignment="1">
      <alignment horizontal="center" vertical="center" wrapText="1"/>
    </xf>
    <xf numFmtId="164" fontId="13" fillId="24" borderId="35" xfId="0" applyNumberFormat="1" applyFont="1" applyFill="1" applyBorder="1" applyAlignment="1">
      <alignment horizontal="right" vertical="center"/>
    </xf>
    <xf numFmtId="0" fontId="25" fillId="4" borderId="0" xfId="2" applyFont="1" applyFill="1" applyBorder="1" applyAlignment="1">
      <alignment vertical="center" wrapText="1"/>
    </xf>
    <xf numFmtId="0" fontId="3" fillId="2" borderId="2" xfId="0" applyFont="1" applyFill="1" applyBorder="1" applyAlignment="1">
      <alignment horizontal="right" vertical="center"/>
    </xf>
    <xf numFmtId="0" fontId="50" fillId="4" borderId="0" xfId="0" applyFont="1" applyFill="1" applyAlignment="1">
      <alignment vertical="center"/>
    </xf>
    <xf numFmtId="166" fontId="13" fillId="4" borderId="22" xfId="0" applyNumberFormat="1" applyFont="1" applyFill="1" applyBorder="1" applyAlignment="1">
      <alignment horizontal="right" vertical="center"/>
    </xf>
    <xf numFmtId="164" fontId="13" fillId="4" borderId="34" xfId="0" applyNumberFormat="1" applyFont="1" applyFill="1" applyBorder="1" applyAlignment="1">
      <alignment horizontal="right" vertical="center"/>
    </xf>
    <xf numFmtId="164" fontId="13" fillId="0" borderId="5" xfId="0" applyNumberFormat="1" applyFont="1" applyFill="1" applyBorder="1" applyAlignment="1">
      <alignment vertical="center"/>
    </xf>
    <xf numFmtId="168" fontId="13" fillId="0" borderId="23" xfId="0" applyNumberFormat="1" applyFont="1" applyFill="1" applyBorder="1" applyAlignment="1">
      <alignment horizontal="right" vertical="center"/>
    </xf>
    <xf numFmtId="164" fontId="50" fillId="4" borderId="0" xfId="1" applyNumberFormat="1" applyFont="1" applyFill="1" applyAlignment="1">
      <alignment vertical="center"/>
    </xf>
    <xf numFmtId="166" fontId="13" fillId="4" borderId="0" xfId="0" applyNumberFormat="1" applyFont="1" applyFill="1" applyBorder="1" applyAlignment="1">
      <alignment horizontal="right" vertical="center"/>
    </xf>
    <xf numFmtId="0" fontId="50" fillId="4" borderId="0" xfId="0" applyFont="1" applyFill="1" applyBorder="1" applyAlignment="1">
      <alignment vertical="center"/>
    </xf>
    <xf numFmtId="165" fontId="12" fillId="4" borderId="78" xfId="0" applyNumberFormat="1" applyFont="1" applyFill="1" applyBorder="1" applyAlignment="1">
      <alignment horizontal="right" vertical="center"/>
    </xf>
    <xf numFmtId="165" fontId="12" fillId="4" borderId="24" xfId="0" applyNumberFormat="1" applyFont="1" applyFill="1" applyBorder="1" applyAlignment="1">
      <alignment horizontal="right" vertical="center"/>
    </xf>
    <xf numFmtId="165" fontId="13" fillId="4" borderId="1" xfId="0" applyNumberFormat="1" applyFont="1" applyFill="1" applyBorder="1" applyAlignment="1">
      <alignment horizontal="right" vertical="center"/>
    </xf>
    <xf numFmtId="165" fontId="12" fillId="4" borderId="72" xfId="0" applyNumberFormat="1" applyFont="1" applyFill="1" applyBorder="1" applyAlignment="1">
      <alignment horizontal="right" vertical="center"/>
    </xf>
    <xf numFmtId="0" fontId="51" fillId="4" borderId="0" xfId="0" applyFont="1" applyFill="1" applyAlignment="1">
      <alignment vertical="center"/>
    </xf>
    <xf numFmtId="0" fontId="4" fillId="2" borderId="9" xfId="0" applyFont="1" applyFill="1" applyBorder="1" applyAlignment="1">
      <alignment horizontal="left" vertical="center"/>
    </xf>
    <xf numFmtId="165" fontId="12" fillId="4" borderId="58" xfId="0" applyNumberFormat="1" applyFont="1" applyFill="1" applyBorder="1" applyAlignment="1">
      <alignment horizontal="right" vertical="center"/>
    </xf>
    <xf numFmtId="165" fontId="12" fillId="4" borderId="71" xfId="0" applyNumberFormat="1" applyFont="1" applyFill="1" applyBorder="1" applyAlignment="1">
      <alignment horizontal="right" vertical="center"/>
    </xf>
    <xf numFmtId="165" fontId="12" fillId="4" borderId="74" xfId="0" applyNumberFormat="1" applyFont="1" applyFill="1" applyBorder="1" applyAlignment="1">
      <alignment horizontal="right" vertical="center"/>
    </xf>
    <xf numFmtId="164" fontId="0" fillId="4" borderId="0" xfId="1" applyNumberFormat="1" applyFont="1" applyFill="1" applyBorder="1" applyAlignment="1">
      <alignment vertical="center"/>
    </xf>
    <xf numFmtId="165" fontId="12" fillId="4" borderId="40" xfId="0" applyNumberFormat="1" applyFont="1" applyFill="1" applyBorder="1" applyAlignment="1">
      <alignment horizontal="right" vertical="center"/>
    </xf>
    <xf numFmtId="164" fontId="12" fillId="4" borderId="70" xfId="0" applyNumberFormat="1" applyFont="1" applyFill="1" applyBorder="1" applyAlignment="1">
      <alignment horizontal="right" vertical="center"/>
    </xf>
    <xf numFmtId="0" fontId="6" fillId="16" borderId="68" xfId="0" applyFont="1" applyFill="1" applyBorder="1" applyAlignment="1">
      <alignment horizontal="center" vertical="center" wrapText="1"/>
    </xf>
    <xf numFmtId="0" fontId="6" fillId="16" borderId="66" xfId="0" applyFont="1" applyFill="1" applyBorder="1" applyAlignment="1">
      <alignment horizontal="center" vertical="center" wrapText="1"/>
    </xf>
    <xf numFmtId="165" fontId="13" fillId="12" borderId="18" xfId="0" applyNumberFormat="1" applyFont="1" applyFill="1" applyBorder="1" applyAlignment="1">
      <alignment horizontal="right" vertical="center"/>
    </xf>
    <xf numFmtId="164" fontId="13" fillId="4" borderId="0" xfId="1" applyNumberFormat="1" applyFont="1" applyFill="1" applyAlignment="1">
      <alignment horizontal="center" vertical="center"/>
    </xf>
    <xf numFmtId="165" fontId="12" fillId="4" borderId="80" xfId="0" applyNumberFormat="1" applyFont="1" applyFill="1" applyBorder="1" applyAlignment="1">
      <alignment horizontal="right" vertical="center"/>
    </xf>
    <xf numFmtId="165" fontId="12" fillId="4" borderId="82" xfId="0" applyNumberFormat="1" applyFont="1" applyFill="1" applyBorder="1" applyAlignment="1">
      <alignment horizontal="right" vertical="center"/>
    </xf>
    <xf numFmtId="165" fontId="12" fillId="4" borderId="79" xfId="0" applyNumberFormat="1" applyFont="1" applyFill="1" applyBorder="1" applyAlignment="1">
      <alignment horizontal="right" vertical="center"/>
    </xf>
    <xf numFmtId="165" fontId="12" fillId="4" borderId="41" xfId="0" applyNumberFormat="1" applyFont="1" applyFill="1" applyBorder="1" applyAlignment="1">
      <alignment horizontal="right" vertical="center"/>
    </xf>
    <xf numFmtId="0" fontId="2" fillId="0" borderId="0" xfId="0" applyFont="1" applyFill="1" applyAlignment="1">
      <alignment vertical="center"/>
    </xf>
    <xf numFmtId="0" fontId="7" fillId="0" borderId="0" xfId="0" applyFont="1" applyFill="1" applyAlignment="1">
      <alignment vertical="center"/>
    </xf>
    <xf numFmtId="164" fontId="13" fillId="4" borderId="0" xfId="1" applyNumberFormat="1" applyFont="1" applyFill="1" applyAlignment="1">
      <alignment horizontal="center" vertical="center"/>
    </xf>
    <xf numFmtId="0" fontId="1" fillId="4" borderId="0" xfId="5" applyFill="1" applyAlignment="1">
      <alignment vertical="center"/>
    </xf>
    <xf numFmtId="0" fontId="29" fillId="4" borderId="0" xfId="5" applyFont="1" applyFill="1" applyBorder="1" applyAlignment="1">
      <alignment vertical="center"/>
    </xf>
    <xf numFmtId="0" fontId="25" fillId="4" borderId="0" xfId="5" applyFont="1" applyFill="1" applyBorder="1" applyAlignment="1">
      <alignment vertical="center"/>
    </xf>
    <xf numFmtId="0" fontId="1" fillId="4" borderId="0" xfId="5" applyFill="1" applyBorder="1" applyAlignment="1">
      <alignment vertical="center"/>
    </xf>
    <xf numFmtId="0" fontId="22" fillId="4" borderId="0" xfId="5" applyFont="1" applyFill="1" applyBorder="1" applyAlignment="1">
      <alignment vertical="center" wrapText="1"/>
    </xf>
    <xf numFmtId="0" fontId="32" fillId="9" borderId="2" xfId="5" applyFont="1" applyFill="1" applyBorder="1" applyAlignment="1">
      <alignment vertical="center" wrapText="1"/>
    </xf>
    <xf numFmtId="0" fontId="26" fillId="4" borderId="0" xfId="5" applyFont="1" applyFill="1" applyBorder="1" applyAlignment="1">
      <alignment vertical="center"/>
    </xf>
    <xf numFmtId="0" fontId="23" fillId="4" borderId="8" xfId="5" applyFont="1" applyFill="1" applyBorder="1" applyAlignment="1">
      <alignment horizontal="left" vertical="center"/>
    </xf>
    <xf numFmtId="0" fontId="23" fillId="4" borderId="9" xfId="5" applyFont="1" applyFill="1" applyBorder="1" applyAlignment="1">
      <alignment horizontal="left" vertical="center"/>
    </xf>
    <xf numFmtId="10" fontId="23" fillId="4" borderId="6" xfId="5" applyNumberFormat="1" applyFont="1" applyFill="1" applyBorder="1" applyAlignment="1">
      <alignment horizontal="right" vertical="center"/>
    </xf>
    <xf numFmtId="0" fontId="27" fillId="4" borderId="0" xfId="5" applyFont="1" applyFill="1" applyBorder="1" applyAlignment="1">
      <alignment vertical="center"/>
    </xf>
    <xf numFmtId="0" fontId="23" fillId="4" borderId="0" xfId="5" applyFont="1" applyFill="1" applyBorder="1" applyAlignment="1">
      <alignment horizontal="left" vertical="center"/>
    </xf>
    <xf numFmtId="0" fontId="28" fillId="4" borderId="0" xfId="5" applyFont="1" applyFill="1" applyBorder="1" applyAlignment="1">
      <alignment vertical="center"/>
    </xf>
    <xf numFmtId="0" fontId="23" fillId="4" borderId="0" xfId="5" quotePrefix="1" applyFont="1" applyFill="1" applyBorder="1" applyAlignment="1">
      <alignment horizontal="left" vertical="center"/>
    </xf>
    <xf numFmtId="0" fontId="23" fillId="4" borderId="0" xfId="5" quotePrefix="1" applyFont="1" applyFill="1" applyBorder="1" applyAlignment="1">
      <alignment vertical="center"/>
    </xf>
    <xf numFmtId="0" fontId="28" fillId="4" borderId="0" xfId="5" quotePrefix="1" applyFont="1" applyFill="1" applyBorder="1" applyAlignment="1">
      <alignment vertical="center"/>
    </xf>
    <xf numFmtId="0" fontId="30" fillId="7" borderId="2" xfId="5" applyFont="1" applyFill="1" applyBorder="1" applyAlignment="1">
      <alignment horizontal="center" vertical="center"/>
    </xf>
    <xf numFmtId="0" fontId="23" fillId="0" borderId="2" xfId="5" applyFont="1" applyBorder="1" applyAlignment="1">
      <alignment horizontal="left" vertical="center"/>
    </xf>
    <xf numFmtId="164" fontId="23" fillId="4" borderId="2" xfId="5" applyNumberFormat="1" applyFont="1" applyFill="1" applyBorder="1" applyAlignment="1">
      <alignment vertical="center"/>
    </xf>
    <xf numFmtId="164" fontId="15" fillId="4" borderId="0" xfId="1" applyNumberFormat="1" applyFont="1" applyFill="1" applyAlignment="1">
      <alignment vertical="center"/>
    </xf>
    <xf numFmtId="0" fontId="38" fillId="23" borderId="71" xfId="0" applyFont="1" applyFill="1" applyBorder="1" applyAlignment="1">
      <alignment horizontal="center" vertical="center" wrapText="1"/>
    </xf>
    <xf numFmtId="0" fontId="4" fillId="23" borderId="72" xfId="0" applyFont="1" applyFill="1" applyBorder="1" applyAlignment="1">
      <alignment horizontal="center" vertical="center" wrapText="1"/>
    </xf>
    <xf numFmtId="170" fontId="13" fillId="21" borderId="19" xfId="0" applyNumberFormat="1" applyFont="1" applyFill="1" applyBorder="1" applyAlignment="1">
      <alignment horizontal="right" vertical="center"/>
    </xf>
    <xf numFmtId="165" fontId="13" fillId="21" borderId="19" xfId="0" applyNumberFormat="1" applyFont="1" applyFill="1" applyBorder="1" applyAlignment="1">
      <alignment horizontal="right" vertical="center"/>
    </xf>
    <xf numFmtId="164" fontId="13" fillId="4" borderId="0" xfId="1" applyNumberFormat="1" applyFont="1" applyFill="1" applyAlignment="1">
      <alignment horizontal="center" vertical="center"/>
    </xf>
    <xf numFmtId="0" fontId="3" fillId="2" borderId="84" xfId="0" applyFont="1" applyFill="1" applyBorder="1" applyAlignment="1">
      <alignment horizontal="left" vertical="center"/>
    </xf>
    <xf numFmtId="0" fontId="3" fillId="2" borderId="85" xfId="0" applyFont="1" applyFill="1" applyBorder="1" applyAlignment="1">
      <alignment horizontal="left" vertical="center"/>
    </xf>
    <xf numFmtId="165" fontId="12" fillId="4" borderId="86" xfId="0" applyNumberFormat="1" applyFont="1" applyFill="1" applyBorder="1" applyAlignment="1">
      <alignment horizontal="right" vertical="center"/>
    </xf>
    <xf numFmtId="165" fontId="12" fillId="4" borderId="87" xfId="0" applyNumberFormat="1" applyFont="1" applyFill="1" applyBorder="1" applyAlignment="1">
      <alignment horizontal="right" vertical="center"/>
    </xf>
    <xf numFmtId="165" fontId="13" fillId="12" borderId="80" xfId="0" applyNumberFormat="1" applyFont="1" applyFill="1" applyBorder="1" applyAlignment="1">
      <alignment horizontal="right" vertical="center"/>
    </xf>
    <xf numFmtId="165" fontId="13" fillId="12" borderId="81" xfId="0" applyNumberFormat="1" applyFont="1" applyFill="1" applyBorder="1" applyAlignment="1">
      <alignment horizontal="right" vertical="center"/>
    </xf>
    <xf numFmtId="0" fontId="3" fillId="2" borderId="88" xfId="0" applyFont="1" applyFill="1" applyBorder="1" applyAlignment="1">
      <alignment horizontal="left" vertical="center"/>
    </xf>
    <xf numFmtId="0" fontId="3" fillId="2" borderId="83" xfId="0" applyFont="1" applyFill="1" applyBorder="1" applyAlignment="1">
      <alignment horizontal="left" vertical="center"/>
    </xf>
    <xf numFmtId="0" fontId="36" fillId="11" borderId="7" xfId="0" applyFont="1" applyFill="1" applyBorder="1" applyAlignment="1">
      <alignment horizontal="right" vertical="center"/>
    </xf>
    <xf numFmtId="0" fontId="37" fillId="20" borderId="8" xfId="0" applyFont="1" applyFill="1" applyBorder="1" applyAlignment="1">
      <alignment horizontal="right" vertical="center"/>
    </xf>
    <xf numFmtId="0" fontId="37" fillId="20" borderId="19" xfId="0" applyFont="1" applyFill="1" applyBorder="1" applyAlignment="1">
      <alignment horizontal="left" vertical="center"/>
    </xf>
    <xf numFmtId="0" fontId="3" fillId="2" borderId="89" xfId="0" applyFont="1" applyFill="1" applyBorder="1" applyAlignment="1">
      <alignment horizontal="left" vertical="center"/>
    </xf>
    <xf numFmtId="0" fontId="3" fillId="2" borderId="76" xfId="0" applyFont="1" applyFill="1" applyBorder="1" applyAlignment="1">
      <alignment horizontal="left" vertical="center"/>
    </xf>
    <xf numFmtId="170" fontId="12" fillId="0" borderId="90" xfId="0" applyNumberFormat="1" applyFont="1" applyFill="1" applyBorder="1" applyAlignment="1">
      <alignment horizontal="right" vertical="center"/>
    </xf>
    <xf numFmtId="170" fontId="12" fillId="0" borderId="38" xfId="0" applyNumberFormat="1" applyFont="1" applyFill="1" applyBorder="1" applyAlignment="1">
      <alignment horizontal="right" vertical="center"/>
    </xf>
    <xf numFmtId="170" fontId="13" fillId="12" borderId="91" xfId="0" applyNumberFormat="1" applyFont="1" applyFill="1" applyBorder="1" applyAlignment="1">
      <alignment horizontal="right" vertical="center"/>
    </xf>
    <xf numFmtId="170" fontId="12" fillId="0" borderId="68" xfId="0" applyNumberFormat="1" applyFont="1" applyFill="1" applyBorder="1" applyAlignment="1">
      <alignment horizontal="right" vertical="center"/>
    </xf>
    <xf numFmtId="0" fontId="6" fillId="16" borderId="9" xfId="0" applyFont="1" applyFill="1" applyBorder="1" applyAlignment="1">
      <alignment horizontal="left" vertical="center"/>
    </xf>
    <xf numFmtId="0" fontId="6" fillId="16" borderId="9" xfId="0" applyFont="1" applyFill="1" applyBorder="1" applyAlignment="1">
      <alignment horizontal="left" vertical="center" wrapText="1"/>
    </xf>
    <xf numFmtId="0" fontId="6" fillId="16" borderId="7" xfId="0" applyFont="1" applyFill="1" applyBorder="1" applyAlignment="1">
      <alignment horizontal="left" vertical="center"/>
    </xf>
    <xf numFmtId="0" fontId="6" fillId="16" borderId="7" xfId="0" applyFont="1" applyFill="1" applyBorder="1" applyAlignment="1">
      <alignment horizontal="left" vertical="center" wrapText="1"/>
    </xf>
    <xf numFmtId="0" fontId="8" fillId="16" borderId="7" xfId="0" applyFont="1" applyFill="1" applyBorder="1" applyAlignment="1">
      <alignment horizontal="left" vertical="center"/>
    </xf>
    <xf numFmtId="164" fontId="12" fillId="0" borderId="71" xfId="0" applyNumberFormat="1" applyFont="1" applyFill="1" applyBorder="1" applyAlignment="1">
      <alignment horizontal="right" vertical="center"/>
    </xf>
    <xf numFmtId="164" fontId="12" fillId="0" borderId="78" xfId="0" applyNumberFormat="1" applyFont="1" applyFill="1" applyBorder="1" applyAlignment="1">
      <alignment horizontal="right" vertical="center"/>
    </xf>
    <xf numFmtId="164" fontId="13" fillId="0" borderId="72" xfId="0" applyNumberFormat="1" applyFont="1" applyFill="1" applyBorder="1" applyAlignment="1">
      <alignment horizontal="right" vertical="center"/>
    </xf>
    <xf numFmtId="165" fontId="13" fillId="4" borderId="22" xfId="0" applyNumberFormat="1" applyFont="1" applyFill="1" applyBorder="1" applyAlignment="1">
      <alignment horizontal="right" vertical="center"/>
    </xf>
    <xf numFmtId="164" fontId="13" fillId="21" borderId="73" xfId="0" applyNumberFormat="1" applyFont="1" applyFill="1" applyBorder="1" applyAlignment="1">
      <alignment horizontal="right" vertical="center"/>
    </xf>
    <xf numFmtId="164" fontId="13" fillId="12" borderId="73" xfId="0" applyNumberFormat="1" applyFont="1" applyFill="1" applyBorder="1" applyAlignment="1">
      <alignment horizontal="right" vertical="center"/>
    </xf>
    <xf numFmtId="165" fontId="13" fillId="12" borderId="73" xfId="0" applyNumberFormat="1" applyFont="1" applyFill="1" applyBorder="1" applyAlignment="1">
      <alignment horizontal="right" vertical="center"/>
    </xf>
    <xf numFmtId="165" fontId="13" fillId="24" borderId="18" xfId="0" applyNumberFormat="1" applyFont="1" applyFill="1" applyBorder="1" applyAlignment="1">
      <alignment horizontal="right" vertical="center"/>
    </xf>
    <xf numFmtId="164" fontId="13" fillId="24" borderId="73" xfId="0" applyNumberFormat="1" applyFont="1" applyFill="1" applyBorder="1" applyAlignment="1">
      <alignment horizontal="right" vertical="center"/>
    </xf>
    <xf numFmtId="0" fontId="4" fillId="23" borderId="38" xfId="0" applyFont="1" applyFill="1" applyBorder="1" applyAlignment="1">
      <alignment horizontal="center" vertical="center" wrapText="1"/>
    </xf>
    <xf numFmtId="165" fontId="13" fillId="4" borderId="78" xfId="0" applyNumberFormat="1" applyFont="1" applyFill="1" applyBorder="1" applyAlignment="1">
      <alignment horizontal="right" vertical="center"/>
    </xf>
    <xf numFmtId="0" fontId="6" fillId="16" borderId="74" xfId="0" applyFont="1" applyFill="1" applyBorder="1" applyAlignment="1">
      <alignment horizontal="left" vertical="center" wrapText="1"/>
    </xf>
    <xf numFmtId="0" fontId="6" fillId="16" borderId="76" xfId="0" applyFont="1" applyFill="1" applyBorder="1" applyAlignment="1">
      <alignment horizontal="left" vertical="center" wrapText="1"/>
    </xf>
    <xf numFmtId="0" fontId="6" fillId="16" borderId="66" xfId="0" applyFont="1" applyFill="1" applyBorder="1" applyAlignment="1">
      <alignment horizontal="left" vertical="center" wrapText="1"/>
    </xf>
    <xf numFmtId="164" fontId="12" fillId="4" borderId="20" xfId="0" applyNumberFormat="1" applyFont="1" applyFill="1" applyBorder="1" applyAlignment="1">
      <alignment horizontal="right" vertical="center"/>
    </xf>
    <xf numFmtId="164" fontId="13" fillId="12" borderId="26" xfId="0" applyNumberFormat="1" applyFont="1" applyFill="1" applyBorder="1" applyAlignment="1">
      <alignment horizontal="right" vertical="center"/>
    </xf>
    <xf numFmtId="0" fontId="6" fillId="16" borderId="71" xfId="0" applyFont="1" applyFill="1" applyBorder="1" applyAlignment="1">
      <alignment horizontal="left" vertical="center" wrapText="1"/>
    </xf>
    <xf numFmtId="170" fontId="12" fillId="4" borderId="22" xfId="0" applyNumberFormat="1" applyFont="1" applyFill="1" applyBorder="1" applyAlignment="1">
      <alignment horizontal="right" vertical="center"/>
    </xf>
    <xf numFmtId="0" fontId="4" fillId="23" borderId="24" xfId="0" applyFont="1" applyFill="1" applyBorder="1" applyAlignment="1">
      <alignment horizontal="center" vertical="center" wrapText="1"/>
    </xf>
    <xf numFmtId="170" fontId="12" fillId="4" borderId="80" xfId="0" applyNumberFormat="1" applyFont="1" applyFill="1" applyBorder="1" applyAlignment="1">
      <alignment horizontal="right" vertical="center"/>
    </xf>
    <xf numFmtId="164" fontId="13" fillId="4" borderId="0" xfId="1" applyNumberFormat="1" applyFont="1" applyFill="1" applyAlignment="1">
      <alignment horizontal="center" vertical="center"/>
    </xf>
    <xf numFmtId="0" fontId="6" fillId="16" borderId="39" xfId="0" applyFont="1" applyFill="1" applyBorder="1" applyAlignment="1">
      <alignment horizontal="left" vertical="center" wrapText="1"/>
    </xf>
    <xf numFmtId="0" fontId="25" fillId="4" borderId="0" xfId="2" applyFont="1" applyFill="1" applyBorder="1" applyAlignment="1">
      <alignment vertical="center" wrapText="1"/>
    </xf>
    <xf numFmtId="0" fontId="4" fillId="2" borderId="58" xfId="0" applyFont="1" applyFill="1" applyBorder="1" applyAlignment="1">
      <alignment horizontal="left" vertical="center" wrapText="1"/>
    </xf>
    <xf numFmtId="170" fontId="12" fillId="4" borderId="38" xfId="0" applyNumberFormat="1" applyFont="1" applyFill="1" applyBorder="1" applyAlignment="1">
      <alignment horizontal="right" vertical="center"/>
    </xf>
    <xf numFmtId="170" fontId="13" fillId="12" borderId="19" xfId="0" applyNumberFormat="1" applyFont="1" applyFill="1" applyBorder="1" applyAlignment="1">
      <alignment horizontal="right" vertical="center"/>
    </xf>
    <xf numFmtId="0" fontId="6" fillId="16" borderId="22" xfId="0" applyFont="1" applyFill="1" applyBorder="1" applyAlignment="1">
      <alignment horizontal="center" vertical="center" wrapText="1"/>
    </xf>
    <xf numFmtId="0" fontId="6" fillId="16" borderId="78" xfId="0" applyFont="1" applyFill="1" applyBorder="1" applyAlignment="1">
      <alignment horizontal="center" vertical="center" wrapText="1"/>
    </xf>
    <xf numFmtId="0" fontId="4" fillId="23" borderId="1" xfId="0" applyFont="1" applyFill="1" applyBorder="1" applyAlignment="1">
      <alignment horizontal="center" vertical="center" wrapText="1"/>
    </xf>
    <xf numFmtId="164" fontId="12" fillId="4" borderId="66" xfId="0" applyNumberFormat="1" applyFont="1" applyFill="1" applyBorder="1" applyAlignment="1">
      <alignment horizontal="right" vertical="center"/>
    </xf>
    <xf numFmtId="165" fontId="12" fillId="0" borderId="71" xfId="0" applyNumberFormat="1" applyFont="1" applyFill="1" applyBorder="1" applyAlignment="1">
      <alignment horizontal="right" vertical="center"/>
    </xf>
    <xf numFmtId="165" fontId="12" fillId="0" borderId="78" xfId="0" applyNumberFormat="1" applyFont="1" applyFill="1" applyBorder="1" applyAlignment="1">
      <alignment horizontal="right" vertical="center"/>
    </xf>
    <xf numFmtId="164" fontId="12" fillId="4" borderId="62" xfId="0" applyNumberFormat="1" applyFont="1" applyFill="1" applyBorder="1" applyAlignment="1">
      <alignment horizontal="right" vertical="center"/>
    </xf>
    <xf numFmtId="0" fontId="4" fillId="2" borderId="72" xfId="0" applyFont="1" applyFill="1" applyBorder="1" applyAlignment="1">
      <alignment horizontal="center" vertical="center"/>
    </xf>
    <xf numFmtId="164" fontId="12" fillId="0" borderId="72" xfId="0" applyNumberFormat="1" applyFont="1" applyFill="1" applyBorder="1" applyAlignment="1">
      <alignment horizontal="right" vertical="center"/>
    </xf>
    <xf numFmtId="0" fontId="4" fillId="2" borderId="62" xfId="0" applyFont="1" applyFill="1" applyBorder="1" applyAlignment="1">
      <alignment horizontal="center" vertical="center"/>
    </xf>
    <xf numFmtId="0" fontId="3" fillId="2" borderId="93" xfId="0" applyFont="1" applyFill="1" applyBorder="1" applyAlignment="1">
      <alignment horizontal="left" vertical="center"/>
    </xf>
    <xf numFmtId="0" fontId="4" fillId="23" borderId="94" xfId="0" applyFont="1" applyFill="1" applyBorder="1" applyAlignment="1">
      <alignment horizontal="center" vertical="center" wrapText="1"/>
    </xf>
    <xf numFmtId="166" fontId="13" fillId="24" borderId="80" xfId="0" applyNumberFormat="1" applyFont="1" applyFill="1" applyBorder="1" applyAlignment="1">
      <alignment horizontal="right" vertical="center"/>
    </xf>
    <xf numFmtId="0" fontId="38" fillId="23" borderId="95" xfId="0" applyFont="1" applyFill="1" applyBorder="1" applyAlignment="1">
      <alignment horizontal="left" vertical="center" wrapText="1"/>
    </xf>
    <xf numFmtId="170" fontId="12" fillId="0" borderId="39" xfId="0" applyNumberFormat="1" applyFont="1" applyFill="1" applyBorder="1" applyAlignment="1">
      <alignment horizontal="right" vertical="center"/>
    </xf>
    <xf numFmtId="164" fontId="12" fillId="4" borderId="75" xfId="0" applyNumberFormat="1" applyFont="1" applyFill="1" applyBorder="1" applyAlignment="1">
      <alignment horizontal="right" vertical="center"/>
    </xf>
    <xf numFmtId="170" fontId="13" fillId="12" borderId="27" xfId="0" applyNumberFormat="1" applyFont="1" applyFill="1" applyBorder="1" applyAlignment="1">
      <alignment horizontal="right" vertical="center"/>
    </xf>
    <xf numFmtId="170" fontId="13" fillId="0" borderId="38" xfId="0" applyNumberFormat="1" applyFont="1" applyFill="1" applyBorder="1" applyAlignment="1">
      <alignment horizontal="right" vertical="center"/>
    </xf>
    <xf numFmtId="164" fontId="13" fillId="4" borderId="5" xfId="0" applyNumberFormat="1" applyFont="1" applyFill="1" applyBorder="1" applyAlignment="1">
      <alignment horizontal="right" vertical="center"/>
    </xf>
    <xf numFmtId="170" fontId="13" fillId="24" borderId="27" xfId="0" applyNumberFormat="1" applyFont="1" applyFill="1" applyBorder="1" applyAlignment="1">
      <alignment horizontal="right" vertical="center"/>
    </xf>
    <xf numFmtId="165" fontId="13" fillId="24" borderId="26" xfId="0" applyNumberFormat="1" applyFont="1" applyFill="1" applyBorder="1" applyAlignment="1">
      <alignment horizontal="right" vertical="center"/>
    </xf>
    <xf numFmtId="170" fontId="13" fillId="4" borderId="22" xfId="0" applyNumberFormat="1" applyFont="1" applyFill="1" applyBorder="1" applyAlignment="1">
      <alignment horizontal="right" vertical="center"/>
    </xf>
    <xf numFmtId="170" fontId="12" fillId="0" borderId="58" xfId="0" applyNumberFormat="1" applyFont="1" applyFill="1" applyBorder="1" applyAlignment="1">
      <alignment horizontal="right" vertical="center"/>
    </xf>
    <xf numFmtId="170" fontId="12" fillId="0" borderId="22" xfId="0" applyNumberFormat="1" applyFont="1" applyFill="1" applyBorder="1" applyAlignment="1">
      <alignment horizontal="right" vertical="center"/>
    </xf>
    <xf numFmtId="170" fontId="13" fillId="24" borderId="59" xfId="0" applyNumberFormat="1" applyFont="1" applyFill="1" applyBorder="1" applyAlignment="1">
      <alignment horizontal="right" vertical="center"/>
    </xf>
    <xf numFmtId="164" fontId="13" fillId="24" borderId="63" xfId="0" applyNumberFormat="1" applyFont="1" applyFill="1" applyBorder="1" applyAlignment="1">
      <alignment horizontal="right" vertical="center"/>
    </xf>
    <xf numFmtId="165" fontId="13" fillId="24" borderId="59" xfId="0" applyNumberFormat="1" applyFont="1" applyFill="1" applyBorder="1" applyAlignment="1">
      <alignment horizontal="right" vertical="center"/>
    </xf>
    <xf numFmtId="165" fontId="13" fillId="12" borderId="30" xfId="0" applyNumberFormat="1" applyFont="1" applyFill="1" applyBorder="1" applyAlignment="1">
      <alignment horizontal="right" vertical="center"/>
    </xf>
    <xf numFmtId="164" fontId="12" fillId="4" borderId="55" xfId="0" applyNumberFormat="1" applyFont="1" applyFill="1" applyBorder="1" applyAlignment="1">
      <alignment horizontal="right" vertical="center"/>
    </xf>
    <xf numFmtId="164" fontId="12" fillId="4" borderId="60" xfId="0" applyNumberFormat="1" applyFont="1" applyFill="1" applyBorder="1" applyAlignment="1">
      <alignment horizontal="right" vertical="center"/>
    </xf>
    <xf numFmtId="0" fontId="6" fillId="16" borderId="20" xfId="0" applyFont="1" applyFill="1" applyBorder="1" applyAlignment="1">
      <alignment horizontal="center" vertical="center" wrapText="1"/>
    </xf>
    <xf numFmtId="0" fontId="54" fillId="4" borderId="0" xfId="0" applyFont="1" applyFill="1" applyAlignment="1">
      <alignment horizontal="center" vertical="center"/>
    </xf>
    <xf numFmtId="14" fontId="52" fillId="4" borderId="0" xfId="2" applyNumberFormat="1" applyFont="1" applyFill="1" applyBorder="1" applyAlignment="1">
      <alignment horizontal="left" vertical="center"/>
    </xf>
    <xf numFmtId="0" fontId="32" fillId="9" borderId="3" xfId="5" applyFont="1" applyFill="1" applyBorder="1" applyAlignment="1">
      <alignment vertical="center" wrapText="1"/>
    </xf>
    <xf numFmtId="0" fontId="23" fillId="0" borderId="9" xfId="5" applyFont="1" applyBorder="1" applyAlignment="1">
      <alignment horizontal="left" vertical="center"/>
    </xf>
    <xf numFmtId="164" fontId="30" fillId="10" borderId="43" xfId="1" applyNumberFormat="1" applyFont="1" applyFill="1" applyBorder="1" applyAlignment="1">
      <alignment vertical="center"/>
    </xf>
    <xf numFmtId="164" fontId="55" fillId="4" borderId="0" xfId="0" applyNumberFormat="1" applyFont="1" applyFill="1" applyBorder="1" applyAlignment="1">
      <alignment vertical="top"/>
    </xf>
    <xf numFmtId="0" fontId="58" fillId="0" borderId="0" xfId="0" applyFont="1" applyFill="1" applyAlignment="1">
      <alignment horizontal="left" vertical="center"/>
    </xf>
    <xf numFmtId="0" fontId="57" fillId="0" borderId="0" xfId="0" applyFont="1" applyFill="1"/>
    <xf numFmtId="0" fontId="25" fillId="0" borderId="0" xfId="0" applyFont="1" applyFill="1"/>
    <xf numFmtId="0" fontId="0" fillId="0" borderId="0" xfId="0" applyFill="1"/>
    <xf numFmtId="0" fontId="59" fillId="16" borderId="43" xfId="0" applyFont="1" applyFill="1" applyBorder="1" applyAlignment="1">
      <alignment horizontal="center" vertical="center" wrapText="1"/>
    </xf>
    <xf numFmtId="0" fontId="3" fillId="16" borderId="43" xfId="0" applyFont="1" applyFill="1" applyBorder="1" applyAlignment="1">
      <alignment horizontal="left" vertical="center" wrapText="1"/>
    </xf>
    <xf numFmtId="0" fontId="3" fillId="16" borderId="43" xfId="0" applyFont="1" applyFill="1" applyBorder="1" applyAlignment="1">
      <alignment horizontal="center" vertical="center" wrapText="1"/>
    </xf>
    <xf numFmtId="0" fontId="60" fillId="0" borderId="43" xfId="0" applyFont="1" applyBorder="1" applyAlignment="1">
      <alignment horizontal="right" vertical="center"/>
    </xf>
    <xf numFmtId="171" fontId="61" fillId="0" borderId="43" xfId="0" applyNumberFormat="1" applyFont="1" applyBorder="1" applyAlignment="1">
      <alignment horizontal="right" vertical="center" wrapText="1"/>
    </xf>
    <xf numFmtId="0" fontId="60" fillId="0" borderId="43" xfId="0" applyFont="1" applyBorder="1" applyAlignment="1">
      <alignment horizontal="center" vertical="center" wrapText="1"/>
    </xf>
    <xf numFmtId="0" fontId="61" fillId="0" borderId="43" xfId="0" applyFont="1" applyBorder="1" applyAlignment="1">
      <alignment horizontal="right" vertical="center"/>
    </xf>
    <xf numFmtId="0" fontId="61" fillId="0" borderId="43" xfId="0" applyFont="1" applyBorder="1" applyAlignment="1">
      <alignment horizontal="center" vertical="center" wrapText="1"/>
    </xf>
    <xf numFmtId="0" fontId="6" fillId="16" borderId="4" xfId="0" applyFont="1" applyFill="1" applyBorder="1" applyAlignment="1">
      <alignment horizontal="left" vertical="center" wrapText="1"/>
    </xf>
    <xf numFmtId="0" fontId="8" fillId="16" borderId="43" xfId="0" applyFont="1" applyFill="1" applyBorder="1" applyAlignment="1">
      <alignment horizontal="justify" vertical="center"/>
    </xf>
    <xf numFmtId="0" fontId="4" fillId="2" borderId="4" xfId="0" applyFont="1" applyFill="1" applyBorder="1" applyAlignment="1">
      <alignment horizontal="left" vertical="center"/>
    </xf>
    <xf numFmtId="0" fontId="4" fillId="2" borderId="97" xfId="0" applyFont="1" applyFill="1" applyBorder="1" applyAlignment="1">
      <alignment horizontal="left" vertical="center"/>
    </xf>
    <xf numFmtId="0" fontId="4" fillId="2" borderId="98" xfId="0" applyFont="1" applyFill="1" applyBorder="1" applyAlignment="1">
      <alignment horizontal="left" vertical="center"/>
    </xf>
    <xf numFmtId="0" fontId="3" fillId="2" borderId="98" xfId="0" applyFont="1" applyFill="1" applyBorder="1" applyAlignment="1">
      <alignment horizontal="left" vertical="center"/>
    </xf>
    <xf numFmtId="0" fontId="4" fillId="2" borderId="37" xfId="0" applyFont="1" applyFill="1" applyBorder="1" applyAlignment="1">
      <alignment horizontal="left" vertical="center"/>
    </xf>
    <xf numFmtId="0" fontId="3" fillId="2" borderId="26" xfId="0" applyFont="1" applyFill="1" applyBorder="1" applyAlignment="1">
      <alignment horizontal="left" vertical="center"/>
    </xf>
    <xf numFmtId="0" fontId="2" fillId="4" borderId="0" xfId="0" applyFont="1" applyFill="1" applyAlignment="1">
      <alignment horizontal="center" vertical="center"/>
    </xf>
    <xf numFmtId="0" fontId="6" fillId="16" borderId="39" xfId="0" applyFont="1" applyFill="1" applyBorder="1" applyAlignment="1">
      <alignment horizontal="center" vertical="center" wrapText="1"/>
    </xf>
    <xf numFmtId="0" fontId="6" fillId="16" borderId="7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9" fillId="6" borderId="6" xfId="0" applyFont="1" applyFill="1" applyBorder="1" applyAlignment="1">
      <alignment vertical="center"/>
    </xf>
    <xf numFmtId="170" fontId="12" fillId="4" borderId="58" xfId="0" applyNumberFormat="1" applyFont="1" applyFill="1" applyBorder="1" applyAlignment="1">
      <alignment horizontal="right" vertical="center"/>
    </xf>
    <xf numFmtId="0" fontId="9" fillId="6" borderId="9" xfId="0" applyFont="1" applyFill="1" applyBorder="1" applyAlignment="1">
      <alignment vertical="center" wrapText="1"/>
    </xf>
    <xf numFmtId="170" fontId="12" fillId="4" borderId="59" xfId="0" applyNumberFormat="1" applyFont="1" applyFill="1" applyBorder="1" applyAlignment="1">
      <alignment horizontal="right" vertical="center"/>
    </xf>
    <xf numFmtId="0" fontId="4" fillId="2" borderId="66" xfId="0" applyFont="1" applyFill="1" applyBorder="1" applyAlignment="1">
      <alignment horizontal="left" vertical="center" wrapText="1"/>
    </xf>
    <xf numFmtId="165" fontId="12" fillId="4" borderId="66" xfId="0" applyNumberFormat="1" applyFont="1" applyFill="1" applyBorder="1" applyAlignment="1">
      <alignment horizontal="right" vertical="center"/>
    </xf>
    <xf numFmtId="0" fontId="4" fillId="2" borderId="66" xfId="0" applyFont="1" applyFill="1" applyBorder="1" applyAlignment="1">
      <alignment horizontal="center" vertical="center" wrapText="1"/>
    </xf>
    <xf numFmtId="165" fontId="13" fillId="4" borderId="20" xfId="0" applyNumberFormat="1" applyFont="1" applyFill="1" applyBorder="1" applyAlignment="1">
      <alignment horizontal="right" vertical="center"/>
    </xf>
    <xf numFmtId="165" fontId="13" fillId="12" borderId="26" xfId="0" applyNumberFormat="1" applyFont="1" applyFill="1" applyBorder="1" applyAlignment="1">
      <alignment horizontal="right" vertical="center"/>
    </xf>
    <xf numFmtId="0" fontId="4" fillId="23" borderId="66" xfId="0" applyFont="1" applyFill="1" applyBorder="1" applyAlignment="1">
      <alignment horizontal="center" vertical="center" wrapText="1"/>
    </xf>
    <xf numFmtId="0" fontId="4" fillId="23" borderId="62" xfId="0" applyFont="1" applyFill="1" applyBorder="1" applyAlignment="1">
      <alignment horizontal="center" vertical="center" wrapText="1"/>
    </xf>
    <xf numFmtId="164" fontId="12" fillId="4" borderId="78" xfId="0" applyNumberFormat="1" applyFont="1" applyFill="1" applyBorder="1" applyAlignment="1">
      <alignment horizontal="right" vertical="center"/>
    </xf>
    <xf numFmtId="165" fontId="12" fillId="0" borderId="66" xfId="0" applyNumberFormat="1" applyFont="1" applyFill="1" applyBorder="1" applyAlignment="1">
      <alignment horizontal="right" vertical="center"/>
    </xf>
    <xf numFmtId="165" fontId="12" fillId="0" borderId="20" xfId="0" applyNumberFormat="1" applyFont="1" applyFill="1" applyBorder="1" applyAlignment="1">
      <alignment horizontal="right" vertical="center"/>
    </xf>
    <xf numFmtId="0" fontId="3" fillId="2" borderId="36" xfId="0" applyFont="1" applyFill="1" applyBorder="1" applyAlignment="1">
      <alignment horizontal="left" vertical="center"/>
    </xf>
    <xf numFmtId="165" fontId="12" fillId="4" borderId="100" xfId="0" applyNumberFormat="1" applyFont="1" applyFill="1" applyBorder="1" applyAlignment="1">
      <alignment horizontal="right" vertical="center"/>
    </xf>
    <xf numFmtId="165" fontId="13" fillId="12" borderId="77" xfId="0" applyNumberFormat="1" applyFont="1" applyFill="1" applyBorder="1" applyAlignment="1">
      <alignment horizontal="right" vertical="center"/>
    </xf>
    <xf numFmtId="165" fontId="13" fillId="21" borderId="26" xfId="0" applyNumberFormat="1" applyFont="1" applyFill="1" applyBorder="1" applyAlignment="1">
      <alignment horizontal="right" vertical="center"/>
    </xf>
    <xf numFmtId="164" fontId="12" fillId="4" borderId="87" xfId="0" applyNumberFormat="1" applyFont="1" applyFill="1" applyBorder="1" applyAlignment="1">
      <alignment horizontal="right" vertical="center"/>
    </xf>
    <xf numFmtId="164" fontId="13" fillId="12" borderId="81" xfId="0" applyNumberFormat="1" applyFont="1" applyFill="1" applyBorder="1" applyAlignment="1">
      <alignment horizontal="right" vertical="center"/>
    </xf>
    <xf numFmtId="164" fontId="12" fillId="4" borderId="72" xfId="0" applyNumberFormat="1" applyFont="1" applyFill="1" applyBorder="1" applyAlignment="1">
      <alignment horizontal="right" vertical="center"/>
    </xf>
    <xf numFmtId="165" fontId="12" fillId="0" borderId="62" xfId="0" applyNumberFormat="1" applyFont="1" applyFill="1" applyBorder="1" applyAlignment="1">
      <alignment horizontal="right" vertical="center"/>
    </xf>
    <xf numFmtId="170" fontId="12" fillId="4" borderId="39" xfId="0" applyNumberFormat="1" applyFont="1" applyFill="1" applyBorder="1" applyAlignment="1">
      <alignment horizontal="right" vertical="center"/>
    </xf>
    <xf numFmtId="170" fontId="13" fillId="24" borderId="19" xfId="0" applyNumberFormat="1" applyFont="1" applyFill="1" applyBorder="1" applyAlignment="1">
      <alignment horizontal="right" vertical="center"/>
    </xf>
    <xf numFmtId="170" fontId="12" fillId="0" borderId="25" xfId="0" applyNumberFormat="1" applyFont="1" applyFill="1" applyBorder="1" applyAlignment="1">
      <alignment vertical="center"/>
    </xf>
    <xf numFmtId="170" fontId="13" fillId="8" borderId="30" xfId="0" applyNumberFormat="1" applyFont="1" applyFill="1" applyBorder="1" applyAlignment="1">
      <alignment vertical="center"/>
    </xf>
    <xf numFmtId="170" fontId="12" fillId="4" borderId="21" xfId="0" applyNumberFormat="1" applyFont="1" applyFill="1" applyBorder="1" applyAlignment="1">
      <alignment horizontal="right" vertical="center"/>
    </xf>
    <xf numFmtId="170" fontId="13" fillId="0" borderId="25" xfId="0" applyNumberFormat="1" applyFont="1" applyFill="1" applyBorder="1" applyAlignment="1">
      <alignment vertical="center"/>
    </xf>
    <xf numFmtId="164" fontId="12" fillId="4" borderId="71" xfId="0" applyNumberFormat="1" applyFont="1" applyFill="1" applyBorder="1" applyAlignment="1">
      <alignment horizontal="right" vertical="center"/>
    </xf>
    <xf numFmtId="164" fontId="13" fillId="4" borderId="78" xfId="0" applyNumberFormat="1" applyFont="1" applyFill="1" applyBorder="1" applyAlignment="1">
      <alignment horizontal="right" vertical="center"/>
    </xf>
    <xf numFmtId="0" fontId="4" fillId="2" borderId="9"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2" borderId="101" xfId="0" applyFont="1" applyFill="1" applyBorder="1" applyAlignment="1">
      <alignment horizontal="left" vertical="center"/>
    </xf>
    <xf numFmtId="0" fontId="6" fillId="16" borderId="41" xfId="0" applyFont="1" applyFill="1" applyBorder="1" applyAlignment="1">
      <alignment horizontal="center" vertical="center" wrapText="1"/>
    </xf>
    <xf numFmtId="0" fontId="6" fillId="2" borderId="7" xfId="0" applyFont="1" applyFill="1" applyBorder="1" applyAlignment="1">
      <alignment horizontal="left" vertical="center" wrapText="1"/>
    </xf>
    <xf numFmtId="170" fontId="12" fillId="0" borderId="59" xfId="0" applyNumberFormat="1" applyFont="1" applyFill="1" applyBorder="1" applyAlignment="1">
      <alignment horizontal="right" vertical="center"/>
    </xf>
    <xf numFmtId="0" fontId="6" fillId="2" borderId="102" xfId="0" applyFont="1" applyFill="1" applyBorder="1" applyAlignment="1">
      <alignment horizontal="left" vertical="center" wrapText="1"/>
    </xf>
    <xf numFmtId="0" fontId="6" fillId="2" borderId="6" xfId="0" applyFont="1" applyFill="1" applyBorder="1" applyAlignment="1">
      <alignment horizontal="left" vertical="center"/>
    </xf>
    <xf numFmtId="166" fontId="12" fillId="0" borderId="74" xfId="0" applyNumberFormat="1" applyFont="1" applyFill="1" applyBorder="1" applyAlignment="1">
      <alignment vertical="center"/>
    </xf>
    <xf numFmtId="166" fontId="12" fillId="0" borderId="25" xfId="0" applyNumberFormat="1" applyFont="1" applyFill="1" applyBorder="1" applyAlignment="1">
      <alignment vertical="center"/>
    </xf>
    <xf numFmtId="166" fontId="13" fillId="0" borderId="25" xfId="0" applyNumberFormat="1" applyFont="1" applyFill="1" applyBorder="1" applyAlignment="1">
      <alignment vertical="center"/>
    </xf>
    <xf numFmtId="0" fontId="8" fillId="2" borderId="7" xfId="0" applyFont="1" applyFill="1" applyBorder="1" applyAlignment="1">
      <alignment horizontal="left" vertical="center" wrapText="1"/>
    </xf>
    <xf numFmtId="166" fontId="13" fillId="12" borderId="30" xfId="0" applyNumberFormat="1" applyFont="1" applyFill="1" applyBorder="1" applyAlignment="1">
      <alignment vertical="center"/>
    </xf>
    <xf numFmtId="164" fontId="12" fillId="0" borderId="66" xfId="1" applyNumberFormat="1" applyFont="1" applyFill="1" applyBorder="1" applyAlignment="1">
      <alignment vertical="center"/>
    </xf>
    <xf numFmtId="164" fontId="12" fillId="0" borderId="20" xfId="1" applyNumberFormat="1" applyFont="1" applyFill="1" applyBorder="1" applyAlignment="1">
      <alignment vertical="center"/>
    </xf>
    <xf numFmtId="164" fontId="13" fillId="0" borderId="20" xfId="1" applyNumberFormat="1" applyFont="1" applyFill="1" applyBorder="1" applyAlignment="1">
      <alignment vertical="center"/>
    </xf>
    <xf numFmtId="165" fontId="13" fillId="0" borderId="20" xfId="1" applyNumberFormat="1" applyFont="1" applyFill="1" applyBorder="1" applyAlignment="1">
      <alignment vertical="center"/>
    </xf>
    <xf numFmtId="165" fontId="13" fillId="12" borderId="26" xfId="1" applyNumberFormat="1" applyFont="1" applyFill="1" applyBorder="1" applyAlignment="1">
      <alignment vertical="center"/>
    </xf>
    <xf numFmtId="0" fontId="4" fillId="2" borderId="104" xfId="0" applyFont="1" applyFill="1" applyBorder="1" applyAlignment="1">
      <alignment horizontal="left" vertical="center"/>
    </xf>
    <xf numFmtId="0" fontId="4" fillId="2" borderId="17" xfId="0" applyFont="1" applyFill="1" applyBorder="1" applyAlignment="1">
      <alignment horizontal="left" vertical="center"/>
    </xf>
    <xf numFmtId="0" fontId="3" fillId="2" borderId="105" xfId="0" applyFont="1" applyFill="1" applyBorder="1" applyAlignment="1">
      <alignment horizontal="left" vertical="center"/>
    </xf>
    <xf numFmtId="0" fontId="4" fillId="23" borderId="58" xfId="0" applyFont="1" applyFill="1" applyBorder="1" applyAlignment="1">
      <alignment horizontal="center" vertical="center" wrapText="1"/>
    </xf>
    <xf numFmtId="0" fontId="4" fillId="23" borderId="59" xfId="0" applyFont="1" applyFill="1" applyBorder="1" applyAlignment="1">
      <alignment horizontal="center" vertical="center" wrapText="1"/>
    </xf>
    <xf numFmtId="166" fontId="12" fillId="4" borderId="71" xfId="0" applyNumberFormat="1" applyFont="1" applyFill="1" applyBorder="1" applyAlignment="1">
      <alignment horizontal="right" vertical="center"/>
    </xf>
    <xf numFmtId="165" fontId="12" fillId="4" borderId="22" xfId="1" applyNumberFormat="1" applyFont="1" applyFill="1" applyBorder="1" applyAlignment="1">
      <alignment horizontal="right" vertical="center"/>
    </xf>
    <xf numFmtId="166" fontId="12" fillId="4" borderId="78" xfId="0" applyNumberFormat="1" applyFont="1" applyFill="1" applyBorder="1" applyAlignment="1">
      <alignment horizontal="right" vertical="center"/>
    </xf>
    <xf numFmtId="166" fontId="13" fillId="12" borderId="73" xfId="0" applyNumberFormat="1" applyFont="1" applyFill="1" applyBorder="1" applyAlignment="1">
      <alignment horizontal="right" vertical="center"/>
    </xf>
    <xf numFmtId="165" fontId="13" fillId="12" borderId="27" xfId="1" applyNumberFormat="1" applyFont="1" applyFill="1" applyBorder="1" applyAlignment="1">
      <alignment horizontal="right" vertical="center"/>
    </xf>
    <xf numFmtId="0" fontId="0" fillId="0" borderId="0" xfId="0" applyAlignment="1">
      <alignment horizontal="center"/>
    </xf>
    <xf numFmtId="0" fontId="38" fillId="2" borderId="58" xfId="0" applyFont="1" applyFill="1" applyBorder="1" applyAlignment="1">
      <alignment horizontal="center" vertical="center" wrapText="1"/>
    </xf>
    <xf numFmtId="0" fontId="4" fillId="2" borderId="71" xfId="0" applyFont="1" applyFill="1" applyBorder="1" applyAlignment="1">
      <alignment horizontal="center" vertical="center" wrapText="1"/>
    </xf>
    <xf numFmtId="165" fontId="12" fillId="4" borderId="37" xfId="1" applyNumberFormat="1" applyFont="1" applyFill="1" applyBorder="1" applyAlignment="1">
      <alignment horizontal="right" vertical="center"/>
    </xf>
    <xf numFmtId="165" fontId="12" fillId="4" borderId="20" xfId="1" applyNumberFormat="1" applyFont="1" applyFill="1" applyBorder="1" applyAlignment="1">
      <alignment horizontal="right" vertical="center"/>
    </xf>
    <xf numFmtId="165" fontId="13" fillId="12" borderId="26" xfId="1" applyNumberFormat="1" applyFont="1" applyFill="1" applyBorder="1" applyAlignment="1">
      <alignment horizontal="right" vertical="center"/>
    </xf>
    <xf numFmtId="0" fontId="38" fillId="23" borderId="66" xfId="0" applyFont="1" applyFill="1" applyBorder="1" applyAlignment="1">
      <alignment horizontal="center" vertical="center" wrapText="1"/>
    </xf>
    <xf numFmtId="0" fontId="4" fillId="23" borderId="20" xfId="0" applyFont="1" applyFill="1" applyBorder="1" applyAlignment="1">
      <alignment horizontal="center" vertical="center" wrapText="1"/>
    </xf>
    <xf numFmtId="165" fontId="13" fillId="0" borderId="62" xfId="0" applyNumberFormat="1" applyFont="1" applyFill="1" applyBorder="1" applyAlignment="1">
      <alignment horizontal="right" vertical="center"/>
    </xf>
    <xf numFmtId="0" fontId="38" fillId="23" borderId="106" xfId="0" applyFont="1" applyFill="1" applyBorder="1" applyAlignment="1">
      <alignment horizontal="center" vertical="center" wrapText="1"/>
    </xf>
    <xf numFmtId="0" fontId="4" fillId="23" borderId="63" xfId="0" applyFont="1" applyFill="1" applyBorder="1" applyAlignment="1">
      <alignment horizontal="center" vertical="center" wrapText="1"/>
    </xf>
    <xf numFmtId="0" fontId="4" fillId="23" borderId="107" xfId="0" applyFont="1" applyFill="1" applyBorder="1" applyAlignment="1">
      <alignment horizontal="left" vertical="center" wrapText="1"/>
    </xf>
    <xf numFmtId="164" fontId="12" fillId="4" borderId="108" xfId="0" applyNumberFormat="1" applyFont="1" applyFill="1" applyBorder="1" applyAlignment="1">
      <alignment horizontal="right" vertical="center"/>
    </xf>
    <xf numFmtId="164" fontId="12" fillId="4" borderId="46" xfId="0" applyNumberFormat="1" applyFont="1" applyFill="1" applyBorder="1" applyAlignment="1">
      <alignment horizontal="right" vertical="center"/>
    </xf>
    <xf numFmtId="164" fontId="13" fillId="24" borderId="55" xfId="0" applyNumberFormat="1" applyFont="1" applyFill="1" applyBorder="1" applyAlignment="1">
      <alignment horizontal="right" vertical="center"/>
    </xf>
    <xf numFmtId="0" fontId="4" fillId="23" borderId="109" xfId="0" applyFont="1" applyFill="1" applyBorder="1" applyAlignment="1">
      <alignment horizontal="left" vertical="center" wrapText="1"/>
    </xf>
    <xf numFmtId="165" fontId="13" fillId="24" borderId="77" xfId="0" applyNumberFormat="1" applyFont="1" applyFill="1" applyBorder="1" applyAlignment="1">
      <alignment horizontal="right" vertical="center"/>
    </xf>
    <xf numFmtId="0" fontId="4" fillId="22" borderId="25" xfId="0" applyFont="1" applyFill="1" applyBorder="1" applyAlignment="1">
      <alignment horizontal="left" vertical="center" wrapText="1"/>
    </xf>
    <xf numFmtId="0" fontId="4" fillId="22" borderId="23" xfId="0" applyFont="1" applyFill="1" applyBorder="1" applyAlignment="1">
      <alignment horizontal="left" vertical="center" wrapText="1"/>
    </xf>
    <xf numFmtId="164" fontId="12" fillId="0" borderId="111" xfId="0" applyNumberFormat="1" applyFont="1" applyFill="1" applyBorder="1" applyAlignment="1">
      <alignment horizontal="right" vertical="center"/>
    </xf>
    <xf numFmtId="164" fontId="12" fillId="0" borderId="23" xfId="0" applyNumberFormat="1" applyFont="1" applyFill="1" applyBorder="1" applyAlignment="1">
      <alignment horizontal="right" vertical="center"/>
    </xf>
    <xf numFmtId="164" fontId="13" fillId="8" borderId="85" xfId="0" applyNumberFormat="1" applyFont="1" applyFill="1" applyBorder="1" applyAlignment="1">
      <alignment horizontal="right" vertical="center"/>
    </xf>
    <xf numFmtId="0" fontId="4" fillId="22" borderId="111" xfId="0" applyFont="1" applyFill="1" applyBorder="1" applyAlignment="1">
      <alignment horizontal="left" vertical="center" wrapText="1"/>
    </xf>
    <xf numFmtId="0" fontId="6" fillId="16" borderId="40" xfId="0" applyFont="1" applyFill="1" applyBorder="1" applyAlignment="1">
      <alignment horizontal="center" vertical="center" wrapText="1"/>
    </xf>
    <xf numFmtId="0" fontId="3" fillId="2" borderId="7" xfId="0" applyFont="1" applyFill="1" applyBorder="1" applyAlignment="1">
      <alignment horizontal="right" vertical="center" wrapText="1"/>
    </xf>
    <xf numFmtId="0" fontId="4" fillId="2" borderId="97" xfId="0" applyFont="1" applyFill="1" applyBorder="1" applyAlignment="1">
      <alignment horizontal="left" vertical="center" wrapText="1"/>
    </xf>
    <xf numFmtId="0" fontId="4" fillId="2" borderId="98" xfId="0" applyFont="1" applyFill="1" applyBorder="1" applyAlignment="1">
      <alignment horizontal="left" vertical="center" wrapText="1"/>
    </xf>
    <xf numFmtId="0" fontId="3" fillId="2" borderId="98" xfId="0" applyFont="1" applyFill="1" applyBorder="1" applyAlignment="1">
      <alignment horizontal="right" vertical="center" wrapText="1"/>
    </xf>
    <xf numFmtId="0" fontId="4" fillId="2" borderId="37" xfId="0" applyFont="1" applyFill="1" applyBorder="1" applyAlignment="1">
      <alignment horizontal="left" vertical="center" wrapText="1"/>
    </xf>
    <xf numFmtId="0" fontId="3" fillId="2" borderId="26" xfId="0" applyFont="1" applyFill="1" applyBorder="1" applyAlignment="1">
      <alignment horizontal="right" vertical="center"/>
    </xf>
    <xf numFmtId="0" fontId="7" fillId="4" borderId="0" xfId="0" applyFont="1" applyFill="1" applyAlignment="1">
      <alignment horizontal="center" vertical="center"/>
    </xf>
    <xf numFmtId="0" fontId="2" fillId="0" borderId="0" xfId="0" applyFont="1" applyFill="1" applyAlignment="1">
      <alignment horizontal="center" vertical="center"/>
    </xf>
    <xf numFmtId="170" fontId="12" fillId="0" borderId="110" xfId="0" applyNumberFormat="1" applyFont="1" applyFill="1" applyBorder="1" applyAlignment="1">
      <alignment horizontal="right" vertical="center"/>
    </xf>
    <xf numFmtId="170" fontId="12" fillId="0" borderId="25" xfId="0" applyNumberFormat="1" applyFont="1" applyFill="1" applyBorder="1" applyAlignment="1">
      <alignment horizontal="right" vertical="center"/>
    </xf>
    <xf numFmtId="170" fontId="13" fillId="8" borderId="84" xfId="0" applyNumberFormat="1" applyFont="1" applyFill="1" applyBorder="1" applyAlignment="1">
      <alignment horizontal="right" vertical="center"/>
    </xf>
    <xf numFmtId="170" fontId="4" fillId="22" borderId="110" xfId="0" applyNumberFormat="1" applyFont="1" applyFill="1" applyBorder="1" applyAlignment="1">
      <alignment horizontal="left" vertical="center" wrapText="1"/>
    </xf>
    <xf numFmtId="165" fontId="13" fillId="24" borderId="27" xfId="0" applyNumberFormat="1" applyFont="1" applyFill="1" applyBorder="1" applyAlignment="1">
      <alignment horizontal="right" vertical="center"/>
    </xf>
    <xf numFmtId="0" fontId="6" fillId="2" borderId="2" xfId="0" quotePrefix="1" applyFont="1" applyFill="1" applyBorder="1" applyAlignment="1">
      <alignment horizontal="left" vertical="center"/>
    </xf>
    <xf numFmtId="0" fontId="9" fillId="6" borderId="2" xfId="0" applyFont="1" applyFill="1" applyBorder="1" applyAlignment="1">
      <alignment vertical="center"/>
    </xf>
    <xf numFmtId="2" fontId="12" fillId="0" borderId="23" xfId="0" applyNumberFormat="1" applyFont="1" applyFill="1" applyBorder="1" applyAlignment="1">
      <alignment horizontal="right" vertical="center"/>
    </xf>
    <xf numFmtId="2" fontId="13" fillId="8" borderId="28" xfId="0" applyNumberFormat="1" applyFont="1" applyFill="1" applyBorder="1" applyAlignment="1">
      <alignment horizontal="right" vertical="center"/>
    </xf>
    <xf numFmtId="164" fontId="30" fillId="4" borderId="0" xfId="1" applyNumberFormat="1" applyFont="1" applyFill="1" applyAlignment="1">
      <alignment vertical="center"/>
    </xf>
    <xf numFmtId="0" fontId="17" fillId="0" borderId="0" xfId="0" applyFont="1" applyFill="1" applyAlignment="1">
      <alignment vertical="center"/>
    </xf>
    <xf numFmtId="0" fontId="0" fillId="0" borderId="0" xfId="0" applyFill="1" applyAlignment="1">
      <alignment vertical="center"/>
    </xf>
    <xf numFmtId="49" fontId="4" fillId="2" borderId="6" xfId="0" quotePrefix="1" applyNumberFormat="1" applyFont="1" applyFill="1" applyBorder="1" applyAlignment="1">
      <alignment vertical="center"/>
    </xf>
    <xf numFmtId="165" fontId="2" fillId="4" borderId="0" xfId="0" applyNumberFormat="1" applyFont="1" applyFill="1" applyAlignment="1">
      <alignment vertical="center"/>
    </xf>
    <xf numFmtId="164" fontId="2" fillId="4" borderId="0" xfId="0" applyNumberFormat="1" applyFont="1" applyFill="1" applyAlignment="1">
      <alignment vertical="center"/>
    </xf>
    <xf numFmtId="165" fontId="12" fillId="0" borderId="66" xfId="1" applyNumberFormat="1" applyFont="1" applyFill="1" applyBorder="1" applyAlignment="1">
      <alignment vertical="center"/>
    </xf>
    <xf numFmtId="165" fontId="12" fillId="0" borderId="20" xfId="1" applyNumberFormat="1" applyFont="1" applyFill="1" applyBorder="1" applyAlignment="1">
      <alignment vertical="center"/>
    </xf>
    <xf numFmtId="164" fontId="13" fillId="12" borderId="26" xfId="1" applyNumberFormat="1" applyFont="1" applyFill="1" applyBorder="1" applyAlignment="1">
      <alignment vertical="center"/>
    </xf>
    <xf numFmtId="170" fontId="12" fillId="26" borderId="25" xfId="0" applyNumberFormat="1" applyFont="1" applyFill="1" applyBorder="1" applyAlignment="1">
      <alignment vertical="center"/>
    </xf>
    <xf numFmtId="164" fontId="12" fillId="26" borderId="5" xfId="0" applyNumberFormat="1" applyFont="1" applyFill="1" applyBorder="1" applyAlignment="1">
      <alignment vertical="center"/>
    </xf>
    <xf numFmtId="168" fontId="12" fillId="26" borderId="23" xfId="0" applyNumberFormat="1" applyFont="1" applyFill="1" applyBorder="1" applyAlignment="1">
      <alignment horizontal="right" vertical="center"/>
    </xf>
    <xf numFmtId="170" fontId="24" fillId="4" borderId="6" xfId="5" applyNumberFormat="1" applyFont="1" applyFill="1" applyBorder="1" applyAlignment="1">
      <alignment horizontal="right" vertical="center"/>
    </xf>
    <xf numFmtId="170" fontId="24" fillId="0" borderId="4" xfId="5" applyNumberFormat="1" applyFont="1" applyFill="1" applyBorder="1" applyAlignment="1">
      <alignment horizontal="right" vertical="center"/>
    </xf>
    <xf numFmtId="3" fontId="23" fillId="0" borderId="6" xfId="5" applyNumberFormat="1" applyFont="1" applyBorder="1" applyAlignment="1">
      <alignment horizontal="right" vertical="center"/>
    </xf>
    <xf numFmtId="3" fontId="23" fillId="0" borderId="4" xfId="5" applyNumberFormat="1" applyFont="1" applyFill="1" applyBorder="1" applyAlignment="1">
      <alignment horizontal="right" vertical="center"/>
    </xf>
    <xf numFmtId="169" fontId="18" fillId="4" borderId="0" xfId="0" applyNumberFormat="1" applyFont="1" applyFill="1" applyAlignment="1">
      <alignment vertical="center"/>
    </xf>
    <xf numFmtId="0" fontId="66" fillId="4" borderId="0" xfId="0" applyFont="1" applyFill="1" applyAlignment="1">
      <alignment horizontal="center" vertical="center"/>
    </xf>
    <xf numFmtId="0" fontId="29" fillId="0" borderId="0" xfId="2" applyFont="1" applyFill="1" applyBorder="1" applyAlignment="1">
      <alignment vertical="center"/>
    </xf>
    <xf numFmtId="0" fontId="23" fillId="0" borderId="0" xfId="5" quotePrefix="1" applyFont="1" applyFill="1" applyBorder="1" applyAlignment="1">
      <alignment vertical="center"/>
    </xf>
    <xf numFmtId="0" fontId="43" fillId="0" borderId="0" xfId="5" applyFont="1" applyFill="1" applyBorder="1" applyAlignment="1">
      <alignment vertical="center" wrapText="1"/>
    </xf>
    <xf numFmtId="0" fontId="1" fillId="0" borderId="0" xfId="5" applyFill="1" applyAlignment="1">
      <alignment vertical="center"/>
    </xf>
    <xf numFmtId="0" fontId="56" fillId="0" borderId="0" xfId="5" applyFont="1" applyFill="1" applyBorder="1" applyAlignment="1">
      <alignment vertical="center"/>
    </xf>
    <xf numFmtId="0" fontId="43" fillId="0" borderId="0" xfId="5" applyFont="1" applyFill="1" applyBorder="1" applyAlignment="1">
      <alignment vertical="center"/>
    </xf>
    <xf numFmtId="0" fontId="28" fillId="0" borderId="0" xfId="5" applyFont="1" applyFill="1" applyBorder="1" applyAlignment="1">
      <alignment vertical="center" wrapText="1"/>
    </xf>
    <xf numFmtId="0" fontId="56" fillId="0" borderId="0" xfId="5" applyFont="1" applyFill="1" applyBorder="1" applyAlignment="1">
      <alignment vertical="center" wrapText="1"/>
    </xf>
    <xf numFmtId="0" fontId="6" fillId="16" borderId="1" xfId="0" applyFont="1" applyFill="1" applyBorder="1" applyAlignment="1">
      <alignment horizontal="center" vertical="center" wrapText="1"/>
    </xf>
    <xf numFmtId="165" fontId="12" fillId="0" borderId="106" xfId="0" applyNumberFormat="1" applyFont="1" applyFill="1" applyBorder="1" applyAlignment="1">
      <alignment horizontal="right" vertical="center"/>
    </xf>
    <xf numFmtId="165" fontId="12" fillId="0" borderId="58" xfId="0" applyNumberFormat="1" applyFont="1" applyFill="1" applyBorder="1" applyAlignment="1">
      <alignment horizontal="right" vertical="center"/>
    </xf>
    <xf numFmtId="165" fontId="12" fillId="0" borderId="34" xfId="0" applyNumberFormat="1" applyFont="1" applyFill="1" applyBorder="1" applyAlignment="1">
      <alignment horizontal="right" vertical="center"/>
    </xf>
    <xf numFmtId="165" fontId="12" fillId="0" borderId="22" xfId="0" applyNumberFormat="1" applyFont="1" applyFill="1" applyBorder="1" applyAlignment="1">
      <alignment horizontal="right" vertical="center"/>
    </xf>
    <xf numFmtId="165" fontId="13" fillId="0" borderId="55" xfId="0" applyNumberFormat="1" applyFont="1" applyFill="1" applyBorder="1" applyAlignment="1">
      <alignment horizontal="right" vertical="center"/>
    </xf>
    <xf numFmtId="165" fontId="13" fillId="0" borderId="81" xfId="0" applyNumberFormat="1" applyFont="1" applyFill="1" applyBorder="1" applyAlignment="1">
      <alignment horizontal="right" vertical="center"/>
    </xf>
    <xf numFmtId="165" fontId="13" fillId="0" borderId="80" xfId="0" applyNumberFormat="1" applyFont="1" applyFill="1" applyBorder="1" applyAlignment="1">
      <alignment horizontal="right" vertical="center"/>
    </xf>
    <xf numFmtId="164" fontId="0" fillId="0" borderId="0" xfId="1" applyNumberFormat="1" applyFont="1"/>
    <xf numFmtId="170" fontId="12" fillId="4" borderId="39" xfId="1" applyNumberFormat="1" applyFont="1" applyFill="1" applyBorder="1" applyAlignment="1">
      <alignment vertical="center"/>
    </xf>
    <xf numFmtId="170" fontId="12" fillId="4" borderId="38" xfId="1" applyNumberFormat="1" applyFont="1" applyFill="1" applyBorder="1" applyAlignment="1">
      <alignment vertical="center"/>
    </xf>
    <xf numFmtId="164" fontId="2" fillId="4" borderId="0" xfId="0" applyNumberFormat="1" applyFont="1" applyFill="1" applyAlignment="1">
      <alignment horizontal="center" vertical="center"/>
    </xf>
    <xf numFmtId="170" fontId="12" fillId="4" borderId="1" xfId="0" applyNumberFormat="1" applyFont="1" applyFill="1" applyBorder="1" applyAlignment="1">
      <alignment horizontal="right" vertical="center"/>
    </xf>
    <xf numFmtId="170" fontId="13" fillId="24" borderId="29" xfId="0" applyNumberFormat="1" applyFont="1" applyFill="1" applyBorder="1" applyAlignment="1">
      <alignment horizontal="right" vertical="center"/>
    </xf>
    <xf numFmtId="164" fontId="0" fillId="4" borderId="0" xfId="0" applyNumberFormat="1" applyFill="1" applyAlignment="1">
      <alignment vertical="center"/>
    </xf>
    <xf numFmtId="164" fontId="23" fillId="4" borderId="0" xfId="5" applyNumberFormat="1" applyFont="1" applyFill="1" applyBorder="1" applyAlignment="1">
      <alignment vertical="center"/>
    </xf>
    <xf numFmtId="0" fontId="25" fillId="4" borderId="0" xfId="5" quotePrefix="1" applyFont="1" applyFill="1" applyBorder="1" applyAlignment="1">
      <alignment vertical="center"/>
    </xf>
    <xf numFmtId="0" fontId="62" fillId="5" borderId="0" xfId="0" applyFont="1" applyFill="1" applyBorder="1" applyAlignment="1">
      <alignment horizontal="center" vertical="center" wrapText="1"/>
    </xf>
    <xf numFmtId="164" fontId="13" fillId="4" borderId="0" xfId="1" applyNumberFormat="1" applyFont="1" applyFill="1" applyBorder="1" applyAlignment="1">
      <alignment vertical="center"/>
    </xf>
    <xf numFmtId="0" fontId="7" fillId="4" borderId="0" xfId="0" applyFont="1" applyFill="1" applyBorder="1" applyAlignment="1">
      <alignment horizontal="center" vertical="center" wrapText="1"/>
    </xf>
    <xf numFmtId="164" fontId="63" fillId="4" borderId="0" xfId="0" applyNumberFormat="1" applyFont="1" applyFill="1" applyBorder="1" applyAlignment="1">
      <alignment horizontal="right" vertical="center"/>
    </xf>
    <xf numFmtId="164" fontId="64" fillId="4" borderId="0" xfId="0" applyNumberFormat="1" applyFont="1" applyFill="1" applyBorder="1" applyAlignment="1">
      <alignment horizontal="right" vertical="center"/>
    </xf>
    <xf numFmtId="0" fontId="11" fillId="4" borderId="0" xfId="0" applyFont="1" applyFill="1" applyBorder="1" applyAlignment="1">
      <alignment vertical="center"/>
    </xf>
    <xf numFmtId="0" fontId="62" fillId="5" borderId="0" xfId="0" applyFont="1" applyFill="1" applyBorder="1" applyAlignment="1">
      <alignment horizontal="left" vertical="center" wrapText="1"/>
    </xf>
    <xf numFmtId="164" fontId="2" fillId="4" borderId="0" xfId="1" applyNumberFormat="1" applyFont="1" applyFill="1" applyBorder="1" applyAlignment="1">
      <alignment vertical="center"/>
    </xf>
    <xf numFmtId="170" fontId="2" fillId="4" borderId="0" xfId="1" applyNumberFormat="1" applyFont="1" applyFill="1" applyBorder="1" applyAlignment="1">
      <alignment vertical="center"/>
    </xf>
    <xf numFmtId="170" fontId="50" fillId="4" borderId="0" xfId="1" applyNumberFormat="1" applyFont="1" applyFill="1" applyBorder="1" applyAlignment="1">
      <alignment vertical="center"/>
    </xf>
    <xf numFmtId="164" fontId="50" fillId="4" borderId="0" xfId="1" applyNumberFormat="1" applyFont="1" applyFill="1" applyBorder="1" applyAlignment="1">
      <alignment vertical="center"/>
    </xf>
    <xf numFmtId="0" fontId="62" fillId="5" borderId="0" xfId="0" applyFont="1" applyFill="1" applyBorder="1" applyAlignment="1">
      <alignment horizontal="center" vertical="center"/>
    </xf>
    <xf numFmtId="0" fontId="65" fillId="5" borderId="0" xfId="0" applyFont="1" applyFill="1" applyBorder="1" applyAlignment="1">
      <alignment horizontal="left" vertical="center"/>
    </xf>
    <xf numFmtId="0" fontId="67" fillId="0" borderId="0" xfId="0" applyFont="1" applyFill="1"/>
    <xf numFmtId="0" fontId="4" fillId="2" borderId="70" xfId="0" applyFont="1" applyFill="1" applyBorder="1" applyAlignment="1">
      <alignment horizontal="center" vertical="center" wrapText="1"/>
    </xf>
    <xf numFmtId="170" fontId="63" fillId="4" borderId="39" xfId="1" applyNumberFormat="1" applyFont="1" applyFill="1" applyBorder="1" applyAlignment="1">
      <alignment vertical="center"/>
    </xf>
    <xf numFmtId="170" fontId="63" fillId="4" borderId="38" xfId="1" applyNumberFormat="1" applyFont="1" applyFill="1" applyBorder="1" applyAlignment="1">
      <alignment vertical="center"/>
    </xf>
    <xf numFmtId="170" fontId="64" fillId="4" borderId="68" xfId="1" applyNumberFormat="1" applyFont="1" applyFill="1" applyBorder="1" applyAlignment="1">
      <alignment vertical="center"/>
    </xf>
    <xf numFmtId="164" fontId="2" fillId="4" borderId="0" xfId="1" applyNumberFormat="1" applyFont="1" applyFill="1" applyAlignment="1">
      <alignment horizontal="center" vertical="center"/>
    </xf>
    <xf numFmtId="0" fontId="6" fillId="16" borderId="113" xfId="0" applyFont="1" applyFill="1" applyBorder="1" applyAlignment="1">
      <alignment horizontal="center" vertical="center" wrapText="1"/>
    </xf>
    <xf numFmtId="0" fontId="6" fillId="16" borderId="71" xfId="0" applyFont="1" applyFill="1" applyBorder="1" applyAlignment="1">
      <alignment horizontal="center" vertical="center" wrapText="1"/>
    </xf>
    <xf numFmtId="0" fontId="6" fillId="16" borderId="58" xfId="0" applyFont="1" applyFill="1" applyBorder="1" applyAlignment="1">
      <alignment horizontal="center" vertical="center" wrapText="1"/>
    </xf>
    <xf numFmtId="170" fontId="13" fillId="4" borderId="38" xfId="0" applyNumberFormat="1" applyFont="1" applyFill="1" applyBorder="1" applyAlignment="1">
      <alignment horizontal="right" vertical="center"/>
    </xf>
    <xf numFmtId="0" fontId="67" fillId="0" borderId="0" xfId="0" applyFont="1"/>
    <xf numFmtId="2" fontId="13" fillId="0" borderId="23" xfId="0" applyNumberFormat="1" applyFont="1" applyFill="1" applyBorder="1" applyAlignment="1">
      <alignment horizontal="right" vertical="center"/>
    </xf>
    <xf numFmtId="0" fontId="53" fillId="0" borderId="0" xfId="0" applyFont="1" applyFill="1" applyAlignment="1">
      <alignment horizontal="center"/>
    </xf>
    <xf numFmtId="0" fontId="23" fillId="4" borderId="0" xfId="0" quotePrefix="1" applyFont="1" applyFill="1" applyBorder="1" applyAlignment="1">
      <alignment vertical="center" wrapText="1"/>
    </xf>
    <xf numFmtId="0" fontId="25" fillId="4" borderId="0" xfId="2" applyFont="1" applyFill="1" applyBorder="1" applyAlignment="1">
      <alignment vertical="center" wrapText="1"/>
    </xf>
    <xf numFmtId="0" fontId="25" fillId="4" borderId="0" xfId="2" applyFont="1" applyFill="1" applyBorder="1" applyAlignment="1">
      <alignment horizontal="left" vertical="center" wrapText="1"/>
    </xf>
    <xf numFmtId="0" fontId="3" fillId="16" borderId="43" xfId="0" applyFont="1" applyFill="1" applyBorder="1" applyAlignment="1">
      <alignment horizontal="center" vertical="center" wrapText="1"/>
    </xf>
    <xf numFmtId="0" fontId="23" fillId="4" borderId="0" xfId="5" quotePrefix="1" applyFont="1" applyFill="1" applyBorder="1" applyAlignment="1">
      <alignment vertical="center" wrapText="1"/>
    </xf>
    <xf numFmtId="0" fontId="25" fillId="4" borderId="0" xfId="5" applyFont="1" applyFill="1" applyBorder="1" applyAlignment="1">
      <alignment vertical="center" wrapText="1"/>
    </xf>
    <xf numFmtId="0" fontId="11" fillId="15" borderId="56" xfId="0" applyFont="1" applyFill="1" applyBorder="1" applyAlignment="1">
      <alignment horizontal="center" vertical="center" wrapText="1"/>
    </xf>
    <xf numFmtId="0" fontId="11" fillId="15" borderId="12" xfId="0" applyFont="1" applyFill="1" applyBorder="1" applyAlignment="1">
      <alignment horizontal="center" vertical="center" wrapText="1"/>
    </xf>
    <xf numFmtId="0" fontId="11" fillId="15" borderId="8" xfId="0" applyFont="1" applyFill="1" applyBorder="1" applyAlignment="1">
      <alignment horizontal="center" vertical="center" wrapText="1"/>
    </xf>
    <xf numFmtId="0" fontId="11" fillId="15" borderId="9" xfId="0" applyFont="1" applyFill="1" applyBorder="1" applyAlignment="1">
      <alignment horizontal="center" vertical="center" wrapText="1"/>
    </xf>
    <xf numFmtId="164" fontId="30" fillId="10" borderId="52" xfId="1" applyNumberFormat="1" applyFont="1" applyFill="1" applyBorder="1" applyAlignment="1">
      <alignment horizontal="center" vertical="center"/>
    </xf>
    <xf numFmtId="164" fontId="30" fillId="10" borderId="53" xfId="1" applyNumberFormat="1" applyFont="1" applyFill="1" applyBorder="1" applyAlignment="1">
      <alignment horizontal="center" vertical="center"/>
    </xf>
    <xf numFmtId="0" fontId="6" fillId="16"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17" borderId="45" xfId="0" applyFont="1" applyFill="1" applyBorder="1" applyAlignment="1">
      <alignment horizontal="center" vertical="center" wrapText="1"/>
    </xf>
    <xf numFmtId="0" fontId="6" fillId="16" borderId="45" xfId="0" applyFont="1" applyFill="1" applyBorder="1" applyAlignment="1">
      <alignment horizontal="center" vertical="center" wrapText="1"/>
    </xf>
    <xf numFmtId="0" fontId="30" fillId="10" borderId="55" xfId="0" applyFont="1" applyFill="1" applyBorder="1" applyAlignment="1">
      <alignment horizontal="center" vertical="center"/>
    </xf>
    <xf numFmtId="0" fontId="30" fillId="10" borderId="57" xfId="0" applyFont="1" applyFill="1" applyBorder="1" applyAlignment="1">
      <alignment horizontal="center" vertical="center"/>
    </xf>
    <xf numFmtId="0" fontId="11" fillId="4" borderId="0" xfId="0" applyFont="1" applyFill="1" applyAlignment="1">
      <alignment horizontal="left" vertical="center" wrapText="1"/>
    </xf>
    <xf numFmtId="0" fontId="4" fillId="2" borderId="49" xfId="0" applyFont="1" applyFill="1" applyBorder="1" applyAlignment="1">
      <alignment horizontal="left" vertical="center"/>
    </xf>
    <xf numFmtId="0" fontId="4" fillId="2" borderId="50" xfId="0" applyFont="1" applyFill="1" applyBorder="1" applyAlignment="1">
      <alignment horizontal="left" vertical="center"/>
    </xf>
    <xf numFmtId="0" fontId="3" fillId="2" borderId="55" xfId="0" applyFont="1" applyFill="1" applyBorder="1" applyAlignment="1">
      <alignment horizontal="center" vertical="center"/>
    </xf>
    <xf numFmtId="0" fontId="3" fillId="2" borderId="57" xfId="0" applyFont="1" applyFill="1" applyBorder="1" applyAlignment="1">
      <alignment horizontal="center" vertical="center"/>
    </xf>
    <xf numFmtId="0" fontId="16" fillId="5" borderId="52" xfId="0" applyFont="1" applyFill="1" applyBorder="1" applyAlignment="1">
      <alignment horizontal="center" vertical="center" wrapText="1"/>
    </xf>
    <xf numFmtId="0" fontId="16" fillId="5" borderId="53" xfId="0" applyFont="1" applyFill="1" applyBorder="1" applyAlignment="1">
      <alignment horizontal="center" vertical="center" wrapText="1"/>
    </xf>
    <xf numFmtId="0" fontId="16" fillId="5" borderId="55" xfId="0" applyFont="1" applyFill="1" applyBorder="1" applyAlignment="1">
      <alignment horizontal="center" vertical="center" wrapText="1"/>
    </xf>
    <xf numFmtId="0" fontId="16" fillId="5" borderId="57" xfId="0" applyFont="1" applyFill="1" applyBorder="1" applyAlignment="1">
      <alignment horizontal="center" vertical="center" wrapText="1"/>
    </xf>
    <xf numFmtId="0" fontId="6" fillId="16" borderId="44" xfId="0" applyFont="1" applyFill="1" applyBorder="1" applyAlignment="1">
      <alignment horizontal="center" vertical="center" wrapText="1"/>
    </xf>
    <xf numFmtId="0" fontId="11" fillId="15" borderId="52" xfId="0" applyFont="1" applyFill="1" applyBorder="1" applyAlignment="1">
      <alignment horizontal="center" vertical="center" wrapText="1"/>
    </xf>
    <xf numFmtId="0" fontId="11" fillId="15" borderId="53" xfId="0" applyFont="1" applyFill="1" applyBorder="1" applyAlignment="1">
      <alignment horizontal="center" vertical="center" wrapText="1"/>
    </xf>
    <xf numFmtId="0" fontId="11" fillId="15" borderId="55" xfId="0" applyFont="1" applyFill="1" applyBorder="1" applyAlignment="1">
      <alignment horizontal="center" vertical="center" wrapText="1"/>
    </xf>
    <xf numFmtId="0" fontId="11" fillId="15" borderId="57" xfId="0" applyFont="1" applyFill="1" applyBorder="1" applyAlignment="1">
      <alignment horizontal="center" vertical="center" wrapText="1"/>
    </xf>
    <xf numFmtId="0" fontId="13" fillId="4" borderId="0" xfId="0" applyFont="1" applyFill="1" applyAlignment="1">
      <alignment horizontal="center" vertical="center"/>
    </xf>
    <xf numFmtId="164" fontId="13" fillId="4" borderId="0" xfId="1" applyNumberFormat="1" applyFont="1" applyFill="1" applyAlignment="1">
      <alignment horizontal="center" vertical="center"/>
    </xf>
    <xf numFmtId="0" fontId="30" fillId="10" borderId="66" xfId="0" applyFont="1" applyFill="1" applyBorder="1" applyAlignment="1">
      <alignment horizontal="center" vertical="center" wrapText="1"/>
    </xf>
    <xf numFmtId="0" fontId="30" fillId="10" borderId="62" xfId="0" applyFont="1" applyFill="1" applyBorder="1" applyAlignment="1">
      <alignment horizontal="center" vertical="center" wrapText="1"/>
    </xf>
    <xf numFmtId="164" fontId="30" fillId="10" borderId="39" xfId="1" applyNumberFormat="1" applyFont="1" applyFill="1" applyBorder="1" applyAlignment="1">
      <alignment horizontal="center" vertical="center" wrapText="1"/>
    </xf>
    <xf numFmtId="164" fontId="30" fillId="10" borderId="40" xfId="1" applyNumberFormat="1" applyFont="1" applyFill="1" applyBorder="1" applyAlignment="1">
      <alignment horizontal="center" vertical="center" wrapText="1"/>
    </xf>
    <xf numFmtId="164" fontId="30" fillId="10" borderId="68" xfId="1" applyNumberFormat="1" applyFont="1" applyFill="1" applyBorder="1" applyAlignment="1">
      <alignment horizontal="center" vertical="center" wrapText="1"/>
    </xf>
    <xf numFmtId="164" fontId="30" fillId="10" borderId="41" xfId="1" applyNumberFormat="1" applyFont="1" applyFill="1" applyBorder="1" applyAlignment="1">
      <alignment horizontal="center" vertical="center" wrapText="1"/>
    </xf>
    <xf numFmtId="0" fontId="30" fillId="10" borderId="39" xfId="0" applyFont="1" applyFill="1" applyBorder="1" applyAlignment="1">
      <alignment horizontal="center" vertical="center" wrapText="1"/>
    </xf>
    <xf numFmtId="0" fontId="30" fillId="10" borderId="40" xfId="0" applyFont="1" applyFill="1" applyBorder="1" applyAlignment="1">
      <alignment horizontal="center" vertical="center" wrapText="1"/>
    </xf>
    <xf numFmtId="0" fontId="30" fillId="10" borderId="68" xfId="0" applyFont="1" applyFill="1" applyBorder="1" applyAlignment="1">
      <alignment horizontal="center" vertical="center" wrapText="1"/>
    </xf>
    <xf numFmtId="0" fontId="30" fillId="10" borderId="41" xfId="0" applyFont="1" applyFill="1" applyBorder="1" applyAlignment="1">
      <alignment horizontal="center" vertical="center" wrapText="1"/>
    </xf>
    <xf numFmtId="0" fontId="49" fillId="25" borderId="39" xfId="0" applyFont="1" applyFill="1" applyBorder="1" applyAlignment="1">
      <alignment horizontal="center" vertical="center" wrapText="1"/>
    </xf>
    <xf numFmtId="0" fontId="49" fillId="25" borderId="67" xfId="0" applyFont="1" applyFill="1" applyBorder="1" applyAlignment="1">
      <alignment horizontal="center" vertical="center" wrapText="1"/>
    </xf>
    <xf numFmtId="0" fontId="49" fillId="25" borderId="40" xfId="0" applyFont="1" applyFill="1" applyBorder="1" applyAlignment="1">
      <alignment horizontal="center" vertical="center" wrapText="1"/>
    </xf>
    <xf numFmtId="0" fontId="49" fillId="25" borderId="68" xfId="0" applyFont="1" applyFill="1" applyBorder="1" applyAlignment="1">
      <alignment horizontal="center" vertical="center" wrapText="1"/>
    </xf>
    <xf numFmtId="0" fontId="49" fillId="25" borderId="42" xfId="0" applyFont="1" applyFill="1" applyBorder="1" applyAlignment="1">
      <alignment horizontal="center" vertical="center" wrapText="1"/>
    </xf>
    <xf numFmtId="0" fontId="49" fillId="25" borderId="41" xfId="0" applyFont="1" applyFill="1" applyBorder="1" applyAlignment="1">
      <alignment horizontal="center" vertical="center" wrapText="1"/>
    </xf>
    <xf numFmtId="0" fontId="30" fillId="14" borderId="68" xfId="0" applyFont="1" applyFill="1" applyBorder="1" applyAlignment="1">
      <alignment horizontal="center" vertical="center"/>
    </xf>
    <xf numFmtId="0" fontId="30" fillId="14" borderId="42" xfId="0" applyFont="1" applyFill="1" applyBorder="1" applyAlignment="1">
      <alignment horizontal="center" vertical="center"/>
    </xf>
    <xf numFmtId="0" fontId="30" fillId="14" borderId="41" xfId="0" applyFont="1" applyFill="1" applyBorder="1" applyAlignment="1">
      <alignment horizontal="center" vertical="center"/>
    </xf>
    <xf numFmtId="0" fontId="9" fillId="7" borderId="75" xfId="0" applyFont="1" applyFill="1" applyBorder="1" applyAlignment="1">
      <alignment horizontal="center" vertical="center" wrapText="1"/>
    </xf>
    <xf numFmtId="0" fontId="9" fillId="7" borderId="60" xfId="0" applyFont="1" applyFill="1" applyBorder="1" applyAlignment="1">
      <alignment horizontal="center" vertical="center" wrapText="1"/>
    </xf>
    <xf numFmtId="0" fontId="9" fillId="7" borderId="76" xfId="0" applyFont="1" applyFill="1" applyBorder="1" applyAlignment="1">
      <alignment horizontal="center" vertical="center" wrapText="1"/>
    </xf>
    <xf numFmtId="0" fontId="9" fillId="7" borderId="61" xfId="0" applyFont="1" applyFill="1" applyBorder="1" applyAlignment="1">
      <alignment horizontal="center" vertical="center" wrapText="1"/>
    </xf>
    <xf numFmtId="0" fontId="9" fillId="7" borderId="74"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33" fillId="5" borderId="66" xfId="0" applyFont="1" applyFill="1" applyBorder="1" applyAlignment="1">
      <alignment horizontal="center" vertical="center" wrapText="1"/>
    </xf>
    <xf numFmtId="0" fontId="33" fillId="5" borderId="97" xfId="0" applyFont="1" applyFill="1" applyBorder="1" applyAlignment="1">
      <alignment horizontal="center" vertical="center" wrapText="1"/>
    </xf>
    <xf numFmtId="164" fontId="30" fillId="14" borderId="39" xfId="1" applyNumberFormat="1" applyFont="1" applyFill="1" applyBorder="1" applyAlignment="1">
      <alignment horizontal="center" vertical="center"/>
    </xf>
    <xf numFmtId="164" fontId="30" fillId="14" borderId="67" xfId="1" applyNumberFormat="1" applyFont="1" applyFill="1" applyBorder="1" applyAlignment="1">
      <alignment horizontal="center" vertical="center"/>
    </xf>
    <xf numFmtId="164" fontId="30" fillId="14" borderId="40" xfId="1" applyNumberFormat="1" applyFont="1" applyFill="1" applyBorder="1" applyAlignment="1">
      <alignment horizontal="center" vertical="center"/>
    </xf>
    <xf numFmtId="164" fontId="30" fillId="10" borderId="52" xfId="1" applyNumberFormat="1" applyFont="1" applyFill="1" applyBorder="1" applyAlignment="1">
      <alignment horizontal="center" vertical="center" wrapText="1"/>
    </xf>
    <xf numFmtId="164" fontId="30" fillId="10" borderId="96" xfId="1" applyNumberFormat="1" applyFont="1" applyFill="1" applyBorder="1" applyAlignment="1">
      <alignment horizontal="center" vertical="center" wrapText="1"/>
    </xf>
    <xf numFmtId="164" fontId="30" fillId="10" borderId="53" xfId="1" applyNumberFormat="1" applyFont="1" applyFill="1" applyBorder="1" applyAlignment="1">
      <alignment horizontal="center" vertical="center" wrapText="1"/>
    </xf>
    <xf numFmtId="164" fontId="30" fillId="10" borderId="63" xfId="1" applyNumberFormat="1" applyFont="1" applyFill="1" applyBorder="1" applyAlignment="1">
      <alignment horizontal="center" vertical="center" wrapText="1"/>
    </xf>
    <xf numFmtId="164" fontId="30" fillId="10" borderId="42" xfId="1" applyNumberFormat="1" applyFont="1" applyFill="1" applyBorder="1" applyAlignment="1">
      <alignment horizontal="center" vertical="center" wrapText="1"/>
    </xf>
    <xf numFmtId="164" fontId="30" fillId="10" borderId="112" xfId="1" applyNumberFormat="1" applyFont="1" applyFill="1" applyBorder="1" applyAlignment="1">
      <alignment horizontal="center" vertical="center" wrapText="1"/>
    </xf>
    <xf numFmtId="0" fontId="45" fillId="5" borderId="67" xfId="0" applyFont="1" applyFill="1" applyBorder="1" applyAlignment="1">
      <alignment horizontal="center" vertical="center" wrapText="1"/>
    </xf>
    <xf numFmtId="0" fontId="45" fillId="5" borderId="0" xfId="0" applyFont="1" applyFill="1" applyBorder="1" applyAlignment="1">
      <alignment horizontal="center" vertical="center" wrapText="1"/>
    </xf>
    <xf numFmtId="0" fontId="30" fillId="14" borderId="38" xfId="0" applyFont="1" applyFill="1" applyBorder="1" applyAlignment="1">
      <alignment horizontal="center" vertical="center"/>
    </xf>
    <xf numFmtId="0" fontId="30" fillId="14" borderId="0" xfId="0" applyFont="1" applyFill="1" applyBorder="1" applyAlignment="1">
      <alignment horizontal="center" vertical="center"/>
    </xf>
    <xf numFmtId="0" fontId="30" fillId="14" borderId="24" xfId="0" applyFont="1" applyFill="1" applyBorder="1" applyAlignment="1">
      <alignment horizontal="center" vertical="center"/>
    </xf>
    <xf numFmtId="0" fontId="45" fillId="5" borderId="69" xfId="0" applyFont="1" applyFill="1" applyBorder="1" applyAlignment="1">
      <alignment horizontal="center" vertical="center" wrapText="1"/>
    </xf>
    <xf numFmtId="0" fontId="9" fillId="7" borderId="58" xfId="0" applyFont="1" applyFill="1" applyBorder="1" applyAlignment="1">
      <alignment horizontal="center" vertical="center" wrapText="1"/>
    </xf>
    <xf numFmtId="0" fontId="9" fillId="7" borderId="59" xfId="0" applyFont="1" applyFill="1" applyBorder="1" applyAlignment="1">
      <alignment horizontal="center" vertical="center" wrapText="1"/>
    </xf>
    <xf numFmtId="0" fontId="9" fillId="7" borderId="70"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9" fillId="7" borderId="71" xfId="0" applyFont="1" applyFill="1" applyBorder="1" applyAlignment="1">
      <alignment horizontal="center" vertical="center" wrapText="1"/>
    </xf>
    <xf numFmtId="0" fontId="9" fillId="7" borderId="72" xfId="0" applyFont="1" applyFill="1" applyBorder="1" applyAlignment="1">
      <alignment horizontal="center" vertical="center" wrapText="1"/>
    </xf>
    <xf numFmtId="0" fontId="9" fillId="7" borderId="2" xfId="0" applyFont="1" applyFill="1" applyBorder="1" applyAlignment="1">
      <alignment horizontal="center" vertical="center"/>
    </xf>
    <xf numFmtId="0" fontId="44" fillId="19" borderId="52" xfId="0" applyFont="1" applyFill="1" applyBorder="1" applyAlignment="1">
      <alignment horizontal="center" vertical="center" wrapText="1"/>
    </xf>
    <xf numFmtId="0" fontId="44" fillId="19" borderId="53" xfId="0" applyFont="1" applyFill="1" applyBorder="1" applyAlignment="1">
      <alignment horizontal="center" vertical="center" wrapText="1"/>
    </xf>
    <xf numFmtId="0" fontId="44" fillId="19" borderId="55" xfId="0" applyFont="1" applyFill="1" applyBorder="1" applyAlignment="1">
      <alignment horizontal="center" vertical="center" wrapText="1"/>
    </xf>
    <xf numFmtId="0" fontId="44" fillId="19" borderId="57" xfId="0" applyFont="1" applyFill="1" applyBorder="1" applyAlignment="1">
      <alignment horizontal="center" vertical="center" wrapText="1"/>
    </xf>
    <xf numFmtId="0" fontId="33" fillId="5" borderId="8" xfId="0" applyFont="1" applyFill="1" applyBorder="1" applyAlignment="1">
      <alignment horizontal="center" vertical="center" wrapText="1"/>
    </xf>
    <xf numFmtId="0" fontId="33" fillId="5" borderId="9" xfId="0" applyFont="1" applyFill="1" applyBorder="1" applyAlignment="1">
      <alignment horizontal="center" vertical="center" wrapText="1"/>
    </xf>
    <xf numFmtId="0" fontId="9" fillId="6" borderId="2" xfId="0" applyFont="1" applyFill="1" applyBorder="1" applyAlignment="1">
      <alignment vertical="center"/>
    </xf>
    <xf numFmtId="164" fontId="30" fillId="10" borderId="19" xfId="1" applyNumberFormat="1" applyFont="1" applyFill="1" applyBorder="1" applyAlignment="1">
      <alignment horizontal="center" vertical="center"/>
    </xf>
    <xf numFmtId="164" fontId="30" fillId="10" borderId="18" xfId="1" applyNumberFormat="1" applyFont="1" applyFill="1" applyBorder="1" applyAlignment="1">
      <alignment horizontal="center" vertical="center"/>
    </xf>
    <xf numFmtId="0" fontId="30" fillId="10" borderId="19" xfId="0" applyFont="1" applyFill="1" applyBorder="1" applyAlignment="1">
      <alignment horizontal="center" vertical="center"/>
    </xf>
    <xf numFmtId="0" fontId="30" fillId="10" borderId="18" xfId="0" applyFont="1" applyFill="1" applyBorder="1" applyAlignment="1">
      <alignment horizontal="center" vertical="center"/>
    </xf>
    <xf numFmtId="0" fontId="33" fillId="5" borderId="103" xfId="0" applyFont="1" applyFill="1" applyBorder="1" applyAlignment="1">
      <alignment horizontal="left" vertical="center" wrapText="1"/>
    </xf>
    <xf numFmtId="0" fontId="33" fillId="5" borderId="24" xfId="0" applyFont="1" applyFill="1" applyBorder="1" applyAlignment="1">
      <alignment horizontal="left" vertical="center" wrapText="1"/>
    </xf>
    <xf numFmtId="0" fontId="33" fillId="5" borderId="79" xfId="0" applyFont="1" applyFill="1" applyBorder="1" applyAlignment="1">
      <alignment horizontal="left" vertical="center" wrapText="1"/>
    </xf>
    <xf numFmtId="0" fontId="16" fillId="5" borderId="96" xfId="0" applyFont="1" applyFill="1" applyBorder="1" applyAlignment="1">
      <alignment horizontal="center" vertical="center" wrapText="1"/>
    </xf>
    <xf numFmtId="0" fontId="16" fillId="5" borderId="34"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99" xfId="0" applyFont="1" applyFill="1" applyBorder="1" applyAlignment="1">
      <alignment horizontal="center" vertical="center" wrapText="1"/>
    </xf>
    <xf numFmtId="0" fontId="16" fillId="5" borderId="54"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6" fillId="5" borderId="79" xfId="0" applyFont="1" applyFill="1" applyBorder="1" applyAlignment="1">
      <alignment horizontal="center" vertical="center" wrapText="1"/>
    </xf>
    <xf numFmtId="49" fontId="10" fillId="6" borderId="6" xfId="0" applyNumberFormat="1" applyFont="1" applyFill="1" applyBorder="1" applyAlignment="1">
      <alignment horizontal="center" vertical="center"/>
    </xf>
    <xf numFmtId="49" fontId="10" fillId="6" borderId="2" xfId="0" applyNumberFormat="1" applyFont="1" applyFill="1" applyBorder="1" applyAlignment="1">
      <alignment horizontal="center" vertical="center"/>
    </xf>
    <xf numFmtId="0" fontId="11" fillId="5" borderId="44"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45" xfId="0" applyFont="1" applyFill="1" applyBorder="1" applyAlignment="1">
      <alignment horizontal="center" vertical="center" wrapText="1"/>
    </xf>
    <xf numFmtId="0" fontId="11" fillId="5" borderId="52" xfId="0" applyFont="1" applyFill="1" applyBorder="1" applyAlignment="1">
      <alignment horizontal="center" vertical="center" wrapText="1"/>
    </xf>
    <xf numFmtId="0" fontId="11" fillId="5" borderId="92" xfId="0" applyFont="1" applyFill="1" applyBorder="1" applyAlignment="1">
      <alignment horizontal="center" vertical="center" wrapText="1"/>
    </xf>
    <xf numFmtId="0" fontId="11" fillId="5" borderId="34" xfId="0" applyFont="1" applyFill="1" applyBorder="1" applyAlignment="1">
      <alignment horizontal="center" vertical="center" wrapText="1"/>
    </xf>
    <xf numFmtId="0" fontId="11" fillId="5" borderId="24"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79" xfId="0" applyFont="1" applyFill="1" applyBorder="1" applyAlignment="1">
      <alignment horizontal="center" vertical="center" wrapText="1"/>
    </xf>
    <xf numFmtId="0" fontId="30" fillId="10" borderId="20" xfId="0" applyFont="1" applyFill="1" applyBorder="1" applyAlignment="1">
      <alignment horizontal="center" vertical="center" wrapText="1"/>
    </xf>
    <xf numFmtId="0" fontId="11" fillId="5" borderId="96"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99" xfId="0" applyFont="1" applyFill="1" applyBorder="1" applyAlignment="1">
      <alignment horizontal="center" vertical="center" wrapText="1"/>
    </xf>
    <xf numFmtId="0" fontId="11" fillId="5" borderId="53" xfId="0" applyFont="1" applyFill="1" applyBorder="1" applyAlignment="1">
      <alignment horizontal="center" vertical="center" wrapText="1"/>
    </xf>
    <xf numFmtId="0" fontId="11" fillId="5" borderId="54"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30" fillId="10" borderId="24" xfId="0" applyFont="1" applyFill="1" applyBorder="1" applyAlignment="1">
      <alignment horizontal="center" vertical="center" wrapText="1"/>
    </xf>
    <xf numFmtId="0" fontId="11" fillId="5" borderId="52" xfId="0" applyFont="1" applyFill="1" applyBorder="1" applyAlignment="1">
      <alignment horizontal="left" vertical="center" wrapText="1"/>
    </xf>
    <xf numFmtId="0" fontId="11" fillId="5" borderId="34" xfId="0" applyFont="1" applyFill="1" applyBorder="1" applyAlignment="1">
      <alignment horizontal="left" vertical="center" wrapText="1"/>
    </xf>
    <xf numFmtId="0" fontId="11" fillId="5" borderId="55" xfId="0" applyFont="1" applyFill="1" applyBorder="1" applyAlignment="1">
      <alignment horizontal="left" vertical="center" wrapText="1"/>
    </xf>
  </cellXfs>
  <cellStyles count="7">
    <cellStyle name="Lien hypertexte" xfId="6" builtinId="8"/>
    <cellStyle name="Milliers 2" xfId="4" xr:uid="{00000000-0005-0000-0000-000001000000}"/>
    <cellStyle name="Normal" xfId="0" builtinId="0"/>
    <cellStyle name="Normal 2" xfId="3" xr:uid="{00000000-0005-0000-0000-000003000000}"/>
    <cellStyle name="Normal 3" xfId="2" xr:uid="{00000000-0005-0000-0000-000004000000}"/>
    <cellStyle name="Normal 3 2" xfId="5" xr:uid="{00000000-0005-0000-0000-000005000000}"/>
    <cellStyle name="Pourcentage" xfId="1" builtinId="5"/>
  </cellStyles>
  <dxfs count="0"/>
  <tableStyles count="0" defaultTableStyle="TableStyleMedium2" defaultPivotStyle="PivotStyleLight16"/>
  <colors>
    <mruColors>
      <color rgb="FF453B50"/>
      <color rgb="FF2092C6"/>
      <color rgb="FFEDD1D2"/>
      <color rgb="FFC87779"/>
      <color rgb="FF948CA8"/>
      <color rgb="FF55A935"/>
      <color rgb="FF796F91"/>
      <color rgb="FF7D7395"/>
      <color rgb="FF948C79"/>
      <color rgb="FF4E45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018879992942059"/>
          <c:y val="0.12854716689825538"/>
          <c:w val="0.67588757287691981"/>
          <c:h val="0.74703363317975346"/>
        </c:manualLayout>
      </c:layout>
      <c:pieChart>
        <c:varyColors val="1"/>
        <c:ser>
          <c:idx val="0"/>
          <c:order val="0"/>
          <c:dPt>
            <c:idx val="0"/>
            <c:bubble3D val="0"/>
            <c:spPr>
              <a:solidFill>
                <a:srgbClr val="E8FAFE"/>
              </a:solidFill>
            </c:spPr>
            <c:extLst>
              <c:ext xmlns:c16="http://schemas.microsoft.com/office/drawing/2014/chart" uri="{C3380CC4-5D6E-409C-BE32-E72D297353CC}">
                <c16:uniqueId val="{00000001-9EE5-40DE-84E4-137822B18B2E}"/>
              </c:ext>
            </c:extLst>
          </c:dPt>
          <c:dPt>
            <c:idx val="1"/>
            <c:bubble3D val="0"/>
            <c:spPr>
              <a:solidFill>
                <a:srgbClr val="E8FAFE">
                  <a:lumMod val="90000"/>
                </a:srgbClr>
              </a:solidFill>
            </c:spPr>
            <c:extLst>
              <c:ext xmlns:c16="http://schemas.microsoft.com/office/drawing/2014/chart" uri="{C3380CC4-5D6E-409C-BE32-E72D297353CC}">
                <c16:uniqueId val="{00000003-9EE5-40DE-84E4-137822B18B2E}"/>
              </c:ext>
            </c:extLst>
          </c:dPt>
          <c:dPt>
            <c:idx val="2"/>
            <c:bubble3D val="0"/>
            <c:spPr>
              <a:solidFill>
                <a:srgbClr val="E8FAFE">
                  <a:lumMod val="75000"/>
                </a:srgbClr>
              </a:solidFill>
            </c:spPr>
            <c:extLst>
              <c:ext xmlns:c16="http://schemas.microsoft.com/office/drawing/2014/chart" uri="{C3380CC4-5D6E-409C-BE32-E72D297353CC}">
                <c16:uniqueId val="{00000005-9EE5-40DE-84E4-137822B18B2E}"/>
              </c:ext>
            </c:extLst>
          </c:dPt>
          <c:dPt>
            <c:idx val="3"/>
            <c:bubble3D val="0"/>
            <c:spPr>
              <a:solidFill>
                <a:srgbClr val="E8FAFE">
                  <a:lumMod val="50000"/>
                </a:srgbClr>
              </a:solidFill>
            </c:spPr>
            <c:extLst>
              <c:ext xmlns:c16="http://schemas.microsoft.com/office/drawing/2014/chart" uri="{C3380CC4-5D6E-409C-BE32-E72D297353CC}">
                <c16:uniqueId val="{00000007-9EE5-40DE-84E4-137822B18B2E}"/>
              </c:ext>
            </c:extLst>
          </c:dPt>
          <c:dPt>
            <c:idx val="4"/>
            <c:bubble3D val="0"/>
            <c:spPr>
              <a:solidFill>
                <a:srgbClr val="2092C6"/>
              </a:solidFill>
            </c:spPr>
            <c:extLst>
              <c:ext xmlns:c16="http://schemas.microsoft.com/office/drawing/2014/chart" uri="{C3380CC4-5D6E-409C-BE32-E72D297353CC}">
                <c16:uniqueId val="{00000009-9EE5-40DE-84E4-137822B18B2E}"/>
              </c:ext>
            </c:extLst>
          </c:dPt>
          <c:dPt>
            <c:idx val="5"/>
            <c:bubble3D val="0"/>
            <c:spPr>
              <a:solidFill>
                <a:srgbClr val="4E455D"/>
              </a:solidFill>
            </c:spPr>
            <c:extLst>
              <c:ext xmlns:c16="http://schemas.microsoft.com/office/drawing/2014/chart" uri="{C3380CC4-5D6E-409C-BE32-E72D297353CC}">
                <c16:uniqueId val="{0000000B-9EE5-40DE-84E4-137822B18B2E}"/>
              </c:ext>
            </c:extLst>
          </c:dPt>
          <c:dPt>
            <c:idx val="6"/>
            <c:bubble3D val="0"/>
            <c:spPr>
              <a:solidFill>
                <a:srgbClr val="55A935"/>
              </a:solidFill>
            </c:spPr>
            <c:extLst>
              <c:ext xmlns:c16="http://schemas.microsoft.com/office/drawing/2014/chart" uri="{C3380CC4-5D6E-409C-BE32-E72D297353CC}">
                <c16:uniqueId val="{0000000D-9EE5-40DE-84E4-137822B18B2E}"/>
              </c:ext>
            </c:extLst>
          </c:dPt>
          <c:dPt>
            <c:idx val="7"/>
            <c:bubble3D val="0"/>
            <c:spPr>
              <a:solidFill>
                <a:srgbClr val="55A935">
                  <a:lumMod val="75000"/>
                </a:srgbClr>
              </a:solidFill>
            </c:spPr>
            <c:extLst>
              <c:ext xmlns:c16="http://schemas.microsoft.com/office/drawing/2014/chart" uri="{C3380CC4-5D6E-409C-BE32-E72D297353CC}">
                <c16:uniqueId val="{0000000F-9EE5-40DE-84E4-137822B18B2E}"/>
              </c:ext>
            </c:extLst>
          </c:dPt>
          <c:dPt>
            <c:idx val="8"/>
            <c:bubble3D val="0"/>
            <c:spPr>
              <a:solidFill>
                <a:srgbClr val="55A935">
                  <a:lumMod val="50000"/>
                </a:srgbClr>
              </a:solidFill>
            </c:spPr>
            <c:extLst>
              <c:ext xmlns:c16="http://schemas.microsoft.com/office/drawing/2014/chart" uri="{C3380CC4-5D6E-409C-BE32-E72D297353CC}">
                <c16:uniqueId val="{00000011-9EE5-40DE-84E4-137822B18B2E}"/>
              </c:ext>
            </c:extLst>
          </c:dPt>
          <c:dPt>
            <c:idx val="9"/>
            <c:bubble3D val="0"/>
            <c:spPr>
              <a:solidFill>
                <a:sysClr val="window" lastClr="FFFFFF"/>
              </a:solidFill>
            </c:spPr>
            <c:extLst>
              <c:ext xmlns:c16="http://schemas.microsoft.com/office/drawing/2014/chart" uri="{C3380CC4-5D6E-409C-BE32-E72D297353CC}">
                <c16:uniqueId val="{00000013-9EE5-40DE-84E4-137822B18B2E}"/>
              </c:ext>
            </c:extLst>
          </c:dPt>
          <c:dLbls>
            <c:dLbl>
              <c:idx val="0"/>
              <c:layout>
                <c:manualLayout>
                  <c:x val="-1.1204481792717087E-2"/>
                  <c:y val="1.1824768800018569E-1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E5-40DE-84E4-137822B18B2E}"/>
                </c:ext>
              </c:extLst>
            </c:dLbl>
            <c:dLbl>
              <c:idx val="1"/>
              <c:layout>
                <c:manualLayout>
                  <c:x val="-3.7348272642390291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E5-40DE-84E4-137822B18B2E}"/>
                </c:ext>
              </c:extLst>
            </c:dLbl>
            <c:dLbl>
              <c:idx val="2"/>
              <c:layout>
                <c:manualLayout>
                  <c:x val="-7.4696545284780582E-3"/>
                  <c:y val="-3.7839260160059421E-1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EE5-40DE-84E4-137822B18B2E}"/>
                </c:ext>
              </c:extLst>
            </c:dLbl>
            <c:dLbl>
              <c:idx val="3"/>
              <c:layout>
                <c:manualLayout>
                  <c:x val="7.4696545284780582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EE5-40DE-84E4-137822B18B2E}"/>
                </c:ext>
              </c:extLst>
            </c:dLbl>
            <c:dLbl>
              <c:idx val="4"/>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EE5-40DE-84E4-137822B18B2E}"/>
                </c:ext>
              </c:extLst>
            </c:dLbl>
            <c:dLbl>
              <c:idx val="5"/>
              <c:layout>
                <c:manualLayout>
                  <c:x val="3.7348272642390291E-3"/>
                  <c:y val="1.65118679050567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EE5-40DE-84E4-137822B18B2E}"/>
                </c:ext>
              </c:extLst>
            </c:dLbl>
            <c:dLbl>
              <c:idx val="6"/>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EE5-40DE-84E4-137822B18B2E}"/>
                </c:ext>
              </c:extLst>
            </c:dLbl>
            <c:dLbl>
              <c:idx val="7"/>
              <c:layout>
                <c:manualLayout>
                  <c:x val="-1.1204481792717087E-2"/>
                  <c:y val="1.23839009287925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EE5-40DE-84E4-137822B18B2E}"/>
                </c:ext>
              </c:extLst>
            </c:dLbl>
            <c:numFmt formatCode="0%" sourceLinked="0"/>
            <c:spPr>
              <a:noFill/>
              <a:ln>
                <a:noFill/>
              </a:ln>
              <a:effectLst/>
            </c:spPr>
            <c:txPr>
              <a:bodyPr/>
              <a:lstStyle/>
              <a:p>
                <a:pPr>
                  <a:defRPr sz="800">
                    <a:latin typeface="Arial" pitchFamily="34" charset="0"/>
                    <a:cs typeface="Arial" pitchFamily="34" charset="0"/>
                  </a:defRPr>
                </a:pPr>
                <a:endParaRPr lang="fr-FR"/>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classe_age_hs!$R$11:$R$19</c:f>
              <c:numCache>
                <c:formatCode>0.0%</c:formatCode>
                <c:ptCount val="9"/>
              </c:numCache>
            </c:numRef>
          </c:val>
          <c:extLst>
            <c:ext xmlns:c16="http://schemas.microsoft.com/office/drawing/2014/chart" uri="{C3380CC4-5D6E-409C-BE32-E72D297353CC}">
              <c16:uniqueId val="{00000014-9EE5-40DE-84E4-137822B18B2E}"/>
            </c:ext>
          </c:extLst>
        </c:ser>
        <c:dLbls>
          <c:dLblPos val="outEnd"/>
          <c:showLegendKey val="0"/>
          <c:showVal val="1"/>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CF4DD"/>
    </a:solidFill>
    <a:ln>
      <a:noFill/>
    </a:ln>
  </c:spPr>
  <c:printSettings>
    <c:headerFooter/>
    <c:pageMargins b="0.75" l="0.7" r="0.7" t="0.75" header="0.3" footer="0.3"/>
    <c:pageSetup paperSize="9"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pieChart>
        <c:varyColors val="1"/>
        <c:ser>
          <c:idx val="0"/>
          <c:order val="0"/>
          <c:dPt>
            <c:idx val="0"/>
            <c:bubble3D val="0"/>
            <c:spPr>
              <a:solidFill>
                <a:srgbClr val="E2F4DD"/>
              </a:solidFill>
            </c:spPr>
            <c:extLst>
              <c:ext xmlns:c16="http://schemas.microsoft.com/office/drawing/2014/chart" uri="{C3380CC4-5D6E-409C-BE32-E72D297353CC}">
                <c16:uniqueId val="{00000001-692C-4CA7-870B-1E27620E7181}"/>
              </c:ext>
            </c:extLst>
          </c:dPt>
          <c:dPt>
            <c:idx val="1"/>
            <c:bubble3D val="0"/>
            <c:spPr>
              <a:solidFill>
                <a:srgbClr val="B8E3A7"/>
              </a:solidFill>
            </c:spPr>
            <c:extLst>
              <c:ext xmlns:c16="http://schemas.microsoft.com/office/drawing/2014/chart" uri="{C3380CC4-5D6E-409C-BE32-E72D297353CC}">
                <c16:uniqueId val="{00000003-692C-4CA7-870B-1E27620E7181}"/>
              </c:ext>
            </c:extLst>
          </c:dPt>
          <c:dPt>
            <c:idx val="2"/>
            <c:bubble3D val="0"/>
            <c:spPr>
              <a:solidFill>
                <a:srgbClr val="94D67B"/>
              </a:solidFill>
            </c:spPr>
            <c:extLst>
              <c:ext xmlns:c16="http://schemas.microsoft.com/office/drawing/2014/chart" uri="{C3380CC4-5D6E-409C-BE32-E72D297353CC}">
                <c16:uniqueId val="{00000005-692C-4CA7-870B-1E27620E7181}"/>
              </c:ext>
            </c:extLst>
          </c:dPt>
          <c:dPt>
            <c:idx val="3"/>
            <c:bubble3D val="0"/>
            <c:spPr>
              <a:solidFill>
                <a:srgbClr val="407F28"/>
              </a:solidFill>
            </c:spPr>
            <c:extLst>
              <c:ext xmlns:c16="http://schemas.microsoft.com/office/drawing/2014/chart" uri="{C3380CC4-5D6E-409C-BE32-E72D297353CC}">
                <c16:uniqueId val="{00000007-692C-4CA7-870B-1E27620E7181}"/>
              </c:ext>
            </c:extLst>
          </c:dPt>
          <c:dPt>
            <c:idx val="4"/>
            <c:bubble3D val="0"/>
            <c:spPr>
              <a:solidFill>
                <a:srgbClr val="2A551A"/>
              </a:solidFill>
            </c:spPr>
            <c:extLst>
              <c:ext xmlns:c16="http://schemas.microsoft.com/office/drawing/2014/chart" uri="{C3380CC4-5D6E-409C-BE32-E72D297353CC}">
                <c16:uniqueId val="{00000009-692C-4CA7-870B-1E27620E7181}"/>
              </c:ext>
            </c:extLst>
          </c:dPt>
          <c:dPt>
            <c:idx val="5"/>
            <c:bubble3D val="0"/>
            <c:spPr>
              <a:solidFill>
                <a:srgbClr val="002341"/>
              </a:solidFill>
            </c:spPr>
            <c:extLst>
              <c:ext xmlns:c16="http://schemas.microsoft.com/office/drawing/2014/chart" uri="{C3380CC4-5D6E-409C-BE32-E72D297353CC}">
                <c16:uniqueId val="{0000000B-692C-4CA7-870B-1E27620E7181}"/>
              </c:ext>
            </c:extLst>
          </c:dPt>
          <c:dPt>
            <c:idx val="6"/>
            <c:bubble3D val="0"/>
            <c:spPr>
              <a:solidFill>
                <a:srgbClr val="70C8ED"/>
              </a:solidFill>
            </c:spPr>
            <c:extLst>
              <c:ext xmlns:c16="http://schemas.microsoft.com/office/drawing/2014/chart" uri="{C3380CC4-5D6E-409C-BE32-E72D297353CC}">
                <c16:uniqueId val="{0000000D-692C-4CA7-870B-1E27620E7181}"/>
              </c:ext>
            </c:extLst>
          </c:dPt>
          <c:dPt>
            <c:idx val="7"/>
            <c:bubble3D val="0"/>
            <c:spPr>
              <a:solidFill>
                <a:srgbClr val="2594C5"/>
              </a:solidFill>
            </c:spPr>
            <c:extLst>
              <c:ext xmlns:c16="http://schemas.microsoft.com/office/drawing/2014/chart" uri="{C3380CC4-5D6E-409C-BE32-E72D297353CC}">
                <c16:uniqueId val="{0000000F-692C-4CA7-870B-1E27620E7181}"/>
              </c:ext>
            </c:extLst>
          </c:dPt>
          <c:dLbls>
            <c:dLbl>
              <c:idx val="0"/>
              <c:layout>
                <c:manualLayout>
                  <c:x val="-7.4487895716945996E-3"/>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92C-4CA7-870B-1E27620E7181}"/>
                </c:ext>
              </c:extLst>
            </c:dLbl>
            <c:dLbl>
              <c:idx val="1"/>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92C-4CA7-870B-1E27620E7181}"/>
                </c:ext>
              </c:extLst>
            </c:dLbl>
            <c:dLbl>
              <c:idx val="2"/>
              <c:layout>
                <c:manualLayout>
                  <c:x val="-3.7243947858472998E-3"/>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92C-4CA7-870B-1E27620E7181}"/>
                </c:ext>
              </c:extLst>
            </c:dLbl>
            <c:dLbl>
              <c:idx val="3"/>
              <c:layout>
                <c:manualLayout>
                  <c:x val="1.11731843575419E-2"/>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92C-4CA7-870B-1E27620E7181}"/>
                </c:ext>
              </c:extLst>
            </c:dLbl>
            <c:dLbl>
              <c:idx val="4"/>
              <c:layout>
                <c:manualLayout>
                  <c:x val="7.4487895716945996E-3"/>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692C-4CA7-870B-1E27620E7181}"/>
                </c:ext>
              </c:extLst>
            </c:dLbl>
            <c:dLbl>
              <c:idx val="5"/>
              <c:layout>
                <c:manualLayout>
                  <c:x val="0"/>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92C-4CA7-870B-1E27620E7181}"/>
                </c:ext>
              </c:extLst>
            </c:dLbl>
            <c:dLbl>
              <c:idx val="6"/>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692C-4CA7-870B-1E27620E7181}"/>
                </c:ext>
              </c:extLst>
            </c:dLbl>
            <c:dLbl>
              <c:idx val="7"/>
              <c:layout>
                <c:manualLayout>
                  <c:x val="1.1173184357541917E-2"/>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692C-4CA7-870B-1E27620E7181}"/>
                </c:ext>
              </c:extLst>
            </c:dLbl>
            <c:numFmt formatCode="0%" sourceLinked="0"/>
            <c:spPr>
              <a:noFill/>
              <a:ln>
                <a:noFill/>
              </a:ln>
              <a:effectLst/>
            </c:spPr>
            <c:txPr>
              <a:bodyPr/>
              <a:lstStyle/>
              <a:p>
                <a:pPr>
                  <a:defRPr sz="800">
                    <a:solidFill>
                      <a:schemeClr val="tx1"/>
                    </a:solidFill>
                    <a:latin typeface="Arial"/>
                    <a:cs typeface="Arial"/>
                  </a:defRPr>
                </a:pPr>
                <a:endParaRPr lang="fr-F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sexe_hs!$A$11:$A$12</c:f>
              <c:strCache>
                <c:ptCount val="2"/>
                <c:pt idx="0">
                  <c:v>Hommes</c:v>
                </c:pt>
                <c:pt idx="1">
                  <c:v>Femmes</c:v>
                </c:pt>
              </c:strCache>
            </c:strRef>
          </c:cat>
          <c:val>
            <c:numRef>
              <c:f>sexe_hs!$U$11:$U$12</c:f>
              <c:numCache>
                <c:formatCode>0.0%</c:formatCode>
                <c:ptCount val="2"/>
              </c:numCache>
            </c:numRef>
          </c:val>
          <c:extLst>
            <c:ext xmlns:c16="http://schemas.microsoft.com/office/drawing/2014/chart" uri="{C3380CC4-5D6E-409C-BE32-E72D297353CC}">
              <c16:uniqueId val="{00000010-692C-4CA7-870B-1E27620E718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8FAFE"/>
    </a:solidFill>
    <a:ln>
      <a:noFill/>
    </a:ln>
  </c:sp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pieChart>
        <c:varyColors val="1"/>
        <c:ser>
          <c:idx val="1"/>
          <c:order val="0"/>
          <c:dPt>
            <c:idx val="0"/>
            <c:bubble3D val="0"/>
            <c:spPr>
              <a:solidFill>
                <a:srgbClr val="E2F4DD"/>
              </a:solidFill>
            </c:spPr>
            <c:extLst>
              <c:ext xmlns:c16="http://schemas.microsoft.com/office/drawing/2014/chart" uri="{C3380CC4-5D6E-409C-BE32-E72D297353CC}">
                <c16:uniqueId val="{00000023-0A93-4039-9C92-F54B502C767C}"/>
              </c:ext>
            </c:extLst>
          </c:dPt>
          <c:dPt>
            <c:idx val="1"/>
            <c:bubble3D val="0"/>
            <c:spPr>
              <a:solidFill>
                <a:srgbClr val="B8E3A7"/>
              </a:solidFill>
            </c:spPr>
            <c:extLst>
              <c:ext xmlns:c16="http://schemas.microsoft.com/office/drawing/2014/chart" uri="{C3380CC4-5D6E-409C-BE32-E72D297353CC}">
                <c16:uniqueId val="{00000024-0A93-4039-9C92-F54B502C767C}"/>
              </c:ext>
            </c:extLst>
          </c:dPt>
          <c:dPt>
            <c:idx val="2"/>
            <c:bubble3D val="0"/>
            <c:spPr>
              <a:solidFill>
                <a:srgbClr val="94D67B"/>
              </a:solidFill>
            </c:spPr>
            <c:extLst>
              <c:ext xmlns:c16="http://schemas.microsoft.com/office/drawing/2014/chart" uri="{C3380CC4-5D6E-409C-BE32-E72D297353CC}">
                <c16:uniqueId val="{00000025-0A93-4039-9C92-F54B502C767C}"/>
              </c:ext>
            </c:extLst>
          </c:dPt>
          <c:dPt>
            <c:idx val="3"/>
            <c:bubble3D val="0"/>
            <c:spPr>
              <a:solidFill>
                <a:srgbClr val="407F28"/>
              </a:solidFill>
            </c:spPr>
            <c:extLst>
              <c:ext xmlns:c16="http://schemas.microsoft.com/office/drawing/2014/chart" uri="{C3380CC4-5D6E-409C-BE32-E72D297353CC}">
                <c16:uniqueId val="{00000026-0A93-4039-9C92-F54B502C767C}"/>
              </c:ext>
            </c:extLst>
          </c:dPt>
          <c:dPt>
            <c:idx val="4"/>
            <c:bubble3D val="0"/>
            <c:spPr>
              <a:solidFill>
                <a:srgbClr val="2A551A"/>
              </a:solidFill>
            </c:spPr>
            <c:extLst>
              <c:ext xmlns:c16="http://schemas.microsoft.com/office/drawing/2014/chart" uri="{C3380CC4-5D6E-409C-BE32-E72D297353CC}">
                <c16:uniqueId val="{00000027-0A93-4039-9C92-F54B502C767C}"/>
              </c:ext>
            </c:extLst>
          </c:dPt>
          <c:dPt>
            <c:idx val="5"/>
            <c:bubble3D val="0"/>
            <c:spPr>
              <a:solidFill>
                <a:srgbClr val="002341"/>
              </a:solidFill>
            </c:spPr>
            <c:extLst>
              <c:ext xmlns:c16="http://schemas.microsoft.com/office/drawing/2014/chart" uri="{C3380CC4-5D6E-409C-BE32-E72D297353CC}">
                <c16:uniqueId val="{00000028-0A93-4039-9C92-F54B502C767C}"/>
              </c:ext>
            </c:extLst>
          </c:dPt>
          <c:dPt>
            <c:idx val="6"/>
            <c:bubble3D val="0"/>
            <c:spPr>
              <a:solidFill>
                <a:srgbClr val="70C8ED"/>
              </a:solidFill>
            </c:spPr>
            <c:extLst>
              <c:ext xmlns:c16="http://schemas.microsoft.com/office/drawing/2014/chart" uri="{C3380CC4-5D6E-409C-BE32-E72D297353CC}">
                <c16:uniqueId val="{00000029-0A93-4039-9C92-F54B502C767C}"/>
              </c:ext>
            </c:extLst>
          </c:dPt>
          <c:dPt>
            <c:idx val="7"/>
            <c:bubble3D val="0"/>
            <c:spPr>
              <a:solidFill>
                <a:srgbClr val="2594C5"/>
              </a:solidFill>
            </c:spPr>
            <c:extLst>
              <c:ext xmlns:c16="http://schemas.microsoft.com/office/drawing/2014/chart" uri="{C3380CC4-5D6E-409C-BE32-E72D297353CC}">
                <c16:uniqueId val="{0000002A-0A93-4039-9C92-F54B502C767C}"/>
              </c:ext>
            </c:extLst>
          </c:dPt>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classe_age_hs!$S$11:$S$19</c:f>
              <c:numCache>
                <c:formatCode>0.0%</c:formatCode>
                <c:ptCount val="9"/>
              </c:numCache>
            </c:numRef>
          </c:val>
          <c:extLst>
            <c:ext xmlns:c16="http://schemas.microsoft.com/office/drawing/2014/chart" uri="{C3380CC4-5D6E-409C-BE32-E72D297353CC}">
              <c16:uniqueId val="{00000022-0A93-4039-9C92-F54B502C767C}"/>
            </c:ext>
          </c:extLst>
        </c:ser>
        <c:ser>
          <c:idx val="0"/>
          <c:order val="1"/>
          <c:dPt>
            <c:idx val="0"/>
            <c:bubble3D val="0"/>
            <c:spPr>
              <a:solidFill>
                <a:srgbClr val="E2F4DD"/>
              </a:solidFill>
            </c:spPr>
            <c:extLst>
              <c:ext xmlns:c16="http://schemas.microsoft.com/office/drawing/2014/chart" uri="{C3380CC4-5D6E-409C-BE32-E72D297353CC}">
                <c16:uniqueId val="{00000012-0A93-4039-9C92-F54B502C767C}"/>
              </c:ext>
            </c:extLst>
          </c:dPt>
          <c:dPt>
            <c:idx val="1"/>
            <c:bubble3D val="0"/>
            <c:spPr>
              <a:solidFill>
                <a:srgbClr val="B8E3A7"/>
              </a:solidFill>
            </c:spPr>
            <c:extLst>
              <c:ext xmlns:c16="http://schemas.microsoft.com/office/drawing/2014/chart" uri="{C3380CC4-5D6E-409C-BE32-E72D297353CC}">
                <c16:uniqueId val="{00000014-0A93-4039-9C92-F54B502C767C}"/>
              </c:ext>
            </c:extLst>
          </c:dPt>
          <c:dPt>
            <c:idx val="2"/>
            <c:bubble3D val="0"/>
            <c:spPr>
              <a:solidFill>
                <a:srgbClr val="94D67B"/>
              </a:solidFill>
            </c:spPr>
            <c:extLst>
              <c:ext xmlns:c16="http://schemas.microsoft.com/office/drawing/2014/chart" uri="{C3380CC4-5D6E-409C-BE32-E72D297353CC}">
                <c16:uniqueId val="{00000016-0A93-4039-9C92-F54B502C767C}"/>
              </c:ext>
            </c:extLst>
          </c:dPt>
          <c:dPt>
            <c:idx val="3"/>
            <c:bubble3D val="0"/>
            <c:spPr>
              <a:solidFill>
                <a:srgbClr val="407F28"/>
              </a:solidFill>
            </c:spPr>
            <c:extLst>
              <c:ext xmlns:c16="http://schemas.microsoft.com/office/drawing/2014/chart" uri="{C3380CC4-5D6E-409C-BE32-E72D297353CC}">
                <c16:uniqueId val="{00000018-0A93-4039-9C92-F54B502C767C}"/>
              </c:ext>
            </c:extLst>
          </c:dPt>
          <c:dPt>
            <c:idx val="4"/>
            <c:bubble3D val="0"/>
            <c:spPr>
              <a:solidFill>
                <a:srgbClr val="2A551A"/>
              </a:solidFill>
            </c:spPr>
            <c:extLst>
              <c:ext xmlns:c16="http://schemas.microsoft.com/office/drawing/2014/chart" uri="{C3380CC4-5D6E-409C-BE32-E72D297353CC}">
                <c16:uniqueId val="{0000001A-0A93-4039-9C92-F54B502C767C}"/>
              </c:ext>
            </c:extLst>
          </c:dPt>
          <c:dPt>
            <c:idx val="5"/>
            <c:bubble3D val="0"/>
            <c:spPr>
              <a:solidFill>
                <a:srgbClr val="002341"/>
              </a:solidFill>
            </c:spPr>
            <c:extLst>
              <c:ext xmlns:c16="http://schemas.microsoft.com/office/drawing/2014/chart" uri="{C3380CC4-5D6E-409C-BE32-E72D297353CC}">
                <c16:uniqueId val="{0000001C-0A93-4039-9C92-F54B502C767C}"/>
              </c:ext>
            </c:extLst>
          </c:dPt>
          <c:dPt>
            <c:idx val="6"/>
            <c:bubble3D val="0"/>
            <c:spPr>
              <a:solidFill>
                <a:srgbClr val="70C8ED"/>
              </a:solidFill>
            </c:spPr>
            <c:extLst>
              <c:ext xmlns:c16="http://schemas.microsoft.com/office/drawing/2014/chart" uri="{C3380CC4-5D6E-409C-BE32-E72D297353CC}">
                <c16:uniqueId val="{0000001E-0A93-4039-9C92-F54B502C767C}"/>
              </c:ext>
            </c:extLst>
          </c:dPt>
          <c:dPt>
            <c:idx val="7"/>
            <c:bubble3D val="0"/>
            <c:spPr>
              <a:solidFill>
                <a:srgbClr val="2594C5"/>
              </a:solidFill>
            </c:spPr>
            <c:extLst>
              <c:ext xmlns:c16="http://schemas.microsoft.com/office/drawing/2014/chart" uri="{C3380CC4-5D6E-409C-BE32-E72D297353CC}">
                <c16:uniqueId val="{00000020-0A93-4039-9C92-F54B502C767C}"/>
              </c:ext>
            </c:extLst>
          </c:dPt>
          <c:dLbls>
            <c:dLbl>
              <c:idx val="0"/>
              <c:layout>
                <c:manualLayout>
                  <c:x val="-7.4487895716945996E-3"/>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0A93-4039-9C92-F54B502C767C}"/>
                </c:ext>
              </c:extLst>
            </c:dLbl>
            <c:dLbl>
              <c:idx val="1"/>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0A93-4039-9C92-F54B502C767C}"/>
                </c:ext>
              </c:extLst>
            </c:dLbl>
            <c:dLbl>
              <c:idx val="2"/>
              <c:layout>
                <c:manualLayout>
                  <c:x val="-3.7243947858472998E-3"/>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0A93-4039-9C92-F54B502C767C}"/>
                </c:ext>
              </c:extLst>
            </c:dLbl>
            <c:dLbl>
              <c:idx val="3"/>
              <c:layout>
                <c:manualLayout>
                  <c:x val="1.11731843575419E-2"/>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8-0A93-4039-9C92-F54B502C767C}"/>
                </c:ext>
              </c:extLst>
            </c:dLbl>
            <c:dLbl>
              <c:idx val="4"/>
              <c:layout>
                <c:manualLayout>
                  <c:x val="7.4487895716945996E-3"/>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A-0A93-4039-9C92-F54B502C767C}"/>
                </c:ext>
              </c:extLst>
            </c:dLbl>
            <c:dLbl>
              <c:idx val="5"/>
              <c:layout>
                <c:manualLayout>
                  <c:x val="0"/>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C-0A93-4039-9C92-F54B502C767C}"/>
                </c:ext>
              </c:extLst>
            </c:dLbl>
            <c:dLbl>
              <c:idx val="6"/>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E-0A93-4039-9C92-F54B502C767C}"/>
                </c:ext>
              </c:extLst>
            </c:dLbl>
            <c:dLbl>
              <c:idx val="7"/>
              <c:layout>
                <c:manualLayout>
                  <c:x val="1.1173184357541917E-2"/>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0-0A93-4039-9C92-F54B502C767C}"/>
                </c:ext>
              </c:extLst>
            </c:dLbl>
            <c:numFmt formatCode="0%" sourceLinked="0"/>
            <c:spPr>
              <a:noFill/>
              <a:ln>
                <a:noFill/>
              </a:ln>
              <a:effectLst/>
            </c:spPr>
            <c:txPr>
              <a:bodyPr/>
              <a:lstStyle/>
              <a:p>
                <a:pPr>
                  <a:defRPr sz="800">
                    <a:solidFill>
                      <a:schemeClr val="tx1"/>
                    </a:solidFill>
                    <a:latin typeface="Arial"/>
                    <a:cs typeface="Arial"/>
                  </a:defRPr>
                </a:pPr>
                <a:endParaRPr lang="fr-F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classe_age_hs!$S$11:$S$19</c:f>
              <c:numCache>
                <c:formatCode>0.0%</c:formatCode>
                <c:ptCount val="9"/>
              </c:numCache>
            </c:numRef>
          </c:val>
          <c:extLst>
            <c:ext xmlns:c16="http://schemas.microsoft.com/office/drawing/2014/chart" uri="{C3380CC4-5D6E-409C-BE32-E72D297353CC}">
              <c16:uniqueId val="{00000021-0A93-4039-9C92-F54B502C76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8FAFE"/>
    </a:solidFill>
    <a:ln>
      <a:noFill/>
    </a:ln>
  </c:spPr>
  <c:printSettings>
    <c:headerFooter/>
    <c:pageMargins b="0.75" l="0.7" r="0.7"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v>2018/2019</c:v>
          </c:tx>
          <c:spPr>
            <a:solidFill>
              <a:srgbClr val="4E455D"/>
            </a:solidFill>
            <a:ln w="25400">
              <a:noFill/>
            </a:ln>
          </c:spPr>
          <c:invertIfNegative val="0"/>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classe_age_hs!$J$11:$J$20</c:f>
              <c:numCache>
                <c:formatCode>\+0.0%;\-0.0%;0</c:formatCode>
                <c:ptCount val="10"/>
              </c:numCache>
            </c:numRef>
          </c:val>
          <c:extLst>
            <c:ext xmlns:c16="http://schemas.microsoft.com/office/drawing/2014/chart" uri="{C3380CC4-5D6E-409C-BE32-E72D297353CC}">
              <c16:uniqueId val="{00000000-1845-4E89-B140-69EE7E49B97A}"/>
            </c:ext>
          </c:extLst>
        </c:ser>
        <c:ser>
          <c:idx val="1"/>
          <c:order val="1"/>
          <c:tx>
            <c:v>2019/2020</c:v>
          </c:tx>
          <c:spPr>
            <a:solidFill>
              <a:srgbClr val="0095CB"/>
            </a:solidFill>
            <a:ln w="25400">
              <a:noFill/>
            </a:ln>
          </c:spPr>
          <c:invertIfNegative val="0"/>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classe_age_hs!$M$11:$M$20</c:f>
              <c:numCache>
                <c:formatCode>\+0.0%;\-0.0%;0</c:formatCode>
                <c:ptCount val="10"/>
              </c:numCache>
            </c:numRef>
          </c:val>
          <c:extLst>
            <c:ext xmlns:c16="http://schemas.microsoft.com/office/drawing/2014/chart" uri="{C3380CC4-5D6E-409C-BE32-E72D297353CC}">
              <c16:uniqueId val="{00000001-1845-4E89-B140-69EE7E49B97A}"/>
            </c:ext>
          </c:extLst>
        </c:ser>
        <c:ser>
          <c:idx val="2"/>
          <c:order val="2"/>
          <c:tx>
            <c:v>'2019/2020 hors Covid'</c:v>
          </c:tx>
          <c:spPr>
            <a:solidFill>
              <a:srgbClr val="7D7395"/>
            </a:solidFill>
          </c:spPr>
          <c:invertIfNegative val="0"/>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classe_age_hs!$X$11:$X$19</c:f>
              <c:numCache>
                <c:formatCode>0.0%</c:formatCode>
                <c:ptCount val="9"/>
              </c:numCache>
            </c:numRef>
          </c:val>
          <c:extLst>
            <c:ext xmlns:c16="http://schemas.microsoft.com/office/drawing/2014/chart" uri="{C3380CC4-5D6E-409C-BE32-E72D297353CC}">
              <c16:uniqueId val="{00000000-DA23-4D53-972B-5D51FD46ACFD}"/>
            </c:ext>
          </c:extLst>
        </c:ser>
        <c:dLbls>
          <c:showLegendKey val="0"/>
          <c:showVal val="0"/>
          <c:showCatName val="0"/>
          <c:showSerName val="0"/>
          <c:showPercent val="0"/>
          <c:showBubbleSize val="0"/>
        </c:dLbls>
        <c:gapWidth val="75"/>
        <c:overlap val="-25"/>
        <c:axId val="-1391670544"/>
        <c:axId val="-1391644432"/>
      </c:barChart>
      <c:catAx>
        <c:axId val="-1391670544"/>
        <c:scaling>
          <c:orientation val="minMax"/>
        </c:scaling>
        <c:delete val="0"/>
        <c:axPos val="b"/>
        <c:numFmt formatCode="General" sourceLinked="1"/>
        <c:majorTickMark val="none"/>
        <c:minorTickMark val="none"/>
        <c:tickLblPos val="low"/>
        <c:spPr>
          <a:ln w="3175">
            <a:solidFill>
              <a:srgbClr val="808080"/>
            </a:solidFill>
            <a:prstDash val="solid"/>
          </a:ln>
        </c:spPr>
        <c:txPr>
          <a:bodyPr rot="0" vert="horz"/>
          <a:lstStyle/>
          <a:p>
            <a:pPr>
              <a:defRPr>
                <a:solidFill>
                  <a:srgbClr val="4E455D"/>
                </a:solidFill>
              </a:defRPr>
            </a:pPr>
            <a:endParaRPr lang="fr-FR"/>
          </a:p>
        </c:txPr>
        <c:crossAx val="-1391644432"/>
        <c:crosses val="autoZero"/>
        <c:auto val="1"/>
        <c:lblAlgn val="ctr"/>
        <c:lblOffset val="100"/>
        <c:noMultiLvlLbl val="0"/>
      </c:catAx>
      <c:valAx>
        <c:axId val="-1391644432"/>
        <c:scaling>
          <c:orientation val="minMax"/>
        </c:scaling>
        <c:delete val="0"/>
        <c:axPos val="l"/>
        <c:majorGridlines>
          <c:spPr>
            <a:ln w="3175">
              <a:solidFill>
                <a:sysClr val="window" lastClr="FFFFFF"/>
              </a:solidFill>
              <a:prstDash val="solid"/>
            </a:ln>
          </c:spPr>
        </c:majorGridlines>
        <c:numFmt formatCode="0%" sourceLinked="0"/>
        <c:majorTickMark val="none"/>
        <c:minorTickMark val="none"/>
        <c:tickLblPos val="nextTo"/>
        <c:spPr>
          <a:ln w="9525">
            <a:solidFill>
              <a:srgbClr val="4E455D"/>
            </a:solidFill>
          </a:ln>
        </c:spPr>
        <c:txPr>
          <a:bodyPr rot="0" vert="horz"/>
          <a:lstStyle/>
          <a:p>
            <a:pPr>
              <a:defRPr b="1" i="0">
                <a:solidFill>
                  <a:srgbClr val="4E455D"/>
                </a:solidFill>
              </a:defRPr>
            </a:pPr>
            <a:endParaRPr lang="fr-FR"/>
          </a:p>
        </c:txPr>
        <c:crossAx val="-1391670544"/>
        <c:crosses val="autoZero"/>
        <c:crossBetween val="between"/>
      </c:valAx>
      <c:spPr>
        <a:noFill/>
        <a:ln w="25400">
          <a:noFill/>
        </a:ln>
      </c:spPr>
    </c:plotArea>
    <c:legend>
      <c:legendPos val="b"/>
      <c:overlay val="0"/>
      <c:spPr>
        <a:noFill/>
        <a:ln w="25400">
          <a:noFill/>
        </a:ln>
      </c:spPr>
      <c:txPr>
        <a:bodyPr/>
        <a:lstStyle/>
        <a:p>
          <a:pPr>
            <a:defRPr b="1">
              <a:solidFill>
                <a:srgbClr val="4E455D"/>
              </a:solidFill>
            </a:defRPr>
          </a:pPr>
          <a:endParaRPr lang="fr-FR"/>
        </a:p>
      </c:txPr>
    </c:legend>
    <c:plotVisOnly val="1"/>
    <c:dispBlanksAs val="gap"/>
    <c:showDLblsOverMax val="0"/>
  </c:chart>
  <c:spPr>
    <a:solidFill>
      <a:srgbClr val="E8FAFE"/>
    </a:solidFill>
    <a:ln w="3175">
      <a:noFill/>
      <a:prstDash val="solid"/>
    </a:ln>
  </c:spPr>
  <c:txPr>
    <a:bodyPr/>
    <a:lstStyle/>
    <a:p>
      <a:pPr>
        <a:defRPr sz="800" b="0" i="0" u="none" strike="noStrike" baseline="0">
          <a:solidFill>
            <a:schemeClr val="tx1"/>
          </a:solidFill>
          <a:latin typeface="Arial"/>
          <a:ea typeface="Arial"/>
          <a:cs typeface="Arial"/>
        </a:defRPr>
      </a:pPr>
      <a:endParaRPr lang="fr-FR"/>
    </a:p>
  </c:txPr>
  <c:printSettings>
    <c:headerFooter/>
    <c:pageMargins b="0.75" l="0.7" r="0.7" t="0.75" header="0.3" footer="0.3"/>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018879992942059"/>
          <c:y val="0.12854716689825538"/>
          <c:w val="0.67588757287691981"/>
          <c:h val="0.74703363317975346"/>
        </c:manualLayout>
      </c:layout>
      <c:pieChart>
        <c:varyColors val="1"/>
        <c:ser>
          <c:idx val="0"/>
          <c:order val="0"/>
          <c:dPt>
            <c:idx val="0"/>
            <c:bubble3D val="0"/>
            <c:spPr>
              <a:solidFill>
                <a:srgbClr val="E8FAFE"/>
              </a:solidFill>
            </c:spPr>
            <c:extLst>
              <c:ext xmlns:c16="http://schemas.microsoft.com/office/drawing/2014/chart" uri="{C3380CC4-5D6E-409C-BE32-E72D297353CC}">
                <c16:uniqueId val="{00000001-6525-4D8D-BD06-FBF4211C17DE}"/>
              </c:ext>
            </c:extLst>
          </c:dPt>
          <c:dPt>
            <c:idx val="1"/>
            <c:bubble3D val="0"/>
            <c:spPr>
              <a:solidFill>
                <a:srgbClr val="E8FAFE">
                  <a:lumMod val="90000"/>
                </a:srgbClr>
              </a:solidFill>
            </c:spPr>
            <c:extLst>
              <c:ext xmlns:c16="http://schemas.microsoft.com/office/drawing/2014/chart" uri="{C3380CC4-5D6E-409C-BE32-E72D297353CC}">
                <c16:uniqueId val="{00000003-6525-4D8D-BD06-FBF4211C17DE}"/>
              </c:ext>
            </c:extLst>
          </c:dPt>
          <c:dPt>
            <c:idx val="2"/>
            <c:bubble3D val="0"/>
            <c:spPr>
              <a:solidFill>
                <a:srgbClr val="E8FAFE">
                  <a:lumMod val="75000"/>
                </a:srgbClr>
              </a:solidFill>
            </c:spPr>
            <c:extLst>
              <c:ext xmlns:c16="http://schemas.microsoft.com/office/drawing/2014/chart" uri="{C3380CC4-5D6E-409C-BE32-E72D297353CC}">
                <c16:uniqueId val="{00000005-6525-4D8D-BD06-FBF4211C17DE}"/>
              </c:ext>
            </c:extLst>
          </c:dPt>
          <c:dPt>
            <c:idx val="3"/>
            <c:bubble3D val="0"/>
            <c:spPr>
              <a:solidFill>
                <a:srgbClr val="E8FAFE">
                  <a:lumMod val="50000"/>
                </a:srgbClr>
              </a:solidFill>
            </c:spPr>
            <c:extLst>
              <c:ext xmlns:c16="http://schemas.microsoft.com/office/drawing/2014/chart" uri="{C3380CC4-5D6E-409C-BE32-E72D297353CC}">
                <c16:uniqueId val="{00000007-6525-4D8D-BD06-FBF4211C17DE}"/>
              </c:ext>
            </c:extLst>
          </c:dPt>
          <c:dPt>
            <c:idx val="4"/>
            <c:bubble3D val="0"/>
            <c:spPr>
              <a:solidFill>
                <a:srgbClr val="2092C6"/>
              </a:solidFill>
            </c:spPr>
            <c:extLst>
              <c:ext xmlns:c16="http://schemas.microsoft.com/office/drawing/2014/chart" uri="{C3380CC4-5D6E-409C-BE32-E72D297353CC}">
                <c16:uniqueId val="{00000009-6525-4D8D-BD06-FBF4211C17DE}"/>
              </c:ext>
            </c:extLst>
          </c:dPt>
          <c:dPt>
            <c:idx val="5"/>
            <c:bubble3D val="0"/>
            <c:spPr>
              <a:solidFill>
                <a:srgbClr val="4E455D"/>
              </a:solidFill>
            </c:spPr>
            <c:extLst>
              <c:ext xmlns:c16="http://schemas.microsoft.com/office/drawing/2014/chart" uri="{C3380CC4-5D6E-409C-BE32-E72D297353CC}">
                <c16:uniqueId val="{0000000B-6525-4D8D-BD06-FBF4211C17DE}"/>
              </c:ext>
            </c:extLst>
          </c:dPt>
          <c:dPt>
            <c:idx val="6"/>
            <c:bubble3D val="0"/>
            <c:spPr>
              <a:solidFill>
                <a:srgbClr val="55A935"/>
              </a:solidFill>
            </c:spPr>
            <c:extLst>
              <c:ext xmlns:c16="http://schemas.microsoft.com/office/drawing/2014/chart" uri="{C3380CC4-5D6E-409C-BE32-E72D297353CC}">
                <c16:uniqueId val="{0000000D-6525-4D8D-BD06-FBF4211C17DE}"/>
              </c:ext>
            </c:extLst>
          </c:dPt>
          <c:dPt>
            <c:idx val="7"/>
            <c:bubble3D val="0"/>
            <c:spPr>
              <a:solidFill>
                <a:srgbClr val="55A935">
                  <a:lumMod val="75000"/>
                </a:srgbClr>
              </a:solidFill>
            </c:spPr>
            <c:extLst>
              <c:ext xmlns:c16="http://schemas.microsoft.com/office/drawing/2014/chart" uri="{C3380CC4-5D6E-409C-BE32-E72D297353CC}">
                <c16:uniqueId val="{0000000F-6525-4D8D-BD06-FBF4211C17DE}"/>
              </c:ext>
            </c:extLst>
          </c:dPt>
          <c:dPt>
            <c:idx val="8"/>
            <c:bubble3D val="0"/>
            <c:spPr>
              <a:solidFill>
                <a:srgbClr val="55A935">
                  <a:lumMod val="50000"/>
                </a:srgbClr>
              </a:solidFill>
            </c:spPr>
            <c:extLst>
              <c:ext xmlns:c16="http://schemas.microsoft.com/office/drawing/2014/chart" uri="{C3380CC4-5D6E-409C-BE32-E72D297353CC}">
                <c16:uniqueId val="{00000011-6525-4D8D-BD06-FBF4211C17DE}"/>
              </c:ext>
            </c:extLst>
          </c:dPt>
          <c:dPt>
            <c:idx val="9"/>
            <c:bubble3D val="0"/>
            <c:spPr>
              <a:solidFill>
                <a:sysClr val="window" lastClr="FFFFFF"/>
              </a:solidFill>
            </c:spPr>
            <c:extLst>
              <c:ext xmlns:c16="http://schemas.microsoft.com/office/drawing/2014/chart" uri="{C3380CC4-5D6E-409C-BE32-E72D297353CC}">
                <c16:uniqueId val="{00000013-6525-4D8D-BD06-FBF4211C17DE}"/>
              </c:ext>
            </c:extLst>
          </c:dPt>
          <c:dLbls>
            <c:dLbl>
              <c:idx val="0"/>
              <c:layout>
                <c:manualLayout>
                  <c:x val="-1.1204481792717087E-2"/>
                  <c:y val="1.1824768800018569E-1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525-4D8D-BD06-FBF4211C17DE}"/>
                </c:ext>
              </c:extLst>
            </c:dLbl>
            <c:dLbl>
              <c:idx val="1"/>
              <c:layout>
                <c:manualLayout>
                  <c:x val="-3.7348272642390291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525-4D8D-BD06-FBF4211C17DE}"/>
                </c:ext>
              </c:extLst>
            </c:dLbl>
            <c:dLbl>
              <c:idx val="2"/>
              <c:layout>
                <c:manualLayout>
                  <c:x val="-7.4696545284780582E-3"/>
                  <c:y val="-3.7839260160059421E-1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6525-4D8D-BD06-FBF4211C17DE}"/>
                </c:ext>
              </c:extLst>
            </c:dLbl>
            <c:dLbl>
              <c:idx val="3"/>
              <c:layout>
                <c:manualLayout>
                  <c:x val="7.4696545284780582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6525-4D8D-BD06-FBF4211C17DE}"/>
                </c:ext>
              </c:extLst>
            </c:dLbl>
            <c:dLbl>
              <c:idx val="4"/>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6525-4D8D-BD06-FBF4211C17DE}"/>
                </c:ext>
              </c:extLst>
            </c:dLbl>
            <c:dLbl>
              <c:idx val="5"/>
              <c:layout>
                <c:manualLayout>
                  <c:x val="3.7348272642390291E-3"/>
                  <c:y val="1.65118679050567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6525-4D8D-BD06-FBF4211C17DE}"/>
                </c:ext>
              </c:extLst>
            </c:dLbl>
            <c:dLbl>
              <c:idx val="6"/>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6525-4D8D-BD06-FBF4211C17DE}"/>
                </c:ext>
              </c:extLst>
            </c:dLbl>
            <c:dLbl>
              <c:idx val="7"/>
              <c:layout>
                <c:manualLayout>
                  <c:x val="-1.1204481792717087E-2"/>
                  <c:y val="1.23839009287925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6525-4D8D-BD06-FBF4211C17DE}"/>
                </c:ext>
              </c:extLst>
            </c:dLbl>
            <c:numFmt formatCode="0%" sourceLinked="0"/>
            <c:spPr>
              <a:noFill/>
              <a:ln>
                <a:noFill/>
              </a:ln>
              <a:effectLst/>
            </c:spPr>
            <c:txPr>
              <a:bodyPr/>
              <a:lstStyle/>
              <a:p>
                <a:pPr>
                  <a:defRPr sz="800">
                    <a:latin typeface="Arial" pitchFamily="34" charset="0"/>
                    <a:cs typeface="Arial" pitchFamily="34" charset="0"/>
                  </a:defRPr>
                </a:pPr>
                <a:endParaRPr lang="fr-FR"/>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classe_age_hs!$T$11:$T$19</c:f>
              <c:numCache>
                <c:formatCode>0.0%</c:formatCode>
                <c:ptCount val="9"/>
              </c:numCache>
            </c:numRef>
          </c:val>
          <c:extLst>
            <c:ext xmlns:c16="http://schemas.microsoft.com/office/drawing/2014/chart" uri="{C3380CC4-5D6E-409C-BE32-E72D297353CC}">
              <c16:uniqueId val="{00000014-6525-4D8D-BD06-FBF4211C17DE}"/>
            </c:ext>
          </c:extLst>
        </c:ser>
        <c:dLbls>
          <c:dLblPos val="outEnd"/>
          <c:showLegendKey val="0"/>
          <c:showVal val="1"/>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CF4DD"/>
    </a:solidFill>
    <a:ln>
      <a:noFill/>
    </a:ln>
  </c:spPr>
  <c:printSettings>
    <c:headerFooter/>
    <c:pageMargins b="0.75" l="0.7" r="0.7"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pieChart>
        <c:varyColors val="1"/>
        <c:ser>
          <c:idx val="1"/>
          <c:order val="0"/>
          <c:dPt>
            <c:idx val="0"/>
            <c:bubble3D val="0"/>
            <c:spPr>
              <a:solidFill>
                <a:srgbClr val="E2F4DD"/>
              </a:solidFill>
            </c:spPr>
            <c:extLst>
              <c:ext xmlns:c16="http://schemas.microsoft.com/office/drawing/2014/chart" uri="{C3380CC4-5D6E-409C-BE32-E72D297353CC}">
                <c16:uniqueId val="{00000001-5711-47CA-ACAE-C0465A157B2D}"/>
              </c:ext>
            </c:extLst>
          </c:dPt>
          <c:dPt>
            <c:idx val="1"/>
            <c:bubble3D val="0"/>
            <c:spPr>
              <a:solidFill>
                <a:srgbClr val="B8E3A7"/>
              </a:solidFill>
            </c:spPr>
            <c:extLst>
              <c:ext xmlns:c16="http://schemas.microsoft.com/office/drawing/2014/chart" uri="{C3380CC4-5D6E-409C-BE32-E72D297353CC}">
                <c16:uniqueId val="{00000003-5711-47CA-ACAE-C0465A157B2D}"/>
              </c:ext>
            </c:extLst>
          </c:dPt>
          <c:dPt>
            <c:idx val="2"/>
            <c:bubble3D val="0"/>
            <c:spPr>
              <a:solidFill>
                <a:srgbClr val="94D67B"/>
              </a:solidFill>
            </c:spPr>
            <c:extLst>
              <c:ext xmlns:c16="http://schemas.microsoft.com/office/drawing/2014/chart" uri="{C3380CC4-5D6E-409C-BE32-E72D297353CC}">
                <c16:uniqueId val="{00000005-5711-47CA-ACAE-C0465A157B2D}"/>
              </c:ext>
            </c:extLst>
          </c:dPt>
          <c:dPt>
            <c:idx val="3"/>
            <c:bubble3D val="0"/>
            <c:spPr>
              <a:solidFill>
                <a:srgbClr val="407F28"/>
              </a:solidFill>
            </c:spPr>
            <c:extLst>
              <c:ext xmlns:c16="http://schemas.microsoft.com/office/drawing/2014/chart" uri="{C3380CC4-5D6E-409C-BE32-E72D297353CC}">
                <c16:uniqueId val="{00000007-5711-47CA-ACAE-C0465A157B2D}"/>
              </c:ext>
            </c:extLst>
          </c:dPt>
          <c:dPt>
            <c:idx val="4"/>
            <c:bubble3D val="0"/>
            <c:spPr>
              <a:solidFill>
                <a:srgbClr val="2A551A"/>
              </a:solidFill>
            </c:spPr>
            <c:extLst>
              <c:ext xmlns:c16="http://schemas.microsoft.com/office/drawing/2014/chart" uri="{C3380CC4-5D6E-409C-BE32-E72D297353CC}">
                <c16:uniqueId val="{00000009-5711-47CA-ACAE-C0465A157B2D}"/>
              </c:ext>
            </c:extLst>
          </c:dPt>
          <c:dPt>
            <c:idx val="5"/>
            <c:bubble3D val="0"/>
            <c:spPr>
              <a:solidFill>
                <a:srgbClr val="002341"/>
              </a:solidFill>
            </c:spPr>
            <c:extLst>
              <c:ext xmlns:c16="http://schemas.microsoft.com/office/drawing/2014/chart" uri="{C3380CC4-5D6E-409C-BE32-E72D297353CC}">
                <c16:uniqueId val="{0000000B-5711-47CA-ACAE-C0465A157B2D}"/>
              </c:ext>
            </c:extLst>
          </c:dPt>
          <c:dPt>
            <c:idx val="6"/>
            <c:bubble3D val="0"/>
            <c:spPr>
              <a:solidFill>
                <a:srgbClr val="70C8ED"/>
              </a:solidFill>
            </c:spPr>
            <c:extLst>
              <c:ext xmlns:c16="http://schemas.microsoft.com/office/drawing/2014/chart" uri="{C3380CC4-5D6E-409C-BE32-E72D297353CC}">
                <c16:uniqueId val="{0000000D-5711-47CA-ACAE-C0465A157B2D}"/>
              </c:ext>
            </c:extLst>
          </c:dPt>
          <c:dPt>
            <c:idx val="7"/>
            <c:bubble3D val="0"/>
            <c:spPr>
              <a:solidFill>
                <a:srgbClr val="2594C5"/>
              </a:solidFill>
            </c:spPr>
            <c:extLst>
              <c:ext xmlns:c16="http://schemas.microsoft.com/office/drawing/2014/chart" uri="{C3380CC4-5D6E-409C-BE32-E72D297353CC}">
                <c16:uniqueId val="{0000000F-5711-47CA-ACAE-C0465A157B2D}"/>
              </c:ext>
            </c:extLst>
          </c:dPt>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classe_age_hs!$U$11:$U$19</c:f>
              <c:numCache>
                <c:formatCode>0.0%</c:formatCode>
                <c:ptCount val="9"/>
              </c:numCache>
            </c:numRef>
          </c:val>
          <c:extLst>
            <c:ext xmlns:c16="http://schemas.microsoft.com/office/drawing/2014/chart" uri="{C3380CC4-5D6E-409C-BE32-E72D297353CC}">
              <c16:uniqueId val="{00000010-5711-47CA-ACAE-C0465A157B2D}"/>
            </c:ext>
          </c:extLst>
        </c:ser>
        <c:ser>
          <c:idx val="0"/>
          <c:order val="1"/>
          <c:dPt>
            <c:idx val="0"/>
            <c:bubble3D val="0"/>
            <c:spPr>
              <a:solidFill>
                <a:srgbClr val="E2F4DD"/>
              </a:solidFill>
            </c:spPr>
            <c:extLst>
              <c:ext xmlns:c16="http://schemas.microsoft.com/office/drawing/2014/chart" uri="{C3380CC4-5D6E-409C-BE32-E72D297353CC}">
                <c16:uniqueId val="{00000012-5711-47CA-ACAE-C0465A157B2D}"/>
              </c:ext>
            </c:extLst>
          </c:dPt>
          <c:dPt>
            <c:idx val="1"/>
            <c:bubble3D val="0"/>
            <c:spPr>
              <a:solidFill>
                <a:srgbClr val="B8E3A7"/>
              </a:solidFill>
            </c:spPr>
            <c:extLst>
              <c:ext xmlns:c16="http://schemas.microsoft.com/office/drawing/2014/chart" uri="{C3380CC4-5D6E-409C-BE32-E72D297353CC}">
                <c16:uniqueId val="{00000014-5711-47CA-ACAE-C0465A157B2D}"/>
              </c:ext>
            </c:extLst>
          </c:dPt>
          <c:dPt>
            <c:idx val="2"/>
            <c:bubble3D val="0"/>
            <c:spPr>
              <a:solidFill>
                <a:srgbClr val="94D67B"/>
              </a:solidFill>
            </c:spPr>
            <c:extLst>
              <c:ext xmlns:c16="http://schemas.microsoft.com/office/drawing/2014/chart" uri="{C3380CC4-5D6E-409C-BE32-E72D297353CC}">
                <c16:uniqueId val="{00000016-5711-47CA-ACAE-C0465A157B2D}"/>
              </c:ext>
            </c:extLst>
          </c:dPt>
          <c:dPt>
            <c:idx val="3"/>
            <c:bubble3D val="0"/>
            <c:spPr>
              <a:solidFill>
                <a:srgbClr val="407F28"/>
              </a:solidFill>
            </c:spPr>
            <c:extLst>
              <c:ext xmlns:c16="http://schemas.microsoft.com/office/drawing/2014/chart" uri="{C3380CC4-5D6E-409C-BE32-E72D297353CC}">
                <c16:uniqueId val="{00000018-5711-47CA-ACAE-C0465A157B2D}"/>
              </c:ext>
            </c:extLst>
          </c:dPt>
          <c:dPt>
            <c:idx val="4"/>
            <c:bubble3D val="0"/>
            <c:spPr>
              <a:solidFill>
                <a:srgbClr val="2A551A"/>
              </a:solidFill>
            </c:spPr>
            <c:extLst>
              <c:ext xmlns:c16="http://schemas.microsoft.com/office/drawing/2014/chart" uri="{C3380CC4-5D6E-409C-BE32-E72D297353CC}">
                <c16:uniqueId val="{0000001A-5711-47CA-ACAE-C0465A157B2D}"/>
              </c:ext>
            </c:extLst>
          </c:dPt>
          <c:dPt>
            <c:idx val="5"/>
            <c:bubble3D val="0"/>
            <c:spPr>
              <a:solidFill>
                <a:srgbClr val="002341"/>
              </a:solidFill>
            </c:spPr>
            <c:extLst>
              <c:ext xmlns:c16="http://schemas.microsoft.com/office/drawing/2014/chart" uri="{C3380CC4-5D6E-409C-BE32-E72D297353CC}">
                <c16:uniqueId val="{0000001C-5711-47CA-ACAE-C0465A157B2D}"/>
              </c:ext>
            </c:extLst>
          </c:dPt>
          <c:dPt>
            <c:idx val="6"/>
            <c:bubble3D val="0"/>
            <c:spPr>
              <a:solidFill>
                <a:srgbClr val="70C8ED"/>
              </a:solidFill>
            </c:spPr>
            <c:extLst>
              <c:ext xmlns:c16="http://schemas.microsoft.com/office/drawing/2014/chart" uri="{C3380CC4-5D6E-409C-BE32-E72D297353CC}">
                <c16:uniqueId val="{0000001E-5711-47CA-ACAE-C0465A157B2D}"/>
              </c:ext>
            </c:extLst>
          </c:dPt>
          <c:dPt>
            <c:idx val="7"/>
            <c:bubble3D val="0"/>
            <c:spPr>
              <a:solidFill>
                <a:srgbClr val="2594C5"/>
              </a:solidFill>
            </c:spPr>
            <c:extLst>
              <c:ext xmlns:c16="http://schemas.microsoft.com/office/drawing/2014/chart" uri="{C3380CC4-5D6E-409C-BE32-E72D297353CC}">
                <c16:uniqueId val="{00000020-5711-47CA-ACAE-C0465A157B2D}"/>
              </c:ext>
            </c:extLst>
          </c:dPt>
          <c:dLbls>
            <c:dLbl>
              <c:idx val="0"/>
              <c:layout>
                <c:manualLayout>
                  <c:x val="-7.4487895716945996E-3"/>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711-47CA-ACAE-C0465A157B2D}"/>
                </c:ext>
              </c:extLst>
            </c:dLbl>
            <c:dLbl>
              <c:idx val="1"/>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711-47CA-ACAE-C0465A157B2D}"/>
                </c:ext>
              </c:extLst>
            </c:dLbl>
            <c:dLbl>
              <c:idx val="2"/>
              <c:layout>
                <c:manualLayout>
                  <c:x val="-3.7243947858472998E-3"/>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5711-47CA-ACAE-C0465A157B2D}"/>
                </c:ext>
              </c:extLst>
            </c:dLbl>
            <c:dLbl>
              <c:idx val="3"/>
              <c:layout>
                <c:manualLayout>
                  <c:x val="1.11731843575419E-2"/>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8-5711-47CA-ACAE-C0465A157B2D}"/>
                </c:ext>
              </c:extLst>
            </c:dLbl>
            <c:dLbl>
              <c:idx val="4"/>
              <c:layout>
                <c:manualLayout>
                  <c:x val="7.4487895716945996E-3"/>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A-5711-47CA-ACAE-C0465A157B2D}"/>
                </c:ext>
              </c:extLst>
            </c:dLbl>
            <c:dLbl>
              <c:idx val="5"/>
              <c:layout>
                <c:manualLayout>
                  <c:x val="0"/>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C-5711-47CA-ACAE-C0465A157B2D}"/>
                </c:ext>
              </c:extLst>
            </c:dLbl>
            <c:dLbl>
              <c:idx val="6"/>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E-5711-47CA-ACAE-C0465A157B2D}"/>
                </c:ext>
              </c:extLst>
            </c:dLbl>
            <c:dLbl>
              <c:idx val="7"/>
              <c:layout>
                <c:manualLayout>
                  <c:x val="1.1173184357541917E-2"/>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0-5711-47CA-ACAE-C0465A157B2D}"/>
                </c:ext>
              </c:extLst>
            </c:dLbl>
            <c:numFmt formatCode="0%" sourceLinked="0"/>
            <c:spPr>
              <a:noFill/>
              <a:ln>
                <a:noFill/>
              </a:ln>
              <a:effectLst/>
            </c:spPr>
            <c:txPr>
              <a:bodyPr/>
              <a:lstStyle/>
              <a:p>
                <a:pPr>
                  <a:defRPr sz="800">
                    <a:solidFill>
                      <a:schemeClr val="tx1"/>
                    </a:solidFill>
                    <a:latin typeface="Arial"/>
                    <a:cs typeface="Arial"/>
                  </a:defRPr>
                </a:pPr>
                <a:endParaRPr lang="fr-F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classe_age_hs!$A$11:$A$19</c:f>
              <c:strCache>
                <c:ptCount val="9"/>
                <c:pt idx="0">
                  <c:v>0-1 ans</c:v>
                </c:pt>
                <c:pt idx="1">
                  <c:v>2-3 ans</c:v>
                </c:pt>
                <c:pt idx="2">
                  <c:v>4-17 ans</c:v>
                </c:pt>
                <c:pt idx="3">
                  <c:v>18-39</c:v>
                </c:pt>
                <c:pt idx="4">
                  <c:v>40-59 ans</c:v>
                </c:pt>
                <c:pt idx="5">
                  <c:v>60-69 ans</c:v>
                </c:pt>
                <c:pt idx="6">
                  <c:v>70-74 ans</c:v>
                </c:pt>
                <c:pt idx="7">
                  <c:v>75-79 ans</c:v>
                </c:pt>
                <c:pt idx="8">
                  <c:v>80 ans et plus</c:v>
                </c:pt>
              </c:strCache>
            </c:strRef>
          </c:cat>
          <c:val>
            <c:numRef>
              <c:f>classe_age_hs!$U$11:$U$19</c:f>
              <c:numCache>
                <c:formatCode>0.0%</c:formatCode>
                <c:ptCount val="9"/>
              </c:numCache>
            </c:numRef>
          </c:val>
          <c:extLst>
            <c:ext xmlns:c16="http://schemas.microsoft.com/office/drawing/2014/chart" uri="{C3380CC4-5D6E-409C-BE32-E72D297353CC}">
              <c16:uniqueId val="{00000021-5711-47CA-ACAE-C0465A157B2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8FAFE"/>
    </a:solidFill>
    <a:ln>
      <a:noFill/>
    </a:ln>
  </c:spPr>
  <c:printSettings>
    <c:headerFooter/>
    <c:pageMargins b="0.75" l="0.7" r="0.7" t="0.75" header="0.3" footer="0.3"/>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018879992942059"/>
          <c:y val="0.12854716689825538"/>
          <c:w val="0.67588757287691981"/>
          <c:h val="0.74703363317975346"/>
        </c:manualLayout>
      </c:layout>
      <c:pieChart>
        <c:varyColors val="1"/>
        <c:ser>
          <c:idx val="0"/>
          <c:order val="0"/>
          <c:dPt>
            <c:idx val="0"/>
            <c:bubble3D val="0"/>
            <c:spPr>
              <a:solidFill>
                <a:srgbClr val="E8FAFE"/>
              </a:solidFill>
            </c:spPr>
            <c:extLst>
              <c:ext xmlns:c16="http://schemas.microsoft.com/office/drawing/2014/chart" uri="{C3380CC4-5D6E-409C-BE32-E72D297353CC}">
                <c16:uniqueId val="{00000001-97B8-4543-84A3-24C41897709B}"/>
              </c:ext>
            </c:extLst>
          </c:dPt>
          <c:dPt>
            <c:idx val="1"/>
            <c:bubble3D val="0"/>
            <c:spPr>
              <a:solidFill>
                <a:srgbClr val="E8FAFE">
                  <a:lumMod val="90000"/>
                </a:srgbClr>
              </a:solidFill>
            </c:spPr>
            <c:extLst>
              <c:ext xmlns:c16="http://schemas.microsoft.com/office/drawing/2014/chart" uri="{C3380CC4-5D6E-409C-BE32-E72D297353CC}">
                <c16:uniqueId val="{00000003-97B8-4543-84A3-24C41897709B}"/>
              </c:ext>
            </c:extLst>
          </c:dPt>
          <c:dPt>
            <c:idx val="2"/>
            <c:bubble3D val="0"/>
            <c:spPr>
              <a:solidFill>
                <a:srgbClr val="E8FAFE">
                  <a:lumMod val="75000"/>
                </a:srgbClr>
              </a:solidFill>
            </c:spPr>
            <c:extLst>
              <c:ext xmlns:c16="http://schemas.microsoft.com/office/drawing/2014/chart" uri="{C3380CC4-5D6E-409C-BE32-E72D297353CC}">
                <c16:uniqueId val="{00000005-97B8-4543-84A3-24C41897709B}"/>
              </c:ext>
            </c:extLst>
          </c:dPt>
          <c:dPt>
            <c:idx val="3"/>
            <c:bubble3D val="0"/>
            <c:spPr>
              <a:solidFill>
                <a:srgbClr val="E8FAFE">
                  <a:lumMod val="50000"/>
                </a:srgbClr>
              </a:solidFill>
            </c:spPr>
            <c:extLst>
              <c:ext xmlns:c16="http://schemas.microsoft.com/office/drawing/2014/chart" uri="{C3380CC4-5D6E-409C-BE32-E72D297353CC}">
                <c16:uniqueId val="{00000007-97B8-4543-84A3-24C41897709B}"/>
              </c:ext>
            </c:extLst>
          </c:dPt>
          <c:dPt>
            <c:idx val="4"/>
            <c:bubble3D val="0"/>
            <c:spPr>
              <a:solidFill>
                <a:srgbClr val="2092C6"/>
              </a:solidFill>
            </c:spPr>
            <c:extLst>
              <c:ext xmlns:c16="http://schemas.microsoft.com/office/drawing/2014/chart" uri="{C3380CC4-5D6E-409C-BE32-E72D297353CC}">
                <c16:uniqueId val="{00000009-97B8-4543-84A3-24C41897709B}"/>
              </c:ext>
            </c:extLst>
          </c:dPt>
          <c:dPt>
            <c:idx val="5"/>
            <c:bubble3D val="0"/>
            <c:spPr>
              <a:solidFill>
                <a:srgbClr val="4E455D"/>
              </a:solidFill>
            </c:spPr>
            <c:extLst>
              <c:ext xmlns:c16="http://schemas.microsoft.com/office/drawing/2014/chart" uri="{C3380CC4-5D6E-409C-BE32-E72D297353CC}">
                <c16:uniqueId val="{0000000B-97B8-4543-84A3-24C41897709B}"/>
              </c:ext>
            </c:extLst>
          </c:dPt>
          <c:dPt>
            <c:idx val="6"/>
            <c:bubble3D val="0"/>
            <c:spPr>
              <a:solidFill>
                <a:srgbClr val="55A935"/>
              </a:solidFill>
            </c:spPr>
            <c:extLst>
              <c:ext xmlns:c16="http://schemas.microsoft.com/office/drawing/2014/chart" uri="{C3380CC4-5D6E-409C-BE32-E72D297353CC}">
                <c16:uniqueId val="{0000000D-97B8-4543-84A3-24C41897709B}"/>
              </c:ext>
            </c:extLst>
          </c:dPt>
          <c:dPt>
            <c:idx val="7"/>
            <c:bubble3D val="0"/>
            <c:spPr>
              <a:solidFill>
                <a:srgbClr val="55A935">
                  <a:lumMod val="75000"/>
                </a:srgbClr>
              </a:solidFill>
            </c:spPr>
            <c:extLst>
              <c:ext xmlns:c16="http://schemas.microsoft.com/office/drawing/2014/chart" uri="{C3380CC4-5D6E-409C-BE32-E72D297353CC}">
                <c16:uniqueId val="{0000000F-97B8-4543-84A3-24C41897709B}"/>
              </c:ext>
            </c:extLst>
          </c:dPt>
          <c:dPt>
            <c:idx val="8"/>
            <c:bubble3D val="0"/>
            <c:spPr>
              <a:solidFill>
                <a:srgbClr val="55A935">
                  <a:lumMod val="50000"/>
                </a:srgbClr>
              </a:solidFill>
            </c:spPr>
            <c:extLst>
              <c:ext xmlns:c16="http://schemas.microsoft.com/office/drawing/2014/chart" uri="{C3380CC4-5D6E-409C-BE32-E72D297353CC}">
                <c16:uniqueId val="{00000011-97B8-4543-84A3-24C41897709B}"/>
              </c:ext>
            </c:extLst>
          </c:dPt>
          <c:dPt>
            <c:idx val="9"/>
            <c:bubble3D val="0"/>
            <c:spPr>
              <a:solidFill>
                <a:sysClr val="window" lastClr="FFFFFF"/>
              </a:solidFill>
            </c:spPr>
            <c:extLst>
              <c:ext xmlns:c16="http://schemas.microsoft.com/office/drawing/2014/chart" uri="{C3380CC4-5D6E-409C-BE32-E72D297353CC}">
                <c16:uniqueId val="{00000013-97B8-4543-84A3-24C41897709B}"/>
              </c:ext>
            </c:extLst>
          </c:dPt>
          <c:dLbls>
            <c:dLbl>
              <c:idx val="0"/>
              <c:layout>
                <c:manualLayout>
                  <c:x val="-1.1204481792717087E-2"/>
                  <c:y val="1.1824768800018569E-1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7B8-4543-84A3-24C41897709B}"/>
                </c:ext>
              </c:extLst>
            </c:dLbl>
            <c:dLbl>
              <c:idx val="1"/>
              <c:layout>
                <c:manualLayout>
                  <c:x val="-3.7348272642390291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7B8-4543-84A3-24C41897709B}"/>
                </c:ext>
              </c:extLst>
            </c:dLbl>
            <c:dLbl>
              <c:idx val="2"/>
              <c:layout>
                <c:manualLayout>
                  <c:x val="-7.4696545284780582E-3"/>
                  <c:y val="-3.7839260160059421E-1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7B8-4543-84A3-24C41897709B}"/>
                </c:ext>
              </c:extLst>
            </c:dLbl>
            <c:dLbl>
              <c:idx val="3"/>
              <c:layout>
                <c:manualLayout>
                  <c:x val="7.4696545284780582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7B8-4543-84A3-24C41897709B}"/>
                </c:ext>
              </c:extLst>
            </c:dLbl>
            <c:dLbl>
              <c:idx val="4"/>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7B8-4543-84A3-24C41897709B}"/>
                </c:ext>
              </c:extLst>
            </c:dLbl>
            <c:dLbl>
              <c:idx val="5"/>
              <c:layout>
                <c:manualLayout>
                  <c:x val="3.7348272642390291E-3"/>
                  <c:y val="1.65118679050567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7B8-4543-84A3-24C41897709B}"/>
                </c:ext>
              </c:extLst>
            </c:dLbl>
            <c:dLbl>
              <c:idx val="6"/>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7B8-4543-84A3-24C41897709B}"/>
                </c:ext>
              </c:extLst>
            </c:dLbl>
            <c:dLbl>
              <c:idx val="7"/>
              <c:layout>
                <c:manualLayout>
                  <c:x val="-1.1204481792717087E-2"/>
                  <c:y val="1.23839009287925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7B8-4543-84A3-24C41897709B}"/>
                </c:ext>
              </c:extLst>
            </c:dLbl>
            <c:numFmt formatCode="0%" sourceLinked="0"/>
            <c:spPr>
              <a:noFill/>
              <a:ln>
                <a:noFill/>
              </a:ln>
              <a:effectLst/>
            </c:spPr>
            <c:txPr>
              <a:bodyPr/>
              <a:lstStyle/>
              <a:p>
                <a:pPr>
                  <a:defRPr sz="800">
                    <a:latin typeface="Arial" pitchFamily="34" charset="0"/>
                    <a:cs typeface="Arial" pitchFamily="34" charset="0"/>
                  </a:defRPr>
                </a:pPr>
                <a:endParaRPr lang="fr-FR"/>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sexe_hs!$A$11:$A$12</c:f>
              <c:strCache>
                <c:ptCount val="2"/>
                <c:pt idx="0">
                  <c:v>Hommes</c:v>
                </c:pt>
                <c:pt idx="1">
                  <c:v>Femmes</c:v>
                </c:pt>
              </c:strCache>
            </c:strRef>
          </c:cat>
          <c:val>
            <c:numRef>
              <c:f>sexe_hs!$R$11:$R$12</c:f>
              <c:numCache>
                <c:formatCode>0.0%</c:formatCode>
                <c:ptCount val="2"/>
              </c:numCache>
            </c:numRef>
          </c:val>
          <c:extLst>
            <c:ext xmlns:c16="http://schemas.microsoft.com/office/drawing/2014/chart" uri="{C3380CC4-5D6E-409C-BE32-E72D297353CC}">
              <c16:uniqueId val="{00000014-97B8-4543-84A3-24C41897709B}"/>
            </c:ext>
          </c:extLst>
        </c:ser>
        <c:dLbls>
          <c:dLblPos val="outEnd"/>
          <c:showLegendKey val="0"/>
          <c:showVal val="1"/>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CF4DD"/>
    </a:solidFill>
    <a:ln>
      <a:noFill/>
    </a:ln>
  </c:spPr>
  <c:printSettings>
    <c:headerFooter/>
    <c:pageMargins b="0.75" l="0.7" r="0.7" t="0.75" header="0.3" footer="0.3"/>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pieChart>
        <c:varyColors val="1"/>
        <c:ser>
          <c:idx val="0"/>
          <c:order val="0"/>
          <c:dPt>
            <c:idx val="0"/>
            <c:bubble3D val="0"/>
            <c:spPr>
              <a:solidFill>
                <a:srgbClr val="E2F4DD"/>
              </a:solidFill>
            </c:spPr>
            <c:extLst>
              <c:ext xmlns:c16="http://schemas.microsoft.com/office/drawing/2014/chart" uri="{C3380CC4-5D6E-409C-BE32-E72D297353CC}">
                <c16:uniqueId val="{00000001-DC11-4374-87FF-658AE85BB8D6}"/>
              </c:ext>
            </c:extLst>
          </c:dPt>
          <c:dPt>
            <c:idx val="1"/>
            <c:bubble3D val="0"/>
            <c:spPr>
              <a:solidFill>
                <a:srgbClr val="B8E3A7"/>
              </a:solidFill>
            </c:spPr>
            <c:extLst>
              <c:ext xmlns:c16="http://schemas.microsoft.com/office/drawing/2014/chart" uri="{C3380CC4-5D6E-409C-BE32-E72D297353CC}">
                <c16:uniqueId val="{00000003-DC11-4374-87FF-658AE85BB8D6}"/>
              </c:ext>
            </c:extLst>
          </c:dPt>
          <c:dPt>
            <c:idx val="2"/>
            <c:bubble3D val="0"/>
            <c:spPr>
              <a:solidFill>
                <a:srgbClr val="94D67B"/>
              </a:solidFill>
            </c:spPr>
            <c:extLst>
              <c:ext xmlns:c16="http://schemas.microsoft.com/office/drawing/2014/chart" uri="{C3380CC4-5D6E-409C-BE32-E72D297353CC}">
                <c16:uniqueId val="{00000005-DC11-4374-87FF-658AE85BB8D6}"/>
              </c:ext>
            </c:extLst>
          </c:dPt>
          <c:dPt>
            <c:idx val="3"/>
            <c:bubble3D val="0"/>
            <c:spPr>
              <a:solidFill>
                <a:srgbClr val="407F28"/>
              </a:solidFill>
            </c:spPr>
            <c:extLst>
              <c:ext xmlns:c16="http://schemas.microsoft.com/office/drawing/2014/chart" uri="{C3380CC4-5D6E-409C-BE32-E72D297353CC}">
                <c16:uniqueId val="{00000007-DC11-4374-87FF-658AE85BB8D6}"/>
              </c:ext>
            </c:extLst>
          </c:dPt>
          <c:dPt>
            <c:idx val="4"/>
            <c:bubble3D val="0"/>
            <c:spPr>
              <a:solidFill>
                <a:srgbClr val="2A551A"/>
              </a:solidFill>
            </c:spPr>
            <c:extLst>
              <c:ext xmlns:c16="http://schemas.microsoft.com/office/drawing/2014/chart" uri="{C3380CC4-5D6E-409C-BE32-E72D297353CC}">
                <c16:uniqueId val="{00000009-DC11-4374-87FF-658AE85BB8D6}"/>
              </c:ext>
            </c:extLst>
          </c:dPt>
          <c:dPt>
            <c:idx val="5"/>
            <c:bubble3D val="0"/>
            <c:spPr>
              <a:solidFill>
                <a:srgbClr val="002341"/>
              </a:solidFill>
            </c:spPr>
            <c:extLst>
              <c:ext xmlns:c16="http://schemas.microsoft.com/office/drawing/2014/chart" uri="{C3380CC4-5D6E-409C-BE32-E72D297353CC}">
                <c16:uniqueId val="{0000000B-DC11-4374-87FF-658AE85BB8D6}"/>
              </c:ext>
            </c:extLst>
          </c:dPt>
          <c:dPt>
            <c:idx val="6"/>
            <c:bubble3D val="0"/>
            <c:spPr>
              <a:solidFill>
                <a:srgbClr val="70C8ED"/>
              </a:solidFill>
            </c:spPr>
            <c:extLst>
              <c:ext xmlns:c16="http://schemas.microsoft.com/office/drawing/2014/chart" uri="{C3380CC4-5D6E-409C-BE32-E72D297353CC}">
                <c16:uniqueId val="{0000000D-DC11-4374-87FF-658AE85BB8D6}"/>
              </c:ext>
            </c:extLst>
          </c:dPt>
          <c:dPt>
            <c:idx val="7"/>
            <c:bubble3D val="0"/>
            <c:spPr>
              <a:solidFill>
                <a:srgbClr val="2594C5"/>
              </a:solidFill>
            </c:spPr>
            <c:extLst>
              <c:ext xmlns:c16="http://schemas.microsoft.com/office/drawing/2014/chart" uri="{C3380CC4-5D6E-409C-BE32-E72D297353CC}">
                <c16:uniqueId val="{0000000F-DC11-4374-87FF-658AE85BB8D6}"/>
              </c:ext>
            </c:extLst>
          </c:dPt>
          <c:dLbls>
            <c:dLbl>
              <c:idx val="0"/>
              <c:layout>
                <c:manualLayout>
                  <c:x val="-7.4487895716945996E-3"/>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C11-4374-87FF-658AE85BB8D6}"/>
                </c:ext>
              </c:extLst>
            </c:dLbl>
            <c:dLbl>
              <c:idx val="1"/>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C11-4374-87FF-658AE85BB8D6}"/>
                </c:ext>
              </c:extLst>
            </c:dLbl>
            <c:dLbl>
              <c:idx val="2"/>
              <c:layout>
                <c:manualLayout>
                  <c:x val="-3.7243947858472998E-3"/>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C11-4374-87FF-658AE85BB8D6}"/>
                </c:ext>
              </c:extLst>
            </c:dLbl>
            <c:dLbl>
              <c:idx val="3"/>
              <c:layout>
                <c:manualLayout>
                  <c:x val="1.11731843575419E-2"/>
                  <c:y val="-1.23839009287925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C11-4374-87FF-658AE85BB8D6}"/>
                </c:ext>
              </c:extLst>
            </c:dLbl>
            <c:dLbl>
              <c:idx val="4"/>
              <c:layout>
                <c:manualLayout>
                  <c:x val="7.4487895716945996E-3"/>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C11-4374-87FF-658AE85BB8D6}"/>
                </c:ext>
              </c:extLst>
            </c:dLbl>
            <c:dLbl>
              <c:idx val="5"/>
              <c:layout>
                <c:manualLayout>
                  <c:x val="0"/>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DC11-4374-87FF-658AE85BB8D6}"/>
                </c:ext>
              </c:extLst>
            </c:dLbl>
            <c:dLbl>
              <c:idx val="6"/>
              <c:layout>
                <c:manualLayout>
                  <c:x val="0"/>
                  <c:y val="8.2559339525283791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DC11-4374-87FF-658AE85BB8D6}"/>
                </c:ext>
              </c:extLst>
            </c:dLbl>
            <c:dLbl>
              <c:idx val="7"/>
              <c:layout>
                <c:manualLayout>
                  <c:x val="1.1173184357541917E-2"/>
                  <c:y val="-4.1279669762641896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DC11-4374-87FF-658AE85BB8D6}"/>
                </c:ext>
              </c:extLst>
            </c:dLbl>
            <c:numFmt formatCode="0%" sourceLinked="0"/>
            <c:spPr>
              <a:noFill/>
              <a:ln>
                <a:noFill/>
              </a:ln>
              <a:effectLst/>
            </c:spPr>
            <c:txPr>
              <a:bodyPr/>
              <a:lstStyle/>
              <a:p>
                <a:pPr>
                  <a:defRPr sz="800">
                    <a:solidFill>
                      <a:schemeClr val="tx1"/>
                    </a:solidFill>
                    <a:latin typeface="Arial"/>
                    <a:cs typeface="Arial"/>
                  </a:defRPr>
                </a:pPr>
                <a:endParaRPr lang="fr-F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sexe_hs!$A$11:$A$12</c:f>
              <c:strCache>
                <c:ptCount val="2"/>
                <c:pt idx="0">
                  <c:v>Hommes</c:v>
                </c:pt>
                <c:pt idx="1">
                  <c:v>Femmes</c:v>
                </c:pt>
              </c:strCache>
            </c:strRef>
          </c:cat>
          <c:val>
            <c:numRef>
              <c:f>sexe_hs!$S$11:$S$12</c:f>
              <c:numCache>
                <c:formatCode>0.0%</c:formatCode>
                <c:ptCount val="2"/>
              </c:numCache>
            </c:numRef>
          </c:val>
          <c:extLst>
            <c:ext xmlns:c16="http://schemas.microsoft.com/office/drawing/2014/chart" uri="{C3380CC4-5D6E-409C-BE32-E72D297353CC}">
              <c16:uniqueId val="{00000010-DC11-4374-87FF-658AE85BB8D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8FAFE"/>
    </a:solidFill>
    <a:ln>
      <a:noFill/>
    </a:ln>
  </c:spPr>
  <c:printSettings>
    <c:headerFooter/>
    <c:pageMargins b="0.75" l="0.7" r="0.7" t="0.75" header="0.3" footer="0.3"/>
    <c:pageSetup paperSize="9"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v>2018/2019</c:v>
          </c:tx>
          <c:spPr>
            <a:solidFill>
              <a:srgbClr val="4E455D"/>
            </a:solidFill>
            <a:ln w="25400">
              <a:noFill/>
            </a:ln>
          </c:spPr>
          <c:invertIfNegative val="0"/>
          <c:cat>
            <c:strRef>
              <c:f>sexe_hs!$A$11:$A$13</c:f>
              <c:strCache>
                <c:ptCount val="3"/>
                <c:pt idx="0">
                  <c:v>Hommes</c:v>
                </c:pt>
                <c:pt idx="1">
                  <c:v>Femmes</c:v>
                </c:pt>
                <c:pt idx="2">
                  <c:v>Total France </c:v>
                </c:pt>
              </c:strCache>
            </c:strRef>
          </c:cat>
          <c:val>
            <c:numRef>
              <c:f>sexe_hs!$J$11:$J$13</c:f>
              <c:numCache>
                <c:formatCode>\+0.0%;\-0.0%;0</c:formatCode>
                <c:ptCount val="3"/>
              </c:numCache>
            </c:numRef>
          </c:val>
          <c:extLst>
            <c:ext xmlns:c16="http://schemas.microsoft.com/office/drawing/2014/chart" uri="{C3380CC4-5D6E-409C-BE32-E72D297353CC}">
              <c16:uniqueId val="{00000000-3457-4DC9-999E-EA1AC938EECC}"/>
            </c:ext>
          </c:extLst>
        </c:ser>
        <c:ser>
          <c:idx val="1"/>
          <c:order val="1"/>
          <c:tx>
            <c:v>2019/2020</c:v>
          </c:tx>
          <c:spPr>
            <a:solidFill>
              <a:srgbClr val="0095CB"/>
            </a:solidFill>
            <a:ln w="25400">
              <a:noFill/>
            </a:ln>
          </c:spPr>
          <c:invertIfNegative val="0"/>
          <c:cat>
            <c:strRef>
              <c:f>sexe_hs!$A$11:$A$13</c:f>
              <c:strCache>
                <c:ptCount val="3"/>
                <c:pt idx="0">
                  <c:v>Hommes</c:v>
                </c:pt>
                <c:pt idx="1">
                  <c:v>Femmes</c:v>
                </c:pt>
                <c:pt idx="2">
                  <c:v>Total France </c:v>
                </c:pt>
              </c:strCache>
            </c:strRef>
          </c:cat>
          <c:val>
            <c:numRef>
              <c:f>sexe_hs!$M$11:$M$13</c:f>
              <c:numCache>
                <c:formatCode>\+0.0%;\-0.0%;0</c:formatCode>
                <c:ptCount val="3"/>
              </c:numCache>
            </c:numRef>
          </c:val>
          <c:extLst>
            <c:ext xmlns:c16="http://schemas.microsoft.com/office/drawing/2014/chart" uri="{C3380CC4-5D6E-409C-BE32-E72D297353CC}">
              <c16:uniqueId val="{00000001-3457-4DC9-999E-EA1AC938EECC}"/>
            </c:ext>
          </c:extLst>
        </c:ser>
        <c:ser>
          <c:idx val="2"/>
          <c:order val="2"/>
          <c:tx>
            <c:v>'2019/2020 hors Covid'</c:v>
          </c:tx>
          <c:spPr>
            <a:solidFill>
              <a:srgbClr val="7D7395"/>
            </a:solidFill>
          </c:spPr>
          <c:invertIfNegative val="0"/>
          <c:cat>
            <c:strRef>
              <c:f>sexe_hs!$A$11:$A$13</c:f>
              <c:strCache>
                <c:ptCount val="3"/>
                <c:pt idx="0">
                  <c:v>Hommes</c:v>
                </c:pt>
                <c:pt idx="1">
                  <c:v>Femmes</c:v>
                </c:pt>
                <c:pt idx="2">
                  <c:v>Total France </c:v>
                </c:pt>
              </c:strCache>
            </c:strRef>
          </c:cat>
          <c:val>
            <c:numRef>
              <c:f>sexe_hs!$X$11:$X$13</c:f>
              <c:numCache>
                <c:formatCode>0.0%</c:formatCode>
                <c:ptCount val="3"/>
              </c:numCache>
            </c:numRef>
          </c:val>
          <c:extLst>
            <c:ext xmlns:c16="http://schemas.microsoft.com/office/drawing/2014/chart" uri="{C3380CC4-5D6E-409C-BE32-E72D297353CC}">
              <c16:uniqueId val="{00000000-EC67-4A4E-8F37-C36972CD481E}"/>
            </c:ext>
          </c:extLst>
        </c:ser>
        <c:dLbls>
          <c:showLegendKey val="0"/>
          <c:showVal val="0"/>
          <c:showCatName val="0"/>
          <c:showSerName val="0"/>
          <c:showPercent val="0"/>
          <c:showBubbleSize val="0"/>
        </c:dLbls>
        <c:gapWidth val="75"/>
        <c:overlap val="-25"/>
        <c:axId val="-1391649328"/>
        <c:axId val="-1391655856"/>
      </c:barChart>
      <c:catAx>
        <c:axId val="-1391649328"/>
        <c:scaling>
          <c:orientation val="minMax"/>
        </c:scaling>
        <c:delete val="0"/>
        <c:axPos val="b"/>
        <c:numFmt formatCode="General" sourceLinked="1"/>
        <c:majorTickMark val="none"/>
        <c:minorTickMark val="none"/>
        <c:tickLblPos val="low"/>
        <c:spPr>
          <a:ln w="3175">
            <a:solidFill>
              <a:srgbClr val="808080"/>
            </a:solidFill>
            <a:prstDash val="solid"/>
          </a:ln>
        </c:spPr>
        <c:txPr>
          <a:bodyPr rot="0" vert="horz"/>
          <a:lstStyle/>
          <a:p>
            <a:pPr>
              <a:defRPr>
                <a:solidFill>
                  <a:srgbClr val="4E455D"/>
                </a:solidFill>
              </a:defRPr>
            </a:pPr>
            <a:endParaRPr lang="fr-FR"/>
          </a:p>
        </c:txPr>
        <c:crossAx val="-1391655856"/>
        <c:crosses val="autoZero"/>
        <c:auto val="1"/>
        <c:lblAlgn val="ctr"/>
        <c:lblOffset val="100"/>
        <c:noMultiLvlLbl val="0"/>
      </c:catAx>
      <c:valAx>
        <c:axId val="-1391655856"/>
        <c:scaling>
          <c:orientation val="minMax"/>
        </c:scaling>
        <c:delete val="0"/>
        <c:axPos val="l"/>
        <c:majorGridlines>
          <c:spPr>
            <a:ln w="3175">
              <a:solidFill>
                <a:sysClr val="window" lastClr="FFFFFF"/>
              </a:solidFill>
              <a:prstDash val="solid"/>
            </a:ln>
          </c:spPr>
        </c:majorGridlines>
        <c:numFmt formatCode="0%" sourceLinked="0"/>
        <c:majorTickMark val="none"/>
        <c:minorTickMark val="none"/>
        <c:tickLblPos val="nextTo"/>
        <c:spPr>
          <a:ln w="9525">
            <a:solidFill>
              <a:srgbClr val="4E455D"/>
            </a:solidFill>
          </a:ln>
        </c:spPr>
        <c:txPr>
          <a:bodyPr rot="0" vert="horz"/>
          <a:lstStyle/>
          <a:p>
            <a:pPr>
              <a:defRPr b="1" i="0">
                <a:solidFill>
                  <a:srgbClr val="4E455D"/>
                </a:solidFill>
              </a:defRPr>
            </a:pPr>
            <a:endParaRPr lang="fr-FR"/>
          </a:p>
        </c:txPr>
        <c:crossAx val="-1391649328"/>
        <c:crosses val="autoZero"/>
        <c:crossBetween val="between"/>
      </c:valAx>
      <c:spPr>
        <a:noFill/>
        <a:ln w="25400">
          <a:noFill/>
        </a:ln>
      </c:spPr>
    </c:plotArea>
    <c:legend>
      <c:legendPos val="b"/>
      <c:layout>
        <c:manualLayout>
          <c:xMode val="edge"/>
          <c:yMode val="edge"/>
          <c:x val="0.16708657407407407"/>
          <c:y val="0.91348398692810462"/>
          <c:w val="0.63177958143278778"/>
          <c:h val="6.1614052287581697E-2"/>
        </c:manualLayout>
      </c:layout>
      <c:overlay val="0"/>
      <c:spPr>
        <a:noFill/>
        <a:ln w="25400">
          <a:noFill/>
        </a:ln>
      </c:spPr>
      <c:txPr>
        <a:bodyPr/>
        <a:lstStyle/>
        <a:p>
          <a:pPr>
            <a:defRPr b="1">
              <a:solidFill>
                <a:srgbClr val="4E455D"/>
              </a:solidFill>
            </a:defRPr>
          </a:pPr>
          <a:endParaRPr lang="fr-FR"/>
        </a:p>
      </c:txPr>
    </c:legend>
    <c:plotVisOnly val="1"/>
    <c:dispBlanksAs val="gap"/>
    <c:showDLblsOverMax val="0"/>
  </c:chart>
  <c:spPr>
    <a:solidFill>
      <a:srgbClr val="E8FAFE"/>
    </a:solidFill>
    <a:ln w="3175">
      <a:noFill/>
      <a:prstDash val="solid"/>
    </a:ln>
  </c:spPr>
  <c:txPr>
    <a:bodyPr/>
    <a:lstStyle/>
    <a:p>
      <a:pPr>
        <a:defRPr sz="800" b="0" i="0" u="none" strike="noStrike" baseline="0">
          <a:solidFill>
            <a:schemeClr val="tx1"/>
          </a:solidFill>
          <a:latin typeface="Arial"/>
          <a:ea typeface="Arial"/>
          <a:cs typeface="Arial"/>
        </a:defRPr>
      </a:pPr>
      <a:endParaRPr lang="fr-FR"/>
    </a:p>
  </c:txPr>
  <c:printSettings>
    <c:headerFooter/>
    <c:pageMargins b="0.75" l="0.7" r="0.7" t="0.75" header="0.3" footer="0.3"/>
    <c:pageSetup paperSize="9"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018879992942059"/>
          <c:y val="0.12854716689825538"/>
          <c:w val="0.67588757287691981"/>
          <c:h val="0.74703363317975346"/>
        </c:manualLayout>
      </c:layout>
      <c:pieChart>
        <c:varyColors val="1"/>
        <c:ser>
          <c:idx val="0"/>
          <c:order val="0"/>
          <c:dPt>
            <c:idx val="0"/>
            <c:bubble3D val="0"/>
            <c:spPr>
              <a:solidFill>
                <a:srgbClr val="E8FAFE"/>
              </a:solidFill>
            </c:spPr>
            <c:extLst>
              <c:ext xmlns:c16="http://schemas.microsoft.com/office/drawing/2014/chart" uri="{C3380CC4-5D6E-409C-BE32-E72D297353CC}">
                <c16:uniqueId val="{00000001-B05C-4779-A663-554681CF1458}"/>
              </c:ext>
            </c:extLst>
          </c:dPt>
          <c:dPt>
            <c:idx val="1"/>
            <c:bubble3D val="0"/>
            <c:spPr>
              <a:solidFill>
                <a:srgbClr val="E8FAFE">
                  <a:lumMod val="90000"/>
                </a:srgbClr>
              </a:solidFill>
            </c:spPr>
            <c:extLst>
              <c:ext xmlns:c16="http://schemas.microsoft.com/office/drawing/2014/chart" uri="{C3380CC4-5D6E-409C-BE32-E72D297353CC}">
                <c16:uniqueId val="{00000003-B05C-4779-A663-554681CF1458}"/>
              </c:ext>
            </c:extLst>
          </c:dPt>
          <c:dPt>
            <c:idx val="2"/>
            <c:bubble3D val="0"/>
            <c:spPr>
              <a:solidFill>
                <a:srgbClr val="E8FAFE">
                  <a:lumMod val="75000"/>
                </a:srgbClr>
              </a:solidFill>
            </c:spPr>
            <c:extLst>
              <c:ext xmlns:c16="http://schemas.microsoft.com/office/drawing/2014/chart" uri="{C3380CC4-5D6E-409C-BE32-E72D297353CC}">
                <c16:uniqueId val="{00000005-B05C-4779-A663-554681CF1458}"/>
              </c:ext>
            </c:extLst>
          </c:dPt>
          <c:dPt>
            <c:idx val="3"/>
            <c:bubble3D val="0"/>
            <c:spPr>
              <a:solidFill>
                <a:srgbClr val="E8FAFE">
                  <a:lumMod val="50000"/>
                </a:srgbClr>
              </a:solidFill>
            </c:spPr>
            <c:extLst>
              <c:ext xmlns:c16="http://schemas.microsoft.com/office/drawing/2014/chart" uri="{C3380CC4-5D6E-409C-BE32-E72D297353CC}">
                <c16:uniqueId val="{00000007-B05C-4779-A663-554681CF1458}"/>
              </c:ext>
            </c:extLst>
          </c:dPt>
          <c:dPt>
            <c:idx val="4"/>
            <c:bubble3D val="0"/>
            <c:spPr>
              <a:solidFill>
                <a:srgbClr val="2092C6"/>
              </a:solidFill>
            </c:spPr>
            <c:extLst>
              <c:ext xmlns:c16="http://schemas.microsoft.com/office/drawing/2014/chart" uri="{C3380CC4-5D6E-409C-BE32-E72D297353CC}">
                <c16:uniqueId val="{00000009-B05C-4779-A663-554681CF1458}"/>
              </c:ext>
            </c:extLst>
          </c:dPt>
          <c:dPt>
            <c:idx val="5"/>
            <c:bubble3D val="0"/>
            <c:spPr>
              <a:solidFill>
                <a:srgbClr val="4E455D"/>
              </a:solidFill>
            </c:spPr>
            <c:extLst>
              <c:ext xmlns:c16="http://schemas.microsoft.com/office/drawing/2014/chart" uri="{C3380CC4-5D6E-409C-BE32-E72D297353CC}">
                <c16:uniqueId val="{0000000B-B05C-4779-A663-554681CF1458}"/>
              </c:ext>
            </c:extLst>
          </c:dPt>
          <c:dPt>
            <c:idx val="6"/>
            <c:bubble3D val="0"/>
            <c:spPr>
              <a:solidFill>
                <a:srgbClr val="55A935"/>
              </a:solidFill>
            </c:spPr>
            <c:extLst>
              <c:ext xmlns:c16="http://schemas.microsoft.com/office/drawing/2014/chart" uri="{C3380CC4-5D6E-409C-BE32-E72D297353CC}">
                <c16:uniqueId val="{0000000D-B05C-4779-A663-554681CF1458}"/>
              </c:ext>
            </c:extLst>
          </c:dPt>
          <c:dPt>
            <c:idx val="7"/>
            <c:bubble3D val="0"/>
            <c:spPr>
              <a:solidFill>
                <a:srgbClr val="55A935">
                  <a:lumMod val="75000"/>
                </a:srgbClr>
              </a:solidFill>
            </c:spPr>
            <c:extLst>
              <c:ext xmlns:c16="http://schemas.microsoft.com/office/drawing/2014/chart" uri="{C3380CC4-5D6E-409C-BE32-E72D297353CC}">
                <c16:uniqueId val="{0000000F-B05C-4779-A663-554681CF1458}"/>
              </c:ext>
            </c:extLst>
          </c:dPt>
          <c:dPt>
            <c:idx val="8"/>
            <c:bubble3D val="0"/>
            <c:spPr>
              <a:solidFill>
                <a:srgbClr val="55A935">
                  <a:lumMod val="50000"/>
                </a:srgbClr>
              </a:solidFill>
            </c:spPr>
            <c:extLst>
              <c:ext xmlns:c16="http://schemas.microsoft.com/office/drawing/2014/chart" uri="{C3380CC4-5D6E-409C-BE32-E72D297353CC}">
                <c16:uniqueId val="{00000011-B05C-4779-A663-554681CF1458}"/>
              </c:ext>
            </c:extLst>
          </c:dPt>
          <c:dPt>
            <c:idx val="9"/>
            <c:bubble3D val="0"/>
            <c:spPr>
              <a:solidFill>
                <a:sysClr val="window" lastClr="FFFFFF"/>
              </a:solidFill>
            </c:spPr>
            <c:extLst>
              <c:ext xmlns:c16="http://schemas.microsoft.com/office/drawing/2014/chart" uri="{C3380CC4-5D6E-409C-BE32-E72D297353CC}">
                <c16:uniqueId val="{00000013-B05C-4779-A663-554681CF1458}"/>
              </c:ext>
            </c:extLst>
          </c:dPt>
          <c:dLbls>
            <c:dLbl>
              <c:idx val="0"/>
              <c:layout>
                <c:manualLayout>
                  <c:x val="-1.1204481792717087E-2"/>
                  <c:y val="1.1824768800018569E-1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05C-4779-A663-554681CF1458}"/>
                </c:ext>
              </c:extLst>
            </c:dLbl>
            <c:dLbl>
              <c:idx val="1"/>
              <c:layout>
                <c:manualLayout>
                  <c:x val="-3.7348272642390291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05C-4779-A663-554681CF1458}"/>
                </c:ext>
              </c:extLst>
            </c:dLbl>
            <c:dLbl>
              <c:idx val="2"/>
              <c:layout>
                <c:manualLayout>
                  <c:x val="-7.4696545284780582E-3"/>
                  <c:y val="-3.7839260160059421E-1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05C-4779-A663-554681CF1458}"/>
                </c:ext>
              </c:extLst>
            </c:dLbl>
            <c:dLbl>
              <c:idx val="3"/>
              <c:layout>
                <c:manualLayout>
                  <c:x val="7.4696545284780582E-3"/>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05C-4779-A663-554681CF1458}"/>
                </c:ext>
              </c:extLst>
            </c:dLbl>
            <c:dLbl>
              <c:idx val="4"/>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05C-4779-A663-554681CF1458}"/>
                </c:ext>
              </c:extLst>
            </c:dLbl>
            <c:dLbl>
              <c:idx val="5"/>
              <c:layout>
                <c:manualLayout>
                  <c:x val="3.7348272642390291E-3"/>
                  <c:y val="1.65118679050567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05C-4779-A663-554681CF1458}"/>
                </c:ext>
              </c:extLst>
            </c:dLbl>
            <c:dLbl>
              <c:idx val="6"/>
              <c:layout>
                <c:manualLayout>
                  <c:x val="0"/>
                  <c:y val="8.255933952528379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05C-4779-A663-554681CF1458}"/>
                </c:ext>
              </c:extLst>
            </c:dLbl>
            <c:dLbl>
              <c:idx val="7"/>
              <c:layout>
                <c:manualLayout>
                  <c:x val="-1.1204481792717087E-2"/>
                  <c:y val="1.23839009287925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05C-4779-A663-554681CF1458}"/>
                </c:ext>
              </c:extLst>
            </c:dLbl>
            <c:numFmt formatCode="0%" sourceLinked="0"/>
            <c:spPr>
              <a:noFill/>
              <a:ln>
                <a:noFill/>
              </a:ln>
              <a:effectLst/>
            </c:spPr>
            <c:txPr>
              <a:bodyPr/>
              <a:lstStyle/>
              <a:p>
                <a:pPr>
                  <a:defRPr sz="800">
                    <a:latin typeface="Arial" pitchFamily="34" charset="0"/>
                    <a:cs typeface="Arial" pitchFamily="34" charset="0"/>
                  </a:defRPr>
                </a:pPr>
                <a:endParaRPr lang="fr-FR"/>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sexe_hs!$A$11:$A$12</c:f>
              <c:strCache>
                <c:ptCount val="2"/>
                <c:pt idx="0">
                  <c:v>Hommes</c:v>
                </c:pt>
                <c:pt idx="1">
                  <c:v>Femmes</c:v>
                </c:pt>
              </c:strCache>
            </c:strRef>
          </c:cat>
          <c:val>
            <c:numRef>
              <c:f>sexe_hs!$T$11:$T$12</c:f>
              <c:numCache>
                <c:formatCode>0.0%</c:formatCode>
                <c:ptCount val="2"/>
              </c:numCache>
            </c:numRef>
          </c:val>
          <c:extLst>
            <c:ext xmlns:c16="http://schemas.microsoft.com/office/drawing/2014/chart" uri="{C3380CC4-5D6E-409C-BE32-E72D297353CC}">
              <c16:uniqueId val="{00000014-B05C-4779-A663-554681CF1458}"/>
            </c:ext>
          </c:extLst>
        </c:ser>
        <c:dLbls>
          <c:dLblPos val="outEnd"/>
          <c:showLegendKey val="0"/>
          <c:showVal val="1"/>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ECF4DD"/>
    </a:solidFill>
    <a:ln>
      <a:noFill/>
    </a:ln>
  </c:spPr>
  <c:printSettings>
    <c:headerFooter/>
    <c:pageMargins b="0.75" l="0.7" r="0.7" t="0.75" header="0.3" footer="0.3"/>
    <c:pageSetup paperSize="9"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2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0</xdr:row>
      <xdr:rowOff>47625</xdr:rowOff>
    </xdr:from>
    <xdr:to>
      <xdr:col>2</xdr:col>
      <xdr:colOff>131990</xdr:colOff>
      <xdr:row>8</xdr:row>
      <xdr:rowOff>43450</xdr:rowOff>
    </xdr:to>
    <xdr:pic>
      <xdr:nvPicPr>
        <xdr:cNvPr id="2" name="Image 1">
          <a:extLst>
            <a:ext uri="{FF2B5EF4-FFF2-40B4-BE49-F238E27FC236}">
              <a16:creationId xmlns:a16="http://schemas.microsoft.com/office/drawing/2014/main" id="{470441F4-2443-4043-B2A3-144BBDDD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47625"/>
          <a:ext cx="1838325" cy="1674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1121833</xdr:colOff>
      <xdr:row>28</xdr:row>
      <xdr:rowOff>105834</xdr:rowOff>
    </xdr:from>
    <xdr:ext cx="184731" cy="254557"/>
    <xdr:sp macro="" textlink="">
      <xdr:nvSpPr>
        <xdr:cNvPr id="4" name="ZoneTexte 3">
          <a:extLst>
            <a:ext uri="{FF2B5EF4-FFF2-40B4-BE49-F238E27FC236}">
              <a16:creationId xmlns:a16="http://schemas.microsoft.com/office/drawing/2014/main" id="{A1CAFA00-FD5A-4662-BB61-E6021AE312DD}"/>
            </a:ext>
          </a:extLst>
        </xdr:cNvPr>
        <xdr:cNvSpPr txBox="1"/>
      </xdr:nvSpPr>
      <xdr:spPr>
        <a:xfrm>
          <a:off x="3397250" y="5545667"/>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28</xdr:row>
      <xdr:rowOff>105834</xdr:rowOff>
    </xdr:from>
    <xdr:ext cx="184731" cy="254557"/>
    <xdr:sp macro="" textlink="">
      <xdr:nvSpPr>
        <xdr:cNvPr id="5" name="ZoneTexte 4">
          <a:extLst>
            <a:ext uri="{FF2B5EF4-FFF2-40B4-BE49-F238E27FC236}">
              <a16:creationId xmlns:a16="http://schemas.microsoft.com/office/drawing/2014/main" id="{C24EEBD0-F1C6-480C-98D6-A2850DE8EB62}"/>
            </a:ext>
          </a:extLst>
        </xdr:cNvPr>
        <xdr:cNvSpPr txBox="1"/>
      </xdr:nvSpPr>
      <xdr:spPr>
        <a:xfrm>
          <a:off x="3397250" y="5545667"/>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2</xdr:col>
      <xdr:colOff>1121833</xdr:colOff>
      <xdr:row>36</xdr:row>
      <xdr:rowOff>0</xdr:rowOff>
    </xdr:from>
    <xdr:ext cx="184731" cy="254557"/>
    <xdr:sp macro="" textlink="">
      <xdr:nvSpPr>
        <xdr:cNvPr id="6" name="ZoneTexte 5">
          <a:extLst>
            <a:ext uri="{FF2B5EF4-FFF2-40B4-BE49-F238E27FC236}">
              <a16:creationId xmlns:a16="http://schemas.microsoft.com/office/drawing/2014/main" id="{583FD26E-B29B-461B-8B3F-BA2ADCED65B7}"/>
            </a:ext>
          </a:extLst>
        </xdr:cNvPr>
        <xdr:cNvSpPr txBox="1"/>
      </xdr:nvSpPr>
      <xdr:spPr>
        <a:xfrm>
          <a:off x="3397250" y="5545667"/>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36</xdr:row>
      <xdr:rowOff>0</xdr:rowOff>
    </xdr:from>
    <xdr:ext cx="184731" cy="254557"/>
    <xdr:sp macro="" textlink="">
      <xdr:nvSpPr>
        <xdr:cNvPr id="7" name="ZoneTexte 6">
          <a:extLst>
            <a:ext uri="{FF2B5EF4-FFF2-40B4-BE49-F238E27FC236}">
              <a16:creationId xmlns:a16="http://schemas.microsoft.com/office/drawing/2014/main" id="{CF2C07B1-CB88-4773-8C6B-6BF5B08EC698}"/>
            </a:ext>
          </a:extLst>
        </xdr:cNvPr>
        <xdr:cNvSpPr txBox="1"/>
      </xdr:nvSpPr>
      <xdr:spPr>
        <a:xfrm>
          <a:off x="8636000" y="577850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36</xdr:row>
      <xdr:rowOff>105834</xdr:rowOff>
    </xdr:from>
    <xdr:ext cx="184731" cy="254557"/>
    <xdr:sp macro="" textlink="">
      <xdr:nvSpPr>
        <xdr:cNvPr id="8" name="ZoneTexte 7">
          <a:extLst>
            <a:ext uri="{FF2B5EF4-FFF2-40B4-BE49-F238E27FC236}">
              <a16:creationId xmlns:a16="http://schemas.microsoft.com/office/drawing/2014/main" id="{B9B2E7D6-3A30-44AA-A8D6-3CFBD79411E0}"/>
            </a:ext>
          </a:extLst>
        </xdr:cNvPr>
        <xdr:cNvSpPr txBox="1"/>
      </xdr:nvSpPr>
      <xdr:spPr>
        <a:xfrm>
          <a:off x="8636000" y="577850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34</xdr:row>
      <xdr:rowOff>105834</xdr:rowOff>
    </xdr:from>
    <xdr:ext cx="184731" cy="254557"/>
    <xdr:sp macro="" textlink="">
      <xdr:nvSpPr>
        <xdr:cNvPr id="9" name="ZoneTexte 8">
          <a:extLst>
            <a:ext uri="{FF2B5EF4-FFF2-40B4-BE49-F238E27FC236}">
              <a16:creationId xmlns:a16="http://schemas.microsoft.com/office/drawing/2014/main" id="{33CA1500-2214-404E-B03A-6AE9B0FD0C72}"/>
            </a:ext>
          </a:extLst>
        </xdr:cNvPr>
        <xdr:cNvSpPr txBox="1"/>
      </xdr:nvSpPr>
      <xdr:spPr>
        <a:xfrm>
          <a:off x="8636000" y="609600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37</xdr:row>
      <xdr:rowOff>0</xdr:rowOff>
    </xdr:from>
    <xdr:ext cx="184731" cy="254557"/>
    <xdr:sp macro="" textlink="">
      <xdr:nvSpPr>
        <xdr:cNvPr id="10" name="ZoneTexte 9">
          <a:extLst>
            <a:ext uri="{FF2B5EF4-FFF2-40B4-BE49-F238E27FC236}">
              <a16:creationId xmlns:a16="http://schemas.microsoft.com/office/drawing/2014/main" id="{24FF36EF-8750-4B0B-A2B6-E66E8F61A283}"/>
            </a:ext>
          </a:extLst>
        </xdr:cNvPr>
        <xdr:cNvSpPr txBox="1"/>
      </xdr:nvSpPr>
      <xdr:spPr>
        <a:xfrm>
          <a:off x="8636000" y="625475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37</xdr:row>
      <xdr:rowOff>105834</xdr:rowOff>
    </xdr:from>
    <xdr:ext cx="184731" cy="254557"/>
    <xdr:sp macro="" textlink="">
      <xdr:nvSpPr>
        <xdr:cNvPr id="11" name="ZoneTexte 10">
          <a:extLst>
            <a:ext uri="{FF2B5EF4-FFF2-40B4-BE49-F238E27FC236}">
              <a16:creationId xmlns:a16="http://schemas.microsoft.com/office/drawing/2014/main" id="{126AA366-1C7F-4AF2-A5B5-FA4A3ED9E820}"/>
            </a:ext>
          </a:extLst>
        </xdr:cNvPr>
        <xdr:cNvSpPr txBox="1"/>
      </xdr:nvSpPr>
      <xdr:spPr>
        <a:xfrm>
          <a:off x="8636000" y="625475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40</xdr:row>
      <xdr:rowOff>0</xdr:rowOff>
    </xdr:from>
    <xdr:ext cx="184731" cy="254557"/>
    <xdr:sp macro="" textlink="">
      <xdr:nvSpPr>
        <xdr:cNvPr id="12" name="ZoneTexte 11">
          <a:extLst>
            <a:ext uri="{FF2B5EF4-FFF2-40B4-BE49-F238E27FC236}">
              <a16:creationId xmlns:a16="http://schemas.microsoft.com/office/drawing/2014/main" id="{384389DD-92CA-4108-AB14-35CF0DDBE3EB}"/>
            </a:ext>
          </a:extLst>
        </xdr:cNvPr>
        <xdr:cNvSpPr txBox="1"/>
      </xdr:nvSpPr>
      <xdr:spPr>
        <a:xfrm>
          <a:off x="8636000" y="641350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40</xdr:row>
      <xdr:rowOff>0</xdr:rowOff>
    </xdr:from>
    <xdr:ext cx="184731" cy="254557"/>
    <xdr:sp macro="" textlink="">
      <xdr:nvSpPr>
        <xdr:cNvPr id="13" name="ZoneTexte 12">
          <a:extLst>
            <a:ext uri="{FF2B5EF4-FFF2-40B4-BE49-F238E27FC236}">
              <a16:creationId xmlns:a16="http://schemas.microsoft.com/office/drawing/2014/main" id="{92847783-E0AA-422E-A0AD-E64568D9F859}"/>
            </a:ext>
          </a:extLst>
        </xdr:cNvPr>
        <xdr:cNvSpPr txBox="1"/>
      </xdr:nvSpPr>
      <xdr:spPr>
        <a:xfrm>
          <a:off x="8636000" y="625475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40</xdr:row>
      <xdr:rowOff>105834</xdr:rowOff>
    </xdr:from>
    <xdr:ext cx="184731" cy="254557"/>
    <xdr:sp macro="" textlink="">
      <xdr:nvSpPr>
        <xdr:cNvPr id="14" name="ZoneTexte 13">
          <a:extLst>
            <a:ext uri="{FF2B5EF4-FFF2-40B4-BE49-F238E27FC236}">
              <a16:creationId xmlns:a16="http://schemas.microsoft.com/office/drawing/2014/main" id="{AC39466D-6B93-44A6-A5BD-97EDC7EEF68A}"/>
            </a:ext>
          </a:extLst>
        </xdr:cNvPr>
        <xdr:cNvSpPr txBox="1"/>
      </xdr:nvSpPr>
      <xdr:spPr>
        <a:xfrm>
          <a:off x="8636000" y="641350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40</xdr:row>
      <xdr:rowOff>105834</xdr:rowOff>
    </xdr:from>
    <xdr:ext cx="184731" cy="254557"/>
    <xdr:sp macro="" textlink="">
      <xdr:nvSpPr>
        <xdr:cNvPr id="15" name="ZoneTexte 14">
          <a:extLst>
            <a:ext uri="{FF2B5EF4-FFF2-40B4-BE49-F238E27FC236}">
              <a16:creationId xmlns:a16="http://schemas.microsoft.com/office/drawing/2014/main" id="{5B802F30-BB4B-49F6-B08F-65D1102A2138}"/>
            </a:ext>
          </a:extLst>
        </xdr:cNvPr>
        <xdr:cNvSpPr txBox="1"/>
      </xdr:nvSpPr>
      <xdr:spPr>
        <a:xfrm>
          <a:off x="8636000" y="6741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40</xdr:row>
      <xdr:rowOff>105834</xdr:rowOff>
    </xdr:from>
    <xdr:ext cx="184731" cy="254557"/>
    <xdr:sp macro="" textlink="">
      <xdr:nvSpPr>
        <xdr:cNvPr id="16" name="ZoneTexte 15">
          <a:extLst>
            <a:ext uri="{FF2B5EF4-FFF2-40B4-BE49-F238E27FC236}">
              <a16:creationId xmlns:a16="http://schemas.microsoft.com/office/drawing/2014/main" id="{95847366-E567-40F1-900C-25D099A84944}"/>
            </a:ext>
          </a:extLst>
        </xdr:cNvPr>
        <xdr:cNvSpPr txBox="1"/>
      </xdr:nvSpPr>
      <xdr:spPr>
        <a:xfrm>
          <a:off x="8636000" y="6741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41</xdr:row>
      <xdr:rowOff>105834</xdr:rowOff>
    </xdr:from>
    <xdr:ext cx="184731" cy="254557"/>
    <xdr:sp macro="" textlink="">
      <xdr:nvSpPr>
        <xdr:cNvPr id="17" name="ZoneTexte 16">
          <a:extLst>
            <a:ext uri="{FF2B5EF4-FFF2-40B4-BE49-F238E27FC236}">
              <a16:creationId xmlns:a16="http://schemas.microsoft.com/office/drawing/2014/main" id="{95624CD4-8BD6-46E9-BE19-8C60C9A6FEB7}"/>
            </a:ext>
          </a:extLst>
        </xdr:cNvPr>
        <xdr:cNvSpPr txBox="1"/>
      </xdr:nvSpPr>
      <xdr:spPr>
        <a:xfrm>
          <a:off x="8636000" y="69003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41</xdr:row>
      <xdr:rowOff>105834</xdr:rowOff>
    </xdr:from>
    <xdr:ext cx="184731" cy="254557"/>
    <xdr:sp macro="" textlink="">
      <xdr:nvSpPr>
        <xdr:cNvPr id="18" name="ZoneTexte 17">
          <a:extLst>
            <a:ext uri="{FF2B5EF4-FFF2-40B4-BE49-F238E27FC236}">
              <a16:creationId xmlns:a16="http://schemas.microsoft.com/office/drawing/2014/main" id="{A739464E-CCA9-48F4-99D5-B026EE971761}"/>
            </a:ext>
          </a:extLst>
        </xdr:cNvPr>
        <xdr:cNvSpPr txBox="1"/>
      </xdr:nvSpPr>
      <xdr:spPr>
        <a:xfrm>
          <a:off x="8636000" y="69003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41</xdr:row>
      <xdr:rowOff>105834</xdr:rowOff>
    </xdr:from>
    <xdr:ext cx="184731" cy="254557"/>
    <xdr:sp macro="" textlink="">
      <xdr:nvSpPr>
        <xdr:cNvPr id="19" name="ZoneTexte 18">
          <a:extLst>
            <a:ext uri="{FF2B5EF4-FFF2-40B4-BE49-F238E27FC236}">
              <a16:creationId xmlns:a16="http://schemas.microsoft.com/office/drawing/2014/main" id="{5F26A302-9C4E-40B1-917E-8134503A80C1}"/>
            </a:ext>
          </a:extLst>
        </xdr:cNvPr>
        <xdr:cNvSpPr txBox="1"/>
      </xdr:nvSpPr>
      <xdr:spPr>
        <a:xfrm>
          <a:off x="8636000" y="69003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42</xdr:row>
      <xdr:rowOff>105834</xdr:rowOff>
    </xdr:from>
    <xdr:ext cx="184731" cy="254557"/>
    <xdr:sp macro="" textlink="">
      <xdr:nvSpPr>
        <xdr:cNvPr id="20" name="ZoneTexte 19">
          <a:extLst>
            <a:ext uri="{FF2B5EF4-FFF2-40B4-BE49-F238E27FC236}">
              <a16:creationId xmlns:a16="http://schemas.microsoft.com/office/drawing/2014/main" id="{E79F7D14-3336-4DC5-846A-EAB2A3AE910F}"/>
            </a:ext>
          </a:extLst>
        </xdr:cNvPr>
        <xdr:cNvSpPr txBox="1"/>
      </xdr:nvSpPr>
      <xdr:spPr>
        <a:xfrm>
          <a:off x="8636000" y="70590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42</xdr:row>
      <xdr:rowOff>105834</xdr:rowOff>
    </xdr:from>
    <xdr:ext cx="184731" cy="254557"/>
    <xdr:sp macro="" textlink="">
      <xdr:nvSpPr>
        <xdr:cNvPr id="21" name="ZoneTexte 20">
          <a:extLst>
            <a:ext uri="{FF2B5EF4-FFF2-40B4-BE49-F238E27FC236}">
              <a16:creationId xmlns:a16="http://schemas.microsoft.com/office/drawing/2014/main" id="{1146DE3A-5878-463C-BBAD-085AE264A2A7}"/>
            </a:ext>
          </a:extLst>
        </xdr:cNvPr>
        <xdr:cNvSpPr txBox="1"/>
      </xdr:nvSpPr>
      <xdr:spPr>
        <a:xfrm>
          <a:off x="8636000" y="70590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42</xdr:row>
      <xdr:rowOff>105834</xdr:rowOff>
    </xdr:from>
    <xdr:ext cx="184731" cy="254557"/>
    <xdr:sp macro="" textlink="">
      <xdr:nvSpPr>
        <xdr:cNvPr id="22" name="ZoneTexte 21">
          <a:extLst>
            <a:ext uri="{FF2B5EF4-FFF2-40B4-BE49-F238E27FC236}">
              <a16:creationId xmlns:a16="http://schemas.microsoft.com/office/drawing/2014/main" id="{E35B0137-604F-476B-9981-E609177E331B}"/>
            </a:ext>
          </a:extLst>
        </xdr:cNvPr>
        <xdr:cNvSpPr txBox="1"/>
      </xdr:nvSpPr>
      <xdr:spPr>
        <a:xfrm>
          <a:off x="8636000" y="70590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43</xdr:row>
      <xdr:rowOff>105834</xdr:rowOff>
    </xdr:from>
    <xdr:ext cx="184731" cy="254557"/>
    <xdr:sp macro="" textlink="">
      <xdr:nvSpPr>
        <xdr:cNvPr id="23" name="ZoneTexte 22">
          <a:extLst>
            <a:ext uri="{FF2B5EF4-FFF2-40B4-BE49-F238E27FC236}">
              <a16:creationId xmlns:a16="http://schemas.microsoft.com/office/drawing/2014/main" id="{CC0D01DC-DDBD-41BF-A491-45A05F98BE67}"/>
            </a:ext>
          </a:extLst>
        </xdr:cNvPr>
        <xdr:cNvSpPr txBox="1"/>
      </xdr:nvSpPr>
      <xdr:spPr>
        <a:xfrm>
          <a:off x="8636000" y="72178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43</xdr:row>
      <xdr:rowOff>105834</xdr:rowOff>
    </xdr:from>
    <xdr:ext cx="184731" cy="254557"/>
    <xdr:sp macro="" textlink="">
      <xdr:nvSpPr>
        <xdr:cNvPr id="24" name="ZoneTexte 23">
          <a:extLst>
            <a:ext uri="{FF2B5EF4-FFF2-40B4-BE49-F238E27FC236}">
              <a16:creationId xmlns:a16="http://schemas.microsoft.com/office/drawing/2014/main" id="{089422C2-718A-47F7-99A0-8C7B5378B6BE}"/>
            </a:ext>
          </a:extLst>
        </xdr:cNvPr>
        <xdr:cNvSpPr txBox="1"/>
      </xdr:nvSpPr>
      <xdr:spPr>
        <a:xfrm>
          <a:off x="8636000" y="72178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43</xdr:row>
      <xdr:rowOff>105834</xdr:rowOff>
    </xdr:from>
    <xdr:ext cx="184731" cy="254557"/>
    <xdr:sp macro="" textlink="">
      <xdr:nvSpPr>
        <xdr:cNvPr id="25" name="ZoneTexte 24">
          <a:extLst>
            <a:ext uri="{FF2B5EF4-FFF2-40B4-BE49-F238E27FC236}">
              <a16:creationId xmlns:a16="http://schemas.microsoft.com/office/drawing/2014/main" id="{CE7F9A42-BE80-4079-82CE-ED2FD5D51F63}"/>
            </a:ext>
          </a:extLst>
        </xdr:cNvPr>
        <xdr:cNvSpPr txBox="1"/>
      </xdr:nvSpPr>
      <xdr:spPr>
        <a:xfrm>
          <a:off x="8636000" y="721783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44</xdr:row>
      <xdr:rowOff>105834</xdr:rowOff>
    </xdr:from>
    <xdr:ext cx="184731" cy="254557"/>
    <xdr:sp macro="" textlink="">
      <xdr:nvSpPr>
        <xdr:cNvPr id="26" name="ZoneTexte 25">
          <a:extLst>
            <a:ext uri="{FF2B5EF4-FFF2-40B4-BE49-F238E27FC236}">
              <a16:creationId xmlns:a16="http://schemas.microsoft.com/office/drawing/2014/main" id="{3774D6B9-28D6-40B6-B24C-F4D8C33F104B}"/>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44</xdr:row>
      <xdr:rowOff>105834</xdr:rowOff>
    </xdr:from>
    <xdr:ext cx="184731" cy="254557"/>
    <xdr:sp macro="" textlink="">
      <xdr:nvSpPr>
        <xdr:cNvPr id="27" name="ZoneTexte 26">
          <a:extLst>
            <a:ext uri="{FF2B5EF4-FFF2-40B4-BE49-F238E27FC236}">
              <a16:creationId xmlns:a16="http://schemas.microsoft.com/office/drawing/2014/main" id="{788CA4D6-EEB7-4DC3-BE50-4BDF744379A4}"/>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44</xdr:row>
      <xdr:rowOff>105834</xdr:rowOff>
    </xdr:from>
    <xdr:ext cx="184731" cy="254557"/>
    <xdr:sp macro="" textlink="">
      <xdr:nvSpPr>
        <xdr:cNvPr id="28" name="ZoneTexte 27">
          <a:extLst>
            <a:ext uri="{FF2B5EF4-FFF2-40B4-BE49-F238E27FC236}">
              <a16:creationId xmlns:a16="http://schemas.microsoft.com/office/drawing/2014/main" id="{20413EAA-F623-4454-B8CB-690769C208E6}"/>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45</xdr:row>
      <xdr:rowOff>105834</xdr:rowOff>
    </xdr:from>
    <xdr:ext cx="184731" cy="254557"/>
    <xdr:sp macro="" textlink="">
      <xdr:nvSpPr>
        <xdr:cNvPr id="29" name="ZoneTexte 28">
          <a:extLst>
            <a:ext uri="{FF2B5EF4-FFF2-40B4-BE49-F238E27FC236}">
              <a16:creationId xmlns:a16="http://schemas.microsoft.com/office/drawing/2014/main" id="{2B965639-B366-40D7-A84D-BCFF4E1525B1}"/>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45</xdr:row>
      <xdr:rowOff>105834</xdr:rowOff>
    </xdr:from>
    <xdr:ext cx="184731" cy="254557"/>
    <xdr:sp macro="" textlink="">
      <xdr:nvSpPr>
        <xdr:cNvPr id="30" name="ZoneTexte 29">
          <a:extLst>
            <a:ext uri="{FF2B5EF4-FFF2-40B4-BE49-F238E27FC236}">
              <a16:creationId xmlns:a16="http://schemas.microsoft.com/office/drawing/2014/main" id="{89F783D4-8F04-4836-9C99-F6A8BD800ADF}"/>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45</xdr:row>
      <xdr:rowOff>105834</xdr:rowOff>
    </xdr:from>
    <xdr:ext cx="184731" cy="254557"/>
    <xdr:sp macro="" textlink="">
      <xdr:nvSpPr>
        <xdr:cNvPr id="31" name="ZoneTexte 30">
          <a:extLst>
            <a:ext uri="{FF2B5EF4-FFF2-40B4-BE49-F238E27FC236}">
              <a16:creationId xmlns:a16="http://schemas.microsoft.com/office/drawing/2014/main" id="{1A849EDD-D2FC-4AFF-BD95-BF09F130D803}"/>
            </a:ext>
          </a:extLst>
        </xdr:cNvPr>
        <xdr:cNvSpPr txBox="1"/>
      </xdr:nvSpPr>
      <xdr:spPr>
        <a:xfrm>
          <a:off x="8636000" y="737658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39</xdr:row>
      <xdr:rowOff>0</xdr:rowOff>
    </xdr:from>
    <xdr:ext cx="184731" cy="254557"/>
    <xdr:sp macro="" textlink="">
      <xdr:nvSpPr>
        <xdr:cNvPr id="32" name="ZoneTexte 31">
          <a:extLst>
            <a:ext uri="{FF2B5EF4-FFF2-40B4-BE49-F238E27FC236}">
              <a16:creationId xmlns:a16="http://schemas.microsoft.com/office/drawing/2014/main" id="{C00198B9-F76B-4EB3-B573-602F5934D36D}"/>
            </a:ext>
          </a:extLst>
        </xdr:cNvPr>
        <xdr:cNvSpPr txBox="1"/>
      </xdr:nvSpPr>
      <xdr:spPr>
        <a:xfrm>
          <a:off x="8047869" y="698046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39</xdr:row>
      <xdr:rowOff>0</xdr:rowOff>
    </xdr:from>
    <xdr:ext cx="184731" cy="254557"/>
    <xdr:sp macro="" textlink="">
      <xdr:nvSpPr>
        <xdr:cNvPr id="33" name="ZoneTexte 32">
          <a:extLst>
            <a:ext uri="{FF2B5EF4-FFF2-40B4-BE49-F238E27FC236}">
              <a16:creationId xmlns:a16="http://schemas.microsoft.com/office/drawing/2014/main" id="{C14774CC-2892-4A58-9DBF-5A4D0F889FC1}"/>
            </a:ext>
          </a:extLst>
        </xdr:cNvPr>
        <xdr:cNvSpPr txBox="1"/>
      </xdr:nvSpPr>
      <xdr:spPr>
        <a:xfrm>
          <a:off x="8047869" y="698046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29</xdr:row>
      <xdr:rowOff>105834</xdr:rowOff>
    </xdr:from>
    <xdr:ext cx="184731" cy="254557"/>
    <xdr:sp macro="" textlink="">
      <xdr:nvSpPr>
        <xdr:cNvPr id="34" name="ZoneTexte 33">
          <a:extLst>
            <a:ext uri="{FF2B5EF4-FFF2-40B4-BE49-F238E27FC236}">
              <a16:creationId xmlns:a16="http://schemas.microsoft.com/office/drawing/2014/main" id="{6DA9F0C1-6D55-42C0-BDD5-1A5AC4825814}"/>
            </a:ext>
          </a:extLst>
        </xdr:cNvPr>
        <xdr:cNvSpPr txBox="1"/>
      </xdr:nvSpPr>
      <xdr:spPr>
        <a:xfrm>
          <a:off x="8047869" y="5113263"/>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1121833</xdr:colOff>
      <xdr:row>29</xdr:row>
      <xdr:rowOff>105834</xdr:rowOff>
    </xdr:from>
    <xdr:ext cx="184731" cy="254557"/>
    <xdr:sp macro="" textlink="">
      <xdr:nvSpPr>
        <xdr:cNvPr id="35" name="ZoneTexte 34">
          <a:extLst>
            <a:ext uri="{FF2B5EF4-FFF2-40B4-BE49-F238E27FC236}">
              <a16:creationId xmlns:a16="http://schemas.microsoft.com/office/drawing/2014/main" id="{27D32997-5DF5-44A2-9077-9DA0729E6885}"/>
            </a:ext>
          </a:extLst>
        </xdr:cNvPr>
        <xdr:cNvSpPr txBox="1"/>
      </xdr:nvSpPr>
      <xdr:spPr>
        <a:xfrm>
          <a:off x="8047869" y="5113263"/>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15238</xdr:colOff>
      <xdr:row>0</xdr:row>
      <xdr:rowOff>15241</xdr:rowOff>
    </xdr:from>
    <xdr:to>
      <xdr:col>11</xdr:col>
      <xdr:colOff>68580</xdr:colOff>
      <xdr:row>8</xdr:row>
      <xdr:rowOff>0</xdr:rowOff>
    </xdr:to>
    <xdr:sp macro="" textlink="">
      <xdr:nvSpPr>
        <xdr:cNvPr id="2" name="ZoneTexte 1">
          <a:extLst>
            <a:ext uri="{FF2B5EF4-FFF2-40B4-BE49-F238E27FC236}">
              <a16:creationId xmlns:a16="http://schemas.microsoft.com/office/drawing/2014/main" id="{00000000-0008-0000-0600-000002000000}"/>
            </a:ext>
          </a:extLst>
        </xdr:cNvPr>
        <xdr:cNvSpPr txBox="1"/>
      </xdr:nvSpPr>
      <xdr:spPr>
        <a:xfrm>
          <a:off x="15238" y="15241"/>
          <a:ext cx="8595362" cy="13563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mode </a:t>
          </a:r>
          <a:r>
            <a:rPr lang="fr-FR" sz="1100" b="1">
              <a:solidFill>
                <a:schemeClr val="bg2"/>
              </a:solidFill>
              <a:latin typeface="+mn-lt"/>
              <a:ea typeface="+mn-ea"/>
              <a:cs typeface="+mn-cs"/>
            </a:rPr>
            <a:t>d'entrée (hors séances) :</a:t>
          </a:r>
        </a:p>
        <a:p>
          <a:pPr eaLnBrk="1" fontAlgn="auto" latinLnBrk="0" hangingPunct="1"/>
          <a:r>
            <a:rPr lang="fr-FR" sz="1000" baseline="0">
              <a:solidFill>
                <a:schemeClr val="dk1"/>
              </a:solidFill>
              <a:effectLst/>
              <a:latin typeface="+mn-lt"/>
              <a:ea typeface="+mn-ea"/>
              <a:cs typeface="+mn-cs"/>
            </a:rPr>
            <a:t> </a:t>
          </a:r>
        </a:p>
        <a:p>
          <a:pPr eaLnBrk="1" fontAlgn="auto" latinLnBrk="0" hangingPunct="1"/>
          <a:r>
            <a:rPr lang="fr-FR" sz="1000" baseline="0">
              <a:solidFill>
                <a:schemeClr val="dk1"/>
              </a:solidFill>
              <a:effectLst/>
              <a:latin typeface="+mn-lt"/>
              <a:ea typeface="+mn-ea"/>
              <a:cs typeface="+mn-cs"/>
            </a:rPr>
            <a:t>- En 2020, 2</a:t>
          </a:r>
          <a:r>
            <a:rPr lang="fr-FR" sz="1000">
              <a:solidFill>
                <a:schemeClr val="dk1"/>
              </a:solidFill>
              <a:effectLst/>
              <a:latin typeface="+mn-lt"/>
              <a:ea typeface="+mn-ea"/>
              <a:cs typeface="+mn-cs"/>
            </a:rPr>
            <a:t>6% des hospitalisations font suite à un passage par un service d'urgences.</a:t>
          </a:r>
          <a:r>
            <a:rPr lang="fr-FR" sz="1000" baseline="0">
              <a:solidFill>
                <a:schemeClr val="dk1"/>
              </a:solidFill>
              <a:effectLst/>
              <a:latin typeface="+mn-lt"/>
              <a:ea typeface="+mn-ea"/>
              <a:cs typeface="+mn-cs"/>
            </a:rPr>
            <a:t> Ces séjours après passages aux urgences connaissent une diminution moins importante que les séjours de patients en provenance de leur domicile (-13,5% versus -7,3%).</a:t>
          </a:r>
          <a:endParaRPr lang="fr-FR" sz="1000">
            <a:effectLst/>
          </a:endParaRPr>
        </a:p>
        <a:p>
          <a:pPr eaLnBrk="1" fontAlgn="auto" latinLnBrk="0" hangingPunct="1"/>
          <a:r>
            <a:rPr lang="fr-FR" sz="1000">
              <a:solidFill>
                <a:schemeClr val="dk1"/>
              </a:solidFill>
              <a:effectLst/>
              <a:latin typeface="+mn-lt"/>
              <a:ea typeface="+mn-ea"/>
              <a:cs typeface="+mn-cs"/>
            </a:rPr>
            <a:t>- Les baisses d'activité des transferts et mutations sont moins marquées (respectivement -5,7% et -0,8%).</a:t>
          </a:r>
          <a:endParaRPr lang="fr-FR" sz="1000">
            <a:effectLst/>
          </a:endParaRPr>
        </a:p>
        <a:p>
          <a:pPr eaLnBrk="1" fontAlgn="auto" latinLnBrk="0" hangingPunct="1"/>
          <a:r>
            <a:rPr lang="fr-FR" sz="1000">
              <a:solidFill>
                <a:schemeClr val="dk1"/>
              </a:solidFill>
              <a:effectLst/>
              <a:latin typeface="+mn-lt"/>
              <a:ea typeface="+mn-ea"/>
              <a:cs typeface="+mn-cs"/>
            </a:rPr>
            <a:t>- En excluant les prises en charge pour COVID, les baisses d'activité sont plus marquées, notamment pour les modes d'entrée par mutation et</a:t>
          </a:r>
          <a:r>
            <a:rPr lang="fr-FR" sz="1000" baseline="0">
              <a:solidFill>
                <a:schemeClr val="dk1"/>
              </a:solidFill>
              <a:effectLst/>
              <a:latin typeface="+mn-lt"/>
              <a:ea typeface="+mn-ea"/>
              <a:cs typeface="+mn-cs"/>
            </a:rPr>
            <a:t> </a:t>
          </a:r>
          <a:r>
            <a:rPr lang="fr-FR" sz="1000">
              <a:solidFill>
                <a:schemeClr val="dk1"/>
              </a:solidFill>
              <a:effectLst/>
              <a:latin typeface="+mn-lt"/>
              <a:ea typeface="+mn-ea"/>
              <a:cs typeface="+mn-cs"/>
            </a:rPr>
            <a:t>en provennace d'un établissement médico-social.</a:t>
          </a:r>
          <a:endParaRPr lang="fr-FR" sz="1000">
            <a:effectLst/>
          </a:endParaRPr>
        </a:p>
      </xdr:txBody>
    </xdr:sp>
    <xdr:clientData/>
  </xdr:twoCellAnchor>
  <xdr:twoCellAnchor editAs="oneCell">
    <xdr:from>
      <xdr:col>0</xdr:col>
      <xdr:colOff>830580</xdr:colOff>
      <xdr:row>22</xdr:row>
      <xdr:rowOff>30480</xdr:rowOff>
    </xdr:from>
    <xdr:to>
      <xdr:col>5</xdr:col>
      <xdr:colOff>137496</xdr:colOff>
      <xdr:row>41</xdr:row>
      <xdr:rowOff>13978</xdr:rowOff>
    </xdr:to>
    <xdr:pic>
      <xdr:nvPicPr>
        <xdr:cNvPr id="3" name="Image 2">
          <a:extLst>
            <a:ext uri="{FF2B5EF4-FFF2-40B4-BE49-F238E27FC236}">
              <a16:creationId xmlns:a16="http://schemas.microsoft.com/office/drawing/2014/main" id="{856CCE06-FC77-472C-9B16-8C0C9D6E3D56}"/>
            </a:ext>
          </a:extLst>
        </xdr:cNvPr>
        <xdr:cNvPicPr>
          <a:picLocks noChangeAspect="1"/>
        </xdr:cNvPicPr>
      </xdr:nvPicPr>
      <xdr:blipFill>
        <a:blip xmlns:r="http://schemas.openxmlformats.org/officeDocument/2006/relationships" r:embed="rId1"/>
        <a:stretch>
          <a:fillRect/>
        </a:stretch>
      </xdr:blipFill>
      <xdr:spPr>
        <a:xfrm>
          <a:off x="830580" y="3985260"/>
          <a:ext cx="3871296" cy="3023878"/>
        </a:xfrm>
        <a:prstGeom prst="rect">
          <a:avLst/>
        </a:prstGeom>
      </xdr:spPr>
    </xdr:pic>
    <xdr:clientData/>
  </xdr:twoCellAnchor>
  <xdr:twoCellAnchor editAs="oneCell">
    <xdr:from>
      <xdr:col>6</xdr:col>
      <xdr:colOff>83820</xdr:colOff>
      <xdr:row>22</xdr:row>
      <xdr:rowOff>53340</xdr:rowOff>
    </xdr:from>
    <xdr:to>
      <xdr:col>10</xdr:col>
      <xdr:colOff>559579</xdr:colOff>
      <xdr:row>41</xdr:row>
      <xdr:rowOff>36838</xdr:rowOff>
    </xdr:to>
    <xdr:pic>
      <xdr:nvPicPr>
        <xdr:cNvPr id="4" name="Image 3">
          <a:extLst>
            <a:ext uri="{FF2B5EF4-FFF2-40B4-BE49-F238E27FC236}">
              <a16:creationId xmlns:a16="http://schemas.microsoft.com/office/drawing/2014/main" id="{1551B253-EAD5-4866-8C3A-0AE2FA6A0E69}"/>
            </a:ext>
          </a:extLst>
        </xdr:cNvPr>
        <xdr:cNvPicPr>
          <a:picLocks noChangeAspect="1"/>
        </xdr:cNvPicPr>
      </xdr:nvPicPr>
      <xdr:blipFill>
        <a:blip xmlns:r="http://schemas.openxmlformats.org/officeDocument/2006/relationships" r:embed="rId2"/>
        <a:stretch>
          <a:fillRect/>
        </a:stretch>
      </xdr:blipFill>
      <xdr:spPr>
        <a:xfrm>
          <a:off x="5311140" y="4008120"/>
          <a:ext cx="3127519" cy="3023878"/>
        </a:xfrm>
        <a:prstGeom prst="rect">
          <a:avLst/>
        </a:prstGeom>
      </xdr:spPr>
    </xdr:pic>
    <xdr:clientData/>
  </xdr:twoCellAnchor>
  <xdr:twoCellAnchor editAs="oneCell">
    <xdr:from>
      <xdr:col>11</xdr:col>
      <xdr:colOff>167640</xdr:colOff>
      <xdr:row>22</xdr:row>
      <xdr:rowOff>53340</xdr:rowOff>
    </xdr:from>
    <xdr:to>
      <xdr:col>18</xdr:col>
      <xdr:colOff>501827</xdr:colOff>
      <xdr:row>41</xdr:row>
      <xdr:rowOff>36838</xdr:rowOff>
    </xdr:to>
    <xdr:pic>
      <xdr:nvPicPr>
        <xdr:cNvPr id="5" name="Image 4">
          <a:extLst>
            <a:ext uri="{FF2B5EF4-FFF2-40B4-BE49-F238E27FC236}">
              <a16:creationId xmlns:a16="http://schemas.microsoft.com/office/drawing/2014/main" id="{7AB22891-2C9C-4BD1-8C98-01C33852BA3E}"/>
            </a:ext>
          </a:extLst>
        </xdr:cNvPr>
        <xdr:cNvPicPr>
          <a:picLocks noChangeAspect="1"/>
        </xdr:cNvPicPr>
      </xdr:nvPicPr>
      <xdr:blipFill>
        <a:blip xmlns:r="http://schemas.openxmlformats.org/officeDocument/2006/relationships" r:embed="rId3"/>
        <a:stretch>
          <a:fillRect/>
        </a:stretch>
      </xdr:blipFill>
      <xdr:spPr>
        <a:xfrm>
          <a:off x="8709660" y="4008120"/>
          <a:ext cx="4974767" cy="302387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15239</xdr:colOff>
      <xdr:row>0</xdr:row>
      <xdr:rowOff>15241</xdr:rowOff>
    </xdr:from>
    <xdr:to>
      <xdr:col>11</xdr:col>
      <xdr:colOff>30481</xdr:colOff>
      <xdr:row>8</xdr:row>
      <xdr:rowOff>85725</xdr:rowOff>
    </xdr:to>
    <xdr:sp macro="" textlink="">
      <xdr:nvSpPr>
        <xdr:cNvPr id="2" name="ZoneTexte 1">
          <a:extLst>
            <a:ext uri="{FF2B5EF4-FFF2-40B4-BE49-F238E27FC236}">
              <a16:creationId xmlns:a16="http://schemas.microsoft.com/office/drawing/2014/main" id="{46C8F7C2-23F3-4F34-BBE1-259D8956B17B}"/>
            </a:ext>
          </a:extLst>
        </xdr:cNvPr>
        <xdr:cNvSpPr txBox="1"/>
      </xdr:nvSpPr>
      <xdr:spPr>
        <a:xfrm>
          <a:off x="15239" y="15241"/>
          <a:ext cx="8595362" cy="16935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a:t>
          </a:r>
          <a:r>
            <a:rPr lang="fr-FR" sz="1100" b="1">
              <a:solidFill>
                <a:schemeClr val="bg2"/>
              </a:solidFill>
              <a:latin typeface="+mn-lt"/>
              <a:ea typeface="+mn-ea"/>
              <a:cs typeface="+mn-cs"/>
            </a:rPr>
            <a:t>mode de sortie (hors séances) :</a:t>
          </a:r>
        </a:p>
        <a:p>
          <a:pPr eaLnBrk="1" fontAlgn="auto" latinLnBrk="0" hangingPunct="1"/>
          <a:endParaRPr lang="fr-FR" sz="10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 En 2020, la grande majorité des séjours</a:t>
          </a:r>
          <a:r>
            <a:rPr lang="fr-FR" sz="1000" baseline="0">
              <a:solidFill>
                <a:schemeClr val="dk1"/>
              </a:solidFill>
              <a:effectLst/>
              <a:latin typeface="+mn-lt"/>
              <a:ea typeface="+mn-ea"/>
              <a:cs typeface="+mn-cs"/>
            </a:rPr>
            <a:t> sont suivi d'un retour au domicile (89,5%). C</a:t>
          </a:r>
          <a:r>
            <a:rPr lang="fr-FR" sz="1000">
              <a:solidFill>
                <a:schemeClr val="dk1"/>
              </a:solidFill>
              <a:effectLst/>
              <a:latin typeface="+mn-lt"/>
              <a:ea typeface="+mn-ea"/>
              <a:cs typeface="+mn-cs"/>
            </a:rPr>
            <a:t>e nombre de séjours diminue de -12,3%,</a:t>
          </a:r>
          <a:r>
            <a:rPr lang="fr-FR" sz="1000" baseline="0">
              <a:solidFill>
                <a:schemeClr val="dk1"/>
              </a:solidFill>
              <a:effectLst/>
              <a:latin typeface="+mn-lt"/>
              <a:ea typeface="+mn-ea"/>
              <a:cs typeface="+mn-cs"/>
            </a:rPr>
            <a:t> par rapport à 2019</a:t>
          </a:r>
          <a:r>
            <a:rPr lang="fr-FR" sz="1000">
              <a:solidFill>
                <a:schemeClr val="dk1"/>
              </a:solidFill>
              <a:effectLst/>
              <a:latin typeface="+mn-lt"/>
              <a:ea typeface="+mn-ea"/>
              <a:cs typeface="+mn-cs"/>
            </a:rPr>
            <a:t>. Ce mode de sortie explique à lui seul 94,7% de la baisse d'activité.</a:t>
          </a:r>
          <a:endParaRPr lang="fr-FR"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a:t>
          </a:r>
          <a:r>
            <a:rPr lang="fr-FR" sz="1000" baseline="0">
              <a:solidFill>
                <a:schemeClr val="dk1"/>
              </a:solidFill>
              <a:effectLst/>
              <a:latin typeface="+mn-lt"/>
              <a:ea typeface="+mn-ea"/>
              <a:cs typeface="+mn-cs"/>
            </a:rPr>
            <a:t>8,6% des séjours sont suivis par un transfert ou une mutation vers un autre service de soins. Leur activité est également </a:t>
          </a:r>
          <a:r>
            <a:rPr lang="fr-FR" sz="1000">
              <a:solidFill>
                <a:schemeClr val="dk1"/>
              </a:solidFill>
              <a:effectLst/>
              <a:latin typeface="+mn-lt"/>
              <a:ea typeface="+mn-ea"/>
              <a:cs typeface="+mn-cs"/>
            </a:rPr>
            <a:t>en baisse.</a:t>
          </a:r>
          <a:endParaRPr lang="fr-FR" sz="1000">
            <a:effectLst/>
          </a:endParaRPr>
        </a:p>
        <a:p>
          <a:r>
            <a:rPr lang="fr-FR" sz="1000">
              <a:solidFill>
                <a:schemeClr val="dk1"/>
              </a:solidFill>
              <a:effectLst/>
              <a:latin typeface="+mn-lt"/>
              <a:ea typeface="+mn-ea"/>
              <a:cs typeface="+mn-cs"/>
            </a:rPr>
            <a:t>- E</a:t>
          </a:r>
          <a:r>
            <a:rPr lang="fr-FR" sz="1000" baseline="0">
              <a:solidFill>
                <a:schemeClr val="dk1"/>
              </a:solidFill>
              <a:effectLst/>
              <a:latin typeface="+mn-lt"/>
              <a:ea typeface="+mn-ea"/>
              <a:cs typeface="+mn-cs"/>
            </a:rPr>
            <a:t>n 2020, 310 900 décès ont eu lieu en établissements MCO. Ce nombre de décès a augmenté de +4,9% entre 2019 et 2020. Hors patients COVID, le nombre de décès a diminué de -7,3%.</a:t>
          </a:r>
        </a:p>
        <a:p>
          <a:r>
            <a:rPr lang="fr-FR" sz="1000" baseline="0">
              <a:solidFill>
                <a:schemeClr val="dk1"/>
              </a:solidFill>
              <a:effectLst/>
              <a:latin typeface="+mn-lt"/>
              <a:ea typeface="+mn-ea"/>
              <a:cs typeface="+mn-cs"/>
            </a:rPr>
            <a:t>- L'observation des taux d'évolution excluant les prises en charge pour COVID permet de constater que les modes des sorties les plus influencés par les séjours COVID sont les décès, puis les mutations et transferts.</a:t>
          </a:r>
          <a:endParaRPr lang="fr-FR" sz="1000">
            <a:effectLst/>
          </a:endParaRPr>
        </a:p>
        <a:p>
          <a:endParaRPr lang="fr-FR">
            <a:effectLst/>
          </a:endParaRPr>
        </a:p>
      </xdr:txBody>
    </xdr:sp>
    <xdr:clientData/>
  </xdr:twoCellAnchor>
  <xdr:twoCellAnchor editAs="oneCell">
    <xdr:from>
      <xdr:col>0</xdr:col>
      <xdr:colOff>1173480</xdr:colOff>
      <xdr:row>22</xdr:row>
      <xdr:rowOff>144780</xdr:rowOff>
    </xdr:from>
    <xdr:to>
      <xdr:col>4</xdr:col>
      <xdr:colOff>459004</xdr:colOff>
      <xdr:row>41</xdr:row>
      <xdr:rowOff>91699</xdr:rowOff>
    </xdr:to>
    <xdr:pic>
      <xdr:nvPicPr>
        <xdr:cNvPr id="4" name="Image 3">
          <a:extLst>
            <a:ext uri="{FF2B5EF4-FFF2-40B4-BE49-F238E27FC236}">
              <a16:creationId xmlns:a16="http://schemas.microsoft.com/office/drawing/2014/main" id="{FF5AF1C0-99CC-4068-BF39-543290BE0562}"/>
            </a:ext>
          </a:extLst>
        </xdr:cNvPr>
        <xdr:cNvPicPr>
          <a:picLocks noChangeAspect="1"/>
        </xdr:cNvPicPr>
      </xdr:nvPicPr>
      <xdr:blipFill>
        <a:blip xmlns:r="http://schemas.openxmlformats.org/officeDocument/2006/relationships" r:embed="rId1"/>
        <a:stretch>
          <a:fillRect/>
        </a:stretch>
      </xdr:blipFill>
      <xdr:spPr>
        <a:xfrm>
          <a:off x="1173480" y="4389120"/>
          <a:ext cx="3225064" cy="2987299"/>
        </a:xfrm>
        <a:prstGeom prst="rect">
          <a:avLst/>
        </a:prstGeom>
      </xdr:spPr>
    </xdr:pic>
    <xdr:clientData/>
  </xdr:twoCellAnchor>
  <xdr:twoCellAnchor editAs="oneCell">
    <xdr:from>
      <xdr:col>6</xdr:col>
      <xdr:colOff>106680</xdr:colOff>
      <xdr:row>22</xdr:row>
      <xdr:rowOff>144780</xdr:rowOff>
    </xdr:from>
    <xdr:to>
      <xdr:col>10</xdr:col>
      <xdr:colOff>576343</xdr:colOff>
      <xdr:row>41</xdr:row>
      <xdr:rowOff>128278</xdr:rowOff>
    </xdr:to>
    <xdr:pic>
      <xdr:nvPicPr>
        <xdr:cNvPr id="7" name="Image 6">
          <a:extLst>
            <a:ext uri="{FF2B5EF4-FFF2-40B4-BE49-F238E27FC236}">
              <a16:creationId xmlns:a16="http://schemas.microsoft.com/office/drawing/2014/main" id="{820FAC80-B5B9-4104-ADF7-B4457DCB34BC}"/>
            </a:ext>
          </a:extLst>
        </xdr:cNvPr>
        <xdr:cNvPicPr>
          <a:picLocks noChangeAspect="1"/>
        </xdr:cNvPicPr>
      </xdr:nvPicPr>
      <xdr:blipFill>
        <a:blip xmlns:r="http://schemas.openxmlformats.org/officeDocument/2006/relationships" r:embed="rId2"/>
        <a:stretch>
          <a:fillRect/>
        </a:stretch>
      </xdr:blipFill>
      <xdr:spPr>
        <a:xfrm>
          <a:off x="5372100" y="4389120"/>
          <a:ext cx="3121423" cy="3023878"/>
        </a:xfrm>
        <a:prstGeom prst="rect">
          <a:avLst/>
        </a:prstGeom>
      </xdr:spPr>
    </xdr:pic>
    <xdr:clientData/>
  </xdr:twoCellAnchor>
  <xdr:twoCellAnchor editAs="oneCell">
    <xdr:from>
      <xdr:col>11</xdr:col>
      <xdr:colOff>487680</xdr:colOff>
      <xdr:row>23</xdr:row>
      <xdr:rowOff>15240</xdr:rowOff>
    </xdr:from>
    <xdr:to>
      <xdr:col>19</xdr:col>
      <xdr:colOff>73576</xdr:colOff>
      <xdr:row>41</xdr:row>
      <xdr:rowOff>158758</xdr:rowOff>
    </xdr:to>
    <xdr:pic>
      <xdr:nvPicPr>
        <xdr:cNvPr id="8" name="Image 7">
          <a:extLst>
            <a:ext uri="{FF2B5EF4-FFF2-40B4-BE49-F238E27FC236}">
              <a16:creationId xmlns:a16="http://schemas.microsoft.com/office/drawing/2014/main" id="{98B865AC-A464-4BE0-85BA-9E638E54DD36}"/>
            </a:ext>
          </a:extLst>
        </xdr:cNvPr>
        <xdr:cNvPicPr>
          <a:picLocks noChangeAspect="1"/>
        </xdr:cNvPicPr>
      </xdr:nvPicPr>
      <xdr:blipFill>
        <a:blip xmlns:r="http://schemas.openxmlformats.org/officeDocument/2006/relationships" r:embed="rId3"/>
        <a:stretch>
          <a:fillRect/>
        </a:stretch>
      </xdr:blipFill>
      <xdr:spPr>
        <a:xfrm>
          <a:off x="9067800" y="4419600"/>
          <a:ext cx="4889416" cy="302387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13</xdr:col>
      <xdr:colOff>40740</xdr:colOff>
      <xdr:row>9</xdr:row>
      <xdr:rowOff>15060</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a:xfrm>
          <a:off x="15240" y="15240"/>
          <a:ext cx="9360000" cy="144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catégorie d'établissement et type d'hospitalisation :</a:t>
          </a:r>
        </a:p>
        <a:p>
          <a:endParaRPr lang="fr-FR" sz="1100" b="1">
            <a:solidFill>
              <a:schemeClr val="bg2"/>
            </a:solidFill>
          </a:endParaRPr>
        </a:p>
        <a:p>
          <a:r>
            <a:rPr lang="fr-FR" sz="1100"/>
            <a:t>     -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797858</xdr:colOff>
      <xdr:row>7</xdr:row>
      <xdr:rowOff>116541</xdr:rowOff>
    </xdr:to>
    <xdr:sp macro="" textlink="">
      <xdr:nvSpPr>
        <xdr:cNvPr id="2" name="ZoneTexte 1">
          <a:extLst>
            <a:ext uri="{FF2B5EF4-FFF2-40B4-BE49-F238E27FC236}">
              <a16:creationId xmlns:a16="http://schemas.microsoft.com/office/drawing/2014/main" id="{2DFD9AAE-4714-4487-88F8-B2613B4BA2CB}"/>
            </a:ext>
          </a:extLst>
        </xdr:cNvPr>
        <xdr:cNvSpPr txBox="1"/>
      </xdr:nvSpPr>
      <xdr:spPr>
        <a:xfrm>
          <a:off x="0" y="0"/>
          <a:ext cx="9619129" cy="3738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Activité des soins critiques</a:t>
          </a:r>
          <a:r>
            <a:rPr lang="fr-FR" sz="1100" b="1" baseline="0">
              <a:solidFill>
                <a:schemeClr val="bg2"/>
              </a:solidFill>
            </a:rPr>
            <a:t> (hors séances) </a:t>
          </a:r>
          <a:r>
            <a:rPr lang="fr-FR" sz="1100" b="1">
              <a:solidFill>
                <a:schemeClr val="bg2"/>
              </a:solidFill>
            </a:rPr>
            <a:t>: </a:t>
          </a:r>
        </a:p>
        <a:p>
          <a:pPr marL="0" indent="0"/>
          <a:endParaRPr lang="fr-FR" sz="1100">
            <a:solidFill>
              <a:schemeClr val="dk1"/>
            </a:solidFill>
            <a:effectLst/>
            <a:latin typeface="+mn-lt"/>
            <a:ea typeface="+mn-ea"/>
            <a:cs typeface="+mn-cs"/>
          </a:endParaRPr>
        </a:p>
        <a:p>
          <a:pPr marL="0" indent="0"/>
          <a:r>
            <a:rPr lang="fr-FR" sz="1100">
              <a:solidFill>
                <a:schemeClr val="dk1"/>
              </a:solidFill>
              <a:effectLst/>
              <a:latin typeface="+mn-lt"/>
              <a:ea typeface="+mn-ea"/>
              <a:cs typeface="+mn-cs"/>
            </a:rPr>
            <a:t>- Il existe 3 types d’unités de soins critiques : la réanimation, les unités de soins intensifs et les unités de soins continus. Lors d'une hospitalisation, la prise en charge d'un patient peut nécessiter le passage dans plusieurs unités de soins. </a:t>
          </a:r>
        </a:p>
        <a:p>
          <a:r>
            <a:rPr lang="fr-FR" sz="1100">
              <a:solidFill>
                <a:schemeClr val="dk1"/>
              </a:solidFill>
              <a:effectLst/>
              <a:latin typeface="+mn-lt"/>
              <a:ea typeface="+mn-ea"/>
              <a:cs typeface="+mn-cs"/>
            </a:rPr>
            <a:t>- En 2020</a:t>
          </a:r>
          <a:r>
            <a:rPr lang="fr-FR" sz="1100" baseline="0">
              <a:solidFill>
                <a:schemeClr val="dk1"/>
              </a:solidFill>
              <a:effectLst/>
              <a:latin typeface="+mn-lt"/>
              <a:ea typeface="+mn-ea"/>
              <a:cs typeface="+mn-cs"/>
            </a:rPr>
            <a:t>, 8</a:t>
          </a:r>
          <a:r>
            <a:rPr lang="fr-FR" sz="1100">
              <a:solidFill>
                <a:schemeClr val="dk1"/>
              </a:solidFill>
              <a:effectLst/>
              <a:latin typeface="+mn-lt"/>
              <a:ea typeface="+mn-ea"/>
              <a:cs typeface="+mn-cs"/>
            </a:rPr>
            <a:t>,1 millions de journées d'hospitalisation</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ont été réalisées en service de soins critiques, dont</a:t>
          </a:r>
          <a:r>
            <a:rPr lang="fr-FR" sz="1100" baseline="0">
              <a:solidFill>
                <a:schemeClr val="dk1"/>
              </a:solidFill>
              <a:effectLst/>
              <a:latin typeface="+mn-lt"/>
              <a:ea typeface="+mn-ea"/>
              <a:cs typeface="+mn-cs"/>
            </a:rPr>
            <a:t> 2,5 millions en service de réanimation. Alors que le nombre de journées en service de soins intensifs et de soins continus a diminué entre 2019 et 2020 (respectivement de -4,2% et -8,3%), le nombre de journées d'hospitalisation en service de réanimation a augmenté de +10,5%. Hors prises en charge COVID, le nombre de journées d'hospitalisation en réanimation a baissé de -10,0%.</a:t>
          </a:r>
          <a:endParaRPr lang="fr-FR">
            <a:effectLst/>
          </a:endParaRPr>
        </a:p>
        <a:p>
          <a:r>
            <a:rPr lang="fr-FR" sz="1100" baseline="0">
              <a:solidFill>
                <a:schemeClr val="dk1"/>
              </a:solidFill>
              <a:effectLst/>
              <a:latin typeface="+mn-lt"/>
              <a:ea typeface="+mn-ea"/>
              <a:cs typeface="+mn-cs"/>
            </a:rPr>
            <a:t>- Le nombre de journées d'hospitalisation MCO a globalement diminué de -10,0% entre 2019 et 2020. Alors que les journées d'hospitalisation sans soins critiques ont baissé de -11,0%, le nombre de journées des hospitalisations intégrant un passage en service de soins critiques a diminué de -5,5%.  </a:t>
          </a:r>
          <a:endParaRPr lang="fr-FR">
            <a:effectLst/>
          </a:endParaRPr>
        </a:p>
        <a:p>
          <a:r>
            <a:rPr lang="fr-FR" sz="1100" baseline="0">
              <a:solidFill>
                <a:schemeClr val="dk1"/>
              </a:solidFill>
              <a:effectLst/>
              <a:latin typeface="+mn-lt"/>
              <a:ea typeface="+mn-ea"/>
              <a:cs typeface="+mn-cs"/>
            </a:rPr>
            <a:t>- En nombre de séjours, les hospitalisations en service de soins critiques ont diminué de -5,9% et ont augmenté de +2,9% en service de réanimation. Hors prises en charge COVID, les hospitalisations en service de soins critiques ont diminué de -9,8% et celles en service de réanimation de -8,2%. La prise en charge des patients Covid-19 a particulièrement impacté les services de réanimation.</a:t>
          </a:r>
          <a:endParaRPr lang="fr-FR">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15238</xdr:colOff>
      <xdr:row>0</xdr:row>
      <xdr:rowOff>15241</xdr:rowOff>
    </xdr:from>
    <xdr:to>
      <xdr:col>11</xdr:col>
      <xdr:colOff>322729</xdr:colOff>
      <xdr:row>8</xdr:row>
      <xdr:rowOff>85725</xdr:rowOff>
    </xdr:to>
    <xdr:sp macro="" textlink="">
      <xdr:nvSpPr>
        <xdr:cNvPr id="5" name="ZoneTexte 4">
          <a:extLst>
            <a:ext uri="{FF2B5EF4-FFF2-40B4-BE49-F238E27FC236}">
              <a16:creationId xmlns:a16="http://schemas.microsoft.com/office/drawing/2014/main" id="{00000000-0008-0000-0900-000005000000}"/>
            </a:ext>
          </a:extLst>
        </xdr:cNvPr>
        <xdr:cNvSpPr txBox="1"/>
      </xdr:nvSpPr>
      <xdr:spPr>
        <a:xfrm>
          <a:off x="15238" y="15241"/>
          <a:ext cx="9397703" cy="1549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catégorie d'activité de soins (hors séances) :</a:t>
          </a:r>
        </a:p>
        <a:p>
          <a:endParaRPr lang="fr-FR" sz="1000">
            <a:solidFill>
              <a:schemeClr val="dk1"/>
            </a:solidFill>
            <a:effectLst/>
            <a:latin typeface="+mn-lt"/>
            <a:ea typeface="+mn-ea"/>
            <a:cs typeface="+mn-cs"/>
          </a:endParaRPr>
        </a:p>
        <a:p>
          <a:r>
            <a:rPr lang="fr-FR" sz="1000">
              <a:solidFill>
                <a:schemeClr val="dk1"/>
              </a:solidFill>
              <a:effectLst/>
              <a:latin typeface="+mn-lt"/>
              <a:ea typeface="+mn-ea"/>
              <a:cs typeface="+mn-cs"/>
            </a:rPr>
            <a:t>- Les séjours de médecine sont l'activité majeure des établissements MCO, ils</a:t>
          </a:r>
          <a:r>
            <a:rPr lang="fr-FR" sz="1000" baseline="0">
              <a:solidFill>
                <a:schemeClr val="dk1"/>
              </a:solidFill>
              <a:effectLst/>
              <a:latin typeface="+mn-lt"/>
              <a:ea typeface="+mn-ea"/>
              <a:cs typeface="+mn-cs"/>
            </a:rPr>
            <a:t> représentent 41,8% des hospitalisations.</a:t>
          </a:r>
        </a:p>
        <a:p>
          <a:r>
            <a:rPr lang="fr-FR" sz="1000" baseline="0">
              <a:solidFill>
                <a:schemeClr val="dk1"/>
              </a:solidFill>
              <a:effectLst/>
              <a:latin typeface="+mn-lt"/>
              <a:ea typeface="+mn-ea"/>
              <a:cs typeface="+mn-cs"/>
            </a:rPr>
            <a:t>- Par rapport à 2019, l'activité diminue pour toutes les catégories. Les baisses d'activité les plus importantes concernent la chirurgie et les techniques interventionnelles. La baisse des séjours de chirugie contribue à plus de la moitié de la baisse globale du nombre d'hospitalisations.</a:t>
          </a:r>
          <a:endParaRPr lang="fr-FR" sz="1000">
            <a:effectLst/>
          </a:endParaRPr>
        </a:p>
        <a:p>
          <a:r>
            <a:rPr lang="fr-FR" sz="1000">
              <a:solidFill>
                <a:schemeClr val="dk1"/>
              </a:solidFill>
              <a:effectLst/>
              <a:latin typeface="+mn-lt"/>
              <a:ea typeface="+mn-ea"/>
              <a:cs typeface="+mn-cs"/>
            </a:rPr>
            <a:t>- Les</a:t>
          </a:r>
          <a:r>
            <a:rPr lang="fr-FR" sz="1000" baseline="0">
              <a:solidFill>
                <a:schemeClr val="dk1"/>
              </a:solidFill>
              <a:effectLst/>
              <a:latin typeface="+mn-lt"/>
              <a:ea typeface="+mn-ea"/>
              <a:cs typeface="+mn-cs"/>
            </a:rPr>
            <a:t> séjours obstétricaux connaissent une diminution de -2,8%, en lien avec la baisse de la natalité depuis plusieurs années.</a:t>
          </a:r>
          <a:endParaRPr lang="fr-FR" sz="1000">
            <a:effectLst/>
          </a:endParaRPr>
        </a:p>
        <a:p>
          <a:r>
            <a:rPr lang="fr-FR" sz="1000">
              <a:solidFill>
                <a:schemeClr val="dk1"/>
              </a:solidFill>
              <a:effectLst/>
              <a:latin typeface="+mn-lt"/>
              <a:ea typeface="+mn-ea"/>
              <a:cs typeface="+mn-cs"/>
            </a:rPr>
            <a:t>- Les évolutions calculées en excluant les séjours COVID impactent essentiellement l’activité de médecine. Hors prise en charge COVID, les séjours de médecine enregistrent une</a:t>
          </a:r>
          <a:r>
            <a:rPr lang="fr-FR" sz="1000" baseline="0">
              <a:solidFill>
                <a:schemeClr val="dk1"/>
              </a:solidFill>
              <a:effectLst/>
              <a:latin typeface="+mn-lt"/>
              <a:ea typeface="+mn-ea"/>
              <a:cs typeface="+mn-cs"/>
            </a:rPr>
            <a:t> baisse de -12,5%. </a:t>
          </a:r>
          <a:endParaRPr lang="fr-FR" sz="1000">
            <a:effectLst/>
          </a:endParaRPr>
        </a:p>
      </xdr:txBody>
    </xdr:sp>
    <xdr:clientData/>
  </xdr:twoCellAnchor>
  <xdr:twoCellAnchor editAs="oneCell">
    <xdr:from>
      <xdr:col>0</xdr:col>
      <xdr:colOff>1600200</xdr:colOff>
      <xdr:row>28</xdr:row>
      <xdr:rowOff>135466</xdr:rowOff>
    </xdr:from>
    <xdr:to>
      <xdr:col>4</xdr:col>
      <xdr:colOff>635291</xdr:colOff>
      <xdr:row>47</xdr:row>
      <xdr:rowOff>121168</xdr:rowOff>
    </xdr:to>
    <xdr:pic>
      <xdr:nvPicPr>
        <xdr:cNvPr id="3" name="Image 2">
          <a:extLst>
            <a:ext uri="{FF2B5EF4-FFF2-40B4-BE49-F238E27FC236}">
              <a16:creationId xmlns:a16="http://schemas.microsoft.com/office/drawing/2014/main" id="{BD7CDCD9-C3D9-43FC-B7AA-D1CF530BC208}"/>
            </a:ext>
          </a:extLst>
        </xdr:cNvPr>
        <xdr:cNvPicPr>
          <a:picLocks noChangeAspect="1"/>
        </xdr:cNvPicPr>
      </xdr:nvPicPr>
      <xdr:blipFill>
        <a:blip xmlns:r="http://schemas.openxmlformats.org/officeDocument/2006/relationships" r:embed="rId1"/>
        <a:stretch>
          <a:fillRect/>
        </a:stretch>
      </xdr:blipFill>
      <xdr:spPr>
        <a:xfrm>
          <a:off x="1600200" y="5350933"/>
          <a:ext cx="3353091" cy="3042168"/>
        </a:xfrm>
        <a:prstGeom prst="rect">
          <a:avLst/>
        </a:prstGeom>
      </xdr:spPr>
    </xdr:pic>
    <xdr:clientData/>
  </xdr:twoCellAnchor>
  <xdr:twoCellAnchor editAs="oneCell">
    <xdr:from>
      <xdr:col>5</xdr:col>
      <xdr:colOff>406400</xdr:colOff>
      <xdr:row>28</xdr:row>
      <xdr:rowOff>143933</xdr:rowOff>
    </xdr:from>
    <xdr:to>
      <xdr:col>10</xdr:col>
      <xdr:colOff>206862</xdr:colOff>
      <xdr:row>47</xdr:row>
      <xdr:rowOff>123538</xdr:rowOff>
    </xdr:to>
    <xdr:pic>
      <xdr:nvPicPr>
        <xdr:cNvPr id="4" name="Image 3">
          <a:extLst>
            <a:ext uri="{FF2B5EF4-FFF2-40B4-BE49-F238E27FC236}">
              <a16:creationId xmlns:a16="http://schemas.microsoft.com/office/drawing/2014/main" id="{E8CD6F20-51CC-4507-B0C4-A02EC6963887}"/>
            </a:ext>
          </a:extLst>
        </xdr:cNvPr>
        <xdr:cNvPicPr>
          <a:picLocks noChangeAspect="1"/>
        </xdr:cNvPicPr>
      </xdr:nvPicPr>
      <xdr:blipFill>
        <a:blip xmlns:r="http://schemas.openxmlformats.org/officeDocument/2006/relationships" r:embed="rId2"/>
        <a:stretch>
          <a:fillRect/>
        </a:stretch>
      </xdr:blipFill>
      <xdr:spPr>
        <a:xfrm>
          <a:off x="5444067" y="5359400"/>
          <a:ext cx="3170195" cy="3036071"/>
        </a:xfrm>
        <a:prstGeom prst="rect">
          <a:avLst/>
        </a:prstGeom>
      </xdr:spPr>
    </xdr:pic>
    <xdr:clientData/>
  </xdr:twoCellAnchor>
  <xdr:twoCellAnchor editAs="oneCell">
    <xdr:from>
      <xdr:col>10</xdr:col>
      <xdr:colOff>457200</xdr:colOff>
      <xdr:row>29</xdr:row>
      <xdr:rowOff>42334</xdr:rowOff>
    </xdr:from>
    <xdr:to>
      <xdr:col>18</xdr:col>
      <xdr:colOff>476636</xdr:colOff>
      <xdr:row>48</xdr:row>
      <xdr:rowOff>28035</xdr:rowOff>
    </xdr:to>
    <xdr:pic>
      <xdr:nvPicPr>
        <xdr:cNvPr id="7" name="Image 6">
          <a:extLst>
            <a:ext uri="{FF2B5EF4-FFF2-40B4-BE49-F238E27FC236}">
              <a16:creationId xmlns:a16="http://schemas.microsoft.com/office/drawing/2014/main" id="{61338FDD-33E1-44C6-8D6F-A0D2B688088F}"/>
            </a:ext>
          </a:extLst>
        </xdr:cNvPr>
        <xdr:cNvPicPr>
          <a:picLocks noChangeAspect="1"/>
        </xdr:cNvPicPr>
      </xdr:nvPicPr>
      <xdr:blipFill>
        <a:blip xmlns:r="http://schemas.openxmlformats.org/officeDocument/2006/relationships" r:embed="rId3"/>
        <a:stretch>
          <a:fillRect/>
        </a:stretch>
      </xdr:blipFill>
      <xdr:spPr>
        <a:xfrm>
          <a:off x="8864600" y="5418667"/>
          <a:ext cx="5438103" cy="304216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15239</xdr:colOff>
      <xdr:row>0</xdr:row>
      <xdr:rowOff>15240</xdr:rowOff>
    </xdr:from>
    <xdr:to>
      <xdr:col>10</xdr:col>
      <xdr:colOff>510541</xdr:colOff>
      <xdr:row>8</xdr:row>
      <xdr:rowOff>95250</xdr:rowOff>
    </xdr:to>
    <xdr:sp macro="" textlink="">
      <xdr:nvSpPr>
        <xdr:cNvPr id="6" name="ZoneTexte 5">
          <a:extLst>
            <a:ext uri="{FF2B5EF4-FFF2-40B4-BE49-F238E27FC236}">
              <a16:creationId xmlns:a16="http://schemas.microsoft.com/office/drawing/2014/main" id="{00000000-0008-0000-0A00-000006000000}"/>
            </a:ext>
          </a:extLst>
        </xdr:cNvPr>
        <xdr:cNvSpPr txBox="1"/>
      </xdr:nvSpPr>
      <xdr:spPr>
        <a:xfrm>
          <a:off x="15239" y="15240"/>
          <a:ext cx="8610602" cy="25260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a:t>
          </a:r>
          <a:r>
            <a:rPr lang="fr-FR" sz="1100" b="1" baseline="0">
              <a:solidFill>
                <a:schemeClr val="bg2"/>
              </a:solidFill>
            </a:rPr>
            <a:t> niveau de sévérité (hors séances) </a:t>
          </a:r>
          <a:r>
            <a:rPr lang="fr-FR" sz="1100" b="1">
              <a:solidFill>
                <a:schemeClr val="bg2"/>
              </a:solidFill>
            </a:rPr>
            <a:t>:</a:t>
          </a:r>
        </a:p>
        <a:p>
          <a:r>
            <a:rPr lang="fr-FR" sz="1000">
              <a:solidFill>
                <a:schemeClr val="dk1"/>
              </a:solidFill>
              <a:effectLst/>
              <a:latin typeface="+mn-lt"/>
              <a:ea typeface="+mn-ea"/>
              <a:cs typeface="+mn-cs"/>
            </a:rPr>
            <a:t>     </a:t>
          </a:r>
        </a:p>
        <a:p>
          <a:r>
            <a:rPr lang="fr-FR" sz="1000">
              <a:solidFill>
                <a:schemeClr val="dk1"/>
              </a:solidFill>
              <a:effectLst/>
              <a:latin typeface="+mn-lt"/>
              <a:ea typeface="+mn-ea"/>
              <a:cs typeface="+mn-cs"/>
            </a:rPr>
            <a:t>- En 2020,</a:t>
          </a:r>
          <a:r>
            <a:rPr lang="fr-FR" sz="1000" baseline="0">
              <a:solidFill>
                <a:schemeClr val="dk1"/>
              </a:solidFill>
              <a:effectLst/>
              <a:latin typeface="+mn-lt"/>
              <a:ea typeface="+mn-ea"/>
              <a:cs typeface="+mn-cs"/>
            </a:rPr>
            <a:t> p</a:t>
          </a:r>
          <a:r>
            <a:rPr lang="fr-FR" sz="1000">
              <a:solidFill>
                <a:schemeClr val="dk1"/>
              </a:solidFill>
              <a:effectLst/>
              <a:latin typeface="+mn-lt"/>
              <a:ea typeface="+mn-ea"/>
              <a:cs typeface="+mn-cs"/>
            </a:rPr>
            <a:t>rès de 20% des séjours sont sans sévérité (niveau 1) </a:t>
          </a:r>
          <a:r>
            <a:rPr lang="fr-FR" sz="1000" baseline="0">
              <a:solidFill>
                <a:schemeClr val="dk1"/>
              </a:solidFill>
              <a:effectLst/>
              <a:latin typeface="+mn-lt"/>
              <a:ea typeface="+mn-ea"/>
              <a:cs typeface="+mn-cs"/>
            </a:rPr>
            <a:t>et près de 20% des séjours sont de niveau de sévérité 2, 3 ou 4. </a:t>
          </a:r>
        </a:p>
        <a:p>
          <a:r>
            <a:rPr lang="fr-FR" sz="1000">
              <a:effectLst/>
            </a:rPr>
            <a:t>- L'activité est en baisse pour tous les niveaux de sévérité. Les plus fortes baisses d'activité sont observées pour les séjours de faible niveau de sévérité (niveau 1 et 2 : respectivement -16,0% et -10,2% en nombre de séjours), alors que les baisses sont moins importantes avec l'augmentation du niveau de sévérité (niveau 3 et 4 : respectivement -8,5% et -2,1%). </a:t>
          </a:r>
        </a:p>
        <a:p>
          <a:r>
            <a:rPr lang="fr-FR" sz="1000">
              <a:effectLst/>
            </a:rPr>
            <a:t>- L'activité en ambulatoire présente également une forte baisse d'activité (-15,1% en nombre de séjours).</a:t>
          </a:r>
        </a:p>
        <a:p>
          <a:r>
            <a:rPr lang="fr-FR" sz="1000">
              <a:solidFill>
                <a:schemeClr val="dk1"/>
              </a:solidFill>
              <a:effectLst/>
              <a:latin typeface="+mn-lt"/>
              <a:ea typeface="+mn-ea"/>
              <a:cs typeface="+mn-cs"/>
            </a:rPr>
            <a:t>- Hors prise en charge COVID, le nombre de séjours avec niveaux de sévérité (2, 3 et 4) et classés dans des racines avec décès</a:t>
          </a:r>
          <a:r>
            <a:rPr lang="fr-FR" sz="1000" baseline="0">
              <a:solidFill>
                <a:schemeClr val="dk1"/>
              </a:solidFill>
              <a:effectLst/>
              <a:latin typeface="+mn-lt"/>
              <a:ea typeface="+mn-ea"/>
              <a:cs typeface="+mn-cs"/>
            </a:rPr>
            <a:t> enregistrent des baisses encore plus importantes. </a:t>
          </a:r>
          <a:endParaRPr lang="fr-FR" sz="1000">
            <a:effectLst/>
          </a:endParaRPr>
        </a:p>
        <a:p>
          <a:endParaRPr lang="fr-FR">
            <a:effectLst/>
          </a:endParaRPr>
        </a:p>
      </xdr:txBody>
    </xdr:sp>
    <xdr:clientData/>
  </xdr:twoCellAnchor>
  <xdr:twoCellAnchor editAs="oneCell">
    <xdr:from>
      <xdr:col>0</xdr:col>
      <xdr:colOff>304800</xdr:colOff>
      <xdr:row>32</xdr:row>
      <xdr:rowOff>91440</xdr:rowOff>
    </xdr:from>
    <xdr:to>
      <xdr:col>3</xdr:col>
      <xdr:colOff>213643</xdr:colOff>
      <xdr:row>51</xdr:row>
      <xdr:rowOff>81035</xdr:rowOff>
    </xdr:to>
    <xdr:pic>
      <xdr:nvPicPr>
        <xdr:cNvPr id="2" name="Image 1">
          <a:extLst>
            <a:ext uri="{FF2B5EF4-FFF2-40B4-BE49-F238E27FC236}">
              <a16:creationId xmlns:a16="http://schemas.microsoft.com/office/drawing/2014/main" id="{CFF0E9EB-92CC-457C-A938-D21E1E22409E}"/>
            </a:ext>
          </a:extLst>
        </xdr:cNvPr>
        <xdr:cNvPicPr>
          <a:picLocks noChangeAspect="1"/>
        </xdr:cNvPicPr>
      </xdr:nvPicPr>
      <xdr:blipFill>
        <a:blip xmlns:r="http://schemas.openxmlformats.org/officeDocument/2006/relationships" r:embed="rId1"/>
        <a:stretch>
          <a:fillRect/>
        </a:stretch>
      </xdr:blipFill>
      <xdr:spPr>
        <a:xfrm>
          <a:off x="304800" y="6294120"/>
          <a:ext cx="3261643" cy="3029975"/>
        </a:xfrm>
        <a:prstGeom prst="rect">
          <a:avLst/>
        </a:prstGeom>
      </xdr:spPr>
    </xdr:pic>
    <xdr:clientData/>
  </xdr:twoCellAnchor>
  <xdr:twoCellAnchor editAs="oneCell">
    <xdr:from>
      <xdr:col>3</xdr:col>
      <xdr:colOff>655320</xdr:colOff>
      <xdr:row>32</xdr:row>
      <xdr:rowOff>99060</xdr:rowOff>
    </xdr:from>
    <xdr:to>
      <xdr:col>8</xdr:col>
      <xdr:colOff>480343</xdr:colOff>
      <xdr:row>51</xdr:row>
      <xdr:rowOff>82558</xdr:rowOff>
    </xdr:to>
    <xdr:pic>
      <xdr:nvPicPr>
        <xdr:cNvPr id="3" name="Image 2">
          <a:extLst>
            <a:ext uri="{FF2B5EF4-FFF2-40B4-BE49-F238E27FC236}">
              <a16:creationId xmlns:a16="http://schemas.microsoft.com/office/drawing/2014/main" id="{73046916-B083-44C3-9CC2-5F63333213AF}"/>
            </a:ext>
          </a:extLst>
        </xdr:cNvPr>
        <xdr:cNvPicPr>
          <a:picLocks noChangeAspect="1"/>
        </xdr:cNvPicPr>
      </xdr:nvPicPr>
      <xdr:blipFill>
        <a:blip xmlns:r="http://schemas.openxmlformats.org/officeDocument/2006/relationships" r:embed="rId2"/>
        <a:stretch>
          <a:fillRect/>
        </a:stretch>
      </xdr:blipFill>
      <xdr:spPr>
        <a:xfrm>
          <a:off x="4008120" y="6301740"/>
          <a:ext cx="3261643" cy="3023878"/>
        </a:xfrm>
        <a:prstGeom prst="rect">
          <a:avLst/>
        </a:prstGeom>
      </xdr:spPr>
    </xdr:pic>
    <xdr:clientData/>
  </xdr:twoCellAnchor>
  <xdr:twoCellAnchor editAs="oneCell">
    <xdr:from>
      <xdr:col>9</xdr:col>
      <xdr:colOff>53340</xdr:colOff>
      <xdr:row>32</xdr:row>
      <xdr:rowOff>114300</xdr:rowOff>
    </xdr:from>
    <xdr:to>
      <xdr:col>17</xdr:col>
      <xdr:colOff>404354</xdr:colOff>
      <xdr:row>51</xdr:row>
      <xdr:rowOff>79508</xdr:rowOff>
    </xdr:to>
    <xdr:pic>
      <xdr:nvPicPr>
        <xdr:cNvPr id="4" name="Image 3">
          <a:extLst>
            <a:ext uri="{FF2B5EF4-FFF2-40B4-BE49-F238E27FC236}">
              <a16:creationId xmlns:a16="http://schemas.microsoft.com/office/drawing/2014/main" id="{38D6C379-78C5-442F-A009-55EFBB07CF61}"/>
            </a:ext>
          </a:extLst>
        </xdr:cNvPr>
        <xdr:cNvPicPr>
          <a:picLocks noChangeAspect="1"/>
        </xdr:cNvPicPr>
      </xdr:nvPicPr>
      <xdr:blipFill>
        <a:blip xmlns:r="http://schemas.openxmlformats.org/officeDocument/2006/relationships" r:embed="rId3"/>
        <a:stretch>
          <a:fillRect/>
        </a:stretch>
      </xdr:blipFill>
      <xdr:spPr>
        <a:xfrm>
          <a:off x="7505700" y="6316980"/>
          <a:ext cx="5700254" cy="300558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15238</xdr:colOff>
      <xdr:row>0</xdr:row>
      <xdr:rowOff>34290</xdr:rowOff>
    </xdr:from>
    <xdr:to>
      <xdr:col>8</xdr:col>
      <xdr:colOff>591671</xdr:colOff>
      <xdr:row>8</xdr:row>
      <xdr:rowOff>123825</xdr:rowOff>
    </xdr:to>
    <xdr:sp macro="" textlink="">
      <xdr:nvSpPr>
        <xdr:cNvPr id="5" name="ZoneTexte 4">
          <a:extLst>
            <a:ext uri="{FF2B5EF4-FFF2-40B4-BE49-F238E27FC236}">
              <a16:creationId xmlns:a16="http://schemas.microsoft.com/office/drawing/2014/main" id="{00000000-0008-0000-0C00-000005000000}"/>
            </a:ext>
          </a:extLst>
        </xdr:cNvPr>
        <xdr:cNvSpPr txBox="1"/>
      </xdr:nvSpPr>
      <xdr:spPr>
        <a:xfrm>
          <a:off x="15238" y="34290"/>
          <a:ext cx="7129633" cy="1380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a:t>
          </a:r>
          <a:r>
            <a:rPr lang="fr-FR" sz="1100" b="1" baseline="0">
              <a:solidFill>
                <a:schemeClr val="bg2"/>
              </a:solidFill>
            </a:rPr>
            <a:t> catégorie majeure de diagnostic (hors séances) </a:t>
          </a:r>
          <a:r>
            <a:rPr lang="fr-FR" sz="1100" b="1">
              <a:solidFill>
                <a:schemeClr val="bg2"/>
              </a:solidFill>
            </a:rPr>
            <a:t>:</a:t>
          </a:r>
        </a:p>
        <a:p>
          <a:pPr eaLnBrk="1" fontAlgn="auto" latinLnBrk="0" hangingPunct="1"/>
          <a:endParaRPr lang="fr-FR" sz="1000">
            <a:solidFill>
              <a:schemeClr val="dk1"/>
            </a:solidFill>
            <a:effectLst/>
            <a:latin typeface="+mn-lt"/>
            <a:ea typeface="+mn-ea"/>
            <a:cs typeface="+mn-cs"/>
          </a:endParaRPr>
        </a:p>
        <a:p>
          <a:pPr eaLnBrk="1" fontAlgn="auto" latinLnBrk="0" hangingPunct="1"/>
          <a:r>
            <a:rPr lang="fr-FR" sz="1000">
              <a:solidFill>
                <a:schemeClr val="dk1"/>
              </a:solidFill>
              <a:effectLst/>
              <a:latin typeface="+mn-lt"/>
              <a:ea typeface="+mn-ea"/>
              <a:cs typeface="+mn-cs"/>
            </a:rPr>
            <a:t>- Entre 2019 et 2020, seule</a:t>
          </a:r>
          <a:r>
            <a:rPr lang="fr-FR" sz="1000" baseline="0">
              <a:solidFill>
                <a:schemeClr val="dk1"/>
              </a:solidFill>
              <a:effectLst/>
              <a:latin typeface="+mn-lt"/>
              <a:ea typeface="+mn-ea"/>
              <a:cs typeface="+mn-cs"/>
            </a:rPr>
            <a:t> l'activité</a:t>
          </a:r>
          <a:r>
            <a:rPr lang="fr-FR" sz="1000">
              <a:solidFill>
                <a:schemeClr val="dk1"/>
              </a:solidFill>
              <a:effectLst/>
              <a:latin typeface="+mn-lt"/>
              <a:ea typeface="+mn-ea"/>
              <a:cs typeface="+mn-cs"/>
            </a:rPr>
            <a:t> </a:t>
          </a:r>
          <a:r>
            <a:rPr lang="fr-FR" sz="1000" baseline="0">
              <a:solidFill>
                <a:schemeClr val="dk1"/>
              </a:solidFill>
              <a:effectLst/>
              <a:latin typeface="+mn-lt"/>
              <a:ea typeface="+mn-ea"/>
              <a:cs typeface="+mn-cs"/>
            </a:rPr>
            <a:t>des</a:t>
          </a:r>
          <a:r>
            <a:rPr lang="fr-FR" sz="1000">
              <a:solidFill>
                <a:schemeClr val="dk1"/>
              </a:solidFill>
              <a:effectLst/>
              <a:latin typeface="+mn-lt"/>
              <a:ea typeface="+mn-ea"/>
              <a:cs typeface="+mn-cs"/>
            </a:rPr>
            <a:t> CMD</a:t>
          </a:r>
          <a:r>
            <a:rPr lang="fr-FR" sz="1000" baseline="0">
              <a:solidFill>
                <a:schemeClr val="dk1"/>
              </a:solidFill>
              <a:effectLst/>
              <a:latin typeface="+mn-lt"/>
              <a:ea typeface="+mn-ea"/>
              <a:cs typeface="+mn-cs"/>
            </a:rPr>
            <a:t> 04 "Affections de l'appareil respiratoire" et 18 "Maladies infectieuses et parasitaires" augmente, respectivement de +7,0% et +4,0% en nombre de séjours. Ces deux CMD regroupent la quasi-totalité des séjours pour COVID.</a:t>
          </a:r>
        </a:p>
        <a:p>
          <a:r>
            <a:rPr lang="fr-FR" sz="1000">
              <a:solidFill>
                <a:schemeClr val="dk1"/>
              </a:solidFill>
              <a:effectLst/>
              <a:latin typeface="+mn-lt"/>
              <a:ea typeface="+mn-ea"/>
              <a:cs typeface="+mn-cs"/>
            </a:rPr>
            <a:t>- Les CMD qui contribuent le plus à la décroissance globale du nombre de séjours sont les CMD 06 "Affections du tube digestif",</a:t>
          </a:r>
          <a:r>
            <a:rPr lang="fr-FR" sz="1000" baseline="0">
              <a:solidFill>
                <a:schemeClr val="dk1"/>
              </a:solidFill>
              <a:effectLst/>
              <a:latin typeface="+mn-lt"/>
              <a:ea typeface="+mn-ea"/>
              <a:cs typeface="+mn-cs"/>
            </a:rPr>
            <a:t> </a:t>
          </a:r>
          <a:r>
            <a:rPr lang="fr-FR" sz="1000">
              <a:solidFill>
                <a:schemeClr val="dk1"/>
              </a:solidFill>
              <a:effectLst/>
              <a:latin typeface="+mn-lt"/>
              <a:ea typeface="+mn-ea"/>
              <a:cs typeface="+mn-cs"/>
            </a:rPr>
            <a:t>08 "Affections et traumatismes de l'appareil musculosquelettique et du tissu conjonctif"</a:t>
          </a:r>
          <a:r>
            <a:rPr lang="fr-FR" sz="1000" baseline="0">
              <a:solidFill>
                <a:schemeClr val="dk1"/>
              </a:solidFill>
              <a:effectLst/>
              <a:latin typeface="+mn-lt"/>
              <a:ea typeface="+mn-ea"/>
              <a:cs typeface="+mn-cs"/>
            </a:rPr>
            <a:t> et</a:t>
          </a:r>
          <a:r>
            <a:rPr lang="fr-FR" sz="1000">
              <a:solidFill>
                <a:schemeClr val="dk1"/>
              </a:solidFill>
              <a:effectLst/>
              <a:latin typeface="+mn-lt"/>
              <a:ea typeface="+mn-ea"/>
              <a:cs typeface="+mn-cs"/>
            </a:rPr>
            <a:t> 03 "Affections des oreilles, du nez, de la gorge, de la bouche et des dents".</a:t>
          </a:r>
        </a:p>
        <a:p>
          <a:endParaRPr lang="fr-FR">
            <a:effectLst/>
          </a:endParaRPr>
        </a:p>
      </xdr:txBody>
    </xdr:sp>
    <xdr:clientData/>
  </xdr:twoCellAnchor>
  <xdr:twoCellAnchor editAs="oneCell">
    <xdr:from>
      <xdr:col>0</xdr:col>
      <xdr:colOff>80682</xdr:colOff>
      <xdr:row>43</xdr:row>
      <xdr:rowOff>125506</xdr:rowOff>
    </xdr:from>
    <xdr:to>
      <xdr:col>5</xdr:col>
      <xdr:colOff>524324</xdr:colOff>
      <xdr:row>62</xdr:row>
      <xdr:rowOff>107841</xdr:rowOff>
    </xdr:to>
    <xdr:pic>
      <xdr:nvPicPr>
        <xdr:cNvPr id="2" name="Image 1">
          <a:extLst>
            <a:ext uri="{FF2B5EF4-FFF2-40B4-BE49-F238E27FC236}">
              <a16:creationId xmlns:a16="http://schemas.microsoft.com/office/drawing/2014/main" id="{6FBE6543-3CEE-4EB2-BF06-1738A8C9C19B}"/>
            </a:ext>
          </a:extLst>
        </xdr:cNvPr>
        <xdr:cNvPicPr>
          <a:picLocks noChangeAspect="1"/>
        </xdr:cNvPicPr>
      </xdr:nvPicPr>
      <xdr:blipFill>
        <a:blip xmlns:r="http://schemas.openxmlformats.org/officeDocument/2006/relationships" r:embed="rId1"/>
        <a:stretch>
          <a:fillRect/>
        </a:stretch>
      </xdr:blipFill>
      <xdr:spPr>
        <a:xfrm>
          <a:off x="80682" y="9852212"/>
          <a:ext cx="4925995" cy="3048264"/>
        </a:xfrm>
        <a:prstGeom prst="rect">
          <a:avLst/>
        </a:prstGeom>
      </xdr:spPr>
    </xdr:pic>
    <xdr:clientData/>
  </xdr:twoCellAnchor>
  <xdr:twoCellAnchor editAs="oneCell">
    <xdr:from>
      <xdr:col>0</xdr:col>
      <xdr:colOff>80682</xdr:colOff>
      <xdr:row>67</xdr:row>
      <xdr:rowOff>107576</xdr:rowOff>
    </xdr:from>
    <xdr:to>
      <xdr:col>6</xdr:col>
      <xdr:colOff>444775</xdr:colOff>
      <xdr:row>86</xdr:row>
      <xdr:rowOff>112149</xdr:rowOff>
    </xdr:to>
    <xdr:pic>
      <xdr:nvPicPr>
        <xdr:cNvPr id="4" name="Image 3">
          <a:extLst>
            <a:ext uri="{FF2B5EF4-FFF2-40B4-BE49-F238E27FC236}">
              <a16:creationId xmlns:a16="http://schemas.microsoft.com/office/drawing/2014/main" id="{4B08A65A-6D99-485C-809D-5700661D73FB}"/>
            </a:ext>
          </a:extLst>
        </xdr:cNvPr>
        <xdr:cNvPicPr>
          <a:picLocks noChangeAspect="1"/>
        </xdr:cNvPicPr>
      </xdr:nvPicPr>
      <xdr:blipFill>
        <a:blip xmlns:r="http://schemas.openxmlformats.org/officeDocument/2006/relationships" r:embed="rId2"/>
        <a:stretch>
          <a:fillRect/>
        </a:stretch>
      </xdr:blipFill>
      <xdr:spPr>
        <a:xfrm>
          <a:off x="80682" y="14558682"/>
          <a:ext cx="5590517" cy="311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xdr:colOff>
      <xdr:row>0</xdr:row>
      <xdr:rowOff>34290</xdr:rowOff>
    </xdr:from>
    <xdr:to>
      <xdr:col>9</xdr:col>
      <xdr:colOff>522271</xdr:colOff>
      <xdr:row>7</xdr:row>
      <xdr:rowOff>130969</xdr:rowOff>
    </xdr:to>
    <xdr:sp macro="" textlink="">
      <xdr:nvSpPr>
        <xdr:cNvPr id="5" name="ZoneTexte 4">
          <a:extLst>
            <a:ext uri="{FF2B5EF4-FFF2-40B4-BE49-F238E27FC236}">
              <a16:creationId xmlns:a16="http://schemas.microsoft.com/office/drawing/2014/main" id="{00000000-0008-0000-0B00-000005000000}"/>
            </a:ext>
          </a:extLst>
        </xdr:cNvPr>
        <xdr:cNvSpPr txBox="1"/>
      </xdr:nvSpPr>
      <xdr:spPr>
        <a:xfrm>
          <a:off x="2" y="34290"/>
          <a:ext cx="8262134" cy="20316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a:t>
          </a:r>
          <a:r>
            <a:rPr lang="fr-FR" sz="1100" b="1" baseline="0">
              <a:solidFill>
                <a:schemeClr val="bg2"/>
              </a:solidFill>
            </a:rPr>
            <a:t> domaine d'activité (hors séances) </a:t>
          </a:r>
          <a:r>
            <a:rPr lang="fr-FR" sz="1100" b="1">
              <a:solidFill>
                <a:schemeClr val="bg2"/>
              </a:solidFill>
            </a:rPr>
            <a:t>:</a:t>
          </a:r>
        </a:p>
        <a:p>
          <a:endParaRPr lang="fr-FR" sz="1000" b="1">
            <a:solidFill>
              <a:schemeClr val="bg2"/>
            </a:solidFill>
          </a:endParaRPr>
        </a:p>
        <a:p>
          <a:pPr eaLnBrk="1" fontAlgn="auto" latinLnBrk="0" hangingPunct="1"/>
          <a:r>
            <a:rPr lang="fr-FR" sz="1000">
              <a:solidFill>
                <a:schemeClr val="dk1"/>
              </a:solidFill>
              <a:effectLst/>
              <a:latin typeface="+mn-lt"/>
              <a:ea typeface="+mn-ea"/>
              <a:cs typeface="+mn-cs"/>
            </a:rPr>
            <a:t>- En 2020, les domaines d'activité digestif (D01) orthopédie traumatique (D02) représentent respectivement 17,7% et 9,3% des séjours.</a:t>
          </a:r>
        </a:p>
        <a:p>
          <a:pPr eaLnBrk="1" fontAlgn="auto" latinLnBrk="0" hangingPunct="1"/>
          <a:r>
            <a:rPr lang="fr-FR" sz="1000">
              <a:solidFill>
                <a:schemeClr val="dk1"/>
              </a:solidFill>
              <a:effectLst/>
              <a:latin typeface="+mn-lt"/>
              <a:ea typeface="+mn-ea"/>
              <a:cs typeface="+mn-cs"/>
            </a:rPr>
            <a:t>- Entre 2019 et 2020, seuls </a:t>
          </a:r>
          <a:r>
            <a:rPr lang="fr-FR" sz="1000" baseline="0">
              <a:solidFill>
                <a:schemeClr val="dk1"/>
              </a:solidFill>
              <a:effectLst/>
              <a:latin typeface="+mn-lt"/>
              <a:ea typeface="+mn-ea"/>
              <a:cs typeface="+mn-cs"/>
            </a:rPr>
            <a:t>les</a:t>
          </a:r>
          <a:r>
            <a:rPr lang="fr-FR" sz="1000">
              <a:solidFill>
                <a:schemeClr val="dk1"/>
              </a:solidFill>
              <a:effectLst/>
              <a:latin typeface="+mn-lt"/>
              <a:ea typeface="+mn-ea"/>
              <a:cs typeface="+mn-cs"/>
            </a:rPr>
            <a:t> domaines</a:t>
          </a:r>
          <a:r>
            <a:rPr lang="fr-FR" sz="1000" baseline="0">
              <a:solidFill>
                <a:schemeClr val="dk1"/>
              </a:solidFill>
              <a:effectLst/>
              <a:latin typeface="+mn-lt"/>
              <a:ea typeface="+mn-ea"/>
              <a:cs typeface="+mn-cs"/>
            </a:rPr>
            <a:t> d'activité </a:t>
          </a:r>
          <a:r>
            <a:rPr lang="fr-FR" sz="1000">
              <a:solidFill>
                <a:schemeClr val="dk1"/>
              </a:solidFill>
              <a:effectLst/>
              <a:latin typeface="+mn-lt"/>
              <a:ea typeface="+mn-ea"/>
              <a:cs typeface="+mn-cs"/>
            </a:rPr>
            <a:t>D09 "Pneumologie" et D18 "Maladies infectieuses (dont VIH)" </a:t>
          </a:r>
          <a:r>
            <a:rPr lang="fr-FR" sz="1000" baseline="0">
              <a:solidFill>
                <a:schemeClr val="dk1"/>
              </a:solidFill>
              <a:effectLst/>
              <a:latin typeface="+mn-lt"/>
              <a:ea typeface="+mn-ea"/>
              <a:cs typeface="+mn-cs"/>
            </a:rPr>
            <a:t>augmentent (respectivement de +7,0% et +2,6% en nombre de séjours). Ces deux domaines d'activité regroupent la quasi-totalité des séjours pour COVID.</a:t>
          </a:r>
          <a:endParaRPr lang="fr-FR" sz="1000">
            <a:effectLst/>
          </a:endParaRPr>
        </a:p>
        <a:p>
          <a:r>
            <a:rPr lang="fr-FR" sz="1000">
              <a:solidFill>
                <a:schemeClr val="dk1"/>
              </a:solidFill>
              <a:effectLst/>
              <a:latin typeface="+mn-lt"/>
              <a:ea typeface="+mn-ea"/>
              <a:cs typeface="+mn-cs"/>
            </a:rPr>
            <a:t> - Les domaines d'activité qui contribuent le plus à la décroissance globale du nombre de séjours sont les domaines D01 "Digestif" (contribution de 23,6%), D02 "Orthopédie traumatologie" (11,6%) et D10 "ORL stomatologie" (11,5%).</a:t>
          </a:r>
        </a:p>
        <a:p>
          <a:endParaRPr lang="fr-FR">
            <a:effectLst/>
          </a:endParaRPr>
        </a:p>
        <a:p>
          <a:endParaRPr lang="fr-FR">
            <a:effectLst/>
          </a:endParaRPr>
        </a:p>
        <a:p>
          <a:endParaRPr lang="fr-FR">
            <a:effectLst/>
          </a:endParaRPr>
        </a:p>
      </xdr:txBody>
    </xdr:sp>
    <xdr:clientData/>
  </xdr:twoCellAnchor>
  <xdr:twoCellAnchor editAs="oneCell">
    <xdr:from>
      <xdr:col>0</xdr:col>
      <xdr:colOff>94180</xdr:colOff>
      <xdr:row>43</xdr:row>
      <xdr:rowOff>111303</xdr:rowOff>
    </xdr:from>
    <xdr:to>
      <xdr:col>5</xdr:col>
      <xdr:colOff>225435</xdr:colOff>
      <xdr:row>62</xdr:row>
      <xdr:rowOff>99241</xdr:rowOff>
    </xdr:to>
    <xdr:pic>
      <xdr:nvPicPr>
        <xdr:cNvPr id="2" name="Image 1">
          <a:extLst>
            <a:ext uri="{FF2B5EF4-FFF2-40B4-BE49-F238E27FC236}">
              <a16:creationId xmlns:a16="http://schemas.microsoft.com/office/drawing/2014/main" id="{A9D2F0CA-8AF9-436B-99B6-0420D407E6B2}"/>
            </a:ext>
          </a:extLst>
        </xdr:cNvPr>
        <xdr:cNvPicPr>
          <a:picLocks noChangeAspect="1"/>
        </xdr:cNvPicPr>
      </xdr:nvPicPr>
      <xdr:blipFill>
        <a:blip xmlns:r="http://schemas.openxmlformats.org/officeDocument/2006/relationships" r:embed="rId1"/>
        <a:stretch>
          <a:fillRect/>
        </a:stretch>
      </xdr:blipFill>
      <xdr:spPr>
        <a:xfrm>
          <a:off x="94180" y="8630292"/>
          <a:ext cx="4968671" cy="3078747"/>
        </a:xfrm>
        <a:prstGeom prst="rect">
          <a:avLst/>
        </a:prstGeom>
      </xdr:spPr>
    </xdr:pic>
    <xdr:clientData/>
  </xdr:twoCellAnchor>
  <xdr:twoCellAnchor editAs="oneCell">
    <xdr:from>
      <xdr:col>0</xdr:col>
      <xdr:colOff>162675</xdr:colOff>
      <xdr:row>67</xdr:row>
      <xdr:rowOff>8562</xdr:rowOff>
    </xdr:from>
    <xdr:to>
      <xdr:col>5</xdr:col>
      <xdr:colOff>287833</xdr:colOff>
      <xdr:row>85</xdr:row>
      <xdr:rowOff>110136</xdr:rowOff>
    </xdr:to>
    <xdr:pic>
      <xdr:nvPicPr>
        <xdr:cNvPr id="3" name="Image 2">
          <a:extLst>
            <a:ext uri="{FF2B5EF4-FFF2-40B4-BE49-F238E27FC236}">
              <a16:creationId xmlns:a16="http://schemas.microsoft.com/office/drawing/2014/main" id="{519A2381-852B-4637-9BA1-BD60522660B5}"/>
            </a:ext>
          </a:extLst>
        </xdr:cNvPr>
        <xdr:cNvPicPr>
          <a:picLocks noChangeAspect="1"/>
        </xdr:cNvPicPr>
      </xdr:nvPicPr>
      <xdr:blipFill>
        <a:blip xmlns:r="http://schemas.openxmlformats.org/officeDocument/2006/relationships" r:embed="rId2"/>
        <a:stretch>
          <a:fillRect/>
        </a:stretch>
      </xdr:blipFill>
      <xdr:spPr>
        <a:xfrm>
          <a:off x="162675" y="14306764"/>
          <a:ext cx="4962574" cy="311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7</xdr:row>
      <xdr:rowOff>19050</xdr:rowOff>
    </xdr:to>
    <xdr:sp macro="" textlink="">
      <xdr:nvSpPr>
        <xdr:cNvPr id="2" name="ZoneTexte 1">
          <a:extLst>
            <a:ext uri="{FF2B5EF4-FFF2-40B4-BE49-F238E27FC236}">
              <a16:creationId xmlns:a16="http://schemas.microsoft.com/office/drawing/2014/main" id="{7834C833-FE49-461B-87C9-FB821CC38FB9}"/>
            </a:ext>
          </a:extLst>
        </xdr:cNvPr>
        <xdr:cNvSpPr txBox="1"/>
      </xdr:nvSpPr>
      <xdr:spPr>
        <a:xfrm>
          <a:off x="0" y="0"/>
          <a:ext cx="8439150" cy="1152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a:t>
          </a:r>
          <a:r>
            <a:rPr lang="fr-FR" sz="1100" b="1" baseline="0">
              <a:solidFill>
                <a:schemeClr val="bg2"/>
              </a:solidFill>
            </a:rPr>
            <a:t> groupe de planification (hors séances) </a:t>
          </a:r>
          <a:r>
            <a:rPr lang="fr-FR" sz="1100" b="1">
              <a:solidFill>
                <a:schemeClr val="bg2"/>
              </a:solidFill>
            </a:rPr>
            <a:t>:</a:t>
          </a:r>
        </a:p>
        <a:p>
          <a:endParaRPr lang="fr-FR" sz="1000" b="1">
            <a:solidFill>
              <a:schemeClr val="bg2"/>
            </a:solidFill>
          </a:endParaRPr>
        </a:p>
        <a:p>
          <a:r>
            <a:rPr lang="fr-FR" sz="1000">
              <a:solidFill>
                <a:schemeClr val="dk1"/>
              </a:solidFill>
              <a:effectLst/>
              <a:latin typeface="+mn-lt"/>
              <a:ea typeface="+mn-ea"/>
              <a:cs typeface="+mn-cs"/>
            </a:rPr>
            <a:t>  - En 2020, les deux groupes de planification majoritaires en nombre de sont endoscopies digestives (K02) et la pneumologie (X08) avec respectivement 8,4% et 6,0% des séjours.</a:t>
          </a:r>
        </a:p>
        <a:p>
          <a:r>
            <a:rPr lang="fr-FR" sz="1000">
              <a:solidFill>
                <a:schemeClr val="dk1"/>
              </a:solidFill>
              <a:effectLst/>
              <a:latin typeface="+mn-lt"/>
              <a:ea typeface="+mn-ea"/>
              <a:cs typeface="+mn-cs"/>
            </a:rPr>
            <a:t>  - Les</a:t>
          </a:r>
          <a:r>
            <a:rPr lang="fr-FR" sz="1000" baseline="0">
              <a:solidFill>
                <a:schemeClr val="dk1"/>
              </a:solidFill>
              <a:effectLst/>
              <a:latin typeface="+mn-lt"/>
              <a:ea typeface="+mn-ea"/>
              <a:cs typeface="+mn-cs"/>
            </a:rPr>
            <a:t> deux groupes de planification qui contribuent le plus à la décroissance du nombre de séjours sont les endoscopies digestives (K02 ; contribution de 12,5%) et la chirurgie ophtalmique et geste de cornée (C16 ; 8,9%).</a:t>
          </a:r>
        </a:p>
        <a:p>
          <a:r>
            <a:rPr lang="fr-FR" sz="1000" baseline="0">
              <a:solidFill>
                <a:schemeClr val="dk1"/>
              </a:solidFill>
              <a:effectLst/>
              <a:latin typeface="+mn-lt"/>
              <a:ea typeface="+mn-ea"/>
              <a:cs typeface="+mn-cs"/>
            </a:rPr>
            <a:t>  - Viennent ensuite l'hépato-gastro-entérologie (X02 ; 6,7%) et les chirugies autres de l'appareil locomoteur (C11 ; 6,2%).</a:t>
          </a:r>
        </a:p>
        <a:p>
          <a:endParaRPr lang="fr-FR" sz="1100" baseline="0">
            <a:solidFill>
              <a:schemeClr val="dk1"/>
            </a:solidFill>
            <a:effectLst/>
            <a:latin typeface="+mn-lt"/>
            <a:ea typeface="+mn-ea"/>
            <a:cs typeface="+mn-cs"/>
          </a:endParaRPr>
        </a:p>
      </xdr:txBody>
    </xdr:sp>
    <xdr:clientData/>
  </xdr:twoCellAnchor>
  <xdr:twoCellAnchor editAs="oneCell">
    <xdr:from>
      <xdr:col>0</xdr:col>
      <xdr:colOff>142875</xdr:colOff>
      <xdr:row>92</xdr:row>
      <xdr:rowOff>152400</xdr:rowOff>
    </xdr:from>
    <xdr:to>
      <xdr:col>5</xdr:col>
      <xdr:colOff>136054</xdr:colOff>
      <xdr:row>111</xdr:row>
      <xdr:rowOff>136282</xdr:rowOff>
    </xdr:to>
    <xdr:pic>
      <xdr:nvPicPr>
        <xdr:cNvPr id="6" name="Image 5">
          <a:extLst>
            <a:ext uri="{FF2B5EF4-FFF2-40B4-BE49-F238E27FC236}">
              <a16:creationId xmlns:a16="http://schemas.microsoft.com/office/drawing/2014/main" id="{57107852-2C7A-40F0-9BCD-294BB695F9A4}"/>
            </a:ext>
          </a:extLst>
        </xdr:cNvPr>
        <xdr:cNvPicPr>
          <a:picLocks noChangeAspect="1"/>
        </xdr:cNvPicPr>
      </xdr:nvPicPr>
      <xdr:blipFill>
        <a:blip xmlns:r="http://schemas.openxmlformats.org/officeDocument/2006/relationships" r:embed="rId1"/>
        <a:stretch>
          <a:fillRect/>
        </a:stretch>
      </xdr:blipFill>
      <xdr:spPr>
        <a:xfrm>
          <a:off x="142875" y="20955000"/>
          <a:ext cx="4822354" cy="3060457"/>
        </a:xfrm>
        <a:prstGeom prst="rect">
          <a:avLst/>
        </a:prstGeom>
      </xdr:spPr>
    </xdr:pic>
    <xdr:clientData/>
  </xdr:twoCellAnchor>
  <xdr:twoCellAnchor editAs="oneCell">
    <xdr:from>
      <xdr:col>0</xdr:col>
      <xdr:colOff>133350</xdr:colOff>
      <xdr:row>116</xdr:row>
      <xdr:rowOff>123825</xdr:rowOff>
    </xdr:from>
    <xdr:to>
      <xdr:col>7</xdr:col>
      <xdr:colOff>679164</xdr:colOff>
      <xdr:row>137</xdr:row>
      <xdr:rowOff>77638</xdr:rowOff>
    </xdr:to>
    <xdr:pic>
      <xdr:nvPicPr>
        <xdr:cNvPr id="7" name="Image 6">
          <a:extLst>
            <a:ext uri="{FF2B5EF4-FFF2-40B4-BE49-F238E27FC236}">
              <a16:creationId xmlns:a16="http://schemas.microsoft.com/office/drawing/2014/main" id="{37927500-C760-47A0-9D7C-97BA188F9585}"/>
            </a:ext>
          </a:extLst>
        </xdr:cNvPr>
        <xdr:cNvPicPr>
          <a:picLocks noChangeAspect="1"/>
        </xdr:cNvPicPr>
      </xdr:nvPicPr>
      <xdr:blipFill>
        <a:blip xmlns:r="http://schemas.openxmlformats.org/officeDocument/2006/relationships" r:embed="rId2"/>
        <a:stretch>
          <a:fillRect/>
        </a:stretch>
      </xdr:blipFill>
      <xdr:spPr>
        <a:xfrm>
          <a:off x="133350" y="24812625"/>
          <a:ext cx="6956139" cy="340186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12</xdr:col>
      <xdr:colOff>609600</xdr:colOff>
      <xdr:row>8</xdr:row>
      <xdr:rowOff>15060</xdr:rowOff>
    </xdr:to>
    <xdr:sp macro="" textlink="">
      <xdr:nvSpPr>
        <xdr:cNvPr id="2" name="ZoneTexte 1">
          <a:extLst>
            <a:ext uri="{FF2B5EF4-FFF2-40B4-BE49-F238E27FC236}">
              <a16:creationId xmlns:a16="http://schemas.microsoft.com/office/drawing/2014/main" id="{18E24AB1-95B2-493E-89CF-A02534ECA731}"/>
            </a:ext>
          </a:extLst>
        </xdr:cNvPr>
        <xdr:cNvSpPr txBox="1"/>
      </xdr:nvSpPr>
      <xdr:spPr>
        <a:xfrm>
          <a:off x="15240" y="15240"/>
          <a:ext cx="9342120" cy="1279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catégorie majeure de diagnostic et racine (hors séances) :</a:t>
          </a:r>
        </a:p>
        <a:p>
          <a:endParaRPr lang="fr-FR" sz="1000">
            <a:solidFill>
              <a:schemeClr val="dk1"/>
            </a:solidFill>
            <a:effectLst/>
            <a:latin typeface="+mn-lt"/>
            <a:ea typeface="+mn-ea"/>
            <a:cs typeface="+mn-cs"/>
          </a:endParaRPr>
        </a:p>
        <a:p>
          <a:r>
            <a:rPr lang="fr-FR" sz="1000">
              <a:solidFill>
                <a:schemeClr val="dk1"/>
              </a:solidFill>
              <a:effectLst/>
              <a:latin typeface="+mn-lt"/>
              <a:ea typeface="+mn-ea"/>
              <a:cs typeface="+mn-cs"/>
            </a:rPr>
            <a:t>- Les</a:t>
          </a:r>
          <a:r>
            <a:rPr lang="fr-FR" sz="1000" baseline="0">
              <a:solidFill>
                <a:schemeClr val="dk1"/>
              </a:solidFill>
              <a:effectLst/>
              <a:latin typeface="+mn-lt"/>
              <a:ea typeface="+mn-ea"/>
              <a:cs typeface="+mn-cs"/>
            </a:rPr>
            <a:t> cinq CMD qui contribuent le plus à la croissance du nombre de séjours sont dans l'ordre : les affections du tibe digestif (CMD 06), les affections et traumatismes de l'appareil musculosquelettique et du tissu conjonctif (CMD 08), les affections des oreilles, du nez, de la gorge, de la bouche et des dents (CMD 03), les affections de l'appareil circulatoire (CMD 05) et les affections du système nerveux (CMD 02).</a:t>
          </a:r>
          <a:endParaRPr lang="fr-FR" sz="1000">
            <a:effectLst/>
          </a:endParaRPr>
        </a:p>
        <a:p>
          <a:pPr eaLnBrk="1" fontAlgn="auto" latinLnBrk="0" hangingPunct="1"/>
          <a:r>
            <a:rPr lang="fr-FR" sz="1000" baseline="0">
              <a:solidFill>
                <a:schemeClr val="dk1"/>
              </a:solidFill>
              <a:effectLst/>
              <a:latin typeface="+mn-lt"/>
              <a:ea typeface="+mn-ea"/>
              <a:cs typeface="+mn-cs"/>
            </a:rPr>
            <a:t>- Au sein de chacune de ces cinq CMD, les cinq racines les plus contributrices à l'évolution de l'activité de la CMD sont présentées.</a:t>
          </a:r>
          <a:endParaRPr lang="fr-FR" sz="1000">
            <a:effectLst/>
          </a:endParaRPr>
        </a:p>
        <a:p>
          <a:r>
            <a:rPr lang="fr-FR" sz="1000">
              <a:solidFill>
                <a:schemeClr val="dk1"/>
              </a:solidFill>
              <a:effectLst/>
              <a:latin typeface="+mn-lt"/>
              <a:ea typeface="+mn-ea"/>
              <a:cs typeface="+mn-cs"/>
            </a:rPr>
            <a:t>- A titre d'exemple, la racine la plus contributrice à la croissance du volume économique de la CMD 06</a:t>
          </a:r>
          <a:r>
            <a:rPr lang="fr-FR" sz="1000" baseline="0">
              <a:solidFill>
                <a:schemeClr val="dk1"/>
              </a:solidFill>
              <a:effectLst/>
              <a:latin typeface="+mn-lt"/>
              <a:ea typeface="+mn-ea"/>
              <a:cs typeface="+mn-cs"/>
            </a:rPr>
            <a:t> est l'endoscopie digestive diagnostique et anesthésie, en ambulatoire (06K04) qui participe pour 5,2% en nombre de sejours à cette CMD.</a:t>
          </a:r>
          <a:endParaRPr lang="fr-FR" sz="10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xdr:rowOff>
    </xdr:from>
    <xdr:to>
      <xdr:col>12</xdr:col>
      <xdr:colOff>7328</xdr:colOff>
      <xdr:row>9</xdr:row>
      <xdr:rowOff>55246</xdr:rowOff>
    </xdr:to>
    <xdr:sp macro="" textlink="">
      <xdr:nvSpPr>
        <xdr:cNvPr id="2" name="ZoneTexte 1">
          <a:extLst>
            <a:ext uri="{FF2B5EF4-FFF2-40B4-BE49-F238E27FC236}">
              <a16:creationId xmlns:a16="http://schemas.microsoft.com/office/drawing/2014/main" id="{D97E03C5-6151-42CE-982C-FDBDE7E8A8F1}"/>
            </a:ext>
          </a:extLst>
        </xdr:cNvPr>
        <xdr:cNvSpPr txBox="1"/>
      </xdr:nvSpPr>
      <xdr:spPr>
        <a:xfrm>
          <a:off x="1" y="1"/>
          <a:ext cx="9986596" cy="23925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Prise</a:t>
          </a:r>
          <a:r>
            <a:rPr lang="fr-FR" sz="1100" b="1" baseline="0">
              <a:solidFill>
                <a:schemeClr val="bg2"/>
              </a:solidFill>
            </a:rPr>
            <a:t> en charge de la COVID </a:t>
          </a:r>
          <a:endParaRPr lang="fr-FR" sz="1100" b="1">
            <a:solidFill>
              <a:srgbClr val="FF0000"/>
            </a:solidFill>
          </a:endParaRPr>
        </a:p>
        <a:p>
          <a:endParaRPr lang="fr-FR" sz="1000">
            <a:solidFill>
              <a:schemeClr val="dk1"/>
            </a:solidFill>
            <a:effectLst/>
            <a:latin typeface="+mn-lt"/>
            <a:ea typeface="+mn-ea"/>
            <a:cs typeface="+mn-cs"/>
          </a:endParaRPr>
        </a:p>
        <a:p>
          <a:r>
            <a:rPr lang="fr-FR" sz="1000">
              <a:solidFill>
                <a:schemeClr val="dk1"/>
              </a:solidFill>
              <a:effectLst/>
              <a:latin typeface="+mn-lt"/>
              <a:ea typeface="+mn-ea"/>
              <a:cs typeface="+mn-cs"/>
            </a:rPr>
            <a:t>- En 2020</a:t>
          </a:r>
          <a:r>
            <a:rPr lang="fr-FR" sz="1000" baseline="0">
              <a:solidFill>
                <a:schemeClr val="dk1"/>
              </a:solidFill>
              <a:effectLst/>
              <a:latin typeface="+mn-lt"/>
              <a:ea typeface="+mn-ea"/>
              <a:cs typeface="+mn-cs"/>
            </a:rPr>
            <a:t>, l'ensemble des établissements MCO des secteurs ex-DG et ex-OQN ont réalisé au total près de 218 000 hospitalisations pour COVID, soit 0,7% des séjours de MCO (hors séances). Cette prise en charge a concerné 186 000 patients.</a:t>
          </a: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Cette prise en charge spécifique a suivi les vagues épidémiques. La première vague épidémique de la COVID-19, de mars à mai 2020, est caractérisée par une très forte hausse d’activité en avril (57 500 séjours). </a:t>
          </a:r>
          <a:r>
            <a:rPr lang="fr-FR" sz="1000" baseline="0">
              <a:solidFill>
                <a:schemeClr val="dk1"/>
              </a:solidFill>
              <a:effectLst/>
              <a:latin typeface="+mn-lt"/>
              <a:ea typeface="+mn-ea"/>
              <a:cs typeface="+mn-cs"/>
            </a:rPr>
            <a:t>Entre les deux vagues épidémiques, de juin à septembre, l'activité est au plus bas en juillet avec 2 000 séjours. Enfin, à la seconde vague épidémique, au dernier trimestre 2020, une nouvelle hausse d’activité </a:t>
          </a:r>
          <a:r>
            <a:rPr lang="fr-FR" sz="1000">
              <a:solidFill>
                <a:schemeClr val="dk1"/>
              </a:solidFill>
              <a:effectLst/>
              <a:latin typeface="+mn-lt"/>
              <a:ea typeface="+mn-ea"/>
              <a:cs typeface="+mn-cs"/>
            </a:rPr>
            <a:t>est observée en</a:t>
          </a:r>
          <a:r>
            <a:rPr lang="fr-FR" sz="1000" baseline="0">
              <a:solidFill>
                <a:schemeClr val="dk1"/>
              </a:solidFill>
              <a:effectLst/>
              <a:latin typeface="+mn-lt"/>
              <a:ea typeface="+mn-ea"/>
              <a:cs typeface="+mn-cs"/>
            </a:rPr>
            <a:t> </a:t>
          </a:r>
          <a:r>
            <a:rPr lang="fr-FR" sz="1000">
              <a:solidFill>
                <a:schemeClr val="dk1"/>
              </a:solidFill>
              <a:effectLst/>
              <a:latin typeface="+mn-lt"/>
              <a:ea typeface="+mn-ea"/>
              <a:cs typeface="+mn-cs"/>
            </a:rPr>
            <a:t>novembre (51 500</a:t>
          </a:r>
          <a:r>
            <a:rPr lang="fr-FR" sz="1000" baseline="0">
              <a:solidFill>
                <a:schemeClr val="dk1"/>
              </a:solidFill>
              <a:effectLst/>
              <a:latin typeface="+mn-lt"/>
              <a:ea typeface="+mn-ea"/>
              <a:cs typeface="+mn-cs"/>
            </a:rPr>
            <a:t> séjours</a:t>
          </a:r>
          <a:r>
            <a:rPr lang="fr-FR" sz="1000">
              <a:solidFill>
                <a:schemeClr val="dk1"/>
              </a:solidFill>
              <a:effectLst/>
              <a:latin typeface="+mn-lt"/>
              <a:ea typeface="+mn-ea"/>
              <a:cs typeface="+mn-cs"/>
            </a:rPr>
            <a:t>)</a:t>
          </a:r>
          <a:r>
            <a:rPr lang="fr-FR" sz="1000" baseline="0">
              <a:solidFill>
                <a:schemeClr val="dk1"/>
              </a:solidFill>
              <a:effectLst/>
              <a:latin typeface="+mn-lt"/>
              <a:ea typeface="+mn-ea"/>
              <a:cs typeface="+mn-cs"/>
            </a:rPr>
            <a:t>.</a:t>
          </a:r>
          <a:endParaRPr lang="fr-FR"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baseline="0">
              <a:solidFill>
                <a:schemeClr val="dk1"/>
              </a:solidFill>
              <a:effectLst/>
              <a:latin typeface="+mn-lt"/>
              <a:ea typeface="+mn-ea"/>
              <a:cs typeface="+mn-cs"/>
            </a:rPr>
            <a:t>- Plus d'un tiers des séjours COVID concerne des personnes âgées de 80 ans et plus (</a:t>
          </a:r>
          <a:r>
            <a:rPr lang="fr-FR" sz="1000">
              <a:solidFill>
                <a:schemeClr val="dk1"/>
              </a:solidFill>
              <a:effectLst/>
              <a:latin typeface="+mn-lt"/>
              <a:ea typeface="+mn-ea"/>
              <a:cs typeface="+mn-cs"/>
            </a:rPr>
            <a:t>75 300 séjours, soit 34</a:t>
          </a:r>
          <a:r>
            <a:rPr lang="fr-FR" sz="1000" baseline="0">
              <a:solidFill>
                <a:schemeClr val="dk1"/>
              </a:solidFill>
              <a:effectLst/>
              <a:latin typeface="+mn-lt"/>
              <a:ea typeface="+mn-ea"/>
              <a:cs typeface="+mn-cs"/>
            </a:rPr>
            <a:t>%). Cette proportion est seulement de 15% sur l'ensemble des séjours.</a:t>
          </a:r>
          <a:endParaRPr lang="fr-FR" sz="1000">
            <a:effectLst/>
          </a:endParaRPr>
        </a:p>
        <a:p>
          <a:r>
            <a:rPr lang="fr-FR" sz="1000" baseline="0">
              <a:solidFill>
                <a:schemeClr val="dk1"/>
              </a:solidFill>
              <a:effectLst/>
              <a:latin typeface="+mn-lt"/>
              <a:ea typeface="+mn-ea"/>
              <a:cs typeface="+mn-cs"/>
            </a:rPr>
            <a:t>- Les hommes sont majoritairement concernés, représentant 56% des hospitalisations. En comparaison, les hommes représentent 48% de l'ensemble des hospitalisations.</a:t>
          </a:r>
          <a:endParaRPr lang="fr-FR" sz="1000">
            <a:effectLst/>
          </a:endParaRPr>
        </a:p>
        <a:p>
          <a:r>
            <a:rPr lang="fr-FR" sz="1000" baseline="0">
              <a:solidFill>
                <a:schemeClr val="dk1"/>
              </a:solidFill>
              <a:effectLst/>
              <a:latin typeface="+mn-lt"/>
              <a:ea typeface="+mn-ea"/>
              <a:cs typeface="+mn-cs"/>
            </a:rPr>
            <a:t>- Les séjours des patients COVID sont principalement groupés dans le domaine d'activité relatif à la Pneumologie, puis à celui des maladies infectieuses et parasitaires.</a:t>
          </a:r>
          <a:endParaRPr lang="fr-FR" sz="1000">
            <a:effectLst/>
          </a:endParaRPr>
        </a:p>
        <a:p>
          <a:r>
            <a:rPr lang="fr-FR" sz="1000" baseline="0">
              <a:solidFill>
                <a:schemeClr val="dk1"/>
              </a:solidFill>
              <a:effectLst/>
              <a:latin typeface="+mn-lt"/>
              <a:ea typeface="+mn-ea"/>
              <a:cs typeface="+mn-cs"/>
            </a:rPr>
            <a:t>- Au total, en 2020, 45 700 patients COVID ont été hospitalisés en service de soins critiques.</a:t>
          </a:r>
          <a:endParaRPr lang="fr-FR" sz="1000">
            <a:effectLst/>
          </a:endParaRPr>
        </a:p>
        <a:p>
          <a:endParaRPr lang="fr-FR" sz="1000">
            <a:effectLst/>
          </a:endParaRPr>
        </a:p>
        <a:p>
          <a:r>
            <a:rPr lang="fr-FR" sz="1000">
              <a:effectLst/>
            </a:rPr>
            <a:t>Pour plus de détails : </a:t>
          </a:r>
          <a:r>
            <a:rPr kumimoji="0" lang="fr-FR" sz="1000" b="0" i="0" u="none" strike="noStrike" kern="0" cap="none" spc="0" normalizeH="0" baseline="0" noProof="0">
              <a:ln>
                <a:noFill/>
              </a:ln>
              <a:solidFill>
                <a:srgbClr val="00B0F0"/>
              </a:solidFill>
              <a:effectLst/>
              <a:uLnTx/>
              <a:uFillTx/>
              <a:latin typeface="+mn-lt"/>
              <a:ea typeface="+mn-ea"/>
              <a:cs typeface="+mn-cs"/>
            </a:rPr>
            <a:t>https://scancovid.scansante.fr</a:t>
          </a:r>
          <a:endParaRPr lang="fr-FR" sz="1000">
            <a:effectLst/>
          </a:endParaRPr>
        </a:p>
      </xdr:txBody>
    </xdr:sp>
    <xdr:clientData/>
  </xdr:twoCellAnchor>
  <xdr:twoCellAnchor editAs="oneCell">
    <xdr:from>
      <xdr:col>5</xdr:col>
      <xdr:colOff>358140</xdr:colOff>
      <xdr:row>11</xdr:row>
      <xdr:rowOff>152400</xdr:rowOff>
    </xdr:from>
    <xdr:to>
      <xdr:col>13</xdr:col>
      <xdr:colOff>340400</xdr:colOff>
      <xdr:row>28</xdr:row>
      <xdr:rowOff>85576</xdr:rowOff>
    </xdr:to>
    <xdr:pic>
      <xdr:nvPicPr>
        <xdr:cNvPr id="3" name="Image 2">
          <a:extLst>
            <a:ext uri="{FF2B5EF4-FFF2-40B4-BE49-F238E27FC236}">
              <a16:creationId xmlns:a16="http://schemas.microsoft.com/office/drawing/2014/main" id="{706DB0AA-698B-4C43-BCE3-7ECDE1A9B74F}"/>
            </a:ext>
          </a:extLst>
        </xdr:cNvPr>
        <xdr:cNvPicPr>
          <a:picLocks noChangeAspect="1"/>
        </xdr:cNvPicPr>
      </xdr:nvPicPr>
      <xdr:blipFill>
        <a:blip xmlns:r="http://schemas.openxmlformats.org/officeDocument/2006/relationships" r:embed="rId1"/>
        <a:stretch>
          <a:fillRect/>
        </a:stretch>
      </xdr:blipFill>
      <xdr:spPr>
        <a:xfrm>
          <a:off x="4808220" y="2804160"/>
          <a:ext cx="6322100" cy="26763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15240</xdr:colOff>
      <xdr:row>0</xdr:row>
      <xdr:rowOff>15241</xdr:rowOff>
    </xdr:from>
    <xdr:to>
      <xdr:col>8</xdr:col>
      <xdr:colOff>466725</xdr:colOff>
      <xdr:row>2</xdr:row>
      <xdr:rowOff>38101</xdr:rowOff>
    </xdr:to>
    <xdr:sp macro="" textlink="">
      <xdr:nvSpPr>
        <xdr:cNvPr id="4" name="ZoneTexte 3">
          <a:extLst>
            <a:ext uri="{FF2B5EF4-FFF2-40B4-BE49-F238E27FC236}">
              <a16:creationId xmlns:a16="http://schemas.microsoft.com/office/drawing/2014/main" id="{00000000-0008-0000-0E00-000004000000}"/>
            </a:ext>
          </a:extLst>
        </xdr:cNvPr>
        <xdr:cNvSpPr txBox="1"/>
      </xdr:nvSpPr>
      <xdr:spPr>
        <a:xfrm>
          <a:off x="15240" y="15241"/>
          <a:ext cx="7366635" cy="346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racine (hors séances)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12</xdr:col>
      <xdr:colOff>0</xdr:colOff>
      <xdr:row>8</xdr:row>
      <xdr:rowOff>0</xdr:rowOff>
    </xdr:to>
    <xdr:sp macro="" textlink="">
      <xdr:nvSpPr>
        <xdr:cNvPr id="4" name="ZoneTexte 3">
          <a:extLst>
            <a:ext uri="{FF2B5EF4-FFF2-40B4-BE49-F238E27FC236}">
              <a16:creationId xmlns:a16="http://schemas.microsoft.com/office/drawing/2014/main" id="{00000000-0008-0000-0F00-000004000000}"/>
            </a:ext>
          </a:extLst>
        </xdr:cNvPr>
        <xdr:cNvSpPr txBox="1"/>
      </xdr:nvSpPr>
      <xdr:spPr>
        <a:xfrm>
          <a:off x="15240" y="15240"/>
          <a:ext cx="8115300" cy="1264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Top racines (hors séances) :</a:t>
          </a:r>
        </a:p>
        <a:p>
          <a:endParaRPr lang="fr-FR" sz="1100" b="1">
            <a:solidFill>
              <a:schemeClr val="bg2"/>
            </a:solidFill>
          </a:endParaRPr>
        </a:p>
        <a:p>
          <a:r>
            <a:rPr lang="fr-FR" sz="1100">
              <a:solidFill>
                <a:schemeClr val="dk1"/>
              </a:solidFill>
              <a:effectLst/>
              <a:latin typeface="+mn-lt"/>
              <a:ea typeface="+mn-ea"/>
              <a:cs typeface="+mn-cs"/>
            </a:rPr>
            <a:t>- Les racines qui concentrent le plus de séjours concernent </a:t>
          </a:r>
          <a:r>
            <a:rPr lang="fr-FR" sz="1100" baseline="0">
              <a:solidFill>
                <a:schemeClr val="dk1"/>
              </a:solidFill>
              <a:effectLst/>
              <a:latin typeface="+mn-lt"/>
              <a:ea typeface="+mn-ea"/>
              <a:cs typeface="+mn-cs"/>
            </a:rPr>
            <a:t>les endoscopies digestives diagnostiques et anesthésies, en ambulatoire (racine 06K04, 5,2%), suivi par les interventions sur le cristallin avec ou sans vitrectomie (racine 02C05, 4,4%).</a:t>
          </a:r>
        </a:p>
        <a:p>
          <a:r>
            <a:rPr lang="fr-FR" sz="1100">
              <a:solidFill>
                <a:schemeClr val="dk1"/>
              </a:solidFill>
              <a:effectLst/>
              <a:latin typeface="+mn-lt"/>
              <a:ea typeface="+mn-ea"/>
              <a:cs typeface="+mn-cs"/>
            </a:rPr>
            <a:t>- Ces mêmes</a:t>
          </a:r>
          <a:r>
            <a:rPr lang="fr-FR" sz="1100" baseline="0">
              <a:solidFill>
                <a:schemeClr val="dk1"/>
              </a:solidFill>
              <a:effectLst/>
              <a:latin typeface="+mn-lt"/>
              <a:ea typeface="+mn-ea"/>
              <a:cs typeface="+mn-cs"/>
            </a:rPr>
            <a:t> racines sont les </a:t>
          </a:r>
          <a:r>
            <a:rPr lang="fr-FR" sz="1100">
              <a:solidFill>
                <a:schemeClr val="dk1"/>
              </a:solidFill>
              <a:effectLst/>
              <a:latin typeface="+mn-lt"/>
              <a:ea typeface="+mn-ea"/>
              <a:cs typeface="+mn-cs"/>
            </a:rPr>
            <a:t>plus contributrices à</a:t>
          </a:r>
          <a:r>
            <a:rPr lang="fr-FR" sz="1100" baseline="0">
              <a:solidFill>
                <a:schemeClr val="dk1"/>
              </a:solidFill>
              <a:effectLst/>
              <a:latin typeface="+mn-lt"/>
              <a:ea typeface="+mn-ea"/>
              <a:cs typeface="+mn-cs"/>
            </a:rPr>
            <a:t> la</a:t>
          </a:r>
          <a:r>
            <a:rPr lang="fr-FR" sz="1100">
              <a:solidFill>
                <a:schemeClr val="dk1"/>
              </a:solidFill>
              <a:effectLst/>
              <a:latin typeface="+mn-lt"/>
              <a:ea typeface="+mn-ea"/>
              <a:cs typeface="+mn-cs"/>
            </a:rPr>
            <a:t> diminution</a:t>
          </a:r>
          <a:r>
            <a:rPr lang="fr-FR" sz="1100" baseline="0">
              <a:solidFill>
                <a:schemeClr val="dk1"/>
              </a:solidFill>
              <a:effectLst/>
              <a:latin typeface="+mn-lt"/>
              <a:ea typeface="+mn-ea"/>
              <a:cs typeface="+mn-cs"/>
            </a:rPr>
            <a:t> d</a:t>
          </a:r>
          <a:r>
            <a:rPr lang="fr-FR" sz="1100">
              <a:solidFill>
                <a:schemeClr val="dk1"/>
              </a:solidFill>
              <a:effectLst/>
              <a:latin typeface="+mn-lt"/>
              <a:ea typeface="+mn-ea"/>
              <a:cs typeface="+mn-cs"/>
            </a:rPr>
            <a:t>e l'activité</a:t>
          </a:r>
          <a:r>
            <a:rPr lang="fr-FR" sz="1100" baseline="0">
              <a:solidFill>
                <a:schemeClr val="dk1"/>
              </a:solidFill>
              <a:effectLst/>
              <a:latin typeface="+mn-lt"/>
              <a:ea typeface="+mn-ea"/>
              <a:cs typeface="+mn-cs"/>
            </a:rPr>
            <a:t> entre 2019 et 2020.</a:t>
          </a:r>
        </a:p>
      </xdr:txBody>
    </xdr:sp>
    <xdr:clientData/>
  </xdr:twoCellAnchor>
  <xdr:twoCellAnchor editAs="oneCell">
    <xdr:from>
      <xdr:col>0</xdr:col>
      <xdr:colOff>91440</xdr:colOff>
      <xdr:row>24</xdr:row>
      <xdr:rowOff>106680</xdr:rowOff>
    </xdr:from>
    <xdr:to>
      <xdr:col>5</xdr:col>
      <xdr:colOff>171070</xdr:colOff>
      <xdr:row>43</xdr:row>
      <xdr:rowOff>90178</xdr:rowOff>
    </xdr:to>
    <xdr:pic>
      <xdr:nvPicPr>
        <xdr:cNvPr id="3" name="Image 2">
          <a:extLst>
            <a:ext uri="{FF2B5EF4-FFF2-40B4-BE49-F238E27FC236}">
              <a16:creationId xmlns:a16="http://schemas.microsoft.com/office/drawing/2014/main" id="{99C4F21F-3413-4932-B09A-56DFB979BF88}"/>
            </a:ext>
          </a:extLst>
        </xdr:cNvPr>
        <xdr:cNvPicPr>
          <a:picLocks noChangeAspect="1"/>
        </xdr:cNvPicPr>
      </xdr:nvPicPr>
      <xdr:blipFill>
        <a:blip xmlns:r="http://schemas.openxmlformats.org/officeDocument/2006/relationships" r:embed="rId1"/>
        <a:stretch>
          <a:fillRect/>
        </a:stretch>
      </xdr:blipFill>
      <xdr:spPr>
        <a:xfrm>
          <a:off x="91440" y="4648200"/>
          <a:ext cx="4407790" cy="302387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15239</xdr:colOff>
      <xdr:row>0</xdr:row>
      <xdr:rowOff>15240</xdr:rowOff>
    </xdr:from>
    <xdr:to>
      <xdr:col>7</xdr:col>
      <xdr:colOff>59879</xdr:colOff>
      <xdr:row>3</xdr:row>
      <xdr:rowOff>0</xdr:rowOff>
    </xdr:to>
    <xdr:sp macro="" textlink="">
      <xdr:nvSpPr>
        <xdr:cNvPr id="4" name="ZoneTexte 3">
          <a:extLst>
            <a:ext uri="{FF2B5EF4-FFF2-40B4-BE49-F238E27FC236}">
              <a16:creationId xmlns:a16="http://schemas.microsoft.com/office/drawing/2014/main" id="{00000000-0008-0000-1000-000004000000}"/>
            </a:ext>
          </a:extLst>
        </xdr:cNvPr>
        <xdr:cNvSpPr txBox="1"/>
      </xdr:nvSpPr>
      <xdr:spPr>
        <a:xfrm>
          <a:off x="15239" y="15240"/>
          <a:ext cx="8640000" cy="144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GHM (hors séances)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15238</xdr:colOff>
      <xdr:row>0</xdr:row>
      <xdr:rowOff>15240</xdr:rowOff>
    </xdr:from>
    <xdr:to>
      <xdr:col>11</xdr:col>
      <xdr:colOff>640080</xdr:colOff>
      <xdr:row>8</xdr:row>
      <xdr:rowOff>0</xdr:rowOff>
    </xdr:to>
    <xdr:sp macro="" textlink="">
      <xdr:nvSpPr>
        <xdr:cNvPr id="4" name="ZoneTexte 3">
          <a:extLst>
            <a:ext uri="{FF2B5EF4-FFF2-40B4-BE49-F238E27FC236}">
              <a16:creationId xmlns:a16="http://schemas.microsoft.com/office/drawing/2014/main" id="{00000000-0008-0000-1100-000004000000}"/>
            </a:ext>
          </a:extLst>
        </xdr:cNvPr>
        <xdr:cNvSpPr txBox="1"/>
      </xdr:nvSpPr>
      <xdr:spPr>
        <a:xfrm>
          <a:off x="15238" y="15240"/>
          <a:ext cx="7894322" cy="1264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Top GHM (hors séances) :</a:t>
          </a:r>
        </a:p>
        <a:p>
          <a:endParaRPr lang="fr-FR" sz="1000" b="1">
            <a:solidFill>
              <a:schemeClr val="bg2"/>
            </a:solidFill>
          </a:endParaRPr>
        </a:p>
        <a:p>
          <a:r>
            <a:rPr lang="fr-FR" sz="1000">
              <a:solidFill>
                <a:schemeClr val="dk1"/>
              </a:solidFill>
              <a:effectLst/>
              <a:latin typeface="+mn-lt"/>
              <a:ea typeface="+mn-ea"/>
              <a:cs typeface="+mn-cs"/>
            </a:rPr>
            <a:t>- Les GHM qui concentrent le plus d'activité</a:t>
          </a:r>
          <a:r>
            <a:rPr lang="fr-FR" sz="1000" baseline="0">
              <a:solidFill>
                <a:schemeClr val="dk1"/>
              </a:solidFill>
              <a:effectLst/>
              <a:latin typeface="+mn-lt"/>
              <a:ea typeface="+mn-ea"/>
              <a:cs typeface="+mn-cs"/>
            </a:rPr>
            <a:t> </a:t>
          </a:r>
          <a:r>
            <a:rPr lang="fr-FR" sz="1000">
              <a:solidFill>
                <a:schemeClr val="dk1"/>
              </a:solidFill>
              <a:effectLst/>
              <a:latin typeface="+mn-lt"/>
              <a:ea typeface="+mn-ea"/>
              <a:cs typeface="+mn-cs"/>
            </a:rPr>
            <a:t>en MCO, en nombre de séjours et en contribution à l'évolution, sont les endoscopies digestives diagnostiques</a:t>
          </a:r>
          <a:r>
            <a:rPr lang="fr-FR" sz="1000" baseline="0">
              <a:solidFill>
                <a:schemeClr val="dk1"/>
              </a:solidFill>
              <a:effectLst/>
              <a:latin typeface="+mn-lt"/>
              <a:ea typeface="+mn-ea"/>
              <a:cs typeface="+mn-cs"/>
            </a:rPr>
            <a:t> avec </a:t>
          </a:r>
          <a:r>
            <a:rPr lang="fr-FR" sz="1000">
              <a:solidFill>
                <a:schemeClr val="dk1"/>
              </a:solidFill>
              <a:effectLst/>
              <a:latin typeface="+mn-lt"/>
              <a:ea typeface="+mn-ea"/>
              <a:cs typeface="+mn-cs"/>
            </a:rPr>
            <a:t>anesthésie en ambulatoire (06K04J) et les interventions sur le cristallin avec ou sans vitrectomie, en ambulatoire (02C05J).</a:t>
          </a:r>
          <a:endParaRPr lang="fr-FR" sz="1000">
            <a:effectLst/>
          </a:endParaRPr>
        </a:p>
      </xdr:txBody>
    </xdr:sp>
    <xdr:clientData/>
  </xdr:twoCellAnchor>
  <xdr:twoCellAnchor editAs="oneCell">
    <xdr:from>
      <xdr:col>0</xdr:col>
      <xdr:colOff>419100</xdr:colOff>
      <xdr:row>25</xdr:row>
      <xdr:rowOff>60960</xdr:rowOff>
    </xdr:from>
    <xdr:to>
      <xdr:col>5</xdr:col>
      <xdr:colOff>474336</xdr:colOff>
      <xdr:row>44</xdr:row>
      <xdr:rowOff>45995</xdr:rowOff>
    </xdr:to>
    <xdr:pic>
      <xdr:nvPicPr>
        <xdr:cNvPr id="3" name="Image 2">
          <a:extLst>
            <a:ext uri="{FF2B5EF4-FFF2-40B4-BE49-F238E27FC236}">
              <a16:creationId xmlns:a16="http://schemas.microsoft.com/office/drawing/2014/main" id="{706E8B35-DCB1-4CC8-A296-5FCE05C8F316}"/>
            </a:ext>
          </a:extLst>
        </xdr:cNvPr>
        <xdr:cNvPicPr>
          <a:picLocks noChangeAspect="1"/>
        </xdr:cNvPicPr>
      </xdr:nvPicPr>
      <xdr:blipFill>
        <a:blip xmlns:r="http://schemas.openxmlformats.org/officeDocument/2006/relationships" r:embed="rId1"/>
        <a:stretch>
          <a:fillRect/>
        </a:stretch>
      </xdr:blipFill>
      <xdr:spPr>
        <a:xfrm>
          <a:off x="419100" y="4998720"/>
          <a:ext cx="4291956" cy="317019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1</xdr:rowOff>
    </xdr:from>
    <xdr:to>
      <xdr:col>9</xdr:col>
      <xdr:colOff>541020</xdr:colOff>
      <xdr:row>10</xdr:row>
      <xdr:rowOff>38101</xdr:rowOff>
    </xdr:to>
    <xdr:sp macro="" textlink="">
      <xdr:nvSpPr>
        <xdr:cNvPr id="2" name="ZoneTexte 1">
          <a:extLst>
            <a:ext uri="{FF2B5EF4-FFF2-40B4-BE49-F238E27FC236}">
              <a16:creationId xmlns:a16="http://schemas.microsoft.com/office/drawing/2014/main" id="{A433E875-4574-412A-A16B-30F785B8A630}"/>
            </a:ext>
          </a:extLst>
        </xdr:cNvPr>
        <xdr:cNvSpPr txBox="1"/>
      </xdr:nvSpPr>
      <xdr:spPr>
        <a:xfrm>
          <a:off x="0" y="1"/>
          <a:ext cx="8427720" cy="179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Focus sur les séances (y compris forfaits</a:t>
          </a:r>
          <a:r>
            <a:rPr lang="fr-FR" sz="1100" b="1" baseline="0">
              <a:solidFill>
                <a:schemeClr val="bg2"/>
              </a:solidFill>
            </a:rPr>
            <a:t> de dialyse hors centre, hos radiothérapie du secteur ex-OQN)</a:t>
          </a:r>
          <a:r>
            <a:rPr lang="fr-FR" sz="1100" b="1">
              <a:solidFill>
                <a:schemeClr val="bg2"/>
              </a:solidFill>
            </a:rPr>
            <a:t> :</a:t>
          </a:r>
        </a:p>
        <a:p>
          <a:pPr eaLnBrk="1" fontAlgn="auto" latinLnBrk="0" hangingPunct="1"/>
          <a:endParaRPr lang="fr-FR" sz="1000">
            <a:solidFill>
              <a:schemeClr val="dk1"/>
            </a:solidFill>
            <a:effectLst/>
            <a:latin typeface="+mn-lt"/>
            <a:ea typeface="+mn-ea"/>
            <a:cs typeface="+mn-cs"/>
          </a:endParaRPr>
        </a:p>
        <a:p>
          <a:pPr eaLnBrk="1" fontAlgn="auto" latinLnBrk="0" hangingPunct="1"/>
          <a:r>
            <a:rPr lang="fr-FR" sz="1000">
              <a:solidFill>
                <a:schemeClr val="dk1"/>
              </a:solidFill>
              <a:effectLst/>
              <a:latin typeface="+mn-lt"/>
              <a:ea typeface="+mn-ea"/>
              <a:cs typeface="+mn-cs"/>
            </a:rPr>
            <a:t>- Les séances sont des prises en charges itératives, pour des motifs thérapeutiques bien définis (principalement dialyse, chimiothérapie et radiothérapie), qui sont réalisées au cours d’une journée. </a:t>
          </a:r>
          <a:endParaRPr lang="fr-FR"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En 2020, 55,1% des séances réalisées</a:t>
          </a:r>
          <a:r>
            <a:rPr lang="fr-FR" sz="1000" baseline="0">
              <a:solidFill>
                <a:schemeClr val="dk1"/>
              </a:solidFill>
              <a:effectLst/>
              <a:latin typeface="+mn-lt"/>
              <a:ea typeface="+mn-ea"/>
              <a:cs typeface="+mn-cs"/>
            </a:rPr>
            <a:t> sont des séances et forfaits de dialyse, 27,6% des séances de chimiothérapie et 14,8% des séances d'irradiation. </a:t>
          </a:r>
        </a:p>
        <a:p>
          <a:pPr marL="0" marR="0" lvl="0" indent="0" defTabSz="914400" eaLnBrk="1" fontAlgn="auto" latinLnBrk="0" hangingPunct="1">
            <a:lnSpc>
              <a:spcPct val="100000"/>
            </a:lnSpc>
            <a:spcBef>
              <a:spcPts val="0"/>
            </a:spcBef>
            <a:spcAft>
              <a:spcPts val="0"/>
            </a:spcAft>
            <a:buClrTx/>
            <a:buSzTx/>
            <a:buFontTx/>
            <a:buNone/>
            <a:tabLst/>
            <a:defRPr/>
          </a:pPr>
          <a:r>
            <a:rPr lang="fr-FR" sz="1000" baseline="0">
              <a:solidFill>
                <a:schemeClr val="dk1"/>
              </a:solidFill>
              <a:effectLst/>
              <a:latin typeface="+mn-lt"/>
              <a:ea typeface="+mn-ea"/>
              <a:cs typeface="+mn-cs"/>
            </a:rPr>
            <a:t>- Par rapport à 2019, </a:t>
          </a:r>
          <a:r>
            <a:rPr lang="fr-FR" sz="1000">
              <a:solidFill>
                <a:schemeClr val="dk1"/>
              </a:solidFill>
              <a:effectLst/>
              <a:latin typeface="+mn-lt"/>
              <a:ea typeface="+mn-ea"/>
              <a:cs typeface="+mn-cs"/>
            </a:rPr>
            <a:t>les séances et forfaits de dialyse augmentent de +3,1% et les séances de chimiothérapie de +1,6%. La hausse des chimiothérapies est portée principalement par les chimiothérapies pour affections non tumorales (+6,7% de séances/forfaits).</a:t>
          </a:r>
        </a:p>
        <a:p>
          <a:pPr eaLnBrk="1" fontAlgn="auto" latinLnBrk="0" hangingPunct="1"/>
          <a:r>
            <a:rPr lang="fr-FR" sz="1000">
              <a:solidFill>
                <a:schemeClr val="dk1"/>
              </a:solidFill>
              <a:effectLst/>
              <a:latin typeface="+mn-lt"/>
              <a:ea typeface="+mn-ea"/>
              <a:cs typeface="+mn-cs"/>
            </a:rPr>
            <a:t>- Les séances d'irradiation</a:t>
          </a:r>
          <a:r>
            <a:rPr lang="fr-FR" sz="1000" baseline="0">
              <a:solidFill>
                <a:schemeClr val="dk1"/>
              </a:solidFill>
              <a:effectLst/>
              <a:latin typeface="+mn-lt"/>
              <a:ea typeface="+mn-ea"/>
              <a:cs typeface="+mn-cs"/>
            </a:rPr>
            <a:t> ont diminué de -6,9% entre 2019 et 2020. </a:t>
          </a:r>
        </a:p>
        <a:p>
          <a:pPr eaLnBrk="1" fontAlgn="auto" latinLnBrk="0" hangingPunct="1"/>
          <a:r>
            <a:rPr lang="fr-FR" sz="1000" baseline="0">
              <a:solidFill>
                <a:schemeClr val="dk1"/>
              </a:solidFill>
              <a:effectLst/>
              <a:latin typeface="+mn-lt"/>
              <a:ea typeface="+mn-ea"/>
              <a:cs typeface="+mn-cs"/>
            </a:rPr>
            <a:t>- Le nombre de séances d'oxygénothérapie hyperbare a diminué de -30,4%.</a:t>
          </a:r>
        </a:p>
        <a:p>
          <a:pPr eaLnBrk="1" fontAlgn="auto" latinLnBrk="0" hangingPunct="1"/>
          <a:endParaRPr lang="fr-FR">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15238</xdr:colOff>
      <xdr:row>0</xdr:row>
      <xdr:rowOff>15240</xdr:rowOff>
    </xdr:from>
    <xdr:to>
      <xdr:col>14</xdr:col>
      <xdr:colOff>209549</xdr:colOff>
      <xdr:row>8</xdr:row>
      <xdr:rowOff>9525</xdr:rowOff>
    </xdr:to>
    <xdr:sp macro="" textlink="">
      <xdr:nvSpPr>
        <xdr:cNvPr id="5" name="ZoneTexte 4">
          <a:extLst>
            <a:ext uri="{FF2B5EF4-FFF2-40B4-BE49-F238E27FC236}">
              <a16:creationId xmlns:a16="http://schemas.microsoft.com/office/drawing/2014/main" id="{00000000-0008-0000-0800-000005000000}"/>
            </a:ext>
          </a:extLst>
        </xdr:cNvPr>
        <xdr:cNvSpPr txBox="1"/>
      </xdr:nvSpPr>
      <xdr:spPr>
        <a:xfrm>
          <a:off x="15238" y="15240"/>
          <a:ext cx="9795511" cy="1289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type d'hospitalisation (y compris séances et forfaits de dialyse) :</a:t>
          </a:r>
        </a:p>
        <a:p>
          <a:pPr eaLnBrk="1" fontAlgn="auto" latinLnBrk="0" hangingPunct="1"/>
          <a:endParaRPr lang="fr-FR" sz="900">
            <a:solidFill>
              <a:srgbClr val="FF0000"/>
            </a:solidFill>
            <a:effectLst/>
          </a:endParaRPr>
        </a:p>
        <a:p>
          <a:r>
            <a:rPr lang="fr-FR" sz="1100">
              <a:solidFill>
                <a:schemeClr val="dk1"/>
              </a:solidFill>
              <a:effectLst/>
              <a:latin typeface="+mn-lt"/>
              <a:ea typeface="+mn-ea"/>
              <a:cs typeface="+mn-cs"/>
            </a:rPr>
            <a:t>  - En 2020, 16,5 millions de séjours en hospitalisation ont été réalisés par des établissements MCO.</a:t>
          </a:r>
          <a:r>
            <a:rPr lang="fr-FR" sz="1100" baseline="0">
              <a:solidFill>
                <a:schemeClr val="dk1"/>
              </a:solidFill>
              <a:effectLst/>
              <a:latin typeface="+mn-lt"/>
              <a:ea typeface="+mn-ea"/>
              <a:cs typeface="+mn-cs"/>
            </a:rPr>
            <a:t> I</a:t>
          </a:r>
          <a:r>
            <a:rPr lang="fr-FR" sz="1100">
              <a:solidFill>
                <a:schemeClr val="dk1"/>
              </a:solidFill>
              <a:effectLst/>
              <a:latin typeface="+mn-lt"/>
              <a:ea typeface="+mn-ea"/>
              <a:cs typeface="+mn-cs"/>
            </a:rPr>
            <a:t>ls ont concerné 11 millions de patients. </a:t>
          </a:r>
          <a:endParaRPr lang="fr-FR">
            <a:effectLst/>
          </a:endParaRPr>
        </a:p>
        <a:p>
          <a:r>
            <a:rPr lang="fr-FR" sz="1100">
              <a:solidFill>
                <a:schemeClr val="dk1"/>
              </a:solidFill>
              <a:effectLst/>
              <a:latin typeface="+mn-lt"/>
              <a:ea typeface="+mn-ea"/>
              <a:cs typeface="+mn-cs"/>
            </a:rPr>
            <a:t>  - Les établissements MCO ont réalisé 13,2 millions de séances et forfaits.</a:t>
          </a:r>
          <a:endParaRPr lang="fr-FR">
            <a:effectLst/>
          </a:endParaRPr>
        </a:p>
        <a:p>
          <a:r>
            <a:rPr lang="fr-FR" sz="1100">
              <a:solidFill>
                <a:schemeClr val="dk1"/>
              </a:solidFill>
              <a:effectLst/>
              <a:latin typeface="+mn-lt"/>
              <a:ea typeface="+mn-ea"/>
              <a:cs typeface="+mn-cs"/>
            </a:rPr>
            <a:t> </a:t>
          </a:r>
          <a:r>
            <a:rPr lang="fr-FR" sz="1100" baseline="0">
              <a:solidFill>
                <a:schemeClr val="dk1"/>
              </a:solidFill>
              <a:effectLst/>
              <a:latin typeface="+mn-lt"/>
              <a:ea typeface="+mn-ea"/>
              <a:cs typeface="+mn-cs"/>
            </a:rPr>
            <a:t> - En lien avec le crise sanitaire de 2020, les hospitalisations (hors séances) sont en forte diminution en nombre de séjours (-11,7%), de même que l'activité en ambulatoire (-11,8%). </a:t>
          </a:r>
          <a:endParaRPr lang="fr-FR">
            <a:effectLst/>
          </a:endParaRPr>
        </a:p>
        <a:p>
          <a:r>
            <a:rPr lang="fr-FR" sz="1100" baseline="0">
              <a:solidFill>
                <a:schemeClr val="dk1"/>
              </a:solidFill>
              <a:effectLst/>
              <a:latin typeface="+mn-lt"/>
              <a:ea typeface="+mn-ea"/>
              <a:cs typeface="+mn-cs"/>
            </a:rPr>
            <a:t> - Hors prises en charge COVID, les hospitalisations diminuent de -12,9% entre 2019 et 2020 et les séances sont stables (+0,9%),</a:t>
          </a:r>
          <a:endParaRPr lang="fr-FR">
            <a:effectLst/>
          </a:endParaRPr>
        </a:p>
        <a:p>
          <a:endParaRPr lang="fr-FR">
            <a:effectLst/>
          </a:endParaRPr>
        </a:p>
      </xdr:txBody>
    </xdr:sp>
    <xdr:clientData/>
  </xdr:twoCellAnchor>
  <xdr:twoCellAnchor editAs="oneCell">
    <xdr:from>
      <xdr:col>0</xdr:col>
      <xdr:colOff>769620</xdr:colOff>
      <xdr:row>22</xdr:row>
      <xdr:rowOff>76200</xdr:rowOff>
    </xdr:from>
    <xdr:to>
      <xdr:col>5</xdr:col>
      <xdr:colOff>56670</xdr:colOff>
      <xdr:row>41</xdr:row>
      <xdr:rowOff>59698</xdr:rowOff>
    </xdr:to>
    <xdr:pic>
      <xdr:nvPicPr>
        <xdr:cNvPr id="2" name="Image 1">
          <a:extLst>
            <a:ext uri="{FF2B5EF4-FFF2-40B4-BE49-F238E27FC236}">
              <a16:creationId xmlns:a16="http://schemas.microsoft.com/office/drawing/2014/main" id="{F074E029-43B8-41EE-9733-B7150F69D0E2}"/>
            </a:ext>
          </a:extLst>
        </xdr:cNvPr>
        <xdr:cNvPicPr>
          <a:picLocks noChangeAspect="1"/>
        </xdr:cNvPicPr>
      </xdr:nvPicPr>
      <xdr:blipFill>
        <a:blip xmlns:r="http://schemas.openxmlformats.org/officeDocument/2006/relationships" r:embed="rId1"/>
        <a:stretch>
          <a:fillRect/>
        </a:stretch>
      </xdr:blipFill>
      <xdr:spPr>
        <a:xfrm>
          <a:off x="769620" y="3924300"/>
          <a:ext cx="3249450" cy="3023878"/>
        </a:xfrm>
        <a:prstGeom prst="rect">
          <a:avLst/>
        </a:prstGeom>
      </xdr:spPr>
    </xdr:pic>
    <xdr:clientData/>
  </xdr:twoCellAnchor>
  <xdr:twoCellAnchor editAs="oneCell">
    <xdr:from>
      <xdr:col>6</xdr:col>
      <xdr:colOff>129540</xdr:colOff>
      <xdr:row>22</xdr:row>
      <xdr:rowOff>91440</xdr:rowOff>
    </xdr:from>
    <xdr:to>
      <xdr:col>10</xdr:col>
      <xdr:colOff>617492</xdr:colOff>
      <xdr:row>41</xdr:row>
      <xdr:rowOff>74938</xdr:rowOff>
    </xdr:to>
    <xdr:pic>
      <xdr:nvPicPr>
        <xdr:cNvPr id="4" name="Image 3">
          <a:extLst>
            <a:ext uri="{FF2B5EF4-FFF2-40B4-BE49-F238E27FC236}">
              <a16:creationId xmlns:a16="http://schemas.microsoft.com/office/drawing/2014/main" id="{598819F8-4249-463B-BF91-FEBEE5F9F7AA}"/>
            </a:ext>
          </a:extLst>
        </xdr:cNvPr>
        <xdr:cNvPicPr>
          <a:picLocks noChangeAspect="1"/>
        </xdr:cNvPicPr>
      </xdr:nvPicPr>
      <xdr:blipFill>
        <a:blip xmlns:r="http://schemas.openxmlformats.org/officeDocument/2006/relationships" r:embed="rId2"/>
        <a:stretch>
          <a:fillRect/>
        </a:stretch>
      </xdr:blipFill>
      <xdr:spPr>
        <a:xfrm>
          <a:off x="4754880" y="3939540"/>
          <a:ext cx="3139712" cy="3023878"/>
        </a:xfrm>
        <a:prstGeom prst="rect">
          <a:avLst/>
        </a:prstGeom>
      </xdr:spPr>
    </xdr:pic>
    <xdr:clientData/>
  </xdr:twoCellAnchor>
  <xdr:twoCellAnchor editAs="oneCell">
    <xdr:from>
      <xdr:col>11</xdr:col>
      <xdr:colOff>213360</xdr:colOff>
      <xdr:row>22</xdr:row>
      <xdr:rowOff>121920</xdr:rowOff>
    </xdr:from>
    <xdr:to>
      <xdr:col>17</xdr:col>
      <xdr:colOff>661800</xdr:colOff>
      <xdr:row>41</xdr:row>
      <xdr:rowOff>105418</xdr:rowOff>
    </xdr:to>
    <xdr:pic>
      <xdr:nvPicPr>
        <xdr:cNvPr id="6" name="Image 5">
          <a:extLst>
            <a:ext uri="{FF2B5EF4-FFF2-40B4-BE49-F238E27FC236}">
              <a16:creationId xmlns:a16="http://schemas.microsoft.com/office/drawing/2014/main" id="{7C1E9B78-405F-4830-8FFD-3DA60C4668DD}"/>
            </a:ext>
          </a:extLst>
        </xdr:cNvPr>
        <xdr:cNvPicPr>
          <a:picLocks noChangeAspect="1"/>
        </xdr:cNvPicPr>
      </xdr:nvPicPr>
      <xdr:blipFill>
        <a:blip xmlns:r="http://schemas.openxmlformats.org/officeDocument/2006/relationships" r:embed="rId3"/>
        <a:stretch>
          <a:fillRect/>
        </a:stretch>
      </xdr:blipFill>
      <xdr:spPr>
        <a:xfrm>
          <a:off x="8153400" y="3970020"/>
          <a:ext cx="4426080" cy="30238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15238</xdr:colOff>
      <xdr:row>0</xdr:row>
      <xdr:rowOff>15240</xdr:rowOff>
    </xdr:from>
    <xdr:to>
      <xdr:col>14</xdr:col>
      <xdr:colOff>209549</xdr:colOff>
      <xdr:row>8</xdr:row>
      <xdr:rowOff>9525</xdr:rowOff>
    </xdr:to>
    <xdr:sp macro="" textlink="">
      <xdr:nvSpPr>
        <xdr:cNvPr id="3" name="ZoneTexte 2">
          <a:extLst>
            <a:ext uri="{FF2B5EF4-FFF2-40B4-BE49-F238E27FC236}">
              <a16:creationId xmlns:a16="http://schemas.microsoft.com/office/drawing/2014/main" id="{F9F4E489-142A-4207-B896-51047EC33A03}"/>
            </a:ext>
          </a:extLst>
        </xdr:cNvPr>
        <xdr:cNvSpPr txBox="1"/>
      </xdr:nvSpPr>
      <xdr:spPr>
        <a:xfrm>
          <a:off x="15238" y="15240"/>
          <a:ext cx="9795511" cy="1289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effectLst/>
              <a:latin typeface="+mn-lt"/>
              <a:ea typeface="+mn-ea"/>
              <a:cs typeface="+mn-cs"/>
            </a:rPr>
            <a:t>Déclinaison par statut juridique </a:t>
          </a:r>
          <a:r>
            <a:rPr lang="fr-FR" sz="1100" b="1" baseline="0">
              <a:solidFill>
                <a:schemeClr val="bg2"/>
              </a:solidFill>
              <a:effectLst/>
              <a:latin typeface="+mn-lt"/>
              <a:ea typeface="+mn-ea"/>
              <a:cs typeface="+mn-cs"/>
            </a:rPr>
            <a:t>(hors séances)</a:t>
          </a:r>
          <a:r>
            <a:rPr lang="fr-FR" sz="1100" b="1">
              <a:solidFill>
                <a:schemeClr val="bg2"/>
              </a:solidFill>
              <a:effectLst/>
              <a:latin typeface="+mn-lt"/>
              <a:ea typeface="+mn-ea"/>
              <a:cs typeface="+mn-cs"/>
            </a:rPr>
            <a:t> :</a:t>
          </a:r>
          <a:endParaRPr lang="fr-FR">
            <a:solidFill>
              <a:schemeClr val="bg2"/>
            </a:solidFill>
            <a:effectLst/>
          </a:endParaRPr>
        </a:p>
        <a:p>
          <a:pPr eaLnBrk="1" fontAlgn="auto" latinLnBrk="0" hangingPunct="1"/>
          <a:endParaRPr lang="fr-FR" sz="1000">
            <a:solidFill>
              <a:srgbClr val="FF0000"/>
            </a:solidFill>
            <a:effectLst/>
          </a:endParaRPr>
        </a:p>
        <a:p>
          <a:r>
            <a:rPr lang="fr-FR" sz="1100">
              <a:solidFill>
                <a:schemeClr val="dk1"/>
              </a:solidFill>
              <a:effectLst/>
              <a:latin typeface="+mn-lt"/>
              <a:ea typeface="+mn-ea"/>
              <a:cs typeface="+mn-cs"/>
            </a:rPr>
            <a:t>- Les</a:t>
          </a:r>
          <a:r>
            <a:rPr lang="fr-FR" sz="1100" baseline="0">
              <a:solidFill>
                <a:schemeClr val="dk1"/>
              </a:solidFill>
              <a:effectLst/>
              <a:latin typeface="+mn-lt"/>
              <a:ea typeface="+mn-ea"/>
              <a:cs typeface="+mn-cs"/>
            </a:rPr>
            <a:t> établissement publics regroupent la majorité des séjours (56,9%), un tiers de séjours sont pris en charge par les établissement privés commerciaux et moins de 10% par les établissements privés d'intérêt collectif.</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Hors prises en charge COVID, l'évolution de l'activité varie peu selon le statut d'établissement, la diminution d 'activité est un peu moins marquée pour les établissements privés d'intérêt collectif (-11,0%) que pour les établissements publics (-13,4%) et les établissements privés commerciaux (-12,6%).</a:t>
          </a:r>
          <a:endParaRPr lang="fr-F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endParaRPr lang="fr-FR" sz="1100" baseline="0">
            <a:solidFill>
              <a:schemeClr val="dk1"/>
            </a:solidFill>
            <a:effectLst/>
            <a:latin typeface="+mn-lt"/>
            <a:ea typeface="+mn-ea"/>
            <a:cs typeface="+mn-cs"/>
          </a:endParaRPr>
        </a:p>
      </xdr:txBody>
    </xdr:sp>
    <xdr:clientData/>
  </xdr:twoCellAnchor>
  <xdr:twoCellAnchor editAs="oneCell">
    <xdr:from>
      <xdr:col>0</xdr:col>
      <xdr:colOff>1425388</xdr:colOff>
      <xdr:row>21</xdr:row>
      <xdr:rowOff>53788</xdr:rowOff>
    </xdr:from>
    <xdr:to>
      <xdr:col>5</xdr:col>
      <xdr:colOff>107146</xdr:colOff>
      <xdr:row>40</xdr:row>
      <xdr:rowOff>42220</xdr:rowOff>
    </xdr:to>
    <xdr:pic>
      <xdr:nvPicPr>
        <xdr:cNvPr id="2" name="Image 1">
          <a:extLst>
            <a:ext uri="{FF2B5EF4-FFF2-40B4-BE49-F238E27FC236}">
              <a16:creationId xmlns:a16="http://schemas.microsoft.com/office/drawing/2014/main" id="{987A391B-7162-4207-9D54-798196BCED6A}"/>
            </a:ext>
          </a:extLst>
        </xdr:cNvPr>
        <xdr:cNvPicPr>
          <a:picLocks noChangeAspect="1"/>
        </xdr:cNvPicPr>
      </xdr:nvPicPr>
      <xdr:blipFill>
        <a:blip xmlns:r="http://schemas.openxmlformats.org/officeDocument/2006/relationships" r:embed="rId1"/>
        <a:stretch>
          <a:fillRect/>
        </a:stretch>
      </xdr:blipFill>
      <xdr:spPr>
        <a:xfrm>
          <a:off x="1425388" y="4016188"/>
          <a:ext cx="3316511" cy="3054361"/>
        </a:xfrm>
        <a:prstGeom prst="rect">
          <a:avLst/>
        </a:prstGeom>
      </xdr:spPr>
    </xdr:pic>
    <xdr:clientData/>
  </xdr:twoCellAnchor>
  <xdr:twoCellAnchor editAs="oneCell">
    <xdr:from>
      <xdr:col>6</xdr:col>
      <xdr:colOff>251012</xdr:colOff>
      <xdr:row>21</xdr:row>
      <xdr:rowOff>80682</xdr:rowOff>
    </xdr:from>
    <xdr:to>
      <xdr:col>11</xdr:col>
      <xdr:colOff>61590</xdr:colOff>
      <xdr:row>40</xdr:row>
      <xdr:rowOff>69114</xdr:rowOff>
    </xdr:to>
    <xdr:pic>
      <xdr:nvPicPr>
        <xdr:cNvPr id="5" name="Image 4">
          <a:extLst>
            <a:ext uri="{FF2B5EF4-FFF2-40B4-BE49-F238E27FC236}">
              <a16:creationId xmlns:a16="http://schemas.microsoft.com/office/drawing/2014/main" id="{922E1C12-4AB3-44C4-A540-62E949BA3EF8}"/>
            </a:ext>
          </a:extLst>
        </xdr:cNvPr>
        <xdr:cNvPicPr>
          <a:picLocks noChangeAspect="1"/>
        </xdr:cNvPicPr>
      </xdr:nvPicPr>
      <xdr:blipFill>
        <a:blip xmlns:r="http://schemas.openxmlformats.org/officeDocument/2006/relationships" r:embed="rId2"/>
        <a:stretch>
          <a:fillRect/>
        </a:stretch>
      </xdr:blipFill>
      <xdr:spPr>
        <a:xfrm>
          <a:off x="5549153" y="4043082"/>
          <a:ext cx="3127519" cy="3054361"/>
        </a:xfrm>
        <a:prstGeom prst="rect">
          <a:avLst/>
        </a:prstGeom>
      </xdr:spPr>
    </xdr:pic>
    <xdr:clientData/>
  </xdr:twoCellAnchor>
  <xdr:twoCellAnchor editAs="oneCell">
    <xdr:from>
      <xdr:col>11</xdr:col>
      <xdr:colOff>636494</xdr:colOff>
      <xdr:row>21</xdr:row>
      <xdr:rowOff>71718</xdr:rowOff>
    </xdr:from>
    <xdr:to>
      <xdr:col>18</xdr:col>
      <xdr:colOff>424952</xdr:colOff>
      <xdr:row>40</xdr:row>
      <xdr:rowOff>60150</xdr:rowOff>
    </xdr:to>
    <xdr:pic>
      <xdr:nvPicPr>
        <xdr:cNvPr id="9" name="Image 8">
          <a:extLst>
            <a:ext uri="{FF2B5EF4-FFF2-40B4-BE49-F238E27FC236}">
              <a16:creationId xmlns:a16="http://schemas.microsoft.com/office/drawing/2014/main" id="{C27230FB-E591-4DF6-BCC6-30F956BE5885}"/>
            </a:ext>
          </a:extLst>
        </xdr:cNvPr>
        <xdr:cNvPicPr>
          <a:picLocks noChangeAspect="1"/>
        </xdr:cNvPicPr>
      </xdr:nvPicPr>
      <xdr:blipFill>
        <a:blip xmlns:r="http://schemas.openxmlformats.org/officeDocument/2006/relationships" r:embed="rId3"/>
        <a:stretch>
          <a:fillRect/>
        </a:stretch>
      </xdr:blipFill>
      <xdr:spPr>
        <a:xfrm>
          <a:off x="9251576" y="4034118"/>
          <a:ext cx="4432176" cy="30543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49529</xdr:colOff>
      <xdr:row>0</xdr:row>
      <xdr:rowOff>15241</xdr:rowOff>
    </xdr:from>
    <xdr:to>
      <xdr:col>12</xdr:col>
      <xdr:colOff>266700</xdr:colOff>
      <xdr:row>7</xdr:row>
      <xdr:rowOff>114301</xdr:rowOff>
    </xdr:to>
    <xdr:sp macro="" textlink="">
      <xdr:nvSpPr>
        <xdr:cNvPr id="2" name="ZoneTexte 1">
          <a:extLst>
            <a:ext uri="{FF2B5EF4-FFF2-40B4-BE49-F238E27FC236}">
              <a16:creationId xmlns:a16="http://schemas.microsoft.com/office/drawing/2014/main" id="{CB82057B-C05A-4844-88E3-04DAB369B97A}"/>
            </a:ext>
          </a:extLst>
        </xdr:cNvPr>
        <xdr:cNvSpPr txBox="1"/>
      </xdr:nvSpPr>
      <xdr:spPr>
        <a:xfrm>
          <a:off x="49529" y="15241"/>
          <a:ext cx="9123046" cy="1813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mois (hors séances) :</a:t>
          </a:r>
        </a:p>
        <a:p>
          <a:endParaRPr lang="fr-FR" sz="1100">
            <a:solidFill>
              <a:sysClr val="windowText" lastClr="000000"/>
            </a:solidFill>
            <a:effectLst/>
            <a:latin typeface="+mn-lt"/>
            <a:ea typeface="+mn-ea"/>
            <a:cs typeface="+mn-cs"/>
          </a:endParaRPr>
        </a:p>
        <a:p>
          <a:r>
            <a:rPr lang="fr-FR" sz="1000">
              <a:solidFill>
                <a:schemeClr val="tx1"/>
              </a:solidFill>
              <a:effectLst/>
              <a:latin typeface="+mn-lt"/>
              <a:ea typeface="+mn-ea"/>
              <a:cs typeface="+mn-cs"/>
            </a:rPr>
            <a:t>- L’impact de la crise sanitaire est particulièrement visible lors de la première vague épidémique. Les plus fortes</a:t>
          </a:r>
          <a:r>
            <a:rPr lang="fr-FR" sz="1000" baseline="0">
              <a:solidFill>
                <a:schemeClr val="tx1"/>
              </a:solidFill>
              <a:effectLst/>
              <a:latin typeface="+mn-lt"/>
              <a:ea typeface="+mn-ea"/>
              <a:cs typeface="+mn-cs"/>
            </a:rPr>
            <a:t> baisses d'activité sont observées durant les </a:t>
          </a:r>
          <a:r>
            <a:rPr lang="fr-FR" sz="1000">
              <a:solidFill>
                <a:schemeClr val="tx1"/>
              </a:solidFill>
              <a:effectLst/>
              <a:latin typeface="+mn-lt"/>
              <a:ea typeface="+mn-ea"/>
              <a:cs typeface="+mn-cs"/>
            </a:rPr>
            <a:t>mois de mars, avril et mai 2020. Plus de 80% de la baisse annuelle de l'activité </a:t>
          </a:r>
          <a:r>
            <a:rPr lang="fr-FR" sz="1000" baseline="0">
              <a:solidFill>
                <a:schemeClr val="tx1"/>
              </a:solidFill>
              <a:effectLst/>
              <a:latin typeface="+mn-lt"/>
              <a:ea typeface="+mn-ea"/>
              <a:cs typeface="+mn-cs"/>
            </a:rPr>
            <a:t>est impoutable à cette période de mars à mai</a:t>
          </a:r>
          <a:r>
            <a:rPr lang="fr-FR" sz="1000">
              <a:solidFill>
                <a:schemeClr val="tx1"/>
              </a:solidFill>
              <a:effectLst/>
              <a:latin typeface="+mn-lt"/>
              <a:ea typeface="+mn-ea"/>
              <a:cs typeface="+mn-cs"/>
            </a:rPr>
            <a:t>. </a:t>
          </a:r>
        </a:p>
        <a:p>
          <a:r>
            <a:rPr lang="fr-FR" sz="1000">
              <a:solidFill>
                <a:schemeClr val="tx1"/>
              </a:solidFill>
              <a:effectLst/>
              <a:latin typeface="+mn-lt"/>
              <a:ea typeface="+mn-ea"/>
              <a:cs typeface="+mn-cs"/>
            </a:rPr>
            <a:t>- Entre juin et août le niveau</a:t>
          </a:r>
          <a:r>
            <a:rPr lang="fr-FR" sz="1000" baseline="0">
              <a:solidFill>
                <a:schemeClr val="tx1"/>
              </a:solidFill>
              <a:effectLst/>
              <a:latin typeface="+mn-lt"/>
              <a:ea typeface="+mn-ea"/>
              <a:cs typeface="+mn-cs"/>
            </a:rPr>
            <a:t> d'activité 2020 reste inférieur au niveau d'activité</a:t>
          </a:r>
          <a:r>
            <a:rPr lang="fr-FR" sz="1000">
              <a:solidFill>
                <a:schemeClr val="tx1"/>
              </a:solidFill>
              <a:effectLst/>
              <a:latin typeface="+mn-lt"/>
              <a:ea typeface="+mn-ea"/>
              <a:cs typeface="+mn-cs"/>
            </a:rPr>
            <a:t> à 2019. En septembre</a:t>
          </a:r>
          <a:r>
            <a:rPr lang="fr-FR" sz="1000" baseline="0">
              <a:solidFill>
                <a:schemeClr val="tx1"/>
              </a:solidFill>
              <a:effectLst/>
              <a:latin typeface="+mn-lt"/>
              <a:ea typeface="+mn-ea"/>
              <a:cs typeface="+mn-cs"/>
            </a:rPr>
            <a:t> 2020, le nombre de séjours est supérieur à celui de septembre 2019, néanmoins cette évolution est impactée par un effet jour ouvré positif.</a:t>
          </a:r>
          <a:endParaRPr lang="fr-FR" sz="1000">
            <a:solidFill>
              <a:schemeClr val="tx1"/>
            </a:solidFill>
            <a:effectLst/>
          </a:endParaRPr>
        </a:p>
        <a:p>
          <a:r>
            <a:rPr lang="fr-FR" sz="1000">
              <a:solidFill>
                <a:schemeClr val="tx1"/>
              </a:solidFill>
              <a:effectLst/>
              <a:latin typeface="+mn-lt"/>
              <a:ea typeface="+mn-ea"/>
              <a:cs typeface="+mn-cs"/>
            </a:rPr>
            <a:t>- Avec</a:t>
          </a:r>
          <a:r>
            <a:rPr lang="fr-FR" sz="1000" baseline="0">
              <a:solidFill>
                <a:schemeClr val="tx1"/>
              </a:solidFill>
              <a:effectLst/>
              <a:latin typeface="+mn-lt"/>
              <a:ea typeface="+mn-ea"/>
              <a:cs typeface="+mn-cs"/>
            </a:rPr>
            <a:t> l'arrivée de la seconde vague épidémique de COVID-19, l</a:t>
          </a:r>
          <a:r>
            <a:rPr lang="fr-FR" sz="1000">
              <a:solidFill>
                <a:schemeClr val="tx1"/>
              </a:solidFill>
              <a:effectLst/>
              <a:latin typeface="+mn-lt"/>
              <a:ea typeface="+mn-ea"/>
              <a:cs typeface="+mn-cs"/>
            </a:rPr>
            <a:t>e dernier trimestre</a:t>
          </a:r>
          <a:r>
            <a:rPr lang="fr-FR" sz="1000" baseline="0">
              <a:solidFill>
                <a:schemeClr val="tx1"/>
              </a:solidFill>
              <a:effectLst/>
              <a:latin typeface="+mn-lt"/>
              <a:ea typeface="+mn-ea"/>
              <a:cs typeface="+mn-cs"/>
            </a:rPr>
            <a:t> est de nouveau marqué par nouvelle baisse d'activité, toutefois nettement mois marquée qu'au printemps.</a:t>
          </a:r>
          <a:r>
            <a:rPr lang="fr-FR" sz="1000">
              <a:solidFill>
                <a:schemeClr val="tx1"/>
              </a:solidFill>
              <a:effectLst/>
              <a:latin typeface="+mn-lt"/>
              <a:ea typeface="+mn-ea"/>
              <a:cs typeface="+mn-cs"/>
            </a:rPr>
            <a:t>  </a:t>
          </a:r>
          <a:endParaRPr lang="fr-FR" sz="1000">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baseline="0">
              <a:solidFill>
                <a:schemeClr val="tx1"/>
              </a:solidFill>
              <a:effectLst/>
              <a:latin typeface="+mn-lt"/>
              <a:ea typeface="+mn-ea"/>
              <a:cs typeface="+mn-cs"/>
            </a:rPr>
            <a:t>- </a:t>
          </a:r>
          <a:r>
            <a:rPr lang="fr-FR" sz="1000">
              <a:solidFill>
                <a:schemeClr val="tx1"/>
              </a:solidFill>
              <a:effectLst/>
              <a:latin typeface="+mn-lt"/>
              <a:ea typeface="+mn-ea"/>
              <a:cs typeface="+mn-cs"/>
            </a:rPr>
            <a:t>En excluant les prises en charge pour COVID, des</a:t>
          </a:r>
          <a:r>
            <a:rPr lang="fr-FR" sz="1000" baseline="0">
              <a:solidFill>
                <a:schemeClr val="tx1"/>
              </a:solidFill>
              <a:effectLst/>
              <a:latin typeface="+mn-lt"/>
              <a:ea typeface="+mn-ea"/>
              <a:cs typeface="+mn-cs"/>
            </a:rPr>
            <a:t> écart d'</a:t>
          </a:r>
          <a:r>
            <a:rPr lang="fr-FR" sz="1000">
              <a:solidFill>
                <a:schemeClr val="tx1"/>
              </a:solidFill>
              <a:effectLst/>
              <a:latin typeface="+mn-lt"/>
              <a:ea typeface="+mn-ea"/>
              <a:cs typeface="+mn-cs"/>
            </a:rPr>
            <a:t>évolutions des nombres de séjours de plus de</a:t>
          </a:r>
          <a:r>
            <a:rPr lang="fr-FR" sz="1000" baseline="0">
              <a:solidFill>
                <a:schemeClr val="tx1"/>
              </a:solidFill>
              <a:effectLst/>
              <a:latin typeface="+mn-lt"/>
              <a:ea typeface="+mn-ea"/>
              <a:cs typeface="+mn-cs"/>
            </a:rPr>
            <a:t> 3 points sont observés sur les mois d'avril et novembre, marquant les deux premières vagues épidémiques.</a:t>
          </a:r>
          <a:endParaRPr lang="fr-FR" sz="1000">
            <a:solidFill>
              <a:schemeClr val="tx1"/>
            </a:solidFill>
            <a:effectLst/>
          </a:endParaRPr>
        </a:p>
        <a:p>
          <a:endParaRPr lang="fr-FR" sz="1100" b="1">
            <a:solidFill>
              <a:schemeClr val="bg2"/>
            </a:solidFill>
          </a:endParaRPr>
        </a:p>
      </xdr:txBody>
    </xdr:sp>
    <xdr:clientData/>
  </xdr:twoCellAnchor>
  <xdr:twoCellAnchor editAs="oneCell">
    <xdr:from>
      <xdr:col>0</xdr:col>
      <xdr:colOff>327660</xdr:colOff>
      <xdr:row>30</xdr:row>
      <xdr:rowOff>15240</xdr:rowOff>
    </xdr:from>
    <xdr:to>
      <xdr:col>9</xdr:col>
      <xdr:colOff>457802</xdr:colOff>
      <xdr:row>49</xdr:row>
      <xdr:rowOff>103916</xdr:rowOff>
    </xdr:to>
    <xdr:pic>
      <xdr:nvPicPr>
        <xdr:cNvPr id="5" name="Image 4">
          <a:extLst>
            <a:ext uri="{FF2B5EF4-FFF2-40B4-BE49-F238E27FC236}">
              <a16:creationId xmlns:a16="http://schemas.microsoft.com/office/drawing/2014/main" id="{7A57804F-B86B-4D07-AB46-01CA7210EFD4}"/>
            </a:ext>
          </a:extLst>
        </xdr:cNvPr>
        <xdr:cNvPicPr>
          <a:picLocks noChangeAspect="1"/>
        </xdr:cNvPicPr>
      </xdr:nvPicPr>
      <xdr:blipFill>
        <a:blip xmlns:r="http://schemas.openxmlformats.org/officeDocument/2006/relationships" r:embed="rId1"/>
        <a:stretch>
          <a:fillRect/>
        </a:stretch>
      </xdr:blipFill>
      <xdr:spPr>
        <a:xfrm>
          <a:off x="327660" y="6659880"/>
          <a:ext cx="6950042" cy="3273836"/>
        </a:xfrm>
        <a:prstGeom prst="rect">
          <a:avLst/>
        </a:prstGeom>
      </xdr:spPr>
    </xdr:pic>
    <xdr:clientData/>
  </xdr:twoCellAnchor>
  <xdr:twoCellAnchor editAs="oneCell">
    <xdr:from>
      <xdr:col>10</xdr:col>
      <xdr:colOff>114300</xdr:colOff>
      <xdr:row>30</xdr:row>
      <xdr:rowOff>91440</xdr:rowOff>
    </xdr:from>
    <xdr:to>
      <xdr:col>20</xdr:col>
      <xdr:colOff>393824</xdr:colOff>
      <xdr:row>50</xdr:row>
      <xdr:rowOff>116117</xdr:rowOff>
    </xdr:to>
    <xdr:pic>
      <xdr:nvPicPr>
        <xdr:cNvPr id="6" name="Image 5">
          <a:extLst>
            <a:ext uri="{FF2B5EF4-FFF2-40B4-BE49-F238E27FC236}">
              <a16:creationId xmlns:a16="http://schemas.microsoft.com/office/drawing/2014/main" id="{005E5163-F94C-471F-BCBA-8EAF0691116A}"/>
            </a:ext>
          </a:extLst>
        </xdr:cNvPr>
        <xdr:cNvPicPr>
          <a:picLocks noChangeAspect="1"/>
        </xdr:cNvPicPr>
      </xdr:nvPicPr>
      <xdr:blipFill>
        <a:blip xmlns:r="http://schemas.openxmlformats.org/officeDocument/2006/relationships" r:embed="rId2"/>
        <a:stretch>
          <a:fillRect/>
        </a:stretch>
      </xdr:blipFill>
      <xdr:spPr>
        <a:xfrm>
          <a:off x="7612380" y="6736080"/>
          <a:ext cx="7297544" cy="33774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15238</xdr:colOff>
      <xdr:row>0</xdr:row>
      <xdr:rowOff>15241</xdr:rowOff>
    </xdr:from>
    <xdr:to>
      <xdr:col>9</xdr:col>
      <xdr:colOff>510540</xdr:colOff>
      <xdr:row>7</xdr:row>
      <xdr:rowOff>121920</xdr:rowOff>
    </xdr:to>
    <xdr:sp macro="" textlink="">
      <xdr:nvSpPr>
        <xdr:cNvPr id="6" name="ZoneTexte 5">
          <a:extLst>
            <a:ext uri="{FF2B5EF4-FFF2-40B4-BE49-F238E27FC236}">
              <a16:creationId xmlns:a16="http://schemas.microsoft.com/office/drawing/2014/main" id="{00000000-0008-0000-0200-000006000000}"/>
            </a:ext>
          </a:extLst>
        </xdr:cNvPr>
        <xdr:cNvSpPr txBox="1"/>
      </xdr:nvSpPr>
      <xdr:spPr>
        <a:xfrm>
          <a:off x="15238" y="15241"/>
          <a:ext cx="7726682" cy="21869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région (hors séances) :</a:t>
          </a:r>
        </a:p>
        <a:p>
          <a:pPr marL="0" marR="0" lvl="0" indent="0" defTabSz="914400" eaLnBrk="1" fontAlgn="auto" latinLnBrk="0" hangingPunct="1">
            <a:lnSpc>
              <a:spcPct val="100000"/>
            </a:lnSpc>
            <a:spcBef>
              <a:spcPts val="0"/>
            </a:spcBef>
            <a:spcAft>
              <a:spcPts val="0"/>
            </a:spcAft>
            <a:buClrTx/>
            <a:buSzTx/>
            <a:buFontTx/>
            <a:buNone/>
            <a:tabLst/>
            <a:defRPr/>
          </a:pPr>
          <a:endParaRPr lang="fr-FR" sz="10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En 2020, deux</a:t>
          </a:r>
          <a:r>
            <a:rPr lang="fr-FR" sz="1000" baseline="0">
              <a:solidFill>
                <a:schemeClr val="dk1"/>
              </a:solidFill>
              <a:effectLst/>
              <a:latin typeface="+mn-lt"/>
              <a:ea typeface="+mn-ea"/>
              <a:cs typeface="+mn-cs"/>
            </a:rPr>
            <a:t> régions concentrent 28,8% de l'activité MCO : Ile-de-France et Auvergne-Rhone-Alpes avec respectivement 17,1% et 11,7% des séjours. </a:t>
          </a:r>
          <a:endParaRPr lang="fr-FR" sz="1000">
            <a:effectLst/>
          </a:endParaRPr>
        </a:p>
        <a:p>
          <a:r>
            <a:rPr lang="fr-FR" sz="1000">
              <a:solidFill>
                <a:schemeClr val="dk1"/>
              </a:solidFill>
              <a:effectLst/>
              <a:latin typeface="+mn-lt"/>
              <a:ea typeface="+mn-ea"/>
              <a:cs typeface="+mn-cs"/>
            </a:rPr>
            <a:t>- </a:t>
          </a:r>
          <a:r>
            <a:rPr lang="fr-FR" sz="1000" baseline="0">
              <a:solidFill>
                <a:schemeClr val="dk1"/>
              </a:solidFill>
              <a:effectLst/>
              <a:latin typeface="+mn-lt"/>
              <a:ea typeface="+mn-ea"/>
              <a:cs typeface="+mn-cs"/>
            </a:rPr>
            <a:t>L'ensemble des régions affiche une baisse d'activité MCO. </a:t>
          </a:r>
          <a:endParaRPr lang="fr-FR" sz="1000">
            <a:effectLst/>
          </a:endParaRPr>
        </a:p>
        <a:p>
          <a:r>
            <a:rPr lang="fr-FR" sz="1000" baseline="0">
              <a:solidFill>
                <a:schemeClr val="dk1"/>
              </a:solidFill>
              <a:effectLst/>
              <a:latin typeface="+mn-lt"/>
              <a:ea typeface="+mn-ea"/>
              <a:cs typeface="+mn-cs"/>
            </a:rPr>
            <a:t>- Les plus fortes baisses d'activité sont observées en Ile-de-France (-14,0%) et en Grand-Est (-13,5%). </a:t>
          </a:r>
          <a:endParaRPr lang="fr-FR" sz="1000">
            <a:effectLst/>
          </a:endParaRPr>
        </a:p>
        <a:p>
          <a:r>
            <a:rPr lang="fr-FR" sz="1000" baseline="0">
              <a:solidFill>
                <a:schemeClr val="dk1"/>
              </a:solidFill>
              <a:effectLst/>
              <a:latin typeface="+mn-lt"/>
              <a:ea typeface="+mn-ea"/>
              <a:cs typeface="+mn-cs"/>
            </a:rPr>
            <a:t>- Une plus faible diminution d'activité est observée en Martinique (-4,7%).</a:t>
          </a:r>
        </a:p>
        <a:p>
          <a:pPr marL="0" marR="0" lvl="0" indent="0" defTabSz="914400" eaLnBrk="1" fontAlgn="auto" latinLnBrk="0" hangingPunct="1">
            <a:lnSpc>
              <a:spcPct val="100000"/>
            </a:lnSpc>
            <a:spcBef>
              <a:spcPts val="0"/>
            </a:spcBef>
            <a:spcAft>
              <a:spcPts val="0"/>
            </a:spcAft>
            <a:buClrTx/>
            <a:buSzTx/>
            <a:buFontTx/>
            <a:buNone/>
            <a:tabLst/>
            <a:defRPr/>
          </a:pPr>
          <a:r>
            <a:rPr lang="fr-FR" sz="1000" baseline="0">
              <a:solidFill>
                <a:schemeClr val="dk1"/>
              </a:solidFill>
              <a:effectLst/>
              <a:latin typeface="+mn-lt"/>
              <a:ea typeface="+mn-ea"/>
              <a:cs typeface="+mn-cs"/>
            </a:rPr>
            <a:t>- Hors prises en charge COVID, la baisse d'activité aurait été encore plus importante dans toutes les régions, et notamment de -15,9% en Ile-de-France et -15,1% en Grand-Est.</a:t>
          </a:r>
        </a:p>
        <a:p>
          <a:endParaRPr lang="fr-FR"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fr-FR" sz="1000" b="0" i="0" u="none" strike="noStrike" kern="0" cap="none" spc="0" normalizeH="0" baseline="0" noProof="0">
              <a:ln>
                <a:noFill/>
              </a:ln>
              <a:solidFill>
                <a:srgbClr val="4E455D"/>
              </a:solidFill>
              <a:effectLst/>
              <a:uLnTx/>
              <a:uFillTx/>
              <a:latin typeface="+mn-lt"/>
              <a:ea typeface="+mn-ea"/>
              <a:cs typeface="+mn-cs"/>
            </a:rPr>
            <a:t>Une analyse détaillée de l’évolution de l’activité hospitalière par région, menée en collaboration avec les ARS, sera disponible sur le site de l’agence : </a:t>
          </a:r>
          <a:r>
            <a:rPr kumimoji="0" lang="fr-FR" sz="1000" b="0" i="0" u="none" strike="noStrike" kern="0" cap="none" spc="0" normalizeH="0" baseline="0" noProof="0">
              <a:ln>
                <a:noFill/>
              </a:ln>
              <a:solidFill>
                <a:srgbClr val="0070C0"/>
              </a:solidFill>
              <a:effectLst/>
              <a:uLnTx/>
              <a:uFillTx/>
              <a:latin typeface="+mn-lt"/>
              <a:ea typeface="+mn-ea"/>
              <a:cs typeface="+mn-cs"/>
            </a:rPr>
            <a:t>https://www.atih.sante.fr/panorama-regional-de-l-activite-hospitaliere</a:t>
          </a:r>
          <a:r>
            <a:rPr kumimoji="0" lang="fr-FR" sz="1000" b="0" i="0" u="none" strike="noStrike" kern="0" cap="none" spc="0" normalizeH="0" baseline="0" noProof="0">
              <a:ln>
                <a:noFill/>
              </a:ln>
              <a:solidFill>
                <a:srgbClr val="4E455D"/>
              </a:solidFill>
              <a:effectLst/>
              <a:uLnTx/>
              <a:uFillTx/>
              <a:latin typeface="+mn-lt"/>
              <a:ea typeface="+mn-ea"/>
              <a:cs typeface="+mn-cs"/>
            </a:rPr>
            <a:t> </a:t>
          </a:r>
        </a:p>
        <a:p>
          <a:endParaRPr lang="fr-FR" sz="1000" baseline="0">
            <a:solidFill>
              <a:schemeClr val="dk1"/>
            </a:solidFill>
            <a:effectLst/>
            <a:latin typeface="+mn-lt"/>
            <a:ea typeface="+mn-ea"/>
            <a:cs typeface="+mn-cs"/>
          </a:endParaRPr>
        </a:p>
        <a:p>
          <a:r>
            <a:rPr lang="fr-FR" sz="1000">
              <a:solidFill>
                <a:schemeClr val="dk1"/>
              </a:solidFill>
              <a:effectLst/>
              <a:latin typeface="+mn-lt"/>
              <a:ea typeface="+mn-ea"/>
              <a:cs typeface="+mn-cs"/>
            </a:rPr>
            <a:t>A noter, qu’il s’agit des régions de prise en charge et non des régions de résidence des patients.</a:t>
          </a:r>
          <a:endParaRPr lang="fr-FR" sz="1000">
            <a:effectLst/>
          </a:endParaRPr>
        </a:p>
      </xdr:txBody>
    </xdr:sp>
    <xdr:clientData/>
  </xdr:twoCellAnchor>
  <xdr:twoCellAnchor editAs="oneCell">
    <xdr:from>
      <xdr:col>0</xdr:col>
      <xdr:colOff>480060</xdr:colOff>
      <xdr:row>34</xdr:row>
      <xdr:rowOff>106680</xdr:rowOff>
    </xdr:from>
    <xdr:to>
      <xdr:col>6</xdr:col>
      <xdr:colOff>139109</xdr:colOff>
      <xdr:row>53</xdr:row>
      <xdr:rowOff>90178</xdr:rowOff>
    </xdr:to>
    <xdr:pic>
      <xdr:nvPicPr>
        <xdr:cNvPr id="2" name="Image 1">
          <a:extLst>
            <a:ext uri="{FF2B5EF4-FFF2-40B4-BE49-F238E27FC236}">
              <a16:creationId xmlns:a16="http://schemas.microsoft.com/office/drawing/2014/main" id="{10A7AB55-B4D0-40BE-AD3A-B8014957F107}"/>
            </a:ext>
          </a:extLst>
        </xdr:cNvPr>
        <xdr:cNvPicPr>
          <a:picLocks noChangeAspect="1"/>
        </xdr:cNvPicPr>
      </xdr:nvPicPr>
      <xdr:blipFill>
        <a:blip xmlns:r="http://schemas.openxmlformats.org/officeDocument/2006/relationships" r:embed="rId1"/>
        <a:stretch>
          <a:fillRect/>
        </a:stretch>
      </xdr:blipFill>
      <xdr:spPr>
        <a:xfrm>
          <a:off x="480060" y="6812280"/>
          <a:ext cx="4901609" cy="3023878"/>
        </a:xfrm>
        <a:prstGeom prst="rect">
          <a:avLst/>
        </a:prstGeom>
      </xdr:spPr>
    </xdr:pic>
    <xdr:clientData/>
  </xdr:twoCellAnchor>
  <xdr:twoCellAnchor editAs="oneCell">
    <xdr:from>
      <xdr:col>0</xdr:col>
      <xdr:colOff>525780</xdr:colOff>
      <xdr:row>57</xdr:row>
      <xdr:rowOff>152400</xdr:rowOff>
    </xdr:from>
    <xdr:to>
      <xdr:col>6</xdr:col>
      <xdr:colOff>190925</xdr:colOff>
      <xdr:row>76</xdr:row>
      <xdr:rowOff>135898</xdr:rowOff>
    </xdr:to>
    <xdr:pic>
      <xdr:nvPicPr>
        <xdr:cNvPr id="3" name="Image 2">
          <a:extLst>
            <a:ext uri="{FF2B5EF4-FFF2-40B4-BE49-F238E27FC236}">
              <a16:creationId xmlns:a16="http://schemas.microsoft.com/office/drawing/2014/main" id="{3FA53ED6-D693-4733-8D75-F99F175E2209}"/>
            </a:ext>
          </a:extLst>
        </xdr:cNvPr>
        <xdr:cNvPicPr>
          <a:picLocks noChangeAspect="1"/>
        </xdr:cNvPicPr>
      </xdr:nvPicPr>
      <xdr:blipFill>
        <a:blip xmlns:r="http://schemas.openxmlformats.org/officeDocument/2006/relationships" r:embed="rId2"/>
        <a:stretch>
          <a:fillRect/>
        </a:stretch>
      </xdr:blipFill>
      <xdr:spPr>
        <a:xfrm>
          <a:off x="525780" y="14058900"/>
          <a:ext cx="4907705" cy="3023878"/>
        </a:xfrm>
        <a:prstGeom prst="rect">
          <a:avLst/>
        </a:prstGeom>
      </xdr:spPr>
    </xdr:pic>
    <xdr:clientData/>
  </xdr:twoCellAnchor>
  <xdr:twoCellAnchor editAs="oneCell">
    <xdr:from>
      <xdr:col>6</xdr:col>
      <xdr:colOff>502920</xdr:colOff>
      <xdr:row>58</xdr:row>
      <xdr:rowOff>22860</xdr:rowOff>
    </xdr:from>
    <xdr:to>
      <xdr:col>15</xdr:col>
      <xdr:colOff>273293</xdr:colOff>
      <xdr:row>77</xdr:row>
      <xdr:rowOff>6358</xdr:rowOff>
    </xdr:to>
    <xdr:pic>
      <xdr:nvPicPr>
        <xdr:cNvPr id="4" name="Image 3">
          <a:extLst>
            <a:ext uri="{FF2B5EF4-FFF2-40B4-BE49-F238E27FC236}">
              <a16:creationId xmlns:a16="http://schemas.microsoft.com/office/drawing/2014/main" id="{6CC5A02E-CA3A-4091-ACDB-C9AB88217624}"/>
            </a:ext>
          </a:extLst>
        </xdr:cNvPr>
        <xdr:cNvPicPr>
          <a:picLocks noChangeAspect="1"/>
        </xdr:cNvPicPr>
      </xdr:nvPicPr>
      <xdr:blipFill>
        <a:blip xmlns:r="http://schemas.openxmlformats.org/officeDocument/2006/relationships" r:embed="rId3"/>
        <a:stretch>
          <a:fillRect/>
        </a:stretch>
      </xdr:blipFill>
      <xdr:spPr>
        <a:xfrm>
          <a:off x="5745480" y="14089380"/>
          <a:ext cx="5736833" cy="3023878"/>
        </a:xfrm>
        <a:prstGeom prst="rect">
          <a:avLst/>
        </a:prstGeom>
      </xdr:spPr>
    </xdr:pic>
    <xdr:clientData/>
  </xdr:twoCellAnchor>
  <xdr:twoCellAnchor editAs="oneCell">
    <xdr:from>
      <xdr:col>0</xdr:col>
      <xdr:colOff>601980</xdr:colOff>
      <xdr:row>81</xdr:row>
      <xdr:rowOff>38100</xdr:rowOff>
    </xdr:from>
    <xdr:to>
      <xdr:col>6</xdr:col>
      <xdr:colOff>267125</xdr:colOff>
      <xdr:row>100</xdr:row>
      <xdr:rowOff>27695</xdr:rowOff>
    </xdr:to>
    <xdr:pic>
      <xdr:nvPicPr>
        <xdr:cNvPr id="5" name="Image 4">
          <a:extLst>
            <a:ext uri="{FF2B5EF4-FFF2-40B4-BE49-F238E27FC236}">
              <a16:creationId xmlns:a16="http://schemas.microsoft.com/office/drawing/2014/main" id="{CE29C2E6-F34D-4D17-B6AB-DC16F0E3E7F1}"/>
            </a:ext>
          </a:extLst>
        </xdr:cNvPr>
        <xdr:cNvPicPr>
          <a:picLocks noChangeAspect="1"/>
        </xdr:cNvPicPr>
      </xdr:nvPicPr>
      <xdr:blipFill>
        <a:blip xmlns:r="http://schemas.openxmlformats.org/officeDocument/2006/relationships" r:embed="rId4"/>
        <a:stretch>
          <a:fillRect/>
        </a:stretch>
      </xdr:blipFill>
      <xdr:spPr>
        <a:xfrm>
          <a:off x="601980" y="18745200"/>
          <a:ext cx="4907705" cy="3029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10</xdr:col>
      <xdr:colOff>708660</xdr:colOff>
      <xdr:row>7</xdr:row>
      <xdr:rowOff>107156</xdr:rowOff>
    </xdr:to>
    <xdr:sp macro="" textlink="">
      <xdr:nvSpPr>
        <xdr:cNvPr id="5" name="ZoneTexte 4">
          <a:extLst>
            <a:ext uri="{FF2B5EF4-FFF2-40B4-BE49-F238E27FC236}">
              <a16:creationId xmlns:a16="http://schemas.microsoft.com/office/drawing/2014/main" id="{C64561BD-865E-4652-A774-1038D33B12C3}"/>
            </a:ext>
          </a:extLst>
        </xdr:cNvPr>
        <xdr:cNvSpPr txBox="1"/>
      </xdr:nvSpPr>
      <xdr:spPr>
        <a:xfrm>
          <a:off x="15240" y="15240"/>
          <a:ext cx="8077200" cy="1615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croisement sexe et classe d'âge (hors séances) :</a:t>
          </a:r>
        </a:p>
        <a:p>
          <a:pPr eaLnBrk="1" fontAlgn="auto" latinLnBrk="0" hangingPunct="1"/>
          <a:endParaRPr lang="fr-FR" sz="1000">
            <a:solidFill>
              <a:srgbClr val="FF0000"/>
            </a:solidFill>
            <a:effectLst/>
          </a:endParaRPr>
        </a:p>
        <a:p>
          <a:r>
            <a:rPr lang="fr-FR" sz="1000">
              <a:solidFill>
                <a:schemeClr val="dk1"/>
              </a:solidFill>
              <a:effectLst/>
              <a:latin typeface="+mn-lt"/>
              <a:ea typeface="+mn-ea"/>
              <a:cs typeface="+mn-cs"/>
            </a:rPr>
            <a:t>- En 2020, 48,1%</a:t>
          </a:r>
          <a:r>
            <a:rPr lang="fr-FR" sz="1000" baseline="0">
              <a:solidFill>
                <a:schemeClr val="dk1"/>
              </a:solidFill>
              <a:effectLst/>
              <a:latin typeface="+mn-lt"/>
              <a:ea typeface="+mn-ea"/>
              <a:cs typeface="+mn-cs"/>
            </a:rPr>
            <a:t> des séjours </a:t>
          </a:r>
          <a:r>
            <a:rPr lang="fr-FR" sz="1000">
              <a:solidFill>
                <a:schemeClr val="dk1"/>
              </a:solidFill>
              <a:effectLst/>
              <a:latin typeface="+mn-lt"/>
              <a:ea typeface="+mn-ea"/>
              <a:cs typeface="+mn-cs"/>
            </a:rPr>
            <a:t>correspondent à des prises en charge de patients âgés</a:t>
          </a:r>
          <a:r>
            <a:rPr lang="fr-FR" sz="1000" baseline="0">
              <a:solidFill>
                <a:schemeClr val="dk1"/>
              </a:solidFill>
              <a:effectLst/>
              <a:latin typeface="+mn-lt"/>
              <a:ea typeface="+mn-ea"/>
              <a:cs typeface="+mn-cs"/>
            </a:rPr>
            <a:t> de 60 ans et plus,</a:t>
          </a:r>
        </a:p>
        <a:p>
          <a:r>
            <a:rPr lang="fr-FR" sz="1000">
              <a:solidFill>
                <a:schemeClr val="dk1"/>
              </a:solidFill>
              <a:effectLst/>
              <a:latin typeface="+mn-lt"/>
              <a:ea typeface="+mn-ea"/>
              <a:cs typeface="+mn-cs"/>
            </a:rPr>
            <a:t>- 52,4% des séjours réalisés concernent des femmes. Elles représentent 54,3% des patients pris en charge.</a:t>
          </a:r>
          <a:endParaRPr lang="fr-FR" sz="1000">
            <a:effectLst/>
          </a:endParaRPr>
        </a:p>
        <a:p>
          <a:r>
            <a:rPr lang="fr-FR" sz="1000">
              <a:solidFill>
                <a:schemeClr val="dk1"/>
              </a:solidFill>
              <a:effectLst/>
              <a:latin typeface="+mn-lt"/>
              <a:ea typeface="+mn-ea"/>
              <a:cs typeface="+mn-cs"/>
            </a:rPr>
            <a:t>- Entre 2019 et 2020,</a:t>
          </a:r>
          <a:r>
            <a:rPr lang="fr-FR" sz="1000" baseline="0">
              <a:solidFill>
                <a:schemeClr val="dk1"/>
              </a:solidFill>
              <a:effectLst/>
              <a:latin typeface="+mn-lt"/>
              <a:ea typeface="+mn-ea"/>
              <a:cs typeface="+mn-cs"/>
            </a:rPr>
            <a:t> la baisse d'activité observée concerne l'ensemble des tranches d'âge, et quel que soit le genre des patients. Elle est la plus importante pour les classes d'âges 1-3 ans et 4-17 ans.</a:t>
          </a:r>
          <a:endParaRPr lang="fr-FR"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a:solidFill>
                <a:schemeClr val="dk1"/>
              </a:solidFill>
              <a:effectLst/>
              <a:latin typeface="+mn-lt"/>
              <a:ea typeface="+mn-ea"/>
              <a:cs typeface="+mn-cs"/>
            </a:rPr>
            <a:t>- En excluant les prises en charge pour COVID, </a:t>
          </a:r>
          <a:r>
            <a:rPr lang="fr-FR" sz="1000" baseline="0">
              <a:solidFill>
                <a:schemeClr val="dk1"/>
              </a:solidFill>
              <a:effectLst/>
              <a:latin typeface="+mn-lt"/>
              <a:ea typeface="+mn-ea"/>
              <a:cs typeface="+mn-cs"/>
            </a:rPr>
            <a:t>la baisse d'activité aurait été encore plus importante, notamment pour les séjours de</a:t>
          </a:r>
          <a:r>
            <a:rPr lang="fr-FR" sz="1000">
              <a:solidFill>
                <a:schemeClr val="dk1"/>
              </a:solidFill>
              <a:effectLst/>
              <a:latin typeface="+mn-lt"/>
              <a:ea typeface="+mn-ea"/>
              <a:cs typeface="+mn-cs"/>
            </a:rPr>
            <a:t> patients âgés de 60 ans et plus.</a:t>
          </a:r>
          <a:r>
            <a:rPr lang="fr-FR" sz="1000" baseline="0">
              <a:solidFill>
                <a:schemeClr val="dk1"/>
              </a:solidFill>
              <a:effectLst/>
              <a:latin typeface="+mn-lt"/>
              <a:ea typeface="+mn-ea"/>
              <a:cs typeface="+mn-cs"/>
            </a:rPr>
            <a:t> </a:t>
          </a:r>
          <a:r>
            <a:rPr lang="fr-FR" sz="1000">
              <a:solidFill>
                <a:schemeClr val="dk1"/>
              </a:solidFill>
              <a:effectLst/>
              <a:latin typeface="+mn-lt"/>
              <a:ea typeface="+mn-ea"/>
              <a:cs typeface="+mn-cs"/>
            </a:rPr>
            <a:t>Alors que le</a:t>
          </a:r>
          <a:r>
            <a:rPr lang="fr-FR" sz="1000" baseline="0">
              <a:solidFill>
                <a:schemeClr val="dk1"/>
              </a:solidFill>
              <a:effectLst/>
              <a:latin typeface="+mn-lt"/>
              <a:ea typeface="+mn-ea"/>
              <a:cs typeface="+mn-cs"/>
            </a:rPr>
            <a:t> nombre d'hospitalisations des patients âgés de 80 ans et plus a chuté de -11,3% entre 2019 et 2020, hors hospitalisations pour COVID la baisse d'activité au sein de cette tranche d'âge atteint -14,0%.</a:t>
          </a:r>
          <a:endParaRPr lang="fr-FR" sz="1000">
            <a:effectLst/>
          </a:endParaRPr>
        </a:p>
        <a:p>
          <a:endParaRPr lang="fr-FR">
            <a:effectLst/>
          </a:endParaRPr>
        </a:p>
      </xdr:txBody>
    </xdr:sp>
    <xdr:clientData/>
  </xdr:twoCellAnchor>
  <xdr:twoCellAnchor editAs="oneCell">
    <xdr:from>
      <xdr:col>7</xdr:col>
      <xdr:colOff>190500</xdr:colOff>
      <xdr:row>50</xdr:row>
      <xdr:rowOff>0</xdr:rowOff>
    </xdr:from>
    <xdr:to>
      <xdr:col>11</xdr:col>
      <xdr:colOff>515398</xdr:colOff>
      <xdr:row>67</xdr:row>
      <xdr:rowOff>114546</xdr:rowOff>
    </xdr:to>
    <xdr:pic>
      <xdr:nvPicPr>
        <xdr:cNvPr id="2" name="Image 1">
          <a:extLst>
            <a:ext uri="{FF2B5EF4-FFF2-40B4-BE49-F238E27FC236}">
              <a16:creationId xmlns:a16="http://schemas.microsoft.com/office/drawing/2014/main" id="{B2982860-F1AA-41C6-87EF-169126E4DC36}"/>
            </a:ext>
          </a:extLst>
        </xdr:cNvPr>
        <xdr:cNvPicPr>
          <a:picLocks noChangeAspect="1"/>
        </xdr:cNvPicPr>
      </xdr:nvPicPr>
      <xdr:blipFill>
        <a:blip xmlns:r="http://schemas.openxmlformats.org/officeDocument/2006/relationships" r:embed="rId1"/>
        <a:stretch>
          <a:fillRect/>
        </a:stretch>
      </xdr:blipFill>
      <xdr:spPr>
        <a:xfrm>
          <a:off x="5394960" y="9029700"/>
          <a:ext cx="3304318" cy="2834886"/>
        </a:xfrm>
        <a:prstGeom prst="rect">
          <a:avLst/>
        </a:prstGeom>
      </xdr:spPr>
    </xdr:pic>
    <xdr:clientData/>
  </xdr:twoCellAnchor>
  <xdr:twoCellAnchor editAs="oneCell">
    <xdr:from>
      <xdr:col>12</xdr:col>
      <xdr:colOff>213360</xdr:colOff>
      <xdr:row>49</xdr:row>
      <xdr:rowOff>152400</xdr:rowOff>
    </xdr:from>
    <xdr:to>
      <xdr:col>17</xdr:col>
      <xdr:colOff>323420</xdr:colOff>
      <xdr:row>68</xdr:row>
      <xdr:rowOff>7871</xdr:rowOff>
    </xdr:to>
    <xdr:pic>
      <xdr:nvPicPr>
        <xdr:cNvPr id="6" name="Image 5">
          <a:extLst>
            <a:ext uri="{FF2B5EF4-FFF2-40B4-BE49-F238E27FC236}">
              <a16:creationId xmlns:a16="http://schemas.microsoft.com/office/drawing/2014/main" id="{9DE7746A-57C3-4E4E-8386-BB8E002ECDE8}"/>
            </a:ext>
          </a:extLst>
        </xdr:cNvPr>
        <xdr:cNvPicPr>
          <a:picLocks noChangeAspect="1"/>
        </xdr:cNvPicPr>
      </xdr:nvPicPr>
      <xdr:blipFill>
        <a:blip xmlns:r="http://schemas.openxmlformats.org/officeDocument/2006/relationships" r:embed="rId2"/>
        <a:stretch>
          <a:fillRect/>
        </a:stretch>
      </xdr:blipFill>
      <xdr:spPr>
        <a:xfrm>
          <a:off x="9159240" y="9022080"/>
          <a:ext cx="3828620" cy="2895851"/>
        </a:xfrm>
        <a:prstGeom prst="rect">
          <a:avLst/>
        </a:prstGeom>
      </xdr:spPr>
    </xdr:pic>
    <xdr:clientData/>
  </xdr:twoCellAnchor>
  <xdr:twoCellAnchor editAs="oneCell">
    <xdr:from>
      <xdr:col>7</xdr:col>
      <xdr:colOff>213360</xdr:colOff>
      <xdr:row>73</xdr:row>
      <xdr:rowOff>91440</xdr:rowOff>
    </xdr:from>
    <xdr:to>
      <xdr:col>11</xdr:col>
      <xdr:colOff>538258</xdr:colOff>
      <xdr:row>91</xdr:row>
      <xdr:rowOff>44442</xdr:rowOff>
    </xdr:to>
    <xdr:pic>
      <xdr:nvPicPr>
        <xdr:cNvPr id="8" name="Image 7">
          <a:extLst>
            <a:ext uri="{FF2B5EF4-FFF2-40B4-BE49-F238E27FC236}">
              <a16:creationId xmlns:a16="http://schemas.microsoft.com/office/drawing/2014/main" id="{A9C7F86E-231D-444B-9C35-D838C9651DED}"/>
            </a:ext>
          </a:extLst>
        </xdr:cNvPr>
        <xdr:cNvPicPr>
          <a:picLocks noChangeAspect="1"/>
        </xdr:cNvPicPr>
      </xdr:nvPicPr>
      <xdr:blipFill>
        <a:blip xmlns:r="http://schemas.openxmlformats.org/officeDocument/2006/relationships" r:embed="rId3"/>
        <a:stretch>
          <a:fillRect/>
        </a:stretch>
      </xdr:blipFill>
      <xdr:spPr>
        <a:xfrm>
          <a:off x="5417820" y="12801600"/>
          <a:ext cx="3304318" cy="2840982"/>
        </a:xfrm>
        <a:prstGeom prst="rect">
          <a:avLst/>
        </a:prstGeom>
      </xdr:spPr>
    </xdr:pic>
    <xdr:clientData/>
  </xdr:twoCellAnchor>
  <xdr:twoCellAnchor editAs="oneCell">
    <xdr:from>
      <xdr:col>12</xdr:col>
      <xdr:colOff>274320</xdr:colOff>
      <xdr:row>73</xdr:row>
      <xdr:rowOff>60960</xdr:rowOff>
    </xdr:from>
    <xdr:to>
      <xdr:col>17</xdr:col>
      <xdr:colOff>384380</xdr:colOff>
      <xdr:row>91</xdr:row>
      <xdr:rowOff>81024</xdr:rowOff>
    </xdr:to>
    <xdr:pic>
      <xdr:nvPicPr>
        <xdr:cNvPr id="9" name="Image 8">
          <a:extLst>
            <a:ext uri="{FF2B5EF4-FFF2-40B4-BE49-F238E27FC236}">
              <a16:creationId xmlns:a16="http://schemas.microsoft.com/office/drawing/2014/main" id="{DD356EFD-32F0-461B-A5C2-8F86207A2C81}"/>
            </a:ext>
          </a:extLst>
        </xdr:cNvPr>
        <xdr:cNvPicPr>
          <a:picLocks noChangeAspect="1"/>
        </xdr:cNvPicPr>
      </xdr:nvPicPr>
      <xdr:blipFill>
        <a:blip xmlns:r="http://schemas.openxmlformats.org/officeDocument/2006/relationships" r:embed="rId4"/>
        <a:stretch>
          <a:fillRect/>
        </a:stretch>
      </xdr:blipFill>
      <xdr:spPr>
        <a:xfrm>
          <a:off x="9220200" y="12771120"/>
          <a:ext cx="3828620" cy="2908044"/>
        </a:xfrm>
        <a:prstGeom prst="rect">
          <a:avLst/>
        </a:prstGeom>
      </xdr:spPr>
    </xdr:pic>
    <xdr:clientData/>
  </xdr:twoCellAnchor>
  <xdr:twoCellAnchor editAs="oneCell">
    <xdr:from>
      <xdr:col>7</xdr:col>
      <xdr:colOff>304800</xdr:colOff>
      <xdr:row>97</xdr:row>
      <xdr:rowOff>22860</xdr:rowOff>
    </xdr:from>
    <xdr:to>
      <xdr:col>11</xdr:col>
      <xdr:colOff>629698</xdr:colOff>
      <xdr:row>114</xdr:row>
      <xdr:rowOff>143502</xdr:rowOff>
    </xdr:to>
    <xdr:pic>
      <xdr:nvPicPr>
        <xdr:cNvPr id="10" name="Image 9">
          <a:extLst>
            <a:ext uri="{FF2B5EF4-FFF2-40B4-BE49-F238E27FC236}">
              <a16:creationId xmlns:a16="http://schemas.microsoft.com/office/drawing/2014/main" id="{D12506EE-A928-43D3-850D-F2F6E0FBCFCE}"/>
            </a:ext>
          </a:extLst>
        </xdr:cNvPr>
        <xdr:cNvPicPr>
          <a:picLocks noChangeAspect="1"/>
        </xdr:cNvPicPr>
      </xdr:nvPicPr>
      <xdr:blipFill>
        <a:blip xmlns:r="http://schemas.openxmlformats.org/officeDocument/2006/relationships" r:embed="rId5"/>
        <a:stretch>
          <a:fillRect/>
        </a:stretch>
      </xdr:blipFill>
      <xdr:spPr>
        <a:xfrm>
          <a:off x="5509260" y="16581120"/>
          <a:ext cx="3304318" cy="2840982"/>
        </a:xfrm>
        <a:prstGeom prst="rect">
          <a:avLst/>
        </a:prstGeom>
      </xdr:spPr>
    </xdr:pic>
    <xdr:clientData/>
  </xdr:twoCellAnchor>
  <xdr:twoCellAnchor editAs="oneCell">
    <xdr:from>
      <xdr:col>12</xdr:col>
      <xdr:colOff>114300</xdr:colOff>
      <xdr:row>97</xdr:row>
      <xdr:rowOff>15240</xdr:rowOff>
    </xdr:from>
    <xdr:to>
      <xdr:col>17</xdr:col>
      <xdr:colOff>224360</xdr:colOff>
      <xdr:row>115</xdr:row>
      <xdr:rowOff>30731</xdr:rowOff>
    </xdr:to>
    <xdr:pic>
      <xdr:nvPicPr>
        <xdr:cNvPr id="11" name="Image 10">
          <a:extLst>
            <a:ext uri="{FF2B5EF4-FFF2-40B4-BE49-F238E27FC236}">
              <a16:creationId xmlns:a16="http://schemas.microsoft.com/office/drawing/2014/main" id="{B58BC473-FD91-442E-8865-5F5D48C508EE}"/>
            </a:ext>
          </a:extLst>
        </xdr:cNvPr>
        <xdr:cNvPicPr>
          <a:picLocks noChangeAspect="1"/>
        </xdr:cNvPicPr>
      </xdr:nvPicPr>
      <xdr:blipFill>
        <a:blip xmlns:r="http://schemas.openxmlformats.org/officeDocument/2006/relationships" r:embed="rId6"/>
        <a:stretch>
          <a:fillRect/>
        </a:stretch>
      </xdr:blipFill>
      <xdr:spPr>
        <a:xfrm>
          <a:off x="9060180" y="16573500"/>
          <a:ext cx="3828620" cy="2895851"/>
        </a:xfrm>
        <a:prstGeom prst="rect">
          <a:avLst/>
        </a:prstGeom>
      </xdr:spPr>
    </xdr:pic>
    <xdr:clientData/>
  </xdr:twoCellAnchor>
  <xdr:twoCellAnchor editAs="oneCell">
    <xdr:from>
      <xdr:col>17</xdr:col>
      <xdr:colOff>784860</xdr:colOff>
      <xdr:row>49</xdr:row>
      <xdr:rowOff>91440</xdr:rowOff>
    </xdr:from>
    <xdr:to>
      <xdr:col>24</xdr:col>
      <xdr:colOff>378360</xdr:colOff>
      <xdr:row>68</xdr:row>
      <xdr:rowOff>81035</xdr:rowOff>
    </xdr:to>
    <xdr:pic>
      <xdr:nvPicPr>
        <xdr:cNvPr id="14" name="Image 13">
          <a:extLst>
            <a:ext uri="{FF2B5EF4-FFF2-40B4-BE49-F238E27FC236}">
              <a16:creationId xmlns:a16="http://schemas.microsoft.com/office/drawing/2014/main" id="{14DF03AF-3DBC-4FB6-8CAE-166208244369}"/>
            </a:ext>
          </a:extLst>
        </xdr:cNvPr>
        <xdr:cNvPicPr>
          <a:picLocks noChangeAspect="1"/>
        </xdr:cNvPicPr>
      </xdr:nvPicPr>
      <xdr:blipFill>
        <a:blip xmlns:r="http://schemas.openxmlformats.org/officeDocument/2006/relationships" r:embed="rId7"/>
        <a:stretch>
          <a:fillRect/>
        </a:stretch>
      </xdr:blipFill>
      <xdr:spPr>
        <a:xfrm>
          <a:off x="13449300" y="8961120"/>
          <a:ext cx="4706520" cy="3029975"/>
        </a:xfrm>
        <a:prstGeom prst="rect">
          <a:avLst/>
        </a:prstGeom>
      </xdr:spPr>
    </xdr:pic>
    <xdr:clientData/>
  </xdr:twoCellAnchor>
  <xdr:twoCellAnchor editAs="oneCell">
    <xdr:from>
      <xdr:col>18</xdr:col>
      <xdr:colOff>22860</xdr:colOff>
      <xdr:row>73</xdr:row>
      <xdr:rowOff>114300</xdr:rowOff>
    </xdr:from>
    <xdr:to>
      <xdr:col>24</xdr:col>
      <xdr:colOff>478943</xdr:colOff>
      <xdr:row>92</xdr:row>
      <xdr:rowOff>108468</xdr:rowOff>
    </xdr:to>
    <xdr:pic>
      <xdr:nvPicPr>
        <xdr:cNvPr id="15" name="Image 14">
          <a:extLst>
            <a:ext uri="{FF2B5EF4-FFF2-40B4-BE49-F238E27FC236}">
              <a16:creationId xmlns:a16="http://schemas.microsoft.com/office/drawing/2014/main" id="{6322BC50-B62A-4D74-94D7-C1E0489A2DB3}"/>
            </a:ext>
          </a:extLst>
        </xdr:cNvPr>
        <xdr:cNvPicPr>
          <a:picLocks noChangeAspect="1"/>
        </xdr:cNvPicPr>
      </xdr:nvPicPr>
      <xdr:blipFill>
        <a:blip xmlns:r="http://schemas.openxmlformats.org/officeDocument/2006/relationships" r:embed="rId8"/>
        <a:stretch>
          <a:fillRect/>
        </a:stretch>
      </xdr:blipFill>
      <xdr:spPr>
        <a:xfrm>
          <a:off x="13555980" y="12824460"/>
          <a:ext cx="4700423" cy="3042168"/>
        </a:xfrm>
        <a:prstGeom prst="rect">
          <a:avLst/>
        </a:prstGeom>
      </xdr:spPr>
    </xdr:pic>
    <xdr:clientData/>
  </xdr:twoCellAnchor>
  <xdr:twoCellAnchor editAs="oneCell">
    <xdr:from>
      <xdr:col>18</xdr:col>
      <xdr:colOff>60960</xdr:colOff>
      <xdr:row>97</xdr:row>
      <xdr:rowOff>38100</xdr:rowOff>
    </xdr:from>
    <xdr:to>
      <xdr:col>24</xdr:col>
      <xdr:colOff>523140</xdr:colOff>
      <xdr:row>116</xdr:row>
      <xdr:rowOff>33791</xdr:rowOff>
    </xdr:to>
    <xdr:pic>
      <xdr:nvPicPr>
        <xdr:cNvPr id="17" name="Image 16">
          <a:extLst>
            <a:ext uri="{FF2B5EF4-FFF2-40B4-BE49-F238E27FC236}">
              <a16:creationId xmlns:a16="http://schemas.microsoft.com/office/drawing/2014/main" id="{BB5DF719-9DB7-41D4-9954-232C98C35946}"/>
            </a:ext>
          </a:extLst>
        </xdr:cNvPr>
        <xdr:cNvPicPr>
          <a:picLocks noChangeAspect="1"/>
        </xdr:cNvPicPr>
      </xdr:nvPicPr>
      <xdr:blipFill>
        <a:blip xmlns:r="http://schemas.openxmlformats.org/officeDocument/2006/relationships" r:embed="rId9"/>
        <a:stretch>
          <a:fillRect/>
        </a:stretch>
      </xdr:blipFill>
      <xdr:spPr>
        <a:xfrm>
          <a:off x="13594080" y="16596360"/>
          <a:ext cx="4706520" cy="30360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217167</xdr:colOff>
      <xdr:row>23</xdr:row>
      <xdr:rowOff>95249</xdr:rowOff>
    </xdr:from>
    <xdr:to>
      <xdr:col>4</xdr:col>
      <xdr:colOff>429192</xdr:colOff>
      <xdr:row>42</xdr:row>
      <xdr:rowOff>78674</xdr:rowOff>
    </xdr:to>
    <xdr:graphicFrame macro="">
      <xdr:nvGraphicFramePr>
        <xdr:cNvPr id="9738" name="Graphique 2">
          <a:extLst>
            <a:ext uri="{FF2B5EF4-FFF2-40B4-BE49-F238E27FC236}">
              <a16:creationId xmlns:a16="http://schemas.microsoft.com/office/drawing/2014/main" id="{00000000-0008-0000-0400-00000A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23</xdr:row>
      <xdr:rowOff>87629</xdr:rowOff>
    </xdr:from>
    <xdr:to>
      <xdr:col>9</xdr:col>
      <xdr:colOff>553020</xdr:colOff>
      <xdr:row>42</xdr:row>
      <xdr:rowOff>71054</xdr:rowOff>
    </xdr:to>
    <xdr:graphicFrame macro="">
      <xdr:nvGraphicFramePr>
        <xdr:cNvPr id="9739" name="Graphique 3">
          <a:extLst>
            <a:ext uri="{FF2B5EF4-FFF2-40B4-BE49-F238E27FC236}">
              <a16:creationId xmlns:a16="http://schemas.microsoft.com/office/drawing/2014/main" id="{00000000-0008-0000-0400-00000B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76198</xdr:colOff>
      <xdr:row>23</xdr:row>
      <xdr:rowOff>85723</xdr:rowOff>
    </xdr:from>
    <xdr:to>
      <xdr:col>27</xdr:col>
      <xdr:colOff>270898</xdr:colOff>
      <xdr:row>42</xdr:row>
      <xdr:rowOff>69148</xdr:rowOff>
    </xdr:to>
    <xdr:graphicFrame macro="">
      <xdr:nvGraphicFramePr>
        <xdr:cNvPr id="9740" name="Graphique 4">
          <a:extLst>
            <a:ext uri="{FF2B5EF4-FFF2-40B4-BE49-F238E27FC236}">
              <a16:creationId xmlns:a16="http://schemas.microsoft.com/office/drawing/2014/main" id="{00000000-0008-0000-0400-00000C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15240</xdr:rowOff>
    </xdr:from>
    <xdr:to>
      <xdr:col>13</xdr:col>
      <xdr:colOff>398880</xdr:colOff>
      <xdr:row>8</xdr:row>
      <xdr:rowOff>15060</xdr:rowOff>
    </xdr:to>
    <xdr:sp macro="" textlink="">
      <xdr:nvSpPr>
        <xdr:cNvPr id="5" name="ZoneTexte 4">
          <a:extLst>
            <a:ext uri="{FF2B5EF4-FFF2-40B4-BE49-F238E27FC236}">
              <a16:creationId xmlns:a16="http://schemas.microsoft.com/office/drawing/2014/main" id="{00000000-0008-0000-0400-000005000000}"/>
            </a:ext>
          </a:extLst>
        </xdr:cNvPr>
        <xdr:cNvSpPr txBox="1"/>
      </xdr:nvSpPr>
      <xdr:spPr>
        <a:xfrm>
          <a:off x="15240" y="15240"/>
          <a:ext cx="9360000" cy="144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2"/>
              </a:solidFill>
            </a:rPr>
            <a:t>Déclinaison par classe d'âge (hors séances) :</a:t>
          </a:r>
        </a:p>
        <a:p>
          <a:endParaRPr lang="fr-FR" sz="1100" b="1">
            <a:solidFill>
              <a:schemeClr val="bg2"/>
            </a:solidFill>
          </a:endParaRPr>
        </a:p>
        <a:p>
          <a:r>
            <a:rPr lang="fr-FR" sz="1100"/>
            <a:t>     - </a:t>
          </a:r>
        </a:p>
      </xdr:txBody>
    </xdr:sp>
    <xdr:clientData/>
  </xdr:twoCellAnchor>
  <xdr:twoCellAnchor>
    <xdr:from>
      <xdr:col>10</xdr:col>
      <xdr:colOff>180975</xdr:colOff>
      <xdr:row>23</xdr:row>
      <xdr:rowOff>57150</xdr:rowOff>
    </xdr:from>
    <xdr:to>
      <xdr:col>15</xdr:col>
      <xdr:colOff>2475</xdr:colOff>
      <xdr:row>42</xdr:row>
      <xdr:rowOff>40575</xdr:rowOff>
    </xdr:to>
    <xdr:graphicFrame macro="">
      <xdr:nvGraphicFramePr>
        <xdr:cNvPr id="6" name="Graphique 2">
          <a:extLst>
            <a:ext uri="{FF2B5EF4-FFF2-40B4-BE49-F238E27FC236}">
              <a16:creationId xmlns:a16="http://schemas.microsoft.com/office/drawing/2014/main" id="{39EAA304-748F-4C3F-B36D-686C32033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142875</xdr:colOff>
      <xdr:row>23</xdr:row>
      <xdr:rowOff>85725</xdr:rowOff>
    </xdr:from>
    <xdr:to>
      <xdr:col>19</xdr:col>
      <xdr:colOff>612075</xdr:colOff>
      <xdr:row>42</xdr:row>
      <xdr:rowOff>69150</xdr:rowOff>
    </xdr:to>
    <xdr:graphicFrame macro="">
      <xdr:nvGraphicFramePr>
        <xdr:cNvPr id="7" name="Graphique 3">
          <a:extLst>
            <a:ext uri="{FF2B5EF4-FFF2-40B4-BE49-F238E27FC236}">
              <a16:creationId xmlns:a16="http://schemas.microsoft.com/office/drawing/2014/main" id="{2AF0AA36-03A6-4DB3-9231-EFF59DC73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15239</xdr:colOff>
      <xdr:row>0</xdr:row>
      <xdr:rowOff>15240</xdr:rowOff>
    </xdr:from>
    <xdr:to>
      <xdr:col>13</xdr:col>
      <xdr:colOff>639839</xdr:colOff>
      <xdr:row>7</xdr:row>
      <xdr:rowOff>155100</xdr:rowOff>
    </xdr:to>
    <xdr:sp macro="" textlink="">
      <xdr:nvSpPr>
        <xdr:cNvPr id="2" name="ZoneTexte 1">
          <a:extLst>
            <a:ext uri="{FF2B5EF4-FFF2-40B4-BE49-F238E27FC236}">
              <a16:creationId xmlns:a16="http://schemas.microsoft.com/office/drawing/2014/main" id="{00000000-0008-0000-0500-000002000000}"/>
            </a:ext>
          </a:extLst>
        </xdr:cNvPr>
        <xdr:cNvSpPr txBox="1"/>
      </xdr:nvSpPr>
      <xdr:spPr>
        <a:xfrm>
          <a:off x="15239" y="15240"/>
          <a:ext cx="9540000" cy="126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fr-FR" sz="1100" b="1">
              <a:solidFill>
                <a:schemeClr val="bg2"/>
              </a:solidFill>
              <a:latin typeface="+mn-lt"/>
              <a:ea typeface="+mn-ea"/>
              <a:cs typeface="+mn-cs"/>
            </a:rPr>
            <a:t>Déclinaison par genre (hors séances) :</a:t>
          </a:r>
        </a:p>
        <a:p>
          <a:pPr marL="0" indent="0"/>
          <a:endParaRPr lang="fr-FR" sz="1100" b="1">
            <a:solidFill>
              <a:schemeClr val="bg2"/>
            </a:solidFill>
            <a:latin typeface="+mn-lt"/>
            <a:ea typeface="+mn-ea"/>
            <a:cs typeface="+mn-cs"/>
          </a:endParaRPr>
        </a:p>
        <a:p>
          <a:pPr marL="0" indent="0"/>
          <a:r>
            <a:rPr lang="fr-FR" sz="1100" baseline="0">
              <a:solidFill>
                <a:schemeClr val="dk1"/>
              </a:solidFill>
              <a:effectLst/>
              <a:latin typeface="+mn-lt"/>
              <a:ea typeface="+mn-ea"/>
              <a:cs typeface="+mn-cs"/>
            </a:rPr>
            <a:t>     - </a:t>
          </a:r>
        </a:p>
      </xdr:txBody>
    </xdr:sp>
    <xdr:clientData/>
  </xdr:twoCellAnchor>
  <xdr:twoCellAnchor>
    <xdr:from>
      <xdr:col>0</xdr:col>
      <xdr:colOff>200024</xdr:colOff>
      <xdr:row>16</xdr:row>
      <xdr:rowOff>85725</xdr:rowOff>
    </xdr:from>
    <xdr:to>
      <xdr:col>4</xdr:col>
      <xdr:colOff>469199</xdr:colOff>
      <xdr:row>35</xdr:row>
      <xdr:rowOff>69150</xdr:rowOff>
    </xdr:to>
    <xdr:graphicFrame macro="">
      <xdr:nvGraphicFramePr>
        <xdr:cNvPr id="3" name="Graphique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95252</xdr:colOff>
      <xdr:row>16</xdr:row>
      <xdr:rowOff>85724</xdr:rowOff>
    </xdr:from>
    <xdr:to>
      <xdr:col>9</xdr:col>
      <xdr:colOff>564452</xdr:colOff>
      <xdr:row>35</xdr:row>
      <xdr:rowOff>69149</xdr:rowOff>
    </xdr:to>
    <xdr:graphicFrame macro="">
      <xdr:nvGraphicFramePr>
        <xdr:cNvPr id="4" name="Graphique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371475</xdr:colOff>
      <xdr:row>16</xdr:row>
      <xdr:rowOff>114298</xdr:rowOff>
    </xdr:from>
    <xdr:to>
      <xdr:col>27</xdr:col>
      <xdr:colOff>424275</xdr:colOff>
      <xdr:row>35</xdr:row>
      <xdr:rowOff>97723</xdr:rowOff>
    </xdr:to>
    <xdr:graphicFrame macro="">
      <xdr:nvGraphicFramePr>
        <xdr:cNvPr id="5" name="Graphique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xdr:colOff>
      <xdr:row>16</xdr:row>
      <xdr:rowOff>66675</xdr:rowOff>
    </xdr:from>
    <xdr:to>
      <xdr:col>14</xdr:col>
      <xdr:colOff>488250</xdr:colOff>
      <xdr:row>35</xdr:row>
      <xdr:rowOff>50100</xdr:rowOff>
    </xdr:to>
    <xdr:graphicFrame macro="">
      <xdr:nvGraphicFramePr>
        <xdr:cNvPr id="6" name="Graphique 5">
          <a:extLst>
            <a:ext uri="{FF2B5EF4-FFF2-40B4-BE49-F238E27FC236}">
              <a16:creationId xmlns:a16="http://schemas.microsoft.com/office/drawing/2014/main" id="{2A457495-38CE-4568-BB1C-21C0C312A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xdr:colOff>
      <xdr:row>16</xdr:row>
      <xdr:rowOff>57150</xdr:rowOff>
    </xdr:from>
    <xdr:to>
      <xdr:col>19</xdr:col>
      <xdr:colOff>507300</xdr:colOff>
      <xdr:row>35</xdr:row>
      <xdr:rowOff>40575</xdr:rowOff>
    </xdr:to>
    <xdr:graphicFrame macro="">
      <xdr:nvGraphicFramePr>
        <xdr:cNvPr id="7" name="Graphique 6">
          <a:extLst>
            <a:ext uri="{FF2B5EF4-FFF2-40B4-BE49-F238E27FC236}">
              <a16:creationId xmlns:a16="http://schemas.microsoft.com/office/drawing/2014/main" id="{6D6616D4-BADE-4A7A-B0E1-006719CF1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ableau bleu">
  <a:themeElements>
    <a:clrScheme name="Theme Rapport ATIH">
      <a:dk1>
        <a:srgbClr val="4E455D"/>
      </a:dk1>
      <a:lt1>
        <a:sysClr val="window" lastClr="FFFFFF"/>
      </a:lt1>
      <a:dk2>
        <a:srgbClr val="E8FAFE"/>
      </a:dk2>
      <a:lt2>
        <a:srgbClr val="2092C6"/>
      </a:lt2>
      <a:accent1>
        <a:srgbClr val="55A935"/>
      </a:accent1>
      <a:accent2>
        <a:srgbClr val="E47823"/>
      </a:accent2>
      <a:accent3>
        <a:srgbClr val="002341"/>
      </a:accent3>
      <a:accent4>
        <a:srgbClr val="ECF4DD"/>
      </a:accent4>
      <a:accent5>
        <a:srgbClr val="5F684F"/>
      </a:accent5>
      <a:accent6>
        <a:srgbClr val="627B81"/>
      </a:accent6>
      <a:hlink>
        <a:srgbClr val="4E455D"/>
      </a:hlink>
      <a:folHlink>
        <a:srgbClr val="4E455D"/>
      </a:folHlink>
    </a:clrScheme>
    <a:fontScheme name="Office Classique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TIH Power Point">
    <a:dk1>
      <a:srgbClr val="4E455D"/>
    </a:dk1>
    <a:lt1>
      <a:sysClr val="window" lastClr="FFFFFF"/>
    </a:lt1>
    <a:dk2>
      <a:srgbClr val="4E455D"/>
    </a:dk2>
    <a:lt2>
      <a:srgbClr val="0095CB"/>
    </a:lt2>
    <a:accent1>
      <a:srgbClr val="55A935"/>
    </a:accent1>
    <a:accent2>
      <a:srgbClr val="E47823"/>
    </a:accent2>
    <a:accent3>
      <a:srgbClr val="4E455D"/>
    </a:accent3>
    <a:accent4>
      <a:srgbClr val="4E455D"/>
    </a:accent4>
    <a:accent5>
      <a:srgbClr val="4E455D"/>
    </a:accent5>
    <a:accent6>
      <a:srgbClr val="4E455D"/>
    </a:accent6>
    <a:hlink>
      <a:srgbClr val="4E455D"/>
    </a:hlink>
    <a:folHlink>
      <a:srgbClr val="4E455D"/>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tih.sante.fr/regroupement-des-ghm-en-2020"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K62"/>
  <sheetViews>
    <sheetView showGridLines="0" tabSelected="1" zoomScale="90" zoomScaleNormal="90" workbookViewId="0"/>
  </sheetViews>
  <sheetFormatPr baseColWidth="10" defaultColWidth="11.42578125" defaultRowHeight="12.75" x14ac:dyDescent="0.2"/>
  <cols>
    <col min="1" max="1" width="3.7109375" style="3" customWidth="1"/>
    <col min="2" max="2" width="30.7109375" style="3" customWidth="1"/>
    <col min="3" max="3" width="27.7109375" style="3" customWidth="1"/>
    <col min="4" max="8" width="20.7109375" style="3" customWidth="1"/>
    <col min="9" max="16384" width="11.42578125" style="3"/>
  </cols>
  <sheetData>
    <row r="4" spans="2:8" ht="26.25" x14ac:dyDescent="0.4">
      <c r="D4" s="541" t="s">
        <v>891</v>
      </c>
      <c r="E4" s="541"/>
      <c r="F4" s="541"/>
      <c r="G4" s="541"/>
      <c r="H4" s="541"/>
    </row>
    <row r="5" spans="2:8" ht="26.25" x14ac:dyDescent="0.2">
      <c r="F5" s="490">
        <v>2020</v>
      </c>
      <c r="G5" s="171"/>
    </row>
    <row r="7" spans="2:8" ht="18" x14ac:dyDescent="0.2">
      <c r="F7" s="343" t="s">
        <v>3677</v>
      </c>
    </row>
    <row r="9" spans="2:8" x14ac:dyDescent="0.2">
      <c r="B9" s="19"/>
      <c r="C9" s="19"/>
      <c r="D9" s="19"/>
      <c r="E9" s="19"/>
      <c r="F9" s="19"/>
    </row>
    <row r="10" spans="2:8" x14ac:dyDescent="0.2">
      <c r="B10" s="20"/>
      <c r="C10" s="20"/>
      <c r="D10" s="20"/>
      <c r="E10" s="20"/>
      <c r="F10" s="20"/>
    </row>
    <row r="11" spans="2:8" x14ac:dyDescent="0.2">
      <c r="B11" s="20"/>
      <c r="C11" s="20"/>
      <c r="D11" s="20"/>
      <c r="E11" s="20"/>
      <c r="F11" s="20"/>
    </row>
    <row r="12" spans="2:8" x14ac:dyDescent="0.2">
      <c r="B12" s="21"/>
      <c r="C12" s="21"/>
      <c r="D12" s="21"/>
      <c r="E12" s="21"/>
      <c r="F12" s="21"/>
      <c r="G12" s="22"/>
      <c r="H12" s="22"/>
    </row>
    <row r="13" spans="2:8" x14ac:dyDescent="0.2">
      <c r="B13" s="24" t="s">
        <v>682</v>
      </c>
      <c r="C13" s="23" t="s">
        <v>683</v>
      </c>
      <c r="D13" s="23"/>
      <c r="E13" s="23"/>
      <c r="F13" s="23"/>
      <c r="G13" s="22"/>
      <c r="H13" s="22"/>
    </row>
    <row r="14" spans="2:8" x14ac:dyDescent="0.2">
      <c r="B14" s="24" t="s">
        <v>892</v>
      </c>
      <c r="C14" s="344">
        <v>44449</v>
      </c>
      <c r="D14" s="23"/>
      <c r="E14" s="23"/>
      <c r="F14" s="23"/>
      <c r="G14" s="22"/>
      <c r="H14" s="22"/>
    </row>
    <row r="15" spans="2:8" x14ac:dyDescent="0.2">
      <c r="B15" s="24"/>
      <c r="C15" s="23"/>
      <c r="D15" s="23"/>
      <c r="E15" s="23"/>
      <c r="F15" s="23"/>
      <c r="G15" s="22"/>
      <c r="H15" s="22"/>
    </row>
    <row r="16" spans="2:8" x14ac:dyDescent="0.2">
      <c r="B16" s="24" t="s">
        <v>684</v>
      </c>
      <c r="C16" s="23" t="s">
        <v>3705</v>
      </c>
      <c r="D16" s="23"/>
      <c r="E16" s="23"/>
      <c r="F16" s="23"/>
      <c r="G16" s="22"/>
      <c r="H16" s="22"/>
    </row>
    <row r="17" spans="2:11" x14ac:dyDescent="0.2">
      <c r="B17" s="24"/>
      <c r="C17" s="23"/>
      <c r="D17" s="23"/>
      <c r="E17" s="23"/>
      <c r="F17" s="23"/>
      <c r="G17" s="22"/>
      <c r="H17" s="22"/>
    </row>
    <row r="18" spans="2:11" x14ac:dyDescent="0.2">
      <c r="B18" s="24" t="s">
        <v>685</v>
      </c>
      <c r="C18" s="23" t="s">
        <v>3706</v>
      </c>
      <c r="D18" s="23"/>
      <c r="E18" s="23"/>
      <c r="F18" s="23"/>
      <c r="G18" s="22"/>
      <c r="H18" s="22"/>
    </row>
    <row r="19" spans="2:11" x14ac:dyDescent="0.2">
      <c r="B19" s="24"/>
      <c r="C19" s="23"/>
      <c r="D19" s="23"/>
      <c r="E19" s="23"/>
      <c r="F19" s="23"/>
      <c r="G19" s="22"/>
      <c r="H19" s="22"/>
    </row>
    <row r="20" spans="2:11" x14ac:dyDescent="0.2">
      <c r="B20" s="24" t="s">
        <v>893</v>
      </c>
      <c r="C20" s="122" t="s">
        <v>894</v>
      </c>
      <c r="D20" s="23"/>
      <c r="E20" s="23"/>
      <c r="F20" s="23"/>
      <c r="G20" s="22"/>
      <c r="H20" s="22"/>
    </row>
    <row r="21" spans="2:11" x14ac:dyDescent="0.2">
      <c r="B21" s="24"/>
      <c r="C21" s="122" t="s">
        <v>895</v>
      </c>
      <c r="D21" s="23"/>
      <c r="E21" s="23"/>
      <c r="F21" s="23"/>
      <c r="G21" s="22"/>
      <c r="H21" s="22"/>
    </row>
    <row r="22" spans="2:11" x14ac:dyDescent="0.2">
      <c r="B22" s="24"/>
      <c r="C22" s="122"/>
      <c r="D22" s="23"/>
      <c r="E22" s="23"/>
      <c r="F22" s="23"/>
      <c r="G22" s="22"/>
      <c r="H22" s="22"/>
    </row>
    <row r="23" spans="2:11" ht="12.75" customHeight="1" x14ac:dyDescent="0.2">
      <c r="B23" s="24" t="s">
        <v>793</v>
      </c>
      <c r="C23" s="23" t="s">
        <v>896</v>
      </c>
      <c r="D23" s="23"/>
      <c r="E23" s="23"/>
      <c r="F23" s="23"/>
      <c r="G23" s="23"/>
      <c r="H23" s="22"/>
    </row>
    <row r="24" spans="2:11" ht="12.75" customHeight="1" x14ac:dyDescent="0.2">
      <c r="B24" s="24"/>
      <c r="C24" s="308"/>
      <c r="D24" s="308"/>
      <c r="E24" s="308"/>
      <c r="F24" s="308"/>
      <c r="G24" s="308"/>
      <c r="H24" s="22"/>
    </row>
    <row r="25" spans="2:11" ht="13.5" customHeight="1" x14ac:dyDescent="0.2">
      <c r="B25" s="23"/>
      <c r="C25" s="543"/>
      <c r="D25" s="543"/>
      <c r="E25" s="543"/>
      <c r="F25" s="543"/>
      <c r="G25" s="543"/>
      <c r="H25" s="22"/>
    </row>
    <row r="26" spans="2:11" ht="12.75" customHeight="1" x14ac:dyDescent="0.2">
      <c r="B26" s="24" t="s">
        <v>794</v>
      </c>
      <c r="C26" s="24" t="s">
        <v>832</v>
      </c>
      <c r="D26" s="128"/>
      <c r="E26" s="128"/>
      <c r="F26" s="129" t="s">
        <v>796</v>
      </c>
      <c r="G26" s="128"/>
      <c r="H26" s="25"/>
      <c r="I26" s="25"/>
      <c r="J26" s="25"/>
      <c r="K26" s="25"/>
    </row>
    <row r="27" spans="2:11" x14ac:dyDescent="0.2">
      <c r="B27" s="127" t="s">
        <v>795</v>
      </c>
      <c r="C27" s="130" t="s">
        <v>797</v>
      </c>
      <c r="E27" s="123"/>
      <c r="F27" s="132"/>
      <c r="G27" s="124"/>
      <c r="H27" s="22"/>
    </row>
    <row r="28" spans="2:11" x14ac:dyDescent="0.2">
      <c r="B28" s="127" t="s">
        <v>798</v>
      </c>
      <c r="C28" s="130" t="s">
        <v>800</v>
      </c>
      <c r="E28" s="125"/>
      <c r="F28" s="131" t="s">
        <v>799</v>
      </c>
      <c r="G28" s="124"/>
      <c r="H28" s="22"/>
    </row>
    <row r="29" spans="2:11" x14ac:dyDescent="0.2">
      <c r="B29" s="147" t="s">
        <v>829</v>
      </c>
      <c r="C29" s="23" t="s">
        <v>828</v>
      </c>
      <c r="E29" s="23"/>
      <c r="F29" s="131" t="s">
        <v>799</v>
      </c>
    </row>
    <row r="30" spans="2:11" x14ac:dyDescent="0.2">
      <c r="B30" s="147" t="s">
        <v>883</v>
      </c>
      <c r="C30" s="23" t="s">
        <v>884</v>
      </c>
      <c r="E30" s="26"/>
      <c r="F30" s="131" t="s">
        <v>799</v>
      </c>
    </row>
    <row r="31" spans="2:11" x14ac:dyDescent="0.2">
      <c r="B31" s="147" t="s">
        <v>871</v>
      </c>
      <c r="C31" s="123" t="s">
        <v>872</v>
      </c>
      <c r="E31" s="23"/>
      <c r="F31" s="131" t="s">
        <v>799</v>
      </c>
      <c r="G31" s="22"/>
      <c r="H31" s="22"/>
    </row>
    <row r="32" spans="2:11" x14ac:dyDescent="0.2">
      <c r="B32" s="127" t="s">
        <v>801</v>
      </c>
      <c r="C32" s="130" t="s">
        <v>802</v>
      </c>
      <c r="E32" s="126"/>
      <c r="F32" s="131" t="s">
        <v>799</v>
      </c>
      <c r="G32" s="124"/>
      <c r="H32" s="22"/>
    </row>
    <row r="33" spans="2:8" x14ac:dyDescent="0.2">
      <c r="B33" s="162" t="s">
        <v>875</v>
      </c>
      <c r="C33" s="123" t="s">
        <v>827</v>
      </c>
      <c r="E33" s="123"/>
      <c r="F33" s="131" t="s">
        <v>799</v>
      </c>
      <c r="G33" s="124"/>
      <c r="H33" s="22"/>
    </row>
    <row r="34" spans="2:8" x14ac:dyDescent="0.2">
      <c r="B34" s="147" t="s">
        <v>821</v>
      </c>
      <c r="C34" s="23" t="s">
        <v>945</v>
      </c>
      <c r="E34" s="23"/>
      <c r="F34" s="131" t="s">
        <v>799</v>
      </c>
      <c r="G34" s="22"/>
      <c r="H34" s="22"/>
    </row>
    <row r="35" spans="2:8" x14ac:dyDescent="0.2">
      <c r="B35" s="147" t="s">
        <v>822</v>
      </c>
      <c r="C35" s="23" t="s">
        <v>946</v>
      </c>
      <c r="E35" s="23"/>
      <c r="F35" s="131" t="s">
        <v>799</v>
      </c>
      <c r="G35" s="22"/>
      <c r="H35" s="22"/>
    </row>
    <row r="36" spans="2:8" ht="13.5" customHeight="1" x14ac:dyDescent="0.2">
      <c r="B36" s="147" t="s">
        <v>856</v>
      </c>
      <c r="C36" s="544" t="s">
        <v>852</v>
      </c>
      <c r="D36" s="544"/>
      <c r="E36" s="544"/>
      <c r="F36" s="131" t="s">
        <v>799</v>
      </c>
      <c r="G36" s="206"/>
    </row>
    <row r="37" spans="2:8" x14ac:dyDescent="0.2">
      <c r="B37" s="147" t="s">
        <v>847</v>
      </c>
      <c r="C37" s="23" t="s">
        <v>849</v>
      </c>
      <c r="D37" s="23"/>
      <c r="E37" s="23"/>
      <c r="F37" s="131" t="s">
        <v>799</v>
      </c>
    </row>
    <row r="38" spans="2:8" x14ac:dyDescent="0.2">
      <c r="B38" s="147" t="s">
        <v>848</v>
      </c>
      <c r="C38" s="23" t="s">
        <v>850</v>
      </c>
      <c r="D38" s="26"/>
      <c r="E38" s="26"/>
      <c r="F38" s="131" t="s">
        <v>799</v>
      </c>
    </row>
    <row r="39" spans="2:8" x14ac:dyDescent="0.2">
      <c r="B39" s="147" t="s">
        <v>858</v>
      </c>
      <c r="C39" s="27" t="s">
        <v>854</v>
      </c>
      <c r="D39" s="28"/>
      <c r="E39" s="28"/>
      <c r="F39" s="131"/>
    </row>
    <row r="40" spans="2:8" ht="12.75" customHeight="1" x14ac:dyDescent="0.2">
      <c r="B40" s="147" t="s">
        <v>857</v>
      </c>
      <c r="C40" s="544" t="s">
        <v>853</v>
      </c>
      <c r="D40" s="544"/>
      <c r="E40" s="206"/>
      <c r="F40" s="131" t="s">
        <v>799</v>
      </c>
      <c r="G40" s="206"/>
    </row>
    <row r="41" spans="2:8" x14ac:dyDescent="0.2">
      <c r="B41" s="147" t="s">
        <v>859</v>
      </c>
      <c r="C41" s="27" t="s">
        <v>855</v>
      </c>
      <c r="D41" s="28"/>
      <c r="E41" s="28"/>
      <c r="F41" s="131" t="s">
        <v>799</v>
      </c>
    </row>
    <row r="42" spans="2:8" x14ac:dyDescent="0.2">
      <c r="B42" s="147" t="s">
        <v>943</v>
      </c>
      <c r="C42" s="27" t="s">
        <v>942</v>
      </c>
      <c r="D42" s="28"/>
      <c r="E42" s="28"/>
      <c r="F42" s="131"/>
    </row>
    <row r="43" spans="2:8" x14ac:dyDescent="0.2">
      <c r="B43" s="147" t="s">
        <v>860</v>
      </c>
      <c r="C43" s="27" t="s">
        <v>959</v>
      </c>
      <c r="D43" s="28"/>
      <c r="E43" s="28"/>
      <c r="F43" s="131"/>
    </row>
    <row r="44" spans="2:8" x14ac:dyDescent="0.2">
      <c r="B44" s="147" t="s">
        <v>862</v>
      </c>
      <c r="C44" s="27" t="s">
        <v>861</v>
      </c>
      <c r="D44" s="28"/>
      <c r="E44" s="28"/>
      <c r="F44" s="131"/>
    </row>
    <row r="45" spans="2:8" x14ac:dyDescent="0.2">
      <c r="B45" s="147" t="s">
        <v>863</v>
      </c>
      <c r="C45" s="27" t="s">
        <v>960</v>
      </c>
      <c r="D45" s="28"/>
      <c r="E45" s="28"/>
      <c r="F45" s="131"/>
    </row>
    <row r="46" spans="2:8" x14ac:dyDescent="0.2">
      <c r="B46" s="147" t="s">
        <v>865</v>
      </c>
      <c r="C46" s="23" t="s">
        <v>867</v>
      </c>
      <c r="D46" s="23"/>
      <c r="E46" s="23"/>
      <c r="F46" s="131"/>
    </row>
    <row r="47" spans="2:8" x14ac:dyDescent="0.2">
      <c r="B47" s="147" t="s">
        <v>866</v>
      </c>
      <c r="C47" s="23" t="s">
        <v>868</v>
      </c>
      <c r="D47" s="26"/>
      <c r="E47" s="26"/>
      <c r="F47" s="131"/>
    </row>
    <row r="48" spans="2:8" x14ac:dyDescent="0.2">
      <c r="B48" s="23"/>
      <c r="C48" s="23"/>
      <c r="D48" s="23"/>
      <c r="E48" s="23"/>
      <c r="F48" s="23"/>
    </row>
    <row r="49" spans="2:7" x14ac:dyDescent="0.2">
      <c r="B49" s="23"/>
      <c r="C49" s="23"/>
      <c r="D49" s="23"/>
      <c r="E49" s="23"/>
      <c r="F49" s="23"/>
    </row>
    <row r="50" spans="2:7" x14ac:dyDescent="0.2">
      <c r="B50" s="23"/>
      <c r="C50" s="26"/>
      <c r="D50" s="26"/>
      <c r="E50" s="26"/>
      <c r="F50" s="26"/>
    </row>
    <row r="51" spans="2:7" ht="27.75" customHeight="1" x14ac:dyDescent="0.2">
      <c r="B51" s="23"/>
      <c r="C51" s="543"/>
      <c r="D51" s="543"/>
      <c r="E51" s="543"/>
      <c r="F51" s="543"/>
      <c r="G51" s="543"/>
    </row>
    <row r="52" spans="2:7" x14ac:dyDescent="0.2">
      <c r="B52" s="23"/>
      <c r="C52" s="29"/>
      <c r="D52" s="29"/>
      <c r="E52" s="29"/>
      <c r="F52" s="29"/>
    </row>
    <row r="53" spans="2:7" x14ac:dyDescent="0.2">
      <c r="B53" s="23"/>
      <c r="C53" s="29"/>
      <c r="D53" s="29"/>
      <c r="E53" s="29"/>
      <c r="F53" s="29"/>
    </row>
    <row r="54" spans="2:7" x14ac:dyDescent="0.2">
      <c r="B54" s="23"/>
      <c r="C54" s="29"/>
      <c r="D54" s="29"/>
      <c r="E54" s="29"/>
      <c r="F54" s="29"/>
    </row>
    <row r="55" spans="2:7" x14ac:dyDescent="0.2">
      <c r="B55" s="23"/>
      <c r="C55" s="29"/>
      <c r="D55" s="29"/>
      <c r="E55" s="29"/>
      <c r="F55" s="29"/>
    </row>
    <row r="56" spans="2:7" x14ac:dyDescent="0.2">
      <c r="B56" s="23"/>
      <c r="C56" s="29"/>
      <c r="D56" s="29"/>
      <c r="E56" s="29"/>
      <c r="F56" s="29"/>
    </row>
    <row r="57" spans="2:7" x14ac:dyDescent="0.2">
      <c r="B57" s="23"/>
      <c r="C57" s="29"/>
      <c r="D57" s="29"/>
      <c r="E57" s="29"/>
      <c r="F57" s="29"/>
    </row>
    <row r="58" spans="2:7" ht="27" customHeight="1" x14ac:dyDescent="0.2">
      <c r="B58" s="23"/>
      <c r="C58" s="542"/>
      <c r="D58" s="542"/>
      <c r="E58" s="542"/>
      <c r="F58" s="542"/>
      <c r="G58" s="542"/>
    </row>
    <row r="59" spans="2:7" x14ac:dyDescent="0.2">
      <c r="B59" s="23"/>
      <c r="C59" s="30"/>
      <c r="D59" s="29"/>
      <c r="E59" s="29"/>
      <c r="F59" s="29"/>
    </row>
    <row r="60" spans="2:7" x14ac:dyDescent="0.2">
      <c r="B60" s="23"/>
      <c r="D60" s="31"/>
      <c r="E60" s="31"/>
      <c r="F60" s="31"/>
    </row>
    <row r="62" spans="2:7" x14ac:dyDescent="0.2">
      <c r="B62" s="23"/>
      <c r="C62" s="30"/>
    </row>
  </sheetData>
  <mergeCells count="6">
    <mergeCell ref="D4:H4"/>
    <mergeCell ref="C58:G58"/>
    <mergeCell ref="C25:G25"/>
    <mergeCell ref="C51:G51"/>
    <mergeCell ref="C36:E36"/>
    <mergeCell ref="C40:D40"/>
  </mergeCells>
  <hyperlinks>
    <hyperlink ref="B27" location="Methode!Zone_d_impression" display="Methode" xr:uid="{00000000-0004-0000-0000-000000000000}"/>
    <hyperlink ref="B28" location="COVID!A1" display="COVID" xr:uid="{00000000-0004-0000-0000-000001000000}"/>
    <hyperlink ref="B32" location="regions_hs!Zone_d_impression" display="regions_hs" xr:uid="{00000000-0004-0000-0000-000002000000}"/>
    <hyperlink ref="B31" location="Mois_hs!A1" display="Mois_hs" xr:uid="{00000000-0004-0000-0000-000003000000}"/>
    <hyperlink ref="B34" location="mode_entree_hs!Zone_d_impression" display="mode_entree_hs" xr:uid="{00000000-0004-0000-0000-000004000000}"/>
    <hyperlink ref="B35" location="mode_sortie_hs!Zone_d_impression" display="mode_sortie_hs" xr:uid="{00000000-0004-0000-0000-000005000000}"/>
    <hyperlink ref="B33" location="age_sexe_hs!Zone_d_impression" display="age_sexe_hs" xr:uid="{00000000-0004-0000-0000-000006000000}"/>
    <hyperlink ref="B29" location="type_hospit!Zone_d_impression" display="type_hospit" xr:uid="{00000000-0004-0000-0000-000007000000}"/>
    <hyperlink ref="B30" location="statut_hs!Zone_d_impression" display="statut_hs" xr:uid="{00000000-0004-0000-0000-000008000000}"/>
    <hyperlink ref="B37" location="CAS_hs!Zone_d_impression" display="CAS_hs" xr:uid="{00000000-0004-0000-0000-000009000000}"/>
    <hyperlink ref="B38" location="niveaux_hs!Zone_d_impression" display="niveaux_hs" xr:uid="{00000000-0004-0000-0000-00000A000000}"/>
    <hyperlink ref="B36" location="Soins_critiques_hs!A1" display="Soins_critiques_hs" xr:uid="{00000000-0004-0000-0000-00000B000000}"/>
    <hyperlink ref="B40" location="DA_hs!Zone_d_impression" display="DA_hs" xr:uid="{00000000-0004-0000-0000-00000C000000}"/>
    <hyperlink ref="B41" location="GP_hs!A1" display="GP_hs" xr:uid="{00000000-0004-0000-0000-00000D000000}"/>
    <hyperlink ref="B42" location="racines_CMD_hs!A1" display="racines_CMD_hs" xr:uid="{00000000-0004-0000-0000-00000E000000}"/>
    <hyperlink ref="B43" location="racines_hs!A1" display="racines_hs" xr:uid="{00000000-0004-0000-0000-00000F000000}"/>
    <hyperlink ref="B44" location="Tops_racines_hs!Zone_d_impression" display="Tops_racines_hs" xr:uid="{00000000-0004-0000-0000-000010000000}"/>
    <hyperlink ref="B45" location="GHM_hs!A1" display="GHM_hs" xr:uid="{00000000-0004-0000-0000-000011000000}"/>
    <hyperlink ref="B46" location="Tops_GHM_hs!A1" display="Tops_GHM_hs" xr:uid="{00000000-0004-0000-0000-000012000000}"/>
    <hyperlink ref="B47" location="seances!A1" display="seances" xr:uid="{00000000-0004-0000-0000-000013000000}"/>
    <hyperlink ref="B40" location="DA_hs!A1" display="DA_hs" xr:uid="{00000000-0004-0000-0000-000014000000}"/>
    <hyperlink ref="B39" location="CMD_hs!A1" display="CMD_hs" xr:uid="{00000000-0004-0000-0000-000015000000}"/>
  </hyperlinks>
  <pageMargins left="0.70866141732283472" right="0.70866141732283472" top="0.74803149606299213" bottom="0.74803149606299213" header="0.31496062992125984" footer="0.31496062992125984"/>
  <pageSetup paperSize="9" scale="5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8:AC44"/>
  <sheetViews>
    <sheetView topLeftCell="K7" zoomScaleNormal="100" workbookViewId="0">
      <selection activeCell="W10" sqref="W10"/>
    </sheetView>
  </sheetViews>
  <sheetFormatPr baseColWidth="10" defaultColWidth="9.140625" defaultRowHeight="12.75" x14ac:dyDescent="0.2"/>
  <cols>
    <col min="1" max="1" width="12.7109375" style="3" customWidth="1"/>
    <col min="2" max="7" width="9.7109375" style="3" customWidth="1"/>
    <col min="8" max="10" width="9.7109375" style="4" customWidth="1"/>
    <col min="11" max="19" width="9.7109375" style="3" customWidth="1"/>
    <col min="20" max="22" width="9.140625" style="3"/>
    <col min="23" max="24" width="10.28515625" style="3" customWidth="1"/>
    <col min="25" max="16384" width="9.140625" style="3"/>
  </cols>
  <sheetData>
    <row r="8" spans="1:29" x14ac:dyDescent="0.2">
      <c r="W8" s="625" t="s">
        <v>787</v>
      </c>
      <c r="X8" s="626"/>
    </row>
    <row r="9" spans="1:29" x14ac:dyDescent="0.2">
      <c r="W9" s="627"/>
      <c r="X9" s="628"/>
    </row>
    <row r="10" spans="1:29" x14ac:dyDescent="0.2">
      <c r="A10" s="32" t="s">
        <v>721</v>
      </c>
      <c r="B10" s="33" t="e">
        <f>"Nombre de séjours "&amp;Methode!#REF!-2&amp;"
cylindré"</f>
        <v>#REF!</v>
      </c>
      <c r="C10" s="34" t="e">
        <f>"Volume économique "&amp;Methode!#REF!-2&amp;" cylindré"</f>
        <v>#REF!</v>
      </c>
      <c r="D10" s="33" t="e">
        <f>"Nombre de séjours "&amp;Methode!#REF!-1&amp;"
cylindré"</f>
        <v>#REF!</v>
      </c>
      <c r="E10" s="34" t="e">
        <f>"Volume économique "&amp;Methode!#REF!-1&amp;" cylindré"</f>
        <v>#REF!</v>
      </c>
      <c r="F10" s="33" t="e">
        <f>"Nombre de séjours "&amp;Methode!#REF!&amp;"
cylindré"</f>
        <v>#REF!</v>
      </c>
      <c r="G10" s="34" t="e">
        <f>"Volume économique "&amp;Methode!#REF!&amp;" cylindré"</f>
        <v>#REF!</v>
      </c>
      <c r="H10" s="33" t="e">
        <f>"Nombre de séjours "&amp;Methode!#REF!&amp;""</f>
        <v>#REF!</v>
      </c>
      <c r="I10" s="34" t="e">
        <f>"Volume économique "&amp;Methode!#REF!&amp;""</f>
        <v>#REF!</v>
      </c>
      <c r="J10" s="34" t="e">
        <f>"Evolution volume économique "&amp;Methode!#REF!-2&amp;"/"&amp;Methode!#REF!-1&amp;""</f>
        <v>#REF!</v>
      </c>
      <c r="K10" s="34" t="e">
        <f>"Evolution nombre de séjours "&amp;Methode!#REF!-2&amp;"/"&amp;Methode!#REF!-1&amp;""</f>
        <v>#REF!</v>
      </c>
      <c r="L10" s="34" t="e">
        <f>"Effet structure "&amp;Methode!#REF!-2&amp;"/"&amp;Methode!#REF!-1&amp;""</f>
        <v>#REF!</v>
      </c>
      <c r="M10" s="34" t="e">
        <f>"Evolution volume économique "&amp;Methode!#REF!-1&amp;"/"&amp;Methode!#REF!&amp;""</f>
        <v>#REF!</v>
      </c>
      <c r="N10" s="34" t="e">
        <f>"Evolution nombre de séjours "&amp;Methode!#REF!-1&amp;"/"&amp;Methode!#REF!&amp;""</f>
        <v>#REF!</v>
      </c>
      <c r="O10" s="34" t="e">
        <f>"Effet structure "&amp;Methode!#REF!-1&amp;"/"&amp;Methode!#REF!&amp;""</f>
        <v>#REF!</v>
      </c>
      <c r="P10" s="34" t="e">
        <f>"Contribution à l'évolution en séjours "&amp;Methode!#REF!-1&amp;"/"&amp;Methode!#REF!&amp;""</f>
        <v>#REF!</v>
      </c>
      <c r="Q10" s="34" t="e">
        <f>"Contribution à l'évolution en volume "&amp;Methode!#REF!-1&amp;"/"&amp;Methode!#REF!&amp;""</f>
        <v>#REF!</v>
      </c>
      <c r="R10" s="34" t="e">
        <f>"Part en séjours "&amp;Methode!#REF!-1&amp;""</f>
        <v>#REF!</v>
      </c>
      <c r="S10" s="34" t="e">
        <f>"Part en volume économique "&amp;Methode!#REF!-1&amp;""</f>
        <v>#REF!</v>
      </c>
      <c r="T10" s="34" t="e">
        <f>"Part en séjours "&amp;Methode!#REF!&amp;""</f>
        <v>#REF!</v>
      </c>
      <c r="U10" s="34" t="e">
        <f>"Part en volume économique "&amp;Methode!#REF!&amp;""</f>
        <v>#REF!</v>
      </c>
      <c r="W10" s="143" t="e">
        <f>"Nombre de séjours "&amp;Methode!#REF!&amp;""</f>
        <v>#REF!</v>
      </c>
      <c r="X10" s="143" t="e">
        <f>"Evolution volume économique "&amp;Methode!#REF!-1&amp;"/"&amp;Methode!#REF!&amp;""</f>
        <v>#REF!</v>
      </c>
    </row>
    <row r="11" spans="1:29" x14ac:dyDescent="0.2">
      <c r="A11" s="35" t="s">
        <v>724</v>
      </c>
      <c r="B11" s="36"/>
      <c r="C11" s="37"/>
      <c r="D11" s="36"/>
      <c r="E11" s="37"/>
      <c r="F11" s="36"/>
      <c r="G11" s="37"/>
      <c r="H11" s="36"/>
      <c r="I11" s="37"/>
      <c r="J11" s="38"/>
      <c r="K11" s="38"/>
      <c r="L11" s="38"/>
      <c r="M11" s="38"/>
      <c r="N11" s="38"/>
      <c r="O11" s="38"/>
      <c r="P11" s="39"/>
      <c r="Q11" s="39"/>
      <c r="R11" s="39"/>
      <c r="S11" s="39"/>
      <c r="T11" s="39"/>
      <c r="U11" s="39"/>
      <c r="W11" s="144"/>
      <c r="X11" s="144"/>
    </row>
    <row r="12" spans="1:29" x14ac:dyDescent="0.2">
      <c r="A12" s="35" t="s">
        <v>725</v>
      </c>
      <c r="B12" s="40"/>
      <c r="C12" s="41"/>
      <c r="D12" s="40"/>
      <c r="E12" s="41"/>
      <c r="F12" s="40"/>
      <c r="G12" s="41"/>
      <c r="H12" s="40"/>
      <c r="I12" s="41"/>
      <c r="J12" s="42"/>
      <c r="K12" s="42"/>
      <c r="L12" s="42"/>
      <c r="M12" s="42"/>
      <c r="N12" s="42"/>
      <c r="O12" s="42"/>
      <c r="P12" s="43"/>
      <c r="Q12" s="43"/>
      <c r="R12" s="43"/>
      <c r="S12" s="43"/>
      <c r="T12" s="43"/>
      <c r="U12" s="43"/>
      <c r="W12" s="145"/>
      <c r="X12" s="145"/>
    </row>
    <row r="13" spans="1:29" x14ac:dyDescent="0.2">
      <c r="A13" s="44" t="s">
        <v>726</v>
      </c>
      <c r="B13" s="45"/>
      <c r="C13" s="46"/>
      <c r="D13" s="45"/>
      <c r="E13" s="46"/>
      <c r="F13" s="45"/>
      <c r="G13" s="46"/>
      <c r="H13" s="45"/>
      <c r="I13" s="46"/>
      <c r="J13" s="47"/>
      <c r="K13" s="47"/>
      <c r="L13" s="47"/>
      <c r="M13" s="47"/>
      <c r="N13" s="47"/>
      <c r="O13" s="47"/>
      <c r="P13" s="48"/>
      <c r="Q13" s="48"/>
      <c r="R13" s="48"/>
      <c r="S13" s="48"/>
      <c r="T13" s="48"/>
      <c r="U13" s="48"/>
      <c r="W13" s="146"/>
      <c r="X13" s="146"/>
    </row>
    <row r="14" spans="1:29" x14ac:dyDescent="0.2">
      <c r="A14" s="12" t="s">
        <v>727</v>
      </c>
      <c r="B14" s="1"/>
      <c r="C14" s="1"/>
      <c r="D14" s="1"/>
      <c r="E14" s="5"/>
      <c r="F14" s="1"/>
      <c r="G14" s="5"/>
      <c r="H14" s="2"/>
      <c r="I14" s="2"/>
      <c r="J14" s="2"/>
    </row>
    <row r="15" spans="1:29" x14ac:dyDescent="0.2">
      <c r="A15" s="1"/>
      <c r="B15" s="1"/>
      <c r="C15" s="1"/>
      <c r="D15" s="1"/>
      <c r="E15" s="1"/>
      <c r="F15" s="1"/>
      <c r="G15" s="1"/>
      <c r="H15" s="2"/>
      <c r="I15" s="2"/>
      <c r="J15" s="2"/>
      <c r="K15" s="2"/>
      <c r="L15" s="2"/>
      <c r="M15" s="2"/>
      <c r="N15" s="2"/>
      <c r="O15" s="2"/>
      <c r="P15" s="2"/>
      <c r="Q15" s="2"/>
    </row>
    <row r="16" spans="1:29" x14ac:dyDescent="0.2">
      <c r="A16" s="574" t="e">
        <f>"Répartition du nombre de séjours en "&amp;Methode!#REF!-1&amp;""</f>
        <v>#REF!</v>
      </c>
      <c r="B16" s="574"/>
      <c r="C16" s="574"/>
      <c r="D16" s="574"/>
      <c r="E16" s="574"/>
      <c r="F16" s="574" t="e">
        <f>"Répartition du volume économique en "&amp;Methode!#REF!-1&amp;""</f>
        <v>#REF!</v>
      </c>
      <c r="G16" s="574"/>
      <c r="H16" s="574"/>
      <c r="I16" s="574"/>
      <c r="J16" s="574"/>
      <c r="K16" s="574" t="e">
        <f>"Répartition du nombre de séjours en "&amp;Methode!#REF!&amp;""</f>
        <v>#REF!</v>
      </c>
      <c r="L16" s="574"/>
      <c r="M16" s="574"/>
      <c r="N16" s="574"/>
      <c r="O16" s="574"/>
      <c r="P16" s="574" t="e">
        <f>"Répartition du volume économique en "&amp;Methode!#REF!&amp;""</f>
        <v>#REF!</v>
      </c>
      <c r="Q16" s="574"/>
      <c r="R16" s="574"/>
      <c r="S16" s="574"/>
      <c r="T16" s="574"/>
      <c r="W16" s="575" t="s">
        <v>728</v>
      </c>
      <c r="X16" s="575"/>
      <c r="Y16" s="575"/>
      <c r="Z16" s="575"/>
      <c r="AA16" s="575"/>
      <c r="AB16" s="575"/>
      <c r="AC16" s="575"/>
    </row>
    <row r="17" spans="11:17" x14ac:dyDescent="0.2">
      <c r="K17" s="4"/>
      <c r="L17" s="4"/>
      <c r="M17" s="4"/>
      <c r="N17" s="4"/>
      <c r="O17" s="4"/>
      <c r="P17" s="4"/>
      <c r="Q17" s="4"/>
    </row>
    <row r="18" spans="11:17" x14ac:dyDescent="0.2">
      <c r="K18" s="4"/>
      <c r="L18" s="4"/>
      <c r="M18" s="4"/>
      <c r="N18" s="4"/>
      <c r="O18" s="4"/>
      <c r="P18" s="4"/>
      <c r="Q18" s="4"/>
    </row>
    <row r="19" spans="11:17" x14ac:dyDescent="0.2">
      <c r="K19" s="4"/>
      <c r="L19" s="4"/>
      <c r="M19" s="4"/>
      <c r="N19" s="4"/>
      <c r="O19" s="4"/>
      <c r="P19" s="4"/>
      <c r="Q19" s="4"/>
    </row>
    <row r="20" spans="11:17" x14ac:dyDescent="0.2">
      <c r="K20" s="4"/>
      <c r="L20" s="4"/>
      <c r="M20" s="4"/>
      <c r="N20" s="4"/>
      <c r="O20" s="4"/>
      <c r="P20" s="4"/>
      <c r="Q20" s="4"/>
    </row>
    <row r="21" spans="11:17" x14ac:dyDescent="0.2">
      <c r="K21" s="4"/>
      <c r="L21" s="4"/>
      <c r="M21" s="4"/>
      <c r="N21" s="4"/>
      <c r="O21" s="4"/>
      <c r="P21" s="4"/>
      <c r="Q21" s="4"/>
    </row>
    <row r="22" spans="11:17" x14ac:dyDescent="0.2">
      <c r="K22" s="4"/>
      <c r="L22" s="4"/>
      <c r="M22" s="4"/>
      <c r="N22" s="4"/>
      <c r="O22" s="4"/>
      <c r="P22" s="4"/>
      <c r="Q22" s="4"/>
    </row>
    <row r="23" spans="11:17" x14ac:dyDescent="0.2">
      <c r="K23" s="4"/>
      <c r="L23" s="4"/>
      <c r="M23" s="4"/>
      <c r="N23" s="4"/>
      <c r="O23" s="4"/>
      <c r="P23" s="4"/>
      <c r="Q23" s="4"/>
    </row>
    <row r="24" spans="11:17" x14ac:dyDescent="0.2">
      <c r="K24" s="4"/>
      <c r="L24" s="4"/>
      <c r="M24" s="4"/>
      <c r="N24" s="4"/>
      <c r="O24" s="4"/>
      <c r="P24" s="4"/>
      <c r="Q24" s="4"/>
    </row>
    <row r="25" spans="11:17" x14ac:dyDescent="0.2">
      <c r="K25" s="4"/>
      <c r="L25" s="4"/>
      <c r="M25" s="4"/>
      <c r="N25" s="4"/>
      <c r="O25" s="4"/>
      <c r="P25" s="4"/>
      <c r="Q25" s="4"/>
    </row>
    <row r="26" spans="11:17" x14ac:dyDescent="0.2">
      <c r="K26" s="4"/>
      <c r="L26" s="4"/>
      <c r="M26" s="4"/>
      <c r="N26" s="4"/>
      <c r="O26" s="4"/>
      <c r="P26" s="4"/>
      <c r="Q26" s="4"/>
    </row>
    <row r="27" spans="11:17" x14ac:dyDescent="0.2">
      <c r="K27" s="4"/>
      <c r="L27" s="4"/>
      <c r="M27" s="4"/>
      <c r="N27" s="4"/>
      <c r="O27" s="4"/>
      <c r="P27" s="4"/>
      <c r="Q27" s="4"/>
    </row>
    <row r="28" spans="11:17" x14ac:dyDescent="0.2">
      <c r="K28" s="4"/>
      <c r="L28" s="4"/>
      <c r="M28" s="4"/>
      <c r="N28" s="4"/>
      <c r="O28" s="4"/>
      <c r="P28" s="4"/>
      <c r="Q28" s="4"/>
    </row>
    <row r="29" spans="11:17" x14ac:dyDescent="0.2">
      <c r="K29" s="4"/>
      <c r="L29" s="4"/>
      <c r="M29" s="4"/>
      <c r="N29" s="4"/>
      <c r="O29" s="4"/>
      <c r="P29" s="4"/>
      <c r="Q29" s="4"/>
    </row>
    <row r="30" spans="11:17" x14ac:dyDescent="0.2">
      <c r="K30" s="4"/>
      <c r="L30" s="4"/>
      <c r="M30" s="4"/>
      <c r="N30" s="4"/>
      <c r="O30" s="4"/>
      <c r="P30" s="4"/>
      <c r="Q30" s="4"/>
    </row>
    <row r="31" spans="11:17" x14ac:dyDescent="0.2">
      <c r="K31" s="4"/>
      <c r="L31" s="4"/>
      <c r="M31" s="4"/>
      <c r="N31" s="4"/>
      <c r="O31" s="4"/>
      <c r="P31" s="4"/>
      <c r="Q31" s="4"/>
    </row>
    <row r="32" spans="11:17" x14ac:dyDescent="0.2">
      <c r="K32" s="4"/>
      <c r="L32" s="4"/>
      <c r="M32" s="4"/>
      <c r="N32" s="4"/>
      <c r="O32" s="4"/>
      <c r="P32" s="4"/>
      <c r="Q32" s="4"/>
    </row>
    <row r="33" spans="1:17" x14ac:dyDescent="0.2">
      <c r="K33" s="4"/>
      <c r="L33" s="4"/>
      <c r="M33" s="4"/>
      <c r="N33" s="4"/>
      <c r="O33" s="4"/>
      <c r="P33" s="4"/>
      <c r="Q33" s="4"/>
    </row>
    <row r="34" spans="1:17" x14ac:dyDescent="0.2">
      <c r="K34" s="4"/>
      <c r="L34" s="4"/>
      <c r="M34" s="4"/>
      <c r="N34" s="4"/>
      <c r="O34" s="4"/>
      <c r="P34" s="4"/>
      <c r="Q34" s="4"/>
    </row>
    <row r="35" spans="1:17" x14ac:dyDescent="0.2">
      <c r="K35" s="4"/>
      <c r="L35" s="4"/>
      <c r="M35" s="4"/>
      <c r="N35" s="4"/>
      <c r="O35" s="4"/>
      <c r="P35" s="4"/>
      <c r="Q35" s="4"/>
    </row>
    <row r="36" spans="1:17" x14ac:dyDescent="0.2">
      <c r="K36" s="4"/>
      <c r="L36" s="4"/>
      <c r="M36" s="4"/>
      <c r="N36" s="4"/>
      <c r="O36" s="4"/>
      <c r="P36" s="4"/>
      <c r="Q36" s="4"/>
    </row>
    <row r="38" spans="1:17" s="4" customFormat="1" x14ac:dyDescent="0.2">
      <c r="J38" s="3"/>
      <c r="K38" s="3"/>
      <c r="L38" s="3"/>
      <c r="M38" s="3"/>
    </row>
    <row r="39" spans="1:17" s="4" customFormat="1" x14ac:dyDescent="0.2">
      <c r="A39" s="1"/>
      <c r="B39" s="624" t="e">
        <f>Methode!#REF!</f>
        <v>#REF!</v>
      </c>
      <c r="C39" s="624"/>
      <c r="D39" s="624"/>
      <c r="J39" s="3"/>
      <c r="K39" s="3"/>
      <c r="L39" s="3"/>
      <c r="M39" s="3"/>
    </row>
    <row r="40" spans="1:17" s="4" customFormat="1" ht="45" x14ac:dyDescent="0.2">
      <c r="A40" s="32" t="s">
        <v>721</v>
      </c>
      <c r="B40" s="49" t="s">
        <v>681</v>
      </c>
      <c r="C40" s="49" t="s">
        <v>703</v>
      </c>
      <c r="D40" s="49" t="s">
        <v>704</v>
      </c>
      <c r="J40" s="3"/>
      <c r="K40" s="3"/>
      <c r="L40" s="3"/>
      <c r="M40" s="3"/>
    </row>
    <row r="41" spans="1:17" s="4" customFormat="1" x14ac:dyDescent="0.2">
      <c r="A41" s="50" t="s">
        <v>729</v>
      </c>
      <c r="B41" s="51"/>
      <c r="C41" s="52"/>
      <c r="D41" s="53"/>
      <c r="J41" s="3"/>
      <c r="K41" s="3"/>
      <c r="L41" s="3"/>
      <c r="M41" s="3"/>
    </row>
    <row r="42" spans="1:17" s="4" customFormat="1" x14ac:dyDescent="0.2">
      <c r="A42" s="50" t="s">
        <v>730</v>
      </c>
      <c r="B42" s="54"/>
      <c r="C42" s="55"/>
      <c r="D42" s="56"/>
      <c r="J42" s="3"/>
      <c r="K42" s="3"/>
      <c r="L42" s="3"/>
      <c r="M42" s="3"/>
    </row>
    <row r="43" spans="1:17" s="4" customFormat="1" x14ac:dyDescent="0.2">
      <c r="A43" s="57" t="s">
        <v>673</v>
      </c>
      <c r="B43" s="58">
        <f>classe_age_hs!B57</f>
        <v>0</v>
      </c>
      <c r="C43" s="59">
        <f>classe_age_hs!C57</f>
        <v>0</v>
      </c>
      <c r="D43" s="60">
        <f>classe_age_hs!D57</f>
        <v>0</v>
      </c>
      <c r="E43" s="3"/>
      <c r="F43" s="3"/>
      <c r="G43" s="3"/>
      <c r="K43" s="3"/>
      <c r="L43" s="3"/>
      <c r="M43" s="3"/>
      <c r="N43" s="3"/>
    </row>
    <row r="44" spans="1:17" x14ac:dyDescent="0.2">
      <c r="A44" s="18" t="s">
        <v>731</v>
      </c>
    </row>
  </sheetData>
  <mergeCells count="7">
    <mergeCell ref="A16:E16"/>
    <mergeCell ref="B39:D39"/>
    <mergeCell ref="F16:J16"/>
    <mergeCell ref="W8:X9"/>
    <mergeCell ref="W16:AC16"/>
    <mergeCell ref="K16:O16"/>
    <mergeCell ref="P16:T16"/>
  </mergeCells>
  <pageMargins left="0.70866141732283472" right="0.70866141732283472" top="0.74803149606299213" bottom="0.74803149606299213" header="0.31496062992125984" footer="0.31496062992125984"/>
  <pageSetup paperSize="9" scale="66" orientation="landscape" horizontalDpi="90" verticalDpi="90" r:id="rId1"/>
  <headerFooter>
    <oddHeader>&amp;C&amp;"+,Normal"&amp;8&amp;A</oddHeader>
    <oddFooter>&amp;C&amp;"+,Normal"&amp;8Analyse de l'activité hospitalière 2016 - MCO - ex-OQN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7:AD43"/>
  <sheetViews>
    <sheetView showGridLines="0" zoomScale="90" zoomScaleNormal="90" workbookViewId="0">
      <selection activeCell="A11" sqref="A11:A12"/>
    </sheetView>
  </sheetViews>
  <sheetFormatPr baseColWidth="10" defaultColWidth="9.140625" defaultRowHeight="12.75" x14ac:dyDescent="0.2"/>
  <cols>
    <col min="1" max="1" width="27.140625" style="3" bestFit="1" customWidth="1"/>
    <col min="2" max="2" width="10.42578125" style="3" customWidth="1"/>
    <col min="3" max="9" width="9.7109375" style="3" customWidth="1"/>
    <col min="10" max="11" width="9.7109375" style="4" customWidth="1"/>
    <col min="12" max="21" width="9.7109375" style="3" customWidth="1"/>
    <col min="22" max="24" width="9.140625" style="3"/>
    <col min="25" max="26" width="11.85546875" style="3" customWidth="1"/>
    <col min="27" max="16384" width="9.140625" style="3"/>
  </cols>
  <sheetData>
    <row r="7" spans="1:25" ht="19.149999999999999" customHeight="1" x14ac:dyDescent="0.2"/>
    <row r="8" spans="1:25" ht="13.5" thickBot="1" x14ac:dyDescent="0.25"/>
    <row r="9" spans="1:25" ht="13.5" customHeight="1" x14ac:dyDescent="0.2">
      <c r="B9" s="576" t="s">
        <v>3770</v>
      </c>
      <c r="D9" s="578" t="s">
        <v>3771</v>
      </c>
      <c r="E9" s="579"/>
      <c r="F9" s="4"/>
      <c r="G9" s="582" t="s">
        <v>3772</v>
      </c>
      <c r="H9" s="583"/>
      <c r="J9" s="586" t="s">
        <v>3773</v>
      </c>
      <c r="K9" s="587"/>
      <c r="L9" s="588"/>
    </row>
    <row r="10" spans="1:25" s="1" customFormat="1" ht="13.5" customHeight="1" thickBot="1" x14ac:dyDescent="0.25">
      <c r="A10" s="12"/>
      <c r="B10" s="577"/>
      <c r="D10" s="580"/>
      <c r="E10" s="581"/>
      <c r="G10" s="584"/>
      <c r="H10" s="585"/>
      <c r="J10" s="589"/>
      <c r="K10" s="590"/>
      <c r="L10" s="591"/>
      <c r="N10" s="3"/>
      <c r="O10" s="3"/>
      <c r="P10" s="3"/>
      <c r="Q10" s="3"/>
    </row>
    <row r="11" spans="1:25" s="1" customFormat="1" ht="33.75" x14ac:dyDescent="0.2">
      <c r="A11" s="629" t="s">
        <v>732</v>
      </c>
      <c r="B11" s="380" t="s">
        <v>841</v>
      </c>
      <c r="C11" s="369"/>
      <c r="D11" s="433" t="s">
        <v>773</v>
      </c>
      <c r="E11" s="434" t="s">
        <v>842</v>
      </c>
      <c r="F11" s="369"/>
      <c r="G11" s="372" t="s">
        <v>841</v>
      </c>
      <c r="H11" s="373" t="s">
        <v>869</v>
      </c>
      <c r="I11" s="369"/>
      <c r="J11" s="177" t="s">
        <v>774</v>
      </c>
      <c r="K11" s="181" t="s">
        <v>842</v>
      </c>
      <c r="L11" s="259" t="s">
        <v>841</v>
      </c>
      <c r="M11" s="369"/>
      <c r="N11" s="132"/>
      <c r="O11" s="516"/>
      <c r="P11" s="3"/>
      <c r="Q11" s="3"/>
      <c r="S11" s="3"/>
      <c r="T11" s="3"/>
      <c r="U11" s="3"/>
    </row>
    <row r="12" spans="1:25" s="1" customFormat="1" ht="13.5" thickBot="1" x14ac:dyDescent="0.25">
      <c r="A12" s="630"/>
      <c r="B12" s="204" t="s">
        <v>3774</v>
      </c>
      <c r="C12" s="369"/>
      <c r="D12" s="187">
        <v>2020</v>
      </c>
      <c r="E12" s="319">
        <v>2020</v>
      </c>
      <c r="F12" s="369"/>
      <c r="G12" s="187" t="s">
        <v>3775</v>
      </c>
      <c r="H12" s="186" t="s">
        <v>3775</v>
      </c>
      <c r="I12" s="369"/>
      <c r="J12" s="179">
        <v>2020</v>
      </c>
      <c r="K12" s="182">
        <v>2020</v>
      </c>
      <c r="L12" s="260" t="s">
        <v>3775</v>
      </c>
      <c r="M12" s="369"/>
      <c r="N12" s="132"/>
      <c r="O12" s="518"/>
      <c r="P12" s="3"/>
      <c r="Q12" s="3"/>
      <c r="S12" s="3"/>
      <c r="T12" s="3"/>
      <c r="U12" s="3"/>
    </row>
    <row r="13" spans="1:25" s="1" customFormat="1" x14ac:dyDescent="0.2">
      <c r="A13" s="221" t="s">
        <v>733</v>
      </c>
      <c r="B13" s="111">
        <v>-8.7917829999999992E-3</v>
      </c>
      <c r="C13" s="1" t="s">
        <v>1093</v>
      </c>
      <c r="D13" s="303">
        <v>45191</v>
      </c>
      <c r="E13" s="385">
        <v>2.7388146000000002E-3</v>
      </c>
      <c r="F13" s="102" t="s">
        <v>1093</v>
      </c>
      <c r="G13" s="97">
        <v>-7.8378849999999993E-3</v>
      </c>
      <c r="H13" s="216">
        <v>1.632037E-4</v>
      </c>
      <c r="I13" s="102" t="s">
        <v>1093</v>
      </c>
      <c r="J13" s="326">
        <v>40017</v>
      </c>
      <c r="K13" s="327">
        <v>2.4578451000000002E-3</v>
      </c>
      <c r="L13" s="223">
        <v>-0.121432335</v>
      </c>
      <c r="M13" s="510"/>
      <c r="N13" s="3" t="s">
        <v>1093</v>
      </c>
      <c r="O13" s="519"/>
      <c r="P13" s="3"/>
      <c r="Q13" s="3"/>
      <c r="S13" s="3"/>
      <c r="T13" s="3"/>
      <c r="U13" s="3"/>
      <c r="V13" s="114"/>
      <c r="W13" s="113"/>
      <c r="X13" s="113"/>
      <c r="Y13" s="113"/>
    </row>
    <row r="14" spans="1:25" s="1" customFormat="1" x14ac:dyDescent="0.2">
      <c r="A14" s="121" t="s">
        <v>734</v>
      </c>
      <c r="B14" s="111">
        <v>4.1628847000000002E-3</v>
      </c>
      <c r="C14" s="1" t="s">
        <v>1093</v>
      </c>
      <c r="D14" s="303">
        <v>549996</v>
      </c>
      <c r="E14" s="385">
        <v>3.3332678800000001E-2</v>
      </c>
      <c r="F14" s="102" t="s">
        <v>1093</v>
      </c>
      <c r="G14" s="97">
        <v>-5.6649469000000001E-2</v>
      </c>
      <c r="H14" s="216">
        <v>1.5098859399999999E-2</v>
      </c>
      <c r="I14" s="102" t="s">
        <v>1093</v>
      </c>
      <c r="J14" s="278">
        <v>521494</v>
      </c>
      <c r="K14" s="192">
        <v>3.20301744E-2</v>
      </c>
      <c r="L14" s="216">
        <v>-0.105535964</v>
      </c>
      <c r="M14" s="510"/>
      <c r="N14" s="3" t="s">
        <v>1093</v>
      </c>
      <c r="O14" s="519"/>
      <c r="P14" s="3"/>
      <c r="Q14" s="3"/>
      <c r="S14" s="3"/>
      <c r="T14" s="3"/>
      <c r="U14" s="3"/>
      <c r="V14" s="114"/>
      <c r="W14" s="113"/>
      <c r="X14" s="113"/>
      <c r="Y14" s="113"/>
    </row>
    <row r="15" spans="1:25" s="1" customFormat="1" x14ac:dyDescent="0.2">
      <c r="A15" s="121" t="s">
        <v>735</v>
      </c>
      <c r="B15" s="111">
        <v>1.23618406E-2</v>
      </c>
      <c r="C15" s="1" t="s">
        <v>1093</v>
      </c>
      <c r="D15" s="303">
        <v>11588473</v>
      </c>
      <c r="E15" s="385">
        <v>0.70232301370000005</v>
      </c>
      <c r="F15" s="102" t="s">
        <v>1093</v>
      </c>
      <c r="G15" s="97">
        <v>-0.13516677799999999</v>
      </c>
      <c r="H15" s="216">
        <v>0.8279818967</v>
      </c>
      <c r="I15" s="102" t="s">
        <v>1093</v>
      </c>
      <c r="J15" s="278">
        <v>11554539</v>
      </c>
      <c r="K15" s="192">
        <v>0.70968007229999996</v>
      </c>
      <c r="L15" s="216">
        <v>-0.13769925799999999</v>
      </c>
      <c r="M15" s="510"/>
      <c r="N15" s="3" t="s">
        <v>1093</v>
      </c>
      <c r="O15" s="519"/>
      <c r="P15" s="3"/>
      <c r="Q15" s="3"/>
      <c r="S15" s="3"/>
      <c r="T15" s="3"/>
      <c r="U15" s="3"/>
      <c r="V15" s="114"/>
      <c r="W15" s="113"/>
      <c r="X15" s="113"/>
      <c r="Y15" s="113"/>
    </row>
    <row r="16" spans="1:25" s="1" customFormat="1" x14ac:dyDescent="0.2">
      <c r="A16" s="121" t="s">
        <v>736</v>
      </c>
      <c r="B16" s="111">
        <v>7.9806915999999992E-3</v>
      </c>
      <c r="C16" s="1" t="s">
        <v>1093</v>
      </c>
      <c r="D16" s="303">
        <v>4287035</v>
      </c>
      <c r="E16" s="385">
        <v>0.25981709069999998</v>
      </c>
      <c r="F16" s="102" t="s">
        <v>1093</v>
      </c>
      <c r="G16" s="97">
        <v>-7.3466764000000004E-2</v>
      </c>
      <c r="H16" s="216">
        <v>0.15539920909999999</v>
      </c>
      <c r="I16" s="102" t="s">
        <v>1093</v>
      </c>
      <c r="J16" s="278">
        <v>4138977</v>
      </c>
      <c r="K16" s="192">
        <v>0.25421607010000002</v>
      </c>
      <c r="L16" s="216">
        <v>-0.105465723</v>
      </c>
      <c r="M16" s="510"/>
      <c r="N16" s="3" t="s">
        <v>1093</v>
      </c>
      <c r="O16" s="519"/>
      <c r="P16" s="3"/>
      <c r="Q16" s="3"/>
      <c r="S16" s="114"/>
      <c r="T16" s="114"/>
      <c r="U16" s="3"/>
      <c r="V16" s="114"/>
      <c r="W16" s="113"/>
      <c r="X16" s="113"/>
      <c r="Y16" s="113"/>
    </row>
    <row r="17" spans="1:30" s="1" customFormat="1" ht="13.5" thickBot="1" x14ac:dyDescent="0.25">
      <c r="A17" s="121" t="s">
        <v>737</v>
      </c>
      <c r="B17" s="111">
        <v>6.1582715000000003E-2</v>
      </c>
      <c r="C17" s="1" t="s">
        <v>1093</v>
      </c>
      <c r="D17" s="303">
        <v>29509</v>
      </c>
      <c r="E17" s="385">
        <v>1.7884021E-3</v>
      </c>
      <c r="F17" s="102" t="s">
        <v>1093</v>
      </c>
      <c r="G17" s="97">
        <v>-9.1387751000000003E-2</v>
      </c>
      <c r="H17" s="216">
        <v>1.356831E-3</v>
      </c>
      <c r="I17" s="102" t="s">
        <v>1093</v>
      </c>
      <c r="J17" s="278">
        <v>26308</v>
      </c>
      <c r="K17" s="192">
        <v>1.6158380000000001E-3</v>
      </c>
      <c r="L17" s="216">
        <v>-0.189949811</v>
      </c>
      <c r="M17" s="510"/>
      <c r="N17" s="3" t="s">
        <v>1093</v>
      </c>
      <c r="O17" s="519"/>
      <c r="P17" s="3"/>
      <c r="Q17" s="3"/>
      <c r="T17" s="113"/>
      <c r="U17" s="3"/>
      <c r="V17" s="114"/>
      <c r="W17" s="113"/>
      <c r="X17" s="113"/>
      <c r="Y17" s="113"/>
    </row>
    <row r="18" spans="1:30" s="1" customFormat="1" ht="13.5" thickBot="1" x14ac:dyDescent="0.25">
      <c r="A18" s="91" t="s">
        <v>673</v>
      </c>
      <c r="B18" s="382">
        <v>1.1045115499999999E-2</v>
      </c>
      <c r="C18" s="1" t="s">
        <v>1093</v>
      </c>
      <c r="D18" s="328">
        <v>16500204</v>
      </c>
      <c r="E18" s="291">
        <v>1</v>
      </c>
      <c r="F18" s="102" t="s">
        <v>1093</v>
      </c>
      <c r="G18" s="100">
        <v>-0.11705402400000001</v>
      </c>
      <c r="H18" s="292">
        <v>1</v>
      </c>
      <c r="I18" s="102" t="s">
        <v>1093</v>
      </c>
      <c r="J18" s="193">
        <v>16281335</v>
      </c>
      <c r="K18" s="194">
        <v>1</v>
      </c>
      <c r="L18" s="195">
        <v>-0.12876606199999999</v>
      </c>
      <c r="N18" s="3" t="s">
        <v>1093</v>
      </c>
      <c r="O18" s="520"/>
      <c r="P18" s="3"/>
      <c r="Q18" s="3"/>
      <c r="T18" s="114"/>
      <c r="U18" s="3"/>
      <c r="V18" s="114"/>
      <c r="W18" s="114"/>
      <c r="X18" s="113"/>
      <c r="Y18" s="113"/>
    </row>
    <row r="19" spans="1:30" x14ac:dyDescent="0.2">
      <c r="A19" s="12" t="s">
        <v>738</v>
      </c>
      <c r="G19" s="196" t="s">
        <v>3776</v>
      </c>
      <c r="J19" s="196" t="s">
        <v>3777</v>
      </c>
      <c r="K19" s="3"/>
      <c r="O19" s="22"/>
    </row>
    <row r="20" spans="1:30" x14ac:dyDescent="0.2">
      <c r="A20" s="1"/>
      <c r="B20" s="1"/>
      <c r="C20" s="1"/>
      <c r="D20" s="1"/>
      <c r="E20" s="1"/>
      <c r="F20" s="1"/>
      <c r="G20" s="1"/>
      <c r="H20" s="1"/>
      <c r="I20" s="2"/>
      <c r="J20" s="3"/>
      <c r="K20" s="3"/>
      <c r="M20" s="2"/>
      <c r="N20" s="2"/>
    </row>
    <row r="21" spans="1:30" x14ac:dyDescent="0.2">
      <c r="A21" s="1"/>
      <c r="B21" s="1"/>
      <c r="C21" s="1"/>
      <c r="D21" s="1"/>
      <c r="E21" s="1"/>
      <c r="F21" s="1"/>
      <c r="G21" s="1"/>
      <c r="H21" s="1"/>
      <c r="I21" s="1"/>
      <c r="J21" s="2"/>
      <c r="K21" s="2"/>
      <c r="R21" s="2"/>
      <c r="S21" s="2"/>
      <c r="W21" s="18"/>
    </row>
    <row r="22" spans="1:30" x14ac:dyDescent="0.2">
      <c r="A22" s="574" t="s">
        <v>3778</v>
      </c>
      <c r="B22" s="574"/>
      <c r="C22" s="574"/>
      <c r="D22" s="574"/>
      <c r="E22" s="574"/>
      <c r="F22" s="574"/>
      <c r="G22" s="574" t="s">
        <v>3779</v>
      </c>
      <c r="H22" s="574"/>
      <c r="I22" s="574"/>
      <c r="J22" s="574"/>
      <c r="K22" s="574"/>
      <c r="M22" s="575" t="s">
        <v>769</v>
      </c>
      <c r="N22" s="575"/>
      <c r="O22" s="575"/>
      <c r="Q22" s="574"/>
      <c r="R22" s="574"/>
      <c r="S22" s="574"/>
      <c r="T22" s="574"/>
      <c r="U22" s="574"/>
      <c r="Z22" s="133"/>
      <c r="AA22" s="133"/>
      <c r="AB22" s="133"/>
      <c r="AC22" s="152"/>
      <c r="AD22" s="152"/>
    </row>
    <row r="23" spans="1:30" x14ac:dyDescent="0.2">
      <c r="L23" s="4"/>
      <c r="M23" s="4"/>
      <c r="N23" s="4"/>
      <c r="O23" s="4"/>
      <c r="P23" s="4"/>
      <c r="Q23" s="4"/>
      <c r="R23" s="4"/>
      <c r="S23" s="4"/>
    </row>
    <row r="24" spans="1:30" x14ac:dyDescent="0.2">
      <c r="L24" s="4"/>
      <c r="M24" s="4"/>
      <c r="N24" s="4"/>
      <c r="O24" s="4"/>
      <c r="P24" s="4"/>
      <c r="Q24" s="4"/>
      <c r="R24" s="4"/>
      <c r="S24" s="4"/>
    </row>
    <row r="25" spans="1:30" x14ac:dyDescent="0.2">
      <c r="L25" s="4"/>
      <c r="M25" s="4"/>
      <c r="N25" s="4"/>
      <c r="O25" s="4"/>
      <c r="P25" s="4"/>
      <c r="Q25" s="4"/>
      <c r="R25" s="4"/>
      <c r="S25" s="4"/>
    </row>
    <row r="26" spans="1:30" x14ac:dyDescent="0.2">
      <c r="L26" s="4"/>
      <c r="M26" s="4"/>
      <c r="N26" s="4"/>
      <c r="O26" s="4"/>
      <c r="P26" s="4"/>
      <c r="Q26" s="4"/>
      <c r="R26" s="4"/>
      <c r="S26" s="4"/>
    </row>
    <row r="27" spans="1:30" x14ac:dyDescent="0.2">
      <c r="L27" s="4"/>
      <c r="M27" s="4"/>
      <c r="N27" s="4"/>
      <c r="O27" s="4"/>
      <c r="P27" s="4"/>
      <c r="Q27" s="4"/>
      <c r="R27" s="4"/>
      <c r="S27" s="4"/>
    </row>
    <row r="28" spans="1:30" x14ac:dyDescent="0.2">
      <c r="L28" s="4"/>
      <c r="M28" s="4"/>
      <c r="N28" s="4"/>
      <c r="O28" s="4"/>
      <c r="P28" s="4"/>
      <c r="Q28" s="4"/>
      <c r="R28" s="4"/>
      <c r="S28" s="4"/>
    </row>
    <row r="29" spans="1:30" x14ac:dyDescent="0.2">
      <c r="L29" s="4"/>
      <c r="M29" s="4"/>
      <c r="N29" s="4"/>
      <c r="O29" s="4"/>
      <c r="P29" s="4"/>
      <c r="Q29" s="4"/>
      <c r="R29" s="4"/>
      <c r="S29" s="4"/>
    </row>
    <row r="30" spans="1:30" x14ac:dyDescent="0.2">
      <c r="L30" s="4"/>
      <c r="M30" s="4"/>
      <c r="N30" s="4"/>
      <c r="O30" s="4"/>
      <c r="P30" s="4"/>
      <c r="Q30" s="4"/>
      <c r="R30" s="4"/>
      <c r="S30" s="4"/>
    </row>
    <row r="31" spans="1:30" x14ac:dyDescent="0.2">
      <c r="L31" s="4"/>
      <c r="M31" s="4"/>
      <c r="N31" s="4"/>
      <c r="O31" s="4"/>
      <c r="P31" s="4"/>
      <c r="Q31" s="4"/>
      <c r="R31" s="4"/>
      <c r="S31" s="4"/>
    </row>
    <row r="32" spans="1:30" x14ac:dyDescent="0.2">
      <c r="L32" s="4"/>
      <c r="M32" s="4"/>
      <c r="N32" s="4"/>
      <c r="O32" s="4"/>
      <c r="P32" s="4"/>
      <c r="Q32" s="4"/>
      <c r="R32" s="4"/>
      <c r="S32" s="4"/>
    </row>
    <row r="33" spans="12:19" x14ac:dyDescent="0.2">
      <c r="L33" s="4"/>
      <c r="M33" s="4"/>
      <c r="N33" s="4"/>
      <c r="O33" s="4"/>
      <c r="P33" s="4"/>
      <c r="Q33" s="4"/>
      <c r="R33" s="4"/>
      <c r="S33" s="4"/>
    </row>
    <row r="34" spans="12:19" x14ac:dyDescent="0.2">
      <c r="L34" s="4"/>
      <c r="M34" s="4"/>
      <c r="N34" s="4"/>
      <c r="O34" s="4"/>
      <c r="P34" s="4"/>
      <c r="Q34" s="4"/>
      <c r="R34" s="4"/>
      <c r="S34" s="4"/>
    </row>
    <row r="35" spans="12:19" x14ac:dyDescent="0.2">
      <c r="L35" s="4"/>
      <c r="M35" s="4"/>
      <c r="N35" s="4"/>
      <c r="O35" s="4"/>
      <c r="P35" s="4"/>
      <c r="Q35" s="4"/>
      <c r="R35" s="4"/>
      <c r="S35" s="4"/>
    </row>
    <row r="36" spans="12:19" x14ac:dyDescent="0.2">
      <c r="L36" s="4"/>
      <c r="M36" s="4"/>
      <c r="N36" s="4"/>
      <c r="O36" s="4"/>
      <c r="P36" s="4"/>
      <c r="Q36" s="4"/>
      <c r="R36" s="4"/>
      <c r="S36" s="4"/>
    </row>
    <row r="37" spans="12:19" x14ac:dyDescent="0.2">
      <c r="L37" s="4"/>
      <c r="M37" s="4"/>
      <c r="N37" s="4"/>
      <c r="O37" s="4"/>
      <c r="P37" s="4"/>
      <c r="Q37" s="4"/>
      <c r="R37" s="4"/>
      <c r="S37" s="4"/>
    </row>
    <row r="38" spans="12:19" x14ac:dyDescent="0.2">
      <c r="L38" s="4"/>
      <c r="M38" s="4"/>
      <c r="N38" s="4"/>
      <c r="O38" s="4"/>
      <c r="P38" s="4"/>
      <c r="Q38" s="4"/>
      <c r="R38" s="4"/>
      <c r="S38" s="4"/>
    </row>
    <row r="39" spans="12:19" x14ac:dyDescent="0.2">
      <c r="L39" s="4"/>
      <c r="M39" s="4"/>
      <c r="N39" s="4"/>
      <c r="O39" s="4"/>
      <c r="P39" s="4"/>
      <c r="Q39" s="4"/>
      <c r="R39" s="4"/>
      <c r="S39" s="4"/>
    </row>
    <row r="40" spans="12:19" x14ac:dyDescent="0.2">
      <c r="L40" s="4"/>
      <c r="M40" s="4"/>
      <c r="N40" s="4"/>
      <c r="O40" s="4"/>
      <c r="P40" s="4"/>
      <c r="Q40" s="4"/>
      <c r="R40" s="4"/>
      <c r="S40" s="4"/>
    </row>
    <row r="41" spans="12:19" x14ac:dyDescent="0.2">
      <c r="L41" s="4"/>
      <c r="M41" s="4"/>
      <c r="N41" s="4"/>
      <c r="O41" s="4"/>
      <c r="P41" s="4"/>
      <c r="Q41" s="4"/>
      <c r="R41" s="4"/>
      <c r="S41" s="4"/>
    </row>
    <row r="42" spans="12:19" x14ac:dyDescent="0.2">
      <c r="L42" s="4"/>
      <c r="M42" s="4"/>
      <c r="N42" s="4"/>
      <c r="O42" s="4"/>
      <c r="P42" s="4"/>
      <c r="Q42" s="4"/>
      <c r="R42" s="4"/>
      <c r="S42" s="4"/>
    </row>
    <row r="43" spans="12:19" x14ac:dyDescent="0.2">
      <c r="L43" s="4"/>
      <c r="M43" s="4"/>
      <c r="N43" s="4"/>
      <c r="O43" s="4"/>
      <c r="P43" s="4"/>
      <c r="Q43" s="4"/>
      <c r="R43" s="4"/>
      <c r="S43" s="4"/>
    </row>
  </sheetData>
  <mergeCells count="9">
    <mergeCell ref="M22:O22"/>
    <mergeCell ref="A22:F22"/>
    <mergeCell ref="G22:K22"/>
    <mergeCell ref="Q22:U22"/>
    <mergeCell ref="J9:L10"/>
    <mergeCell ref="A11:A12"/>
    <mergeCell ref="B9:B10"/>
    <mergeCell ref="D9:E10"/>
    <mergeCell ref="G9:H10"/>
  </mergeCells>
  <pageMargins left="0.70866141732283472" right="0.70866141732283472" top="0.74803149606299213" bottom="0.74803149606299213" header="0.31496062992125984" footer="0.31496062992125984"/>
  <pageSetup paperSize="9" scale="65" orientation="landscape" r:id="rId1"/>
  <headerFooter>
    <oddHeader>&amp;CModes d'entrée</oddHeader>
    <oddFooter>&amp;CAnalyse de l'activité hospitalière 2016 - MCO - Secteur ex-DG</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AD41"/>
  <sheetViews>
    <sheetView showGridLines="0" zoomScale="90" zoomScaleNormal="90" workbookViewId="0">
      <selection activeCell="A12" sqref="A12:A13"/>
    </sheetView>
  </sheetViews>
  <sheetFormatPr baseColWidth="10" defaultColWidth="9.140625" defaultRowHeight="12.75" x14ac:dyDescent="0.2"/>
  <cols>
    <col min="1" max="1" width="27.140625" style="3" bestFit="1" customWidth="1"/>
    <col min="2" max="2" width="11" style="3" customWidth="1"/>
    <col min="3" max="7" width="9.7109375" style="3" customWidth="1"/>
    <col min="8" max="9" width="9.7109375" style="4" customWidth="1"/>
    <col min="10" max="19" width="9.7109375" style="3" customWidth="1"/>
    <col min="20" max="22" width="9.140625" style="3"/>
    <col min="23" max="23" width="10.42578125" style="3" customWidth="1"/>
    <col min="24" max="24" width="11.85546875" style="3" customWidth="1"/>
    <col min="25" max="16384" width="9.140625" style="3"/>
  </cols>
  <sheetData>
    <row r="7" spans="1:25" ht="25.5" customHeight="1" x14ac:dyDescent="0.2"/>
    <row r="9" spans="1:25" ht="12.75" customHeight="1" thickBot="1" x14ac:dyDescent="0.25">
      <c r="J9" s="4"/>
    </row>
    <row r="10" spans="1:25" ht="13.5" customHeight="1" x14ac:dyDescent="0.2">
      <c r="B10" s="576" t="s">
        <v>3770</v>
      </c>
      <c r="D10" s="578" t="s">
        <v>3771</v>
      </c>
      <c r="E10" s="579"/>
      <c r="F10" s="4"/>
      <c r="G10" s="582" t="s">
        <v>3772</v>
      </c>
      <c r="H10" s="583"/>
      <c r="I10" s="3"/>
      <c r="J10" s="586" t="s">
        <v>3773</v>
      </c>
      <c r="K10" s="587"/>
      <c r="L10" s="588"/>
    </row>
    <row r="11" spans="1:25" s="1" customFormat="1" ht="13.5" customHeight="1" thickBot="1" x14ac:dyDescent="0.25">
      <c r="A11" s="12"/>
      <c r="B11" s="577"/>
      <c r="D11" s="580"/>
      <c r="E11" s="581"/>
      <c r="G11" s="584"/>
      <c r="H11" s="585"/>
      <c r="J11" s="589"/>
      <c r="K11" s="590"/>
      <c r="L11" s="591"/>
      <c r="N11" s="3"/>
      <c r="O11" s="3"/>
      <c r="P11" s="3"/>
      <c r="Q11" s="3"/>
      <c r="R11" s="114"/>
      <c r="S11" s="114"/>
      <c r="T11" s="114"/>
      <c r="U11" s="114"/>
      <c r="V11" s="114"/>
    </row>
    <row r="12" spans="1:25" s="1" customFormat="1" ht="48.75" customHeight="1" x14ac:dyDescent="0.2">
      <c r="A12" s="629" t="s">
        <v>843</v>
      </c>
      <c r="B12" s="380" t="s">
        <v>841</v>
      </c>
      <c r="C12" s="369"/>
      <c r="D12" s="433" t="s">
        <v>773</v>
      </c>
      <c r="E12" s="434" t="s">
        <v>842</v>
      </c>
      <c r="G12" s="309" t="s">
        <v>841</v>
      </c>
      <c r="H12" s="183" t="s">
        <v>869</v>
      </c>
      <c r="J12" s="177" t="s">
        <v>774</v>
      </c>
      <c r="K12" s="181" t="s">
        <v>842</v>
      </c>
      <c r="L12" s="259" t="s">
        <v>841</v>
      </c>
      <c r="N12" s="522"/>
      <c r="O12" s="3"/>
      <c r="P12" s="3"/>
      <c r="Q12" s="3"/>
      <c r="R12" s="114"/>
      <c r="S12" s="114"/>
      <c r="T12" s="114"/>
      <c r="U12" s="114"/>
      <c r="V12" s="114"/>
    </row>
    <row r="13" spans="1:25" s="1" customFormat="1" ht="13.5" thickBot="1" x14ac:dyDescent="0.25">
      <c r="A13" s="630"/>
      <c r="B13" s="204" t="s">
        <v>3774</v>
      </c>
      <c r="D13" s="187">
        <v>2020</v>
      </c>
      <c r="E13" s="319">
        <v>2020</v>
      </c>
      <c r="G13" s="187" t="s">
        <v>3775</v>
      </c>
      <c r="H13" s="186" t="s">
        <v>3775</v>
      </c>
      <c r="J13" s="179">
        <v>2020</v>
      </c>
      <c r="K13" s="182">
        <v>2020</v>
      </c>
      <c r="L13" s="260" t="s">
        <v>3775</v>
      </c>
      <c r="N13" s="518"/>
      <c r="O13" s="3"/>
      <c r="P13" s="3"/>
      <c r="Q13" s="3"/>
      <c r="R13" s="114"/>
      <c r="S13" s="114"/>
      <c r="T13" s="114"/>
      <c r="U13" s="114"/>
      <c r="V13" s="114"/>
    </row>
    <row r="14" spans="1:25" s="1" customFormat="1" x14ac:dyDescent="0.2">
      <c r="A14" s="63" t="s">
        <v>733</v>
      </c>
      <c r="B14" s="111">
        <v>-3.1893561000000001E-2</v>
      </c>
      <c r="C14" s="1" t="s">
        <v>1093</v>
      </c>
      <c r="D14" s="303">
        <v>213652</v>
      </c>
      <c r="E14" s="385">
        <v>1.2948446000000001E-2</v>
      </c>
      <c r="F14" s="102" t="s">
        <v>1093</v>
      </c>
      <c r="G14" s="97">
        <v>-0.102332695</v>
      </c>
      <c r="H14" s="216">
        <v>1.11344259E-2</v>
      </c>
      <c r="I14" s="102" t="s">
        <v>1093</v>
      </c>
      <c r="J14" s="278">
        <v>202147</v>
      </c>
      <c r="K14" s="192">
        <v>1.2415873799999999E-2</v>
      </c>
      <c r="L14" s="216">
        <v>-0.15067140600000001</v>
      </c>
      <c r="M14" s="478"/>
      <c r="N14" s="519"/>
      <c r="O14" s="3"/>
      <c r="P14" s="3"/>
      <c r="Q14" s="3"/>
      <c r="R14" s="114"/>
      <c r="S14" s="114"/>
      <c r="T14" s="114"/>
      <c r="U14" s="114"/>
      <c r="V14" s="114"/>
      <c r="W14" s="113"/>
      <c r="X14" s="113"/>
      <c r="Y14" s="113"/>
    </row>
    <row r="15" spans="1:25" s="1" customFormat="1" x14ac:dyDescent="0.2">
      <c r="A15" s="35" t="s">
        <v>734</v>
      </c>
      <c r="B15" s="111">
        <v>1.4867656700000001E-2</v>
      </c>
      <c r="C15" s="1" t="s">
        <v>1093</v>
      </c>
      <c r="D15" s="303">
        <v>1199985</v>
      </c>
      <c r="E15" s="385">
        <v>7.2725464500000003E-2</v>
      </c>
      <c r="F15" s="102" t="s">
        <v>1093</v>
      </c>
      <c r="G15" s="97">
        <v>-8.1669668000000001E-2</v>
      </c>
      <c r="H15" s="216">
        <v>4.8786486499999997E-2</v>
      </c>
      <c r="I15" s="102" t="s">
        <v>1093</v>
      </c>
      <c r="J15" s="278">
        <v>1148711</v>
      </c>
      <c r="K15" s="192">
        <v>7.0553858100000005E-2</v>
      </c>
      <c r="L15" s="216">
        <v>-0.12090888299999999</v>
      </c>
      <c r="M15" s="478"/>
      <c r="N15" s="519"/>
      <c r="O15" s="3"/>
      <c r="P15" s="3"/>
      <c r="Q15" s="3"/>
      <c r="R15" s="114"/>
      <c r="S15" s="114"/>
      <c r="T15" s="114"/>
      <c r="U15" s="114"/>
      <c r="V15" s="114"/>
      <c r="W15" s="113"/>
      <c r="X15" s="113"/>
      <c r="Y15" s="113"/>
    </row>
    <row r="16" spans="1:25" s="1" customFormat="1" x14ac:dyDescent="0.2">
      <c r="A16" s="35" t="s">
        <v>739</v>
      </c>
      <c r="B16" s="111">
        <v>1.13631336E-2</v>
      </c>
      <c r="C16" s="1" t="s">
        <v>1093</v>
      </c>
      <c r="D16" s="303">
        <v>14775658</v>
      </c>
      <c r="E16" s="385">
        <v>0.89548335280000002</v>
      </c>
      <c r="F16" s="102" t="s">
        <v>1093</v>
      </c>
      <c r="G16" s="97">
        <v>-0.122930732</v>
      </c>
      <c r="H16" s="216">
        <v>0.94674163980000003</v>
      </c>
      <c r="I16" s="102" t="s">
        <v>1093</v>
      </c>
      <c r="J16" s="278">
        <v>14655908</v>
      </c>
      <c r="K16" s="192">
        <v>0.90016623330000001</v>
      </c>
      <c r="L16" s="216">
        <v>-0.13003904299999999</v>
      </c>
      <c r="M16" s="478"/>
      <c r="N16" s="519"/>
      <c r="O16" s="3"/>
      <c r="P16" s="3"/>
      <c r="Q16" s="3"/>
      <c r="R16" s="114"/>
      <c r="S16" s="114"/>
      <c r="T16" s="114"/>
      <c r="U16" s="114"/>
      <c r="V16" s="114"/>
      <c r="W16" s="113"/>
      <c r="X16" s="113"/>
      <c r="Y16" s="113"/>
    </row>
    <row r="17" spans="1:30" s="1" customFormat="1" ht="13.5" thickBot="1" x14ac:dyDescent="0.25">
      <c r="A17" s="35" t="s">
        <v>740</v>
      </c>
      <c r="B17" s="111">
        <v>1.2197537899999999E-2</v>
      </c>
      <c r="C17" s="1" t="s">
        <v>1093</v>
      </c>
      <c r="D17" s="303">
        <v>310909</v>
      </c>
      <c r="E17" s="385">
        <v>1.8842736700000001E-2</v>
      </c>
      <c r="F17" s="102" t="s">
        <v>1093</v>
      </c>
      <c r="G17" s="97">
        <v>4.9180825800000001E-2</v>
      </c>
      <c r="H17" s="216">
        <v>-6.6625520000000004E-3</v>
      </c>
      <c r="I17" s="102" t="s">
        <v>1093</v>
      </c>
      <c r="J17" s="278">
        <v>274569</v>
      </c>
      <c r="K17" s="192">
        <v>1.68640348E-2</v>
      </c>
      <c r="L17" s="216">
        <v>-7.3450656000000003E-2</v>
      </c>
      <c r="M17" s="478"/>
      <c r="N17" s="519"/>
      <c r="O17" s="3"/>
      <c r="P17" s="3"/>
      <c r="Q17" s="3"/>
      <c r="R17" s="114"/>
      <c r="S17" s="114"/>
      <c r="T17" s="114"/>
      <c r="U17" s="114"/>
      <c r="V17" s="114"/>
      <c r="W17" s="113"/>
      <c r="X17" s="113"/>
      <c r="Y17" s="113"/>
    </row>
    <row r="18" spans="1:30" s="1" customFormat="1" ht="13.5" thickBot="1" x14ac:dyDescent="0.25">
      <c r="A18" s="44" t="s">
        <v>673</v>
      </c>
      <c r="B18" s="382">
        <v>1.1045115499999999E-2</v>
      </c>
      <c r="C18" s="1" t="s">
        <v>1093</v>
      </c>
      <c r="D18" s="328">
        <v>16500204</v>
      </c>
      <c r="E18" s="291">
        <v>1</v>
      </c>
      <c r="F18" s="102" t="s">
        <v>1093</v>
      </c>
      <c r="G18" s="100">
        <v>-0.11705402400000001</v>
      </c>
      <c r="H18" s="292">
        <v>1</v>
      </c>
      <c r="I18" s="102" t="s">
        <v>1093</v>
      </c>
      <c r="J18" s="193">
        <v>16281335</v>
      </c>
      <c r="K18" s="194">
        <v>1</v>
      </c>
      <c r="L18" s="195">
        <v>-0.12876606199999999</v>
      </c>
      <c r="M18" s="1" t="s">
        <v>1093</v>
      </c>
      <c r="N18" s="520"/>
      <c r="O18" s="3"/>
      <c r="P18" s="3"/>
      <c r="Q18" s="3"/>
      <c r="R18" s="114"/>
      <c r="S18" s="114"/>
      <c r="T18" s="114"/>
      <c r="U18" s="114"/>
      <c r="V18" s="114"/>
      <c r="W18" s="114"/>
      <c r="X18" s="113"/>
      <c r="Y18" s="113"/>
    </row>
    <row r="19" spans="1:30" x14ac:dyDescent="0.2">
      <c r="A19" s="12" t="s">
        <v>3673</v>
      </c>
      <c r="B19" s="2"/>
      <c r="D19" s="196"/>
      <c r="G19" s="196" t="s">
        <v>3776</v>
      </c>
      <c r="H19" s="3"/>
      <c r="I19" s="3"/>
      <c r="J19" s="196" t="s">
        <v>3777</v>
      </c>
    </row>
    <row r="20" spans="1:30" x14ac:dyDescent="0.2">
      <c r="A20" s="1"/>
      <c r="B20" s="1"/>
      <c r="C20" s="1"/>
      <c r="D20" s="1"/>
      <c r="E20" s="1"/>
      <c r="F20" s="1"/>
      <c r="G20" s="1"/>
      <c r="H20" s="1"/>
      <c r="I20" s="2"/>
      <c r="J20" s="2"/>
    </row>
    <row r="21" spans="1:30" x14ac:dyDescent="0.2">
      <c r="A21" s="1"/>
      <c r="B21" s="1"/>
      <c r="C21" s="1"/>
      <c r="D21" s="1"/>
      <c r="E21" s="1"/>
      <c r="F21" s="1"/>
      <c r="G21" s="1"/>
      <c r="H21" s="1"/>
      <c r="I21" s="1"/>
      <c r="J21" s="2"/>
      <c r="K21" s="2"/>
      <c r="R21" s="2"/>
      <c r="S21" s="2"/>
    </row>
    <row r="22" spans="1:30" x14ac:dyDescent="0.2">
      <c r="A22" s="574" t="s">
        <v>3778</v>
      </c>
      <c r="B22" s="574"/>
      <c r="C22" s="574"/>
      <c r="D22" s="574"/>
      <c r="E22" s="574"/>
      <c r="F22" s="574"/>
      <c r="G22" s="574" t="s">
        <v>3779</v>
      </c>
      <c r="H22" s="574"/>
      <c r="I22" s="574"/>
      <c r="J22" s="574"/>
      <c r="K22" s="574"/>
      <c r="M22" s="575" t="s">
        <v>769</v>
      </c>
      <c r="N22" s="575"/>
      <c r="O22" s="575"/>
      <c r="Q22" s="574"/>
      <c r="R22" s="574"/>
      <c r="S22" s="574"/>
      <c r="T22" s="574"/>
      <c r="U22" s="574"/>
      <c r="Z22" s="170"/>
      <c r="AA22" s="170"/>
      <c r="AB22" s="170"/>
      <c r="AC22" s="152"/>
      <c r="AD22" s="152"/>
    </row>
    <row r="23" spans="1:30" x14ac:dyDescent="0.2">
      <c r="J23" s="4"/>
      <c r="K23" s="4"/>
      <c r="L23" s="4"/>
      <c r="M23" s="4"/>
      <c r="N23" s="4"/>
      <c r="O23" s="4"/>
      <c r="P23" s="4"/>
      <c r="Q23" s="4"/>
    </row>
    <row r="24" spans="1:30" x14ac:dyDescent="0.2">
      <c r="J24" s="4"/>
      <c r="K24" s="4"/>
      <c r="L24" s="4"/>
      <c r="M24" s="4"/>
      <c r="N24" s="4"/>
      <c r="O24" s="4"/>
      <c r="P24" s="4"/>
      <c r="Q24" s="4"/>
    </row>
    <row r="25" spans="1:30" x14ac:dyDescent="0.2">
      <c r="J25" s="4"/>
      <c r="K25" s="4"/>
      <c r="L25" s="4"/>
      <c r="M25" s="4"/>
      <c r="N25" s="4"/>
      <c r="O25" s="4"/>
      <c r="P25" s="4"/>
      <c r="Q25" s="4"/>
    </row>
    <row r="26" spans="1:30" x14ac:dyDescent="0.2">
      <c r="J26" s="4"/>
      <c r="K26" s="4"/>
      <c r="L26" s="4"/>
      <c r="M26" s="4"/>
      <c r="N26" s="4"/>
      <c r="O26" s="4"/>
      <c r="P26" s="4"/>
      <c r="Q26" s="4"/>
    </row>
    <row r="27" spans="1:30" x14ac:dyDescent="0.2">
      <c r="J27" s="4"/>
      <c r="K27" s="4"/>
      <c r="L27" s="4"/>
      <c r="M27" s="4"/>
      <c r="N27" s="4"/>
      <c r="O27" s="4"/>
      <c r="P27" s="4"/>
      <c r="Q27" s="4"/>
    </row>
    <row r="28" spans="1:30" x14ac:dyDescent="0.2">
      <c r="J28" s="4"/>
      <c r="K28" s="4"/>
      <c r="L28" s="4"/>
      <c r="M28" s="4"/>
      <c r="N28" s="4"/>
      <c r="O28" s="4"/>
      <c r="P28" s="4"/>
      <c r="Q28" s="4"/>
    </row>
    <row r="29" spans="1:30" x14ac:dyDescent="0.2">
      <c r="J29" s="4"/>
      <c r="K29" s="4"/>
      <c r="L29" s="4"/>
      <c r="M29" s="4"/>
      <c r="N29" s="4"/>
      <c r="O29" s="4"/>
      <c r="P29" s="4"/>
      <c r="Q29" s="4"/>
    </row>
    <row r="30" spans="1:30" x14ac:dyDescent="0.2">
      <c r="J30" s="4"/>
      <c r="K30" s="4"/>
      <c r="L30" s="4"/>
      <c r="M30" s="4"/>
      <c r="N30" s="4"/>
      <c r="O30" s="4"/>
      <c r="P30" s="4"/>
      <c r="Q30" s="4"/>
    </row>
    <row r="31" spans="1:30" x14ac:dyDescent="0.2">
      <c r="J31" s="4"/>
      <c r="K31" s="4"/>
      <c r="L31" s="4"/>
      <c r="M31" s="4"/>
      <c r="N31" s="4"/>
      <c r="O31" s="4"/>
      <c r="P31" s="4"/>
      <c r="Q31" s="4"/>
    </row>
    <row r="32" spans="1:30" x14ac:dyDescent="0.2">
      <c r="J32" s="4"/>
      <c r="K32" s="4"/>
      <c r="L32" s="4"/>
      <c r="M32" s="4"/>
      <c r="N32" s="4"/>
      <c r="O32" s="4"/>
      <c r="P32" s="4"/>
      <c r="Q32" s="4"/>
    </row>
    <row r="33" spans="10:17" x14ac:dyDescent="0.2">
      <c r="J33" s="4"/>
      <c r="K33" s="4"/>
      <c r="L33" s="4"/>
      <c r="M33" s="4"/>
      <c r="N33" s="4"/>
      <c r="O33" s="4"/>
      <c r="P33" s="4"/>
      <c r="Q33" s="4"/>
    </row>
    <row r="34" spans="10:17" x14ac:dyDescent="0.2">
      <c r="J34" s="4"/>
      <c r="K34" s="4"/>
      <c r="L34" s="4"/>
      <c r="M34" s="4"/>
      <c r="N34" s="4"/>
      <c r="O34" s="4"/>
      <c r="P34" s="4"/>
      <c r="Q34" s="4"/>
    </row>
    <row r="35" spans="10:17" x14ac:dyDescent="0.2">
      <c r="J35" s="4"/>
      <c r="K35" s="4"/>
      <c r="L35" s="4"/>
      <c r="M35" s="4"/>
      <c r="N35" s="4"/>
      <c r="O35" s="4"/>
      <c r="P35" s="4"/>
      <c r="Q35" s="4"/>
    </row>
    <row r="36" spans="10:17" x14ac:dyDescent="0.2">
      <c r="J36" s="4"/>
      <c r="K36" s="4"/>
      <c r="L36" s="4"/>
      <c r="M36" s="4"/>
      <c r="N36" s="4"/>
      <c r="O36" s="4"/>
      <c r="P36" s="4"/>
      <c r="Q36" s="4"/>
    </row>
    <row r="37" spans="10:17" x14ac:dyDescent="0.2">
      <c r="J37" s="4"/>
      <c r="K37" s="4"/>
      <c r="L37" s="4"/>
      <c r="M37" s="4"/>
      <c r="N37" s="4"/>
      <c r="O37" s="4"/>
      <c r="P37" s="4"/>
      <c r="Q37" s="4"/>
    </row>
    <row r="38" spans="10:17" x14ac:dyDescent="0.2">
      <c r="J38" s="4"/>
      <c r="K38" s="4"/>
      <c r="L38" s="4"/>
      <c r="M38" s="4"/>
      <c r="N38" s="4"/>
      <c r="O38" s="4"/>
      <c r="P38" s="4"/>
      <c r="Q38" s="4"/>
    </row>
    <row r="39" spans="10:17" x14ac:dyDescent="0.2">
      <c r="J39" s="4"/>
      <c r="K39" s="4"/>
      <c r="L39" s="4"/>
      <c r="M39" s="4"/>
      <c r="N39" s="4"/>
      <c r="O39" s="4"/>
      <c r="P39" s="4"/>
      <c r="Q39" s="4"/>
    </row>
    <row r="40" spans="10:17" x14ac:dyDescent="0.2">
      <c r="J40" s="4"/>
      <c r="K40" s="4"/>
      <c r="L40" s="4"/>
      <c r="M40" s="4"/>
      <c r="N40" s="4"/>
      <c r="O40" s="4"/>
      <c r="P40" s="4"/>
      <c r="Q40" s="4"/>
    </row>
    <row r="41" spans="10:17" x14ac:dyDescent="0.2">
      <c r="J41" s="4"/>
      <c r="K41" s="4"/>
      <c r="L41" s="4"/>
      <c r="M41" s="4"/>
      <c r="N41" s="4"/>
      <c r="O41" s="4"/>
      <c r="P41" s="4"/>
      <c r="Q41" s="4"/>
    </row>
  </sheetData>
  <mergeCells count="9">
    <mergeCell ref="Q22:U22"/>
    <mergeCell ref="A12:A13"/>
    <mergeCell ref="J10:L11"/>
    <mergeCell ref="M22:O22"/>
    <mergeCell ref="A22:F22"/>
    <mergeCell ref="G22:K22"/>
    <mergeCell ref="B10:B11"/>
    <mergeCell ref="D10:E11"/>
    <mergeCell ref="G10:H11"/>
  </mergeCells>
  <pageMargins left="0.70866141732283472" right="0.70866141732283472" top="0.74803149606299213" bottom="0.74803149606299213" header="0.31496062992125984" footer="0.31496062992125984"/>
  <pageSetup paperSize="9" scale="65" orientation="landscape" r:id="rId1"/>
  <headerFooter>
    <oddHeader>&amp;CModes d'entrée</oddHeader>
    <oddFooter>&amp;CAnalyse de l'activité hospitalière 2016 - MCO - Secteur ex-DG</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8">
    <tabColor rgb="FFFF0000"/>
  </sheetPr>
  <dimension ref="A10:T76"/>
  <sheetViews>
    <sheetView zoomScaleNormal="100" workbookViewId="0">
      <selection activeCell="A10" sqref="A10"/>
    </sheetView>
  </sheetViews>
  <sheetFormatPr baseColWidth="10" defaultColWidth="9.140625" defaultRowHeight="12.75" customHeight="1" x14ac:dyDescent="0.2"/>
  <cols>
    <col min="1" max="1" width="12.7109375" style="8" customWidth="1"/>
    <col min="2" max="2" width="17.7109375" style="8" customWidth="1"/>
    <col min="3" max="20" width="9.7109375" style="8" customWidth="1"/>
    <col min="21" max="16384" width="9.140625" style="8"/>
  </cols>
  <sheetData>
    <row r="10" spans="1:20" ht="12.75" customHeight="1" x14ac:dyDescent="0.2">
      <c r="A10" s="16" t="s">
        <v>678</v>
      </c>
    </row>
    <row r="11" spans="1:20" ht="45" x14ac:dyDescent="0.2">
      <c r="A11" s="73" t="s">
        <v>7</v>
      </c>
      <c r="B11" s="73" t="s">
        <v>652</v>
      </c>
      <c r="C11" s="34" t="s">
        <v>722</v>
      </c>
      <c r="D11" s="34" t="s">
        <v>723</v>
      </c>
      <c r="E11" s="34" t="s">
        <v>742</v>
      </c>
      <c r="F11" s="34" t="s">
        <v>743</v>
      </c>
      <c r="G11" s="34" t="s">
        <v>758</v>
      </c>
      <c r="H11" s="34" t="s">
        <v>759</v>
      </c>
      <c r="I11" s="34" t="s">
        <v>760</v>
      </c>
      <c r="J11" s="34" t="s">
        <v>761</v>
      </c>
      <c r="K11" s="34" t="s">
        <v>744</v>
      </c>
      <c r="L11" s="34" t="s">
        <v>745</v>
      </c>
      <c r="M11" s="34" t="s">
        <v>746</v>
      </c>
      <c r="N11" s="34" t="s">
        <v>764</v>
      </c>
      <c r="O11" s="34" t="s">
        <v>765</v>
      </c>
      <c r="P11" s="34" t="s">
        <v>766</v>
      </c>
      <c r="Q11" s="34" t="s">
        <v>767</v>
      </c>
      <c r="R11" s="34" t="s">
        <v>768</v>
      </c>
      <c r="S11" s="34" t="s">
        <v>762</v>
      </c>
      <c r="T11" s="34" t="s">
        <v>763</v>
      </c>
    </row>
    <row r="12" spans="1:20" ht="12.75" customHeight="1" x14ac:dyDescent="0.2">
      <c r="A12" s="631" t="s">
        <v>0</v>
      </c>
      <c r="B12" s="74" t="s">
        <v>12</v>
      </c>
      <c r="C12" s="75"/>
      <c r="D12" s="76"/>
      <c r="E12" s="75"/>
      <c r="F12" s="76"/>
      <c r="G12" s="75"/>
      <c r="H12" s="76"/>
      <c r="I12" s="75"/>
      <c r="J12" s="76"/>
      <c r="K12" s="77"/>
      <c r="L12" s="77"/>
      <c r="M12" s="77"/>
      <c r="N12" s="77"/>
      <c r="O12" s="77"/>
      <c r="P12" s="77"/>
      <c r="Q12" s="77" t="e">
        <f t="shared" ref="Q12:R16" si="0">(G12-E12)/(G$16-E$16)</f>
        <v>#DIV/0!</v>
      </c>
      <c r="R12" s="77" t="e">
        <f t="shared" si="0"/>
        <v>#DIV/0!</v>
      </c>
      <c r="S12" s="77" t="e">
        <f>G12/G$16</f>
        <v>#DIV/0!</v>
      </c>
      <c r="T12" s="77" t="e">
        <f>H12/H$16</f>
        <v>#DIV/0!</v>
      </c>
    </row>
    <row r="13" spans="1:20" ht="12.75" customHeight="1" x14ac:dyDescent="0.2">
      <c r="A13" s="631"/>
      <c r="B13" s="78" t="s">
        <v>13</v>
      </c>
      <c r="C13" s="79"/>
      <c r="D13" s="80"/>
      <c r="E13" s="79"/>
      <c r="F13" s="80"/>
      <c r="G13" s="79"/>
      <c r="H13" s="80"/>
      <c r="I13" s="79"/>
      <c r="J13" s="80"/>
      <c r="K13" s="81"/>
      <c r="L13" s="81"/>
      <c r="M13" s="81"/>
      <c r="N13" s="81"/>
      <c r="O13" s="81"/>
      <c r="P13" s="81"/>
      <c r="Q13" s="81" t="e">
        <f t="shared" si="0"/>
        <v>#DIV/0!</v>
      </c>
      <c r="R13" s="81" t="e">
        <f t="shared" si="0"/>
        <v>#DIV/0!</v>
      </c>
      <c r="S13" s="81" t="e">
        <f t="shared" ref="S13:T16" si="1">G13/G$16</f>
        <v>#DIV/0!</v>
      </c>
      <c r="T13" s="81" t="e">
        <f t="shared" si="1"/>
        <v>#DIV/0!</v>
      </c>
    </row>
    <row r="14" spans="1:20" ht="12.75" customHeight="1" x14ac:dyDescent="0.2">
      <c r="A14" s="631"/>
      <c r="B14" s="82" t="s">
        <v>15</v>
      </c>
      <c r="C14" s="83">
        <f t="shared" ref="C14:H16" si="2">SUM(C12:C13)</f>
        <v>0</v>
      </c>
      <c r="D14" s="84">
        <f t="shared" si="2"/>
        <v>0</v>
      </c>
      <c r="E14" s="83">
        <f t="shared" si="2"/>
        <v>0</v>
      </c>
      <c r="F14" s="84">
        <f t="shared" si="2"/>
        <v>0</v>
      </c>
      <c r="G14" s="83">
        <f t="shared" si="2"/>
        <v>0</v>
      </c>
      <c r="H14" s="84">
        <f t="shared" si="2"/>
        <v>0</v>
      </c>
      <c r="I14" s="83">
        <f>SUM(I12:I13)</f>
        <v>0</v>
      </c>
      <c r="J14" s="84">
        <f>SUM(J12:J13)</f>
        <v>0</v>
      </c>
      <c r="K14" s="85" t="e">
        <f>F14/D14-1</f>
        <v>#DIV/0!</v>
      </c>
      <c r="L14" s="85" t="e">
        <f>E14/C14-1</f>
        <v>#DIV/0!</v>
      </c>
      <c r="M14" s="85" t="e">
        <f>(1+K14)/(1+L14)-1</f>
        <v>#DIV/0!</v>
      </c>
      <c r="N14" s="85" t="e">
        <f>H14/F14-1</f>
        <v>#DIV/0!</v>
      </c>
      <c r="O14" s="85" t="e">
        <f>G14/E14-1</f>
        <v>#DIV/0!</v>
      </c>
      <c r="P14" s="85" t="e">
        <f>(1+N14)/(1+O14)-1</f>
        <v>#DIV/0!</v>
      </c>
      <c r="Q14" s="85" t="e">
        <f t="shared" si="0"/>
        <v>#DIV/0!</v>
      </c>
      <c r="R14" s="85" t="e">
        <f t="shared" si="0"/>
        <v>#DIV/0!</v>
      </c>
      <c r="S14" s="85" t="e">
        <f t="shared" si="1"/>
        <v>#DIV/0!</v>
      </c>
      <c r="T14" s="85" t="e">
        <f t="shared" si="1"/>
        <v>#DIV/0!</v>
      </c>
    </row>
    <row r="15" spans="1:20" ht="12.75" customHeight="1" x14ac:dyDescent="0.2">
      <c r="A15" s="631"/>
      <c r="B15" s="78" t="s">
        <v>14</v>
      </c>
      <c r="C15" s="79"/>
      <c r="D15" s="80"/>
      <c r="E15" s="79"/>
      <c r="F15" s="80"/>
      <c r="G15" s="79"/>
      <c r="H15" s="80"/>
      <c r="I15" s="79"/>
      <c r="J15" s="80"/>
      <c r="K15" s="81"/>
      <c r="L15" s="81"/>
      <c r="M15" s="81"/>
      <c r="N15" s="81"/>
      <c r="O15" s="81"/>
      <c r="P15" s="81"/>
      <c r="Q15" s="81" t="e">
        <f t="shared" si="0"/>
        <v>#DIV/0!</v>
      </c>
      <c r="R15" s="81" t="e">
        <f t="shared" si="0"/>
        <v>#DIV/0!</v>
      </c>
      <c r="S15" s="81" t="e">
        <f t="shared" si="1"/>
        <v>#DIV/0!</v>
      </c>
      <c r="T15" s="81" t="e">
        <f t="shared" si="1"/>
        <v>#DIV/0!</v>
      </c>
    </row>
    <row r="16" spans="1:20" ht="12.75" customHeight="1" x14ac:dyDescent="0.2">
      <c r="A16" s="631"/>
      <c r="B16" s="86" t="s">
        <v>674</v>
      </c>
      <c r="C16" s="87">
        <f>SUM(C14:C15)</f>
        <v>0</v>
      </c>
      <c r="D16" s="88">
        <f t="shared" si="2"/>
        <v>0</v>
      </c>
      <c r="E16" s="87">
        <f t="shared" si="2"/>
        <v>0</v>
      </c>
      <c r="F16" s="88">
        <f t="shared" si="2"/>
        <v>0</v>
      </c>
      <c r="G16" s="87">
        <f t="shared" si="2"/>
        <v>0</v>
      </c>
      <c r="H16" s="88">
        <f>SUM(H14:H15)</f>
        <v>0</v>
      </c>
      <c r="I16" s="87">
        <f>SUM(I14:I15)</f>
        <v>0</v>
      </c>
      <c r="J16" s="88">
        <f>SUM(J14:J15)</f>
        <v>0</v>
      </c>
      <c r="K16" s="89" t="e">
        <f>F16/D16-1</f>
        <v>#DIV/0!</v>
      </c>
      <c r="L16" s="89" t="e">
        <f>E16/C16-1</f>
        <v>#DIV/0!</v>
      </c>
      <c r="M16" s="89" t="e">
        <f>(1+K16)/(1+L16)-1</f>
        <v>#DIV/0!</v>
      </c>
      <c r="N16" s="89" t="e">
        <f>H16/F16-1</f>
        <v>#DIV/0!</v>
      </c>
      <c r="O16" s="89" t="e">
        <f>G16/E16-1</f>
        <v>#DIV/0!</v>
      </c>
      <c r="P16" s="89" t="e">
        <f>(1+N16)/(1+O16)-1</f>
        <v>#DIV/0!</v>
      </c>
      <c r="Q16" s="89" t="e">
        <f t="shared" si="0"/>
        <v>#DIV/0!</v>
      </c>
      <c r="R16" s="89" t="e">
        <f t="shared" si="0"/>
        <v>#DIV/0!</v>
      </c>
      <c r="S16" s="89" t="e">
        <f t="shared" si="1"/>
        <v>#DIV/0!</v>
      </c>
      <c r="T16" s="89" t="e">
        <f t="shared" si="1"/>
        <v>#DIV/0!</v>
      </c>
    </row>
    <row r="17" spans="1:20" ht="12.75" customHeight="1" x14ac:dyDescent="0.2">
      <c r="A17" s="12" t="s">
        <v>651</v>
      </c>
    </row>
    <row r="19" spans="1:20" ht="45" x14ac:dyDescent="0.2">
      <c r="A19" s="73" t="s">
        <v>7</v>
      </c>
      <c r="B19" s="73" t="s">
        <v>652</v>
      </c>
      <c r="C19" s="34" t="s">
        <v>722</v>
      </c>
      <c r="D19" s="34" t="s">
        <v>723</v>
      </c>
      <c r="E19" s="34" t="s">
        <v>742</v>
      </c>
      <c r="F19" s="34" t="s">
        <v>743</v>
      </c>
      <c r="G19" s="34" t="s">
        <v>758</v>
      </c>
      <c r="H19" s="34" t="s">
        <v>759</v>
      </c>
      <c r="I19" s="34" t="s">
        <v>760</v>
      </c>
      <c r="J19" s="34" t="s">
        <v>761</v>
      </c>
      <c r="K19" s="34" t="s">
        <v>744</v>
      </c>
      <c r="L19" s="34" t="s">
        <v>745</v>
      </c>
      <c r="M19" s="34" t="s">
        <v>746</v>
      </c>
      <c r="N19" s="34" t="s">
        <v>764</v>
      </c>
      <c r="O19" s="34" t="s">
        <v>765</v>
      </c>
      <c r="P19" s="34" t="s">
        <v>766</v>
      </c>
      <c r="Q19" s="34" t="s">
        <v>767</v>
      </c>
      <c r="R19" s="34" t="s">
        <v>768</v>
      </c>
      <c r="S19" s="34" t="s">
        <v>762</v>
      </c>
      <c r="T19" s="34" t="s">
        <v>763</v>
      </c>
    </row>
    <row r="20" spans="1:20" ht="12.75" customHeight="1" x14ac:dyDescent="0.2">
      <c r="A20" s="631" t="s">
        <v>679</v>
      </c>
      <c r="B20" s="74" t="s">
        <v>12</v>
      </c>
      <c r="C20" s="75"/>
      <c r="D20" s="76"/>
      <c r="E20" s="75"/>
      <c r="F20" s="76"/>
      <c r="G20" s="75"/>
      <c r="H20" s="76"/>
      <c r="I20" s="75"/>
      <c r="J20" s="76"/>
      <c r="K20" s="77"/>
      <c r="L20" s="77"/>
      <c r="M20" s="77"/>
      <c r="N20" s="77"/>
      <c r="O20" s="77"/>
      <c r="P20" s="77"/>
      <c r="Q20" s="77" t="e">
        <f>(G20-E20)/(G$24-E$24)</f>
        <v>#DIV/0!</v>
      </c>
      <c r="R20" s="77" t="e">
        <f t="shared" ref="Q20:R24" si="3">(H20-F20)/(H$24-F$24)</f>
        <v>#DIV/0!</v>
      </c>
      <c r="S20" s="77" t="e">
        <f t="shared" ref="S20:T24" si="4">G20/G$24</f>
        <v>#DIV/0!</v>
      </c>
      <c r="T20" s="77" t="e">
        <f t="shared" si="4"/>
        <v>#DIV/0!</v>
      </c>
    </row>
    <row r="21" spans="1:20" ht="12.75" customHeight="1" x14ac:dyDescent="0.2">
      <c r="A21" s="631" t="s">
        <v>1</v>
      </c>
      <c r="B21" s="78" t="s">
        <v>13</v>
      </c>
      <c r="C21" s="79"/>
      <c r="D21" s="80"/>
      <c r="E21" s="79"/>
      <c r="F21" s="80"/>
      <c r="G21" s="79"/>
      <c r="H21" s="80"/>
      <c r="I21" s="79"/>
      <c r="J21" s="80"/>
      <c r="K21" s="81"/>
      <c r="L21" s="81"/>
      <c r="M21" s="81"/>
      <c r="N21" s="81"/>
      <c r="O21" s="81"/>
      <c r="P21" s="81"/>
      <c r="Q21" s="81" t="e">
        <f t="shared" si="3"/>
        <v>#DIV/0!</v>
      </c>
      <c r="R21" s="81" t="e">
        <f t="shared" si="3"/>
        <v>#DIV/0!</v>
      </c>
      <c r="S21" s="81" t="e">
        <f t="shared" si="4"/>
        <v>#DIV/0!</v>
      </c>
      <c r="T21" s="81" t="e">
        <f t="shared" si="4"/>
        <v>#DIV/0!</v>
      </c>
    </row>
    <row r="22" spans="1:20" ht="12.75" customHeight="1" x14ac:dyDescent="0.2">
      <c r="A22" s="631"/>
      <c r="B22" s="82" t="s">
        <v>15</v>
      </c>
      <c r="C22" s="83">
        <f t="shared" ref="C22:H22" si="5">SUM(C20:C21)</f>
        <v>0</v>
      </c>
      <c r="D22" s="84">
        <f t="shared" si="5"/>
        <v>0</v>
      </c>
      <c r="E22" s="83">
        <f t="shared" si="5"/>
        <v>0</v>
      </c>
      <c r="F22" s="84">
        <f t="shared" si="5"/>
        <v>0</v>
      </c>
      <c r="G22" s="83">
        <f t="shared" si="5"/>
        <v>0</v>
      </c>
      <c r="H22" s="84">
        <f t="shared" si="5"/>
        <v>0</v>
      </c>
      <c r="I22" s="83">
        <f>SUM(I20:I21)</f>
        <v>0</v>
      </c>
      <c r="J22" s="84">
        <f>SUM(J20:J21)</f>
        <v>0</v>
      </c>
      <c r="K22" s="85" t="e">
        <f>F22/D22-1</f>
        <v>#DIV/0!</v>
      </c>
      <c r="L22" s="85" t="e">
        <f>E22/C22-1</f>
        <v>#DIV/0!</v>
      </c>
      <c r="M22" s="85" t="e">
        <f>(1+K22)/(1+L22)-1</f>
        <v>#DIV/0!</v>
      </c>
      <c r="N22" s="85" t="e">
        <f>H22/F22-1</f>
        <v>#DIV/0!</v>
      </c>
      <c r="O22" s="85" t="e">
        <f>G22/E22-1</f>
        <v>#DIV/0!</v>
      </c>
      <c r="P22" s="85" t="e">
        <f>(1+N22)/(1+O22)-1</f>
        <v>#DIV/0!</v>
      </c>
      <c r="Q22" s="85" t="e">
        <f t="shared" si="3"/>
        <v>#DIV/0!</v>
      </c>
      <c r="R22" s="85" t="e">
        <f t="shared" si="3"/>
        <v>#DIV/0!</v>
      </c>
      <c r="S22" s="85" t="e">
        <f t="shared" si="4"/>
        <v>#DIV/0!</v>
      </c>
      <c r="T22" s="85" t="e">
        <f t="shared" si="4"/>
        <v>#DIV/0!</v>
      </c>
    </row>
    <row r="23" spans="1:20" ht="12.75" customHeight="1" x14ac:dyDescent="0.2">
      <c r="A23" s="631" t="s">
        <v>1</v>
      </c>
      <c r="B23" s="78" t="s">
        <v>14</v>
      </c>
      <c r="C23" s="79"/>
      <c r="D23" s="80"/>
      <c r="E23" s="79"/>
      <c r="F23" s="80"/>
      <c r="G23" s="79"/>
      <c r="H23" s="80"/>
      <c r="I23" s="79"/>
      <c r="J23" s="80"/>
      <c r="K23" s="81"/>
      <c r="L23" s="81"/>
      <c r="M23" s="81"/>
      <c r="N23" s="81"/>
      <c r="O23" s="81"/>
      <c r="P23" s="81"/>
      <c r="Q23" s="81" t="e">
        <f t="shared" si="3"/>
        <v>#DIV/0!</v>
      </c>
      <c r="R23" s="81" t="e">
        <f t="shared" si="3"/>
        <v>#DIV/0!</v>
      </c>
      <c r="S23" s="81" t="e">
        <f t="shared" si="4"/>
        <v>#DIV/0!</v>
      </c>
      <c r="T23" s="81" t="e">
        <f t="shared" si="4"/>
        <v>#DIV/0!</v>
      </c>
    </row>
    <row r="24" spans="1:20" ht="12.75" customHeight="1" x14ac:dyDescent="0.2">
      <c r="A24" s="631"/>
      <c r="B24" s="86" t="s">
        <v>674</v>
      </c>
      <c r="C24" s="87">
        <f t="shared" ref="C24:J24" si="6">SUM(C22:C23)</f>
        <v>0</v>
      </c>
      <c r="D24" s="88">
        <f t="shared" si="6"/>
        <v>0</v>
      </c>
      <c r="E24" s="87">
        <f t="shared" si="6"/>
        <v>0</v>
      </c>
      <c r="F24" s="88">
        <f t="shared" si="6"/>
        <v>0</v>
      </c>
      <c r="G24" s="87">
        <f t="shared" si="6"/>
        <v>0</v>
      </c>
      <c r="H24" s="88">
        <f t="shared" si="6"/>
        <v>0</v>
      </c>
      <c r="I24" s="87">
        <f t="shared" si="6"/>
        <v>0</v>
      </c>
      <c r="J24" s="88">
        <f t="shared" si="6"/>
        <v>0</v>
      </c>
      <c r="K24" s="89" t="e">
        <f>F24/D24-1</f>
        <v>#DIV/0!</v>
      </c>
      <c r="L24" s="89" t="e">
        <f>E24/C24-1</f>
        <v>#DIV/0!</v>
      </c>
      <c r="M24" s="89" t="e">
        <f>(1+K24)/(1+L24)-1</f>
        <v>#DIV/0!</v>
      </c>
      <c r="N24" s="89" t="e">
        <f>H24/F24-1</f>
        <v>#DIV/0!</v>
      </c>
      <c r="O24" s="89" t="e">
        <f>G24/E24-1</f>
        <v>#DIV/0!</v>
      </c>
      <c r="P24" s="89" t="e">
        <f>(1+N24)/(1+O24)-1</f>
        <v>#DIV/0!</v>
      </c>
      <c r="Q24" s="89" t="e">
        <f t="shared" si="3"/>
        <v>#DIV/0!</v>
      </c>
      <c r="R24" s="89" t="e">
        <f t="shared" si="3"/>
        <v>#DIV/0!</v>
      </c>
      <c r="S24" s="89" t="e">
        <f t="shared" si="4"/>
        <v>#DIV/0!</v>
      </c>
      <c r="T24" s="89" t="e">
        <f t="shared" si="4"/>
        <v>#DIV/0!</v>
      </c>
    </row>
    <row r="25" spans="1:20" ht="12.75" customHeight="1" x14ac:dyDescent="0.2">
      <c r="A25" s="12" t="s">
        <v>651</v>
      </c>
    </row>
    <row r="26" spans="1:20" ht="12.75" customHeight="1" x14ac:dyDescent="0.2">
      <c r="A26" s="7"/>
    </row>
    <row r="27" spans="1:20" ht="45" x14ac:dyDescent="0.2">
      <c r="A27" s="73" t="s">
        <v>7</v>
      </c>
      <c r="B27" s="73" t="s">
        <v>652</v>
      </c>
      <c r="C27" s="34" t="s">
        <v>722</v>
      </c>
      <c r="D27" s="34" t="s">
        <v>723</v>
      </c>
      <c r="E27" s="34" t="s">
        <v>742</v>
      </c>
      <c r="F27" s="34" t="s">
        <v>743</v>
      </c>
      <c r="G27" s="34" t="s">
        <v>758</v>
      </c>
      <c r="H27" s="34" t="s">
        <v>759</v>
      </c>
      <c r="I27" s="34" t="s">
        <v>760</v>
      </c>
      <c r="J27" s="34" t="s">
        <v>761</v>
      </c>
      <c r="K27" s="34" t="s">
        <v>744</v>
      </c>
      <c r="L27" s="34" t="s">
        <v>745</v>
      </c>
      <c r="M27" s="34" t="s">
        <v>746</v>
      </c>
      <c r="N27" s="34" t="s">
        <v>764</v>
      </c>
      <c r="O27" s="34" t="s">
        <v>765</v>
      </c>
      <c r="P27" s="34" t="s">
        <v>766</v>
      </c>
      <c r="Q27" s="34" t="s">
        <v>767</v>
      </c>
      <c r="R27" s="34" t="s">
        <v>768</v>
      </c>
      <c r="S27" s="34" t="s">
        <v>762</v>
      </c>
      <c r="T27" s="34" t="s">
        <v>763</v>
      </c>
    </row>
    <row r="28" spans="1:20" ht="12.75" customHeight="1" x14ac:dyDescent="0.2">
      <c r="A28" s="631" t="s">
        <v>680</v>
      </c>
      <c r="B28" s="74" t="s">
        <v>12</v>
      </c>
      <c r="C28" s="75"/>
      <c r="D28" s="76"/>
      <c r="E28" s="75"/>
      <c r="F28" s="76"/>
      <c r="G28" s="75"/>
      <c r="H28" s="76"/>
      <c r="I28" s="75"/>
      <c r="J28" s="76"/>
      <c r="K28" s="77"/>
      <c r="L28" s="77"/>
      <c r="M28" s="77"/>
      <c r="N28" s="77"/>
      <c r="O28" s="77"/>
      <c r="P28" s="77"/>
      <c r="Q28" s="77" t="e">
        <f>(G28-E28)/(G$32-E$32)</f>
        <v>#DIV/0!</v>
      </c>
      <c r="R28" s="77" t="e">
        <f>(H28-F28)/(H$32-F$32)</f>
        <v>#DIV/0!</v>
      </c>
      <c r="S28" s="77" t="e">
        <f>G28/G$32</f>
        <v>#DIV/0!</v>
      </c>
      <c r="T28" s="77" t="e">
        <f>H28/H$32</f>
        <v>#DIV/0!</v>
      </c>
    </row>
    <row r="29" spans="1:20" ht="12.75" customHeight="1" x14ac:dyDescent="0.2">
      <c r="A29" s="631" t="s">
        <v>5</v>
      </c>
      <c r="B29" s="78" t="s">
        <v>13</v>
      </c>
      <c r="C29" s="79"/>
      <c r="D29" s="80"/>
      <c r="E29" s="79"/>
      <c r="F29" s="80"/>
      <c r="G29" s="79"/>
      <c r="H29" s="80"/>
      <c r="I29" s="79"/>
      <c r="J29" s="80"/>
      <c r="K29" s="81"/>
      <c r="L29" s="81"/>
      <c r="M29" s="81"/>
      <c r="N29" s="81"/>
      <c r="O29" s="81"/>
      <c r="P29" s="81"/>
      <c r="Q29" s="81" t="e">
        <f t="shared" ref="Q29:Q32" si="7">(G29-E29)/(G$32-E$32)</f>
        <v>#DIV/0!</v>
      </c>
      <c r="R29" s="81" t="e">
        <f t="shared" ref="R29:R32" si="8">(H29-F29)/(H$32-F$32)</f>
        <v>#DIV/0!</v>
      </c>
      <c r="S29" s="81" t="e">
        <f t="shared" ref="S29:S32" si="9">G29/G$32</f>
        <v>#DIV/0!</v>
      </c>
      <c r="T29" s="81" t="e">
        <f t="shared" ref="T29:T32" si="10">H29/H$32</f>
        <v>#DIV/0!</v>
      </c>
    </row>
    <row r="30" spans="1:20" ht="12.75" customHeight="1" x14ac:dyDescent="0.2">
      <c r="A30" s="631"/>
      <c r="B30" s="82" t="s">
        <v>15</v>
      </c>
      <c r="C30" s="83">
        <f t="shared" ref="C30:H30" si="11">SUM(C28:C29)</f>
        <v>0</v>
      </c>
      <c r="D30" s="84">
        <f t="shared" si="11"/>
        <v>0</v>
      </c>
      <c r="E30" s="83">
        <f t="shared" si="11"/>
        <v>0</v>
      </c>
      <c r="F30" s="84">
        <f t="shared" si="11"/>
        <v>0</v>
      </c>
      <c r="G30" s="83">
        <f t="shared" si="11"/>
        <v>0</v>
      </c>
      <c r="H30" s="84">
        <f t="shared" si="11"/>
        <v>0</v>
      </c>
      <c r="I30" s="83">
        <f>SUM(I28:I29)</f>
        <v>0</v>
      </c>
      <c r="J30" s="84">
        <f>SUM(J28:J29)</f>
        <v>0</v>
      </c>
      <c r="K30" s="85" t="e">
        <f>F30/D30-1</f>
        <v>#DIV/0!</v>
      </c>
      <c r="L30" s="85" t="e">
        <f>E30/C30-1</f>
        <v>#DIV/0!</v>
      </c>
      <c r="M30" s="85" t="e">
        <f>(1+K30)/(1+L30)-1</f>
        <v>#DIV/0!</v>
      </c>
      <c r="N30" s="85" t="e">
        <f>H30/F30-1</f>
        <v>#DIV/0!</v>
      </c>
      <c r="O30" s="85" t="e">
        <f>G30/E30-1</f>
        <v>#DIV/0!</v>
      </c>
      <c r="P30" s="85" t="e">
        <f>(1+N30)/(1+O30)-1</f>
        <v>#DIV/0!</v>
      </c>
      <c r="Q30" s="85" t="e">
        <f t="shared" si="7"/>
        <v>#DIV/0!</v>
      </c>
      <c r="R30" s="85" t="e">
        <f t="shared" si="8"/>
        <v>#DIV/0!</v>
      </c>
      <c r="S30" s="85" t="e">
        <f t="shared" si="9"/>
        <v>#DIV/0!</v>
      </c>
      <c r="T30" s="85" t="e">
        <f t="shared" si="10"/>
        <v>#DIV/0!</v>
      </c>
    </row>
    <row r="31" spans="1:20" ht="12.75" customHeight="1" x14ac:dyDescent="0.2">
      <c r="A31" s="631" t="s">
        <v>5</v>
      </c>
      <c r="B31" s="78" t="s">
        <v>14</v>
      </c>
      <c r="C31" s="79"/>
      <c r="D31" s="80"/>
      <c r="E31" s="79"/>
      <c r="F31" s="80"/>
      <c r="G31" s="79"/>
      <c r="H31" s="80"/>
      <c r="I31" s="79"/>
      <c r="J31" s="80"/>
      <c r="K31" s="81"/>
      <c r="L31" s="81"/>
      <c r="M31" s="81"/>
      <c r="N31" s="81"/>
      <c r="O31" s="81"/>
      <c r="P31" s="81"/>
      <c r="Q31" s="81" t="e">
        <f t="shared" si="7"/>
        <v>#DIV/0!</v>
      </c>
      <c r="R31" s="81" t="e">
        <f t="shared" si="8"/>
        <v>#DIV/0!</v>
      </c>
      <c r="S31" s="81" t="e">
        <f t="shared" si="9"/>
        <v>#DIV/0!</v>
      </c>
      <c r="T31" s="81" t="e">
        <f t="shared" si="10"/>
        <v>#DIV/0!</v>
      </c>
    </row>
    <row r="32" spans="1:20" ht="12.75" customHeight="1" x14ac:dyDescent="0.2">
      <c r="A32" s="631"/>
      <c r="B32" s="86" t="s">
        <v>674</v>
      </c>
      <c r="C32" s="87">
        <f t="shared" ref="C32:J32" si="12">SUM(C30:C31)</f>
        <v>0</v>
      </c>
      <c r="D32" s="88">
        <f t="shared" si="12"/>
        <v>0</v>
      </c>
      <c r="E32" s="87">
        <f t="shared" si="12"/>
        <v>0</v>
      </c>
      <c r="F32" s="88">
        <f t="shared" si="12"/>
        <v>0</v>
      </c>
      <c r="G32" s="87">
        <f t="shared" si="12"/>
        <v>0</v>
      </c>
      <c r="H32" s="88">
        <f t="shared" si="12"/>
        <v>0</v>
      </c>
      <c r="I32" s="87">
        <f t="shared" si="12"/>
        <v>0</v>
      </c>
      <c r="J32" s="88">
        <f t="shared" si="12"/>
        <v>0</v>
      </c>
      <c r="K32" s="89" t="e">
        <f>F32/D32-1</f>
        <v>#DIV/0!</v>
      </c>
      <c r="L32" s="89" t="e">
        <f>E32/C32-1</f>
        <v>#DIV/0!</v>
      </c>
      <c r="M32" s="89" t="e">
        <f>(1+K32)/(1+L32)-1</f>
        <v>#DIV/0!</v>
      </c>
      <c r="N32" s="89" t="e">
        <f>H32/F32-1</f>
        <v>#DIV/0!</v>
      </c>
      <c r="O32" s="89" t="e">
        <f>G32/E32-1</f>
        <v>#DIV/0!</v>
      </c>
      <c r="P32" s="89" t="e">
        <f>(1+N32)/(1+O32)-1</f>
        <v>#DIV/0!</v>
      </c>
      <c r="Q32" s="89" t="e">
        <f t="shared" si="7"/>
        <v>#DIV/0!</v>
      </c>
      <c r="R32" s="89" t="e">
        <f t="shared" si="8"/>
        <v>#DIV/0!</v>
      </c>
      <c r="S32" s="89" t="e">
        <f t="shared" si="9"/>
        <v>#DIV/0!</v>
      </c>
      <c r="T32" s="89" t="e">
        <f t="shared" si="10"/>
        <v>#DIV/0!</v>
      </c>
    </row>
    <row r="33" spans="1:20" ht="12.75" customHeight="1" x14ac:dyDescent="0.2">
      <c r="A33" s="12" t="s">
        <v>651</v>
      </c>
    </row>
    <row r="34" spans="1:20" ht="12.75" customHeight="1" x14ac:dyDescent="0.2">
      <c r="A34" s="10"/>
      <c r="B34" s="10"/>
      <c r="C34" s="10"/>
      <c r="D34" s="10"/>
      <c r="E34" s="10"/>
      <c r="F34" s="10"/>
      <c r="G34" s="10"/>
      <c r="H34" s="10"/>
      <c r="I34" s="10"/>
      <c r="J34" s="10"/>
      <c r="K34" s="10"/>
      <c r="L34" s="10"/>
      <c r="M34" s="10"/>
      <c r="N34" s="10"/>
      <c r="O34" s="10"/>
      <c r="P34" s="10"/>
      <c r="Q34" s="10"/>
      <c r="R34" s="10"/>
      <c r="S34" s="10"/>
      <c r="T34" s="10"/>
    </row>
    <row r="35" spans="1:20" ht="45" x14ac:dyDescent="0.2">
      <c r="A35" s="73" t="s">
        <v>7</v>
      </c>
      <c r="B35" s="73" t="s">
        <v>652</v>
      </c>
      <c r="C35" s="34" t="s">
        <v>722</v>
      </c>
      <c r="D35" s="34" t="s">
        <v>723</v>
      </c>
      <c r="E35" s="34" t="s">
        <v>742</v>
      </c>
      <c r="F35" s="34" t="s">
        <v>743</v>
      </c>
      <c r="G35" s="34" t="s">
        <v>758</v>
      </c>
      <c r="H35" s="34" t="s">
        <v>759</v>
      </c>
      <c r="I35" s="34" t="s">
        <v>760</v>
      </c>
      <c r="J35" s="34" t="s">
        <v>761</v>
      </c>
      <c r="K35" s="34" t="s">
        <v>744</v>
      </c>
      <c r="L35" s="34" t="s">
        <v>745</v>
      </c>
      <c r="M35" s="34" t="s">
        <v>746</v>
      </c>
      <c r="N35" s="34" t="s">
        <v>764</v>
      </c>
      <c r="O35" s="34" t="s">
        <v>765</v>
      </c>
      <c r="P35" s="34" t="s">
        <v>766</v>
      </c>
      <c r="Q35" s="34" t="s">
        <v>767</v>
      </c>
      <c r="R35" s="34" t="s">
        <v>768</v>
      </c>
      <c r="S35" s="34" t="s">
        <v>762</v>
      </c>
      <c r="T35" s="34" t="s">
        <v>763</v>
      </c>
    </row>
    <row r="36" spans="1:20" ht="12.75" customHeight="1" x14ac:dyDescent="0.2">
      <c r="A36" s="631" t="s">
        <v>2</v>
      </c>
      <c r="B36" s="74" t="s">
        <v>12</v>
      </c>
      <c r="C36" s="75"/>
      <c r="D36" s="76"/>
      <c r="E36" s="75"/>
      <c r="F36" s="76"/>
      <c r="G36" s="75"/>
      <c r="H36" s="76"/>
      <c r="I36" s="75"/>
      <c r="J36" s="76"/>
      <c r="K36" s="77"/>
      <c r="L36" s="77"/>
      <c r="M36" s="77"/>
      <c r="N36" s="77"/>
      <c r="O36" s="77"/>
      <c r="P36" s="77"/>
      <c r="Q36" s="77" t="e">
        <f t="shared" ref="Q36:R40" si="13">(G36-E36)/(G$40-E$40)</f>
        <v>#DIV/0!</v>
      </c>
      <c r="R36" s="77" t="e">
        <f t="shared" si="13"/>
        <v>#DIV/0!</v>
      </c>
      <c r="S36" s="77" t="e">
        <f t="shared" ref="S36:T40" si="14">G36/G$40</f>
        <v>#DIV/0!</v>
      </c>
      <c r="T36" s="77" t="e">
        <f t="shared" si="14"/>
        <v>#DIV/0!</v>
      </c>
    </row>
    <row r="37" spans="1:20" ht="12.75" customHeight="1" x14ac:dyDescent="0.2">
      <c r="A37" s="631" t="s">
        <v>2</v>
      </c>
      <c r="B37" s="78" t="s">
        <v>13</v>
      </c>
      <c r="C37" s="79"/>
      <c r="D37" s="80"/>
      <c r="E37" s="79"/>
      <c r="F37" s="80"/>
      <c r="G37" s="79"/>
      <c r="H37" s="80"/>
      <c r="I37" s="79"/>
      <c r="J37" s="80"/>
      <c r="K37" s="81"/>
      <c r="L37" s="81"/>
      <c r="M37" s="81"/>
      <c r="N37" s="81"/>
      <c r="O37" s="81"/>
      <c r="P37" s="81"/>
      <c r="Q37" s="81" t="e">
        <f t="shared" si="13"/>
        <v>#DIV/0!</v>
      </c>
      <c r="R37" s="81" t="e">
        <f t="shared" si="13"/>
        <v>#DIV/0!</v>
      </c>
      <c r="S37" s="81" t="e">
        <f t="shared" si="14"/>
        <v>#DIV/0!</v>
      </c>
      <c r="T37" s="81" t="e">
        <f t="shared" si="14"/>
        <v>#DIV/0!</v>
      </c>
    </row>
    <row r="38" spans="1:20" ht="12.75" customHeight="1" x14ac:dyDescent="0.2">
      <c r="A38" s="631"/>
      <c r="B38" s="82" t="s">
        <v>15</v>
      </c>
      <c r="C38" s="83">
        <f t="shared" ref="C38:H38" si="15">SUM(C36:C37)</f>
        <v>0</v>
      </c>
      <c r="D38" s="84">
        <f t="shared" si="15"/>
        <v>0</v>
      </c>
      <c r="E38" s="83">
        <f t="shared" si="15"/>
        <v>0</v>
      </c>
      <c r="F38" s="84">
        <f t="shared" si="15"/>
        <v>0</v>
      </c>
      <c r="G38" s="83">
        <f t="shared" si="15"/>
        <v>0</v>
      </c>
      <c r="H38" s="84">
        <f t="shared" si="15"/>
        <v>0</v>
      </c>
      <c r="I38" s="83">
        <f>SUM(I36:I37)</f>
        <v>0</v>
      </c>
      <c r="J38" s="84">
        <f>SUM(J36:J37)</f>
        <v>0</v>
      </c>
      <c r="K38" s="85" t="e">
        <f>F38/D38-1</f>
        <v>#DIV/0!</v>
      </c>
      <c r="L38" s="85" t="e">
        <f>E38/C38-1</f>
        <v>#DIV/0!</v>
      </c>
      <c r="M38" s="85" t="e">
        <f>(1+K38)/(1+L38)-1</f>
        <v>#DIV/0!</v>
      </c>
      <c r="N38" s="85" t="e">
        <f>H38/F38-1</f>
        <v>#DIV/0!</v>
      </c>
      <c r="O38" s="85" t="e">
        <f>G38/E38-1</f>
        <v>#DIV/0!</v>
      </c>
      <c r="P38" s="85" t="e">
        <f>(1+N38)/(1+O38)-1</f>
        <v>#DIV/0!</v>
      </c>
      <c r="Q38" s="85" t="e">
        <f t="shared" si="13"/>
        <v>#DIV/0!</v>
      </c>
      <c r="R38" s="85" t="e">
        <f t="shared" si="13"/>
        <v>#DIV/0!</v>
      </c>
      <c r="S38" s="85" t="e">
        <f t="shared" si="14"/>
        <v>#DIV/0!</v>
      </c>
      <c r="T38" s="85" t="e">
        <f t="shared" si="14"/>
        <v>#DIV/0!</v>
      </c>
    </row>
    <row r="39" spans="1:20" ht="12.75" customHeight="1" x14ac:dyDescent="0.2">
      <c r="A39" s="631" t="s">
        <v>2</v>
      </c>
      <c r="B39" s="78" t="s">
        <v>14</v>
      </c>
      <c r="C39" s="79"/>
      <c r="D39" s="80"/>
      <c r="E39" s="79"/>
      <c r="F39" s="80"/>
      <c r="G39" s="79"/>
      <c r="H39" s="80"/>
      <c r="I39" s="79"/>
      <c r="J39" s="80"/>
      <c r="K39" s="81"/>
      <c r="L39" s="81"/>
      <c r="M39" s="81"/>
      <c r="N39" s="81"/>
      <c r="O39" s="81"/>
      <c r="P39" s="81"/>
      <c r="Q39" s="81" t="e">
        <f t="shared" si="13"/>
        <v>#DIV/0!</v>
      </c>
      <c r="R39" s="81" t="e">
        <f t="shared" si="13"/>
        <v>#DIV/0!</v>
      </c>
      <c r="S39" s="81" t="e">
        <f t="shared" si="14"/>
        <v>#DIV/0!</v>
      </c>
      <c r="T39" s="81" t="e">
        <f t="shared" si="14"/>
        <v>#DIV/0!</v>
      </c>
    </row>
    <row r="40" spans="1:20" ht="12.75" customHeight="1" x14ac:dyDescent="0.2">
      <c r="A40" s="631"/>
      <c r="B40" s="86" t="s">
        <v>674</v>
      </c>
      <c r="C40" s="87">
        <f t="shared" ref="C40:J40" si="16">SUM(C38:C39)</f>
        <v>0</v>
      </c>
      <c r="D40" s="88">
        <f t="shared" si="16"/>
        <v>0</v>
      </c>
      <c r="E40" s="87">
        <f t="shared" si="16"/>
        <v>0</v>
      </c>
      <c r="F40" s="88">
        <f t="shared" si="16"/>
        <v>0</v>
      </c>
      <c r="G40" s="87">
        <f t="shared" si="16"/>
        <v>0</v>
      </c>
      <c r="H40" s="88">
        <f t="shared" si="16"/>
        <v>0</v>
      </c>
      <c r="I40" s="87">
        <f t="shared" si="16"/>
        <v>0</v>
      </c>
      <c r="J40" s="88">
        <f t="shared" si="16"/>
        <v>0</v>
      </c>
      <c r="K40" s="89" t="e">
        <f>F40/D40-1</f>
        <v>#DIV/0!</v>
      </c>
      <c r="L40" s="89" t="e">
        <f>E40/C40-1</f>
        <v>#DIV/0!</v>
      </c>
      <c r="M40" s="89" t="e">
        <f>(1+K40)/(1+L40)-1</f>
        <v>#DIV/0!</v>
      </c>
      <c r="N40" s="89" t="e">
        <f>H40/F40-1</f>
        <v>#DIV/0!</v>
      </c>
      <c r="O40" s="89" t="e">
        <f>G40/E40-1</f>
        <v>#DIV/0!</v>
      </c>
      <c r="P40" s="89" t="e">
        <f>(1+N40)/(1+O40)-1</f>
        <v>#DIV/0!</v>
      </c>
      <c r="Q40" s="89" t="e">
        <f t="shared" si="13"/>
        <v>#DIV/0!</v>
      </c>
      <c r="R40" s="89" t="e">
        <f t="shared" si="13"/>
        <v>#DIV/0!</v>
      </c>
      <c r="S40" s="89" t="e">
        <f t="shared" si="14"/>
        <v>#DIV/0!</v>
      </c>
      <c r="T40" s="89" t="e">
        <f t="shared" si="14"/>
        <v>#DIV/0!</v>
      </c>
    </row>
    <row r="41" spans="1:20" ht="12.75" customHeight="1" x14ac:dyDescent="0.2">
      <c r="A41" s="12" t="s">
        <v>651</v>
      </c>
    </row>
    <row r="42" spans="1:20" ht="12.75" customHeight="1" x14ac:dyDescent="0.2">
      <c r="A42" s="7"/>
    </row>
    <row r="43" spans="1:20" ht="45" x14ac:dyDescent="0.2">
      <c r="A43" s="73" t="s">
        <v>7</v>
      </c>
      <c r="B43" s="73" t="s">
        <v>652</v>
      </c>
      <c r="C43" s="34" t="s">
        <v>722</v>
      </c>
      <c r="D43" s="34" t="s">
        <v>723</v>
      </c>
      <c r="E43" s="34" t="s">
        <v>742</v>
      </c>
      <c r="F43" s="34" t="s">
        <v>743</v>
      </c>
      <c r="G43" s="34" t="s">
        <v>758</v>
      </c>
      <c r="H43" s="34" t="s">
        <v>759</v>
      </c>
      <c r="I43" s="34" t="s">
        <v>760</v>
      </c>
      <c r="J43" s="34" t="s">
        <v>761</v>
      </c>
      <c r="K43" s="34" t="s">
        <v>744</v>
      </c>
      <c r="L43" s="34" t="s">
        <v>745</v>
      </c>
      <c r="M43" s="34" t="s">
        <v>746</v>
      </c>
      <c r="N43" s="34" t="s">
        <v>764</v>
      </c>
      <c r="O43" s="34" t="s">
        <v>765</v>
      </c>
      <c r="P43" s="34" t="s">
        <v>766</v>
      </c>
      <c r="Q43" s="34" t="s">
        <v>767</v>
      </c>
      <c r="R43" s="34" t="s">
        <v>768</v>
      </c>
      <c r="S43" s="34" t="s">
        <v>762</v>
      </c>
      <c r="T43" s="34" t="s">
        <v>763</v>
      </c>
    </row>
    <row r="44" spans="1:20" ht="12.75" customHeight="1" x14ac:dyDescent="0.2">
      <c r="A44" s="631" t="s">
        <v>3</v>
      </c>
      <c r="B44" s="74" t="s">
        <v>12</v>
      </c>
      <c r="C44" s="75"/>
      <c r="D44" s="76"/>
      <c r="E44" s="75"/>
      <c r="F44" s="76"/>
      <c r="G44" s="75"/>
      <c r="H44" s="76"/>
      <c r="I44" s="75"/>
      <c r="J44" s="76"/>
      <c r="K44" s="77"/>
      <c r="L44" s="77"/>
      <c r="M44" s="77"/>
      <c r="N44" s="77"/>
      <c r="O44" s="77"/>
      <c r="P44" s="77"/>
      <c r="Q44" s="77" t="e">
        <f t="shared" ref="Q44:R48" si="17">(G44-E44)/(G$48-E$48)</f>
        <v>#DIV/0!</v>
      </c>
      <c r="R44" s="77" t="e">
        <f t="shared" si="17"/>
        <v>#DIV/0!</v>
      </c>
      <c r="S44" s="77" t="e">
        <f t="shared" ref="S44:T48" si="18">G44/G$48</f>
        <v>#DIV/0!</v>
      </c>
      <c r="T44" s="77" t="e">
        <f t="shared" si="18"/>
        <v>#DIV/0!</v>
      </c>
    </row>
    <row r="45" spans="1:20" ht="12.75" customHeight="1" x14ac:dyDescent="0.2">
      <c r="A45" s="631" t="s">
        <v>3</v>
      </c>
      <c r="B45" s="78" t="s">
        <v>13</v>
      </c>
      <c r="C45" s="79"/>
      <c r="D45" s="80"/>
      <c r="E45" s="79"/>
      <c r="F45" s="80"/>
      <c r="G45" s="79"/>
      <c r="H45" s="80"/>
      <c r="I45" s="79"/>
      <c r="J45" s="80"/>
      <c r="K45" s="81"/>
      <c r="L45" s="81"/>
      <c r="M45" s="81"/>
      <c r="N45" s="81"/>
      <c r="O45" s="81"/>
      <c r="P45" s="81"/>
      <c r="Q45" s="81" t="e">
        <f t="shared" si="17"/>
        <v>#DIV/0!</v>
      </c>
      <c r="R45" s="81" t="e">
        <f t="shared" si="17"/>
        <v>#DIV/0!</v>
      </c>
      <c r="S45" s="81" t="e">
        <f t="shared" si="18"/>
        <v>#DIV/0!</v>
      </c>
      <c r="T45" s="81" t="e">
        <f t="shared" si="18"/>
        <v>#DIV/0!</v>
      </c>
    </row>
    <row r="46" spans="1:20" ht="12.75" customHeight="1" x14ac:dyDescent="0.2">
      <c r="A46" s="631"/>
      <c r="B46" s="82" t="s">
        <v>15</v>
      </c>
      <c r="C46" s="83">
        <f t="shared" ref="C46:H46" si="19">SUM(C44:C45)</f>
        <v>0</v>
      </c>
      <c r="D46" s="84">
        <f t="shared" si="19"/>
        <v>0</v>
      </c>
      <c r="E46" s="83">
        <f t="shared" si="19"/>
        <v>0</v>
      </c>
      <c r="F46" s="84">
        <f t="shared" si="19"/>
        <v>0</v>
      </c>
      <c r="G46" s="83">
        <f t="shared" si="19"/>
        <v>0</v>
      </c>
      <c r="H46" s="84">
        <f t="shared" si="19"/>
        <v>0</v>
      </c>
      <c r="I46" s="83">
        <f>SUM(I44:I45)</f>
        <v>0</v>
      </c>
      <c r="J46" s="84">
        <f>SUM(J44:J45)</f>
        <v>0</v>
      </c>
      <c r="K46" s="85" t="e">
        <f>F46/D46-1</f>
        <v>#DIV/0!</v>
      </c>
      <c r="L46" s="85" t="e">
        <f>E46/C46-1</f>
        <v>#DIV/0!</v>
      </c>
      <c r="M46" s="85" t="e">
        <f>(1+K46)/(1+L46)-1</f>
        <v>#DIV/0!</v>
      </c>
      <c r="N46" s="85" t="e">
        <f>H46/F46-1</f>
        <v>#DIV/0!</v>
      </c>
      <c r="O46" s="85" t="e">
        <f>G46/E46-1</f>
        <v>#DIV/0!</v>
      </c>
      <c r="P46" s="85" t="e">
        <f>(1+N46)/(1+O46)-1</f>
        <v>#DIV/0!</v>
      </c>
      <c r="Q46" s="85" t="e">
        <f t="shared" si="17"/>
        <v>#DIV/0!</v>
      </c>
      <c r="R46" s="85" t="e">
        <f t="shared" si="17"/>
        <v>#DIV/0!</v>
      </c>
      <c r="S46" s="85" t="e">
        <f t="shared" si="18"/>
        <v>#DIV/0!</v>
      </c>
      <c r="T46" s="85" t="e">
        <f t="shared" si="18"/>
        <v>#DIV/0!</v>
      </c>
    </row>
    <row r="47" spans="1:20" ht="12.75" customHeight="1" x14ac:dyDescent="0.2">
      <c r="A47" s="631" t="s">
        <v>3</v>
      </c>
      <c r="B47" s="78" t="s">
        <v>14</v>
      </c>
      <c r="C47" s="79"/>
      <c r="D47" s="80"/>
      <c r="E47" s="79"/>
      <c r="F47" s="80"/>
      <c r="G47" s="79"/>
      <c r="H47" s="80"/>
      <c r="I47" s="79"/>
      <c r="J47" s="80"/>
      <c r="K47" s="81"/>
      <c r="L47" s="81"/>
      <c r="M47" s="81"/>
      <c r="N47" s="81"/>
      <c r="O47" s="81"/>
      <c r="P47" s="81"/>
      <c r="Q47" s="81" t="e">
        <f t="shared" si="17"/>
        <v>#DIV/0!</v>
      </c>
      <c r="R47" s="81" t="e">
        <f t="shared" si="17"/>
        <v>#DIV/0!</v>
      </c>
      <c r="S47" s="81" t="e">
        <f t="shared" si="18"/>
        <v>#DIV/0!</v>
      </c>
      <c r="T47" s="81" t="e">
        <f t="shared" si="18"/>
        <v>#DIV/0!</v>
      </c>
    </row>
    <row r="48" spans="1:20" ht="12.75" customHeight="1" x14ac:dyDescent="0.2">
      <c r="A48" s="631"/>
      <c r="B48" s="86" t="s">
        <v>674</v>
      </c>
      <c r="C48" s="87">
        <f t="shared" ref="C48:J48" si="20">SUM(C46:C47)</f>
        <v>0</v>
      </c>
      <c r="D48" s="88">
        <f t="shared" si="20"/>
        <v>0</v>
      </c>
      <c r="E48" s="87">
        <f t="shared" si="20"/>
        <v>0</v>
      </c>
      <c r="F48" s="88">
        <f t="shared" si="20"/>
        <v>0</v>
      </c>
      <c r="G48" s="87">
        <f t="shared" si="20"/>
        <v>0</v>
      </c>
      <c r="H48" s="88">
        <f t="shared" si="20"/>
        <v>0</v>
      </c>
      <c r="I48" s="87">
        <f t="shared" si="20"/>
        <v>0</v>
      </c>
      <c r="J48" s="88">
        <f t="shared" si="20"/>
        <v>0</v>
      </c>
      <c r="K48" s="89" t="e">
        <f>F48/D48-1</f>
        <v>#DIV/0!</v>
      </c>
      <c r="L48" s="89" t="e">
        <f>E48/C48-1</f>
        <v>#DIV/0!</v>
      </c>
      <c r="M48" s="89" t="e">
        <f>(1+K48)/(1+L48)-1</f>
        <v>#DIV/0!</v>
      </c>
      <c r="N48" s="89" t="e">
        <f>H48/F48-1</f>
        <v>#DIV/0!</v>
      </c>
      <c r="O48" s="89" t="e">
        <f>G48/E48-1</f>
        <v>#DIV/0!</v>
      </c>
      <c r="P48" s="89" t="e">
        <f>(1+N48)/(1+O48)-1</f>
        <v>#DIV/0!</v>
      </c>
      <c r="Q48" s="89" t="e">
        <f t="shared" si="17"/>
        <v>#DIV/0!</v>
      </c>
      <c r="R48" s="89" t="e">
        <f t="shared" si="17"/>
        <v>#DIV/0!</v>
      </c>
      <c r="S48" s="89" t="e">
        <f t="shared" si="18"/>
        <v>#DIV/0!</v>
      </c>
      <c r="T48" s="89" t="e">
        <f t="shared" si="18"/>
        <v>#DIV/0!</v>
      </c>
    </row>
    <row r="49" spans="1:20" ht="12.75" customHeight="1" x14ac:dyDescent="0.2">
      <c r="A49" s="12" t="s">
        <v>651</v>
      </c>
    </row>
    <row r="50" spans="1:20" ht="12.75" customHeight="1" x14ac:dyDescent="0.2">
      <c r="A50" s="7"/>
    </row>
    <row r="51" spans="1:20" ht="45" x14ac:dyDescent="0.2">
      <c r="A51" s="73" t="s">
        <v>7</v>
      </c>
      <c r="B51" s="73" t="s">
        <v>652</v>
      </c>
      <c r="C51" s="34" t="s">
        <v>722</v>
      </c>
      <c r="D51" s="34" t="s">
        <v>723</v>
      </c>
      <c r="E51" s="34" t="s">
        <v>742</v>
      </c>
      <c r="F51" s="34" t="s">
        <v>743</v>
      </c>
      <c r="G51" s="34" t="s">
        <v>758</v>
      </c>
      <c r="H51" s="34" t="s">
        <v>759</v>
      </c>
      <c r="I51" s="34" t="s">
        <v>760</v>
      </c>
      <c r="J51" s="34" t="s">
        <v>761</v>
      </c>
      <c r="K51" s="34" t="s">
        <v>744</v>
      </c>
      <c r="L51" s="34" t="s">
        <v>745</v>
      </c>
      <c r="M51" s="34" t="s">
        <v>746</v>
      </c>
      <c r="N51" s="34" t="s">
        <v>764</v>
      </c>
      <c r="O51" s="34" t="s">
        <v>765</v>
      </c>
      <c r="P51" s="34" t="s">
        <v>766</v>
      </c>
      <c r="Q51" s="34" t="s">
        <v>767</v>
      </c>
      <c r="R51" s="34" t="s">
        <v>768</v>
      </c>
      <c r="S51" s="34" t="s">
        <v>762</v>
      </c>
      <c r="T51" s="34" t="s">
        <v>763</v>
      </c>
    </row>
    <row r="52" spans="1:20" ht="12.75" customHeight="1" x14ac:dyDescent="0.2">
      <c r="A52" s="631" t="s">
        <v>4</v>
      </c>
      <c r="B52" s="74" t="s">
        <v>12</v>
      </c>
      <c r="C52" s="75"/>
      <c r="D52" s="76"/>
      <c r="E52" s="75"/>
      <c r="F52" s="76"/>
      <c r="G52" s="75"/>
      <c r="H52" s="76"/>
      <c r="I52" s="75"/>
      <c r="J52" s="76"/>
      <c r="K52" s="77"/>
      <c r="L52" s="77"/>
      <c r="M52" s="77"/>
      <c r="N52" s="77"/>
      <c r="O52" s="77"/>
      <c r="P52" s="77"/>
      <c r="Q52" s="77" t="e">
        <f t="shared" ref="Q52:R56" si="21">(G52-E52)/(G$56-E$56)</f>
        <v>#DIV/0!</v>
      </c>
      <c r="R52" s="77" t="e">
        <f t="shared" si="21"/>
        <v>#DIV/0!</v>
      </c>
      <c r="S52" s="77" t="e">
        <f t="shared" ref="S52:T56" si="22">G52/G$56</f>
        <v>#DIV/0!</v>
      </c>
      <c r="T52" s="77" t="e">
        <f t="shared" si="22"/>
        <v>#DIV/0!</v>
      </c>
    </row>
    <row r="53" spans="1:20" ht="12.75" customHeight="1" x14ac:dyDescent="0.2">
      <c r="A53" s="631" t="s">
        <v>4</v>
      </c>
      <c r="B53" s="78" t="s">
        <v>13</v>
      </c>
      <c r="C53" s="79"/>
      <c r="D53" s="80"/>
      <c r="E53" s="79"/>
      <c r="F53" s="80"/>
      <c r="G53" s="79"/>
      <c r="H53" s="80"/>
      <c r="I53" s="79"/>
      <c r="J53" s="80"/>
      <c r="K53" s="81"/>
      <c r="L53" s="81"/>
      <c r="M53" s="81"/>
      <c r="N53" s="81"/>
      <c r="O53" s="81"/>
      <c r="P53" s="81"/>
      <c r="Q53" s="81" t="e">
        <f t="shared" si="21"/>
        <v>#DIV/0!</v>
      </c>
      <c r="R53" s="81" t="e">
        <f t="shared" si="21"/>
        <v>#DIV/0!</v>
      </c>
      <c r="S53" s="81" t="e">
        <f t="shared" si="22"/>
        <v>#DIV/0!</v>
      </c>
      <c r="T53" s="81" t="e">
        <f t="shared" si="22"/>
        <v>#DIV/0!</v>
      </c>
    </row>
    <row r="54" spans="1:20" ht="12.75" customHeight="1" x14ac:dyDescent="0.2">
      <c r="A54" s="631"/>
      <c r="B54" s="82" t="s">
        <v>15</v>
      </c>
      <c r="C54" s="83">
        <f t="shared" ref="C54:H54" si="23">SUM(C52:C53)</f>
        <v>0</v>
      </c>
      <c r="D54" s="84">
        <f t="shared" si="23"/>
        <v>0</v>
      </c>
      <c r="E54" s="83">
        <f t="shared" si="23"/>
        <v>0</v>
      </c>
      <c r="F54" s="84">
        <f t="shared" si="23"/>
        <v>0</v>
      </c>
      <c r="G54" s="83">
        <f t="shared" si="23"/>
        <v>0</v>
      </c>
      <c r="H54" s="84">
        <f t="shared" si="23"/>
        <v>0</v>
      </c>
      <c r="I54" s="83">
        <f>SUM(I52:I53)</f>
        <v>0</v>
      </c>
      <c r="J54" s="84">
        <f>SUM(J52:J53)</f>
        <v>0</v>
      </c>
      <c r="K54" s="85" t="e">
        <f>F54/D54-1</f>
        <v>#DIV/0!</v>
      </c>
      <c r="L54" s="85" t="e">
        <f>E54/C54-1</f>
        <v>#DIV/0!</v>
      </c>
      <c r="M54" s="85" t="e">
        <f>(1+K54)/(1+L54)-1</f>
        <v>#DIV/0!</v>
      </c>
      <c r="N54" s="85" t="e">
        <f>H54/F54-1</f>
        <v>#DIV/0!</v>
      </c>
      <c r="O54" s="85" t="e">
        <f>G54/E54-1</f>
        <v>#DIV/0!</v>
      </c>
      <c r="P54" s="85" t="e">
        <f>(1+N54)/(1+O54)-1</f>
        <v>#DIV/0!</v>
      </c>
      <c r="Q54" s="85" t="e">
        <f t="shared" si="21"/>
        <v>#DIV/0!</v>
      </c>
      <c r="R54" s="85" t="e">
        <f t="shared" si="21"/>
        <v>#DIV/0!</v>
      </c>
      <c r="S54" s="85" t="e">
        <f t="shared" si="22"/>
        <v>#DIV/0!</v>
      </c>
      <c r="T54" s="85" t="e">
        <f t="shared" si="22"/>
        <v>#DIV/0!</v>
      </c>
    </row>
    <row r="55" spans="1:20" ht="12.75" customHeight="1" x14ac:dyDescent="0.2">
      <c r="A55" s="631" t="s">
        <v>4</v>
      </c>
      <c r="B55" s="78" t="s">
        <v>14</v>
      </c>
      <c r="C55" s="79"/>
      <c r="D55" s="80"/>
      <c r="E55" s="79"/>
      <c r="F55" s="80"/>
      <c r="G55" s="79"/>
      <c r="H55" s="80"/>
      <c r="I55" s="79"/>
      <c r="J55" s="80"/>
      <c r="K55" s="81"/>
      <c r="L55" s="81"/>
      <c r="M55" s="81"/>
      <c r="N55" s="81"/>
      <c r="O55" s="81"/>
      <c r="P55" s="81"/>
      <c r="Q55" s="81" t="e">
        <f t="shared" si="21"/>
        <v>#DIV/0!</v>
      </c>
      <c r="R55" s="81" t="e">
        <f t="shared" si="21"/>
        <v>#DIV/0!</v>
      </c>
      <c r="S55" s="81" t="e">
        <f t="shared" si="22"/>
        <v>#DIV/0!</v>
      </c>
      <c r="T55" s="81" t="e">
        <f t="shared" si="22"/>
        <v>#DIV/0!</v>
      </c>
    </row>
    <row r="56" spans="1:20" ht="12.75" customHeight="1" x14ac:dyDescent="0.2">
      <c r="A56" s="631"/>
      <c r="B56" s="86" t="s">
        <v>674</v>
      </c>
      <c r="C56" s="87">
        <f t="shared" ref="C56:J56" si="24">SUM(C54:C55)</f>
        <v>0</v>
      </c>
      <c r="D56" s="88">
        <f t="shared" si="24"/>
        <v>0</v>
      </c>
      <c r="E56" s="87">
        <f t="shared" si="24"/>
        <v>0</v>
      </c>
      <c r="F56" s="88">
        <f t="shared" si="24"/>
        <v>0</v>
      </c>
      <c r="G56" s="87">
        <f t="shared" si="24"/>
        <v>0</v>
      </c>
      <c r="H56" s="88">
        <f t="shared" si="24"/>
        <v>0</v>
      </c>
      <c r="I56" s="87">
        <f t="shared" si="24"/>
        <v>0</v>
      </c>
      <c r="J56" s="88">
        <f t="shared" si="24"/>
        <v>0</v>
      </c>
      <c r="K56" s="89" t="e">
        <f>F56/D56-1</f>
        <v>#DIV/0!</v>
      </c>
      <c r="L56" s="89" t="e">
        <f>E56/C56-1</f>
        <v>#DIV/0!</v>
      </c>
      <c r="M56" s="89" t="e">
        <f>(1+K56)/(1+L56)-1</f>
        <v>#DIV/0!</v>
      </c>
      <c r="N56" s="89" t="e">
        <f>H56/F56-1</f>
        <v>#DIV/0!</v>
      </c>
      <c r="O56" s="89" t="e">
        <f>G56/E56-1</f>
        <v>#DIV/0!</v>
      </c>
      <c r="P56" s="89" t="e">
        <f>(1+N56)/(1+O56)-1</f>
        <v>#DIV/0!</v>
      </c>
      <c r="Q56" s="89" t="e">
        <f t="shared" si="21"/>
        <v>#DIV/0!</v>
      </c>
      <c r="R56" s="89" t="e">
        <f t="shared" si="21"/>
        <v>#DIV/0!</v>
      </c>
      <c r="S56" s="89" t="e">
        <f t="shared" si="22"/>
        <v>#DIV/0!</v>
      </c>
      <c r="T56" s="89" t="e">
        <f t="shared" si="22"/>
        <v>#DIV/0!</v>
      </c>
    </row>
    <row r="57" spans="1:20" ht="12.75" customHeight="1" x14ac:dyDescent="0.2">
      <c r="A57" s="12" t="s">
        <v>651</v>
      </c>
    </row>
    <row r="58" spans="1:20" ht="12.75" customHeight="1" x14ac:dyDescent="0.2">
      <c r="A58" s="12"/>
    </row>
    <row r="59" spans="1:20" ht="45" x14ac:dyDescent="0.2">
      <c r="A59" s="73" t="s">
        <v>7</v>
      </c>
      <c r="B59" s="73" t="s">
        <v>652</v>
      </c>
      <c r="C59" s="34" t="s">
        <v>722</v>
      </c>
      <c r="D59" s="34" t="s">
        <v>723</v>
      </c>
      <c r="E59" s="34" t="s">
        <v>742</v>
      </c>
      <c r="F59" s="34" t="s">
        <v>743</v>
      </c>
      <c r="G59" s="34" t="s">
        <v>758</v>
      </c>
      <c r="H59" s="34" t="s">
        <v>759</v>
      </c>
      <c r="I59" s="34" t="s">
        <v>760</v>
      </c>
      <c r="J59" s="34" t="s">
        <v>761</v>
      </c>
      <c r="K59" s="34" t="s">
        <v>744</v>
      </c>
      <c r="L59" s="34" t="s">
        <v>745</v>
      </c>
      <c r="M59" s="34" t="s">
        <v>746</v>
      </c>
      <c r="N59" s="34" t="s">
        <v>764</v>
      </c>
      <c r="O59" s="34" t="s">
        <v>765</v>
      </c>
      <c r="P59" s="34" t="s">
        <v>766</v>
      </c>
      <c r="Q59" s="34" t="s">
        <v>767</v>
      </c>
      <c r="R59" s="34" t="s">
        <v>768</v>
      </c>
      <c r="S59" s="34" t="s">
        <v>762</v>
      </c>
      <c r="T59" s="34" t="s">
        <v>763</v>
      </c>
    </row>
    <row r="60" spans="1:20" ht="12.75" customHeight="1" x14ac:dyDescent="0.2">
      <c r="A60" s="631" t="s">
        <v>706</v>
      </c>
      <c r="B60" s="74" t="s">
        <v>12</v>
      </c>
      <c r="C60" s="75"/>
      <c r="D60" s="76"/>
      <c r="E60" s="75"/>
      <c r="F60" s="76"/>
      <c r="G60" s="75"/>
      <c r="H60" s="76"/>
      <c r="I60" s="75"/>
      <c r="J60" s="76"/>
      <c r="K60" s="77"/>
      <c r="L60" s="77"/>
      <c r="M60" s="77"/>
      <c r="N60" s="77"/>
      <c r="O60" s="77"/>
      <c r="P60" s="77"/>
      <c r="Q60" s="77" t="e">
        <f>(G60-E60)/(G$64-E$64)</f>
        <v>#DIV/0!</v>
      </c>
      <c r="R60" s="77" t="e">
        <f>(H60-F60)/(H$64-F$64)</f>
        <v>#DIV/0!</v>
      </c>
      <c r="S60" s="77" t="e">
        <f>G60/G$64</f>
        <v>#DIV/0!</v>
      </c>
      <c r="T60" s="77" t="e">
        <f>H60/H$64</f>
        <v>#DIV/0!</v>
      </c>
    </row>
    <row r="61" spans="1:20" ht="12.75" customHeight="1" x14ac:dyDescent="0.2">
      <c r="A61" s="631" t="s">
        <v>4</v>
      </c>
      <c r="B61" s="78" t="s">
        <v>13</v>
      </c>
      <c r="C61" s="79"/>
      <c r="D61" s="80"/>
      <c r="E61" s="79"/>
      <c r="F61" s="80"/>
      <c r="G61" s="79"/>
      <c r="H61" s="80"/>
      <c r="I61" s="79"/>
      <c r="J61" s="80"/>
      <c r="K61" s="81"/>
      <c r="L61" s="81"/>
      <c r="M61" s="81"/>
      <c r="N61" s="81"/>
      <c r="O61" s="81"/>
      <c r="P61" s="81"/>
      <c r="Q61" s="81" t="e">
        <f t="shared" ref="Q61:Q64" si="25">(G61-E61)/(G$64-E$64)</f>
        <v>#DIV/0!</v>
      </c>
      <c r="R61" s="81" t="e">
        <f t="shared" ref="R61:R64" si="26">(H61-F61)/(H$64-F$64)</f>
        <v>#DIV/0!</v>
      </c>
      <c r="S61" s="81" t="e">
        <f t="shared" ref="S61:S64" si="27">G61/G$64</f>
        <v>#DIV/0!</v>
      </c>
      <c r="T61" s="81" t="e">
        <f t="shared" ref="T61:T64" si="28">H61/H$64</f>
        <v>#DIV/0!</v>
      </c>
    </row>
    <row r="62" spans="1:20" ht="12.75" customHeight="1" x14ac:dyDescent="0.2">
      <c r="A62" s="631"/>
      <c r="B62" s="82" t="s">
        <v>15</v>
      </c>
      <c r="C62" s="83">
        <f t="shared" ref="C62:H62" si="29">SUM(C60:C61)</f>
        <v>0</v>
      </c>
      <c r="D62" s="84">
        <f t="shared" si="29"/>
        <v>0</v>
      </c>
      <c r="E62" s="83">
        <f t="shared" si="29"/>
        <v>0</v>
      </c>
      <c r="F62" s="84">
        <f t="shared" si="29"/>
        <v>0</v>
      </c>
      <c r="G62" s="83">
        <f t="shared" si="29"/>
        <v>0</v>
      </c>
      <c r="H62" s="84">
        <f t="shared" si="29"/>
        <v>0</v>
      </c>
      <c r="I62" s="83">
        <f>SUM(I60:I61)</f>
        <v>0</v>
      </c>
      <c r="J62" s="84">
        <f>SUM(J60:J61)</f>
        <v>0</v>
      </c>
      <c r="K62" s="85" t="e">
        <f>F62/D62-1</f>
        <v>#DIV/0!</v>
      </c>
      <c r="L62" s="85" t="e">
        <f>E62/C62-1</f>
        <v>#DIV/0!</v>
      </c>
      <c r="M62" s="85" t="e">
        <f>(1+K62)/(1+L62)-1</f>
        <v>#DIV/0!</v>
      </c>
      <c r="N62" s="85" t="e">
        <f>H62/F62-1</f>
        <v>#DIV/0!</v>
      </c>
      <c r="O62" s="85" t="e">
        <f>G62/E62-1</f>
        <v>#DIV/0!</v>
      </c>
      <c r="P62" s="85" t="e">
        <f>(1+N62)/(1+O62)-1</f>
        <v>#DIV/0!</v>
      </c>
      <c r="Q62" s="85" t="e">
        <f t="shared" si="25"/>
        <v>#DIV/0!</v>
      </c>
      <c r="R62" s="85" t="e">
        <f t="shared" si="26"/>
        <v>#DIV/0!</v>
      </c>
      <c r="S62" s="85" t="e">
        <f t="shared" si="27"/>
        <v>#DIV/0!</v>
      </c>
      <c r="T62" s="85" t="e">
        <f t="shared" si="28"/>
        <v>#DIV/0!</v>
      </c>
    </row>
    <row r="63" spans="1:20" ht="12.75" customHeight="1" x14ac:dyDescent="0.2">
      <c r="A63" s="631" t="s">
        <v>4</v>
      </c>
      <c r="B63" s="78" t="s">
        <v>14</v>
      </c>
      <c r="C63" s="79"/>
      <c r="D63" s="80"/>
      <c r="E63" s="79"/>
      <c r="F63" s="80"/>
      <c r="G63" s="79"/>
      <c r="H63" s="80"/>
      <c r="I63" s="79"/>
      <c r="J63" s="80"/>
      <c r="K63" s="81"/>
      <c r="L63" s="81"/>
      <c r="M63" s="81"/>
      <c r="N63" s="81"/>
      <c r="O63" s="81"/>
      <c r="P63" s="81"/>
      <c r="Q63" s="81" t="e">
        <f t="shared" si="25"/>
        <v>#DIV/0!</v>
      </c>
      <c r="R63" s="81" t="e">
        <f t="shared" si="26"/>
        <v>#DIV/0!</v>
      </c>
      <c r="S63" s="81" t="e">
        <f t="shared" si="27"/>
        <v>#DIV/0!</v>
      </c>
      <c r="T63" s="81" t="e">
        <f t="shared" si="28"/>
        <v>#DIV/0!</v>
      </c>
    </row>
    <row r="64" spans="1:20" ht="12.75" customHeight="1" x14ac:dyDescent="0.2">
      <c r="A64" s="631"/>
      <c r="B64" s="86" t="s">
        <v>674</v>
      </c>
      <c r="C64" s="87">
        <f t="shared" ref="C64:J64" si="30">SUM(C62:C63)</f>
        <v>0</v>
      </c>
      <c r="D64" s="88">
        <f t="shared" si="30"/>
        <v>0</v>
      </c>
      <c r="E64" s="87">
        <f t="shared" si="30"/>
        <v>0</v>
      </c>
      <c r="F64" s="88">
        <f t="shared" si="30"/>
        <v>0</v>
      </c>
      <c r="G64" s="87">
        <f t="shared" si="30"/>
        <v>0</v>
      </c>
      <c r="H64" s="88">
        <f t="shared" si="30"/>
        <v>0</v>
      </c>
      <c r="I64" s="87">
        <f t="shared" si="30"/>
        <v>0</v>
      </c>
      <c r="J64" s="88">
        <f t="shared" si="30"/>
        <v>0</v>
      </c>
      <c r="K64" s="89" t="e">
        <f>F64/D64-1</f>
        <v>#DIV/0!</v>
      </c>
      <c r="L64" s="89" t="e">
        <f>E64/C64-1</f>
        <v>#DIV/0!</v>
      </c>
      <c r="M64" s="89" t="e">
        <f>(1+K64)/(1+L64)-1</f>
        <v>#DIV/0!</v>
      </c>
      <c r="N64" s="89" t="e">
        <f>H64/F64-1</f>
        <v>#DIV/0!</v>
      </c>
      <c r="O64" s="89" t="e">
        <f>G64/E64-1</f>
        <v>#DIV/0!</v>
      </c>
      <c r="P64" s="89" t="e">
        <f>(1+N64)/(1+O64)-1</f>
        <v>#DIV/0!</v>
      </c>
      <c r="Q64" s="89" t="e">
        <f t="shared" si="25"/>
        <v>#DIV/0!</v>
      </c>
      <c r="R64" s="89" t="e">
        <f t="shared" si="26"/>
        <v>#DIV/0!</v>
      </c>
      <c r="S64" s="89" t="e">
        <f t="shared" si="27"/>
        <v>#DIV/0!</v>
      </c>
      <c r="T64" s="89" t="e">
        <f t="shared" si="28"/>
        <v>#DIV/0!</v>
      </c>
    </row>
    <row r="65" spans="1:20" ht="12.75" customHeight="1" x14ac:dyDescent="0.2">
      <c r="A65" s="12" t="s">
        <v>651</v>
      </c>
    </row>
    <row r="66" spans="1:20" ht="12.75" customHeight="1" x14ac:dyDescent="0.2">
      <c r="A66" s="10"/>
      <c r="B66" s="10"/>
      <c r="C66" s="10"/>
      <c r="D66" s="10"/>
      <c r="E66" s="10"/>
      <c r="F66" s="10"/>
      <c r="G66" s="10"/>
      <c r="H66" s="10"/>
      <c r="I66" s="10"/>
      <c r="J66" s="10"/>
      <c r="K66" s="10"/>
      <c r="L66" s="10"/>
      <c r="M66" s="10"/>
      <c r="N66" s="10"/>
      <c r="O66" s="10"/>
      <c r="P66" s="10"/>
      <c r="Q66" s="10"/>
      <c r="R66" s="10"/>
      <c r="S66" s="10"/>
      <c r="T66" s="10"/>
    </row>
    <row r="67" spans="1:20" ht="45" x14ac:dyDescent="0.2">
      <c r="A67" s="73" t="s">
        <v>7</v>
      </c>
      <c r="B67" s="73" t="s">
        <v>652</v>
      </c>
      <c r="C67" s="34" t="s">
        <v>722</v>
      </c>
      <c r="D67" s="34" t="s">
        <v>723</v>
      </c>
      <c r="E67" s="34" t="s">
        <v>742</v>
      </c>
      <c r="F67" s="34" t="s">
        <v>743</v>
      </c>
      <c r="G67" s="34" t="s">
        <v>758</v>
      </c>
      <c r="H67" s="34" t="s">
        <v>759</v>
      </c>
      <c r="I67" s="34" t="s">
        <v>760</v>
      </c>
      <c r="J67" s="34" t="s">
        <v>761</v>
      </c>
      <c r="K67" s="34" t="s">
        <v>744</v>
      </c>
      <c r="L67" s="34" t="s">
        <v>745</v>
      </c>
      <c r="M67" s="34" t="s">
        <v>746</v>
      </c>
      <c r="N67" s="34" t="s">
        <v>764</v>
      </c>
      <c r="O67" s="34" t="s">
        <v>765</v>
      </c>
      <c r="P67" s="34" t="s">
        <v>766</v>
      </c>
      <c r="Q67" s="34" t="s">
        <v>767</v>
      </c>
      <c r="R67" s="34" t="s">
        <v>768</v>
      </c>
      <c r="S67" s="34" t="s">
        <v>762</v>
      </c>
      <c r="T67" s="34" t="s">
        <v>763</v>
      </c>
    </row>
    <row r="68" spans="1:20" ht="12.75" customHeight="1" x14ac:dyDescent="0.2">
      <c r="A68" s="631" t="s">
        <v>5</v>
      </c>
      <c r="B68" s="74" t="s">
        <v>12</v>
      </c>
      <c r="C68" s="75"/>
      <c r="D68" s="76"/>
      <c r="E68" s="75"/>
      <c r="F68" s="76"/>
      <c r="G68" s="75"/>
      <c r="H68" s="76"/>
      <c r="I68" s="75"/>
      <c r="J68" s="76"/>
      <c r="K68" s="77"/>
      <c r="L68" s="77"/>
      <c r="M68" s="77"/>
      <c r="N68" s="77"/>
      <c r="O68" s="77"/>
      <c r="P68" s="77"/>
      <c r="Q68" s="77" t="e">
        <f t="shared" ref="Q68:R72" si="31">(G68-E68)/(G$72-E$72)</f>
        <v>#DIV/0!</v>
      </c>
      <c r="R68" s="77" t="e">
        <f t="shared" si="31"/>
        <v>#DIV/0!</v>
      </c>
      <c r="S68" s="77" t="e">
        <f t="shared" ref="S68:T72" si="32">G68/G$72</f>
        <v>#DIV/0!</v>
      </c>
      <c r="T68" s="77" t="e">
        <f t="shared" si="32"/>
        <v>#DIV/0!</v>
      </c>
    </row>
    <row r="69" spans="1:20" ht="12.75" customHeight="1" x14ac:dyDescent="0.2">
      <c r="A69" s="631" t="s">
        <v>5</v>
      </c>
      <c r="B69" s="78" t="s">
        <v>13</v>
      </c>
      <c r="C69" s="79"/>
      <c r="D69" s="80"/>
      <c r="E69" s="79"/>
      <c r="F69" s="80"/>
      <c r="G69" s="79"/>
      <c r="H69" s="80"/>
      <c r="I69" s="79"/>
      <c r="J69" s="80"/>
      <c r="K69" s="81"/>
      <c r="L69" s="81"/>
      <c r="M69" s="81"/>
      <c r="N69" s="81"/>
      <c r="O69" s="81"/>
      <c r="P69" s="81"/>
      <c r="Q69" s="81" t="e">
        <f t="shared" si="31"/>
        <v>#DIV/0!</v>
      </c>
      <c r="R69" s="81" t="e">
        <f t="shared" si="31"/>
        <v>#DIV/0!</v>
      </c>
      <c r="S69" s="81" t="e">
        <f t="shared" si="32"/>
        <v>#DIV/0!</v>
      </c>
      <c r="T69" s="81" t="e">
        <f t="shared" si="32"/>
        <v>#DIV/0!</v>
      </c>
    </row>
    <row r="70" spans="1:20" ht="12.75" customHeight="1" x14ac:dyDescent="0.2">
      <c r="A70" s="631"/>
      <c r="B70" s="82" t="s">
        <v>15</v>
      </c>
      <c r="C70" s="83">
        <f t="shared" ref="C70:H70" si="33">SUM(C68:C69)</f>
        <v>0</v>
      </c>
      <c r="D70" s="84">
        <f t="shared" si="33"/>
        <v>0</v>
      </c>
      <c r="E70" s="83">
        <f t="shared" si="33"/>
        <v>0</v>
      </c>
      <c r="F70" s="84">
        <f t="shared" si="33"/>
        <v>0</v>
      </c>
      <c r="G70" s="83">
        <f t="shared" si="33"/>
        <v>0</v>
      </c>
      <c r="H70" s="84">
        <f t="shared" si="33"/>
        <v>0</v>
      </c>
      <c r="I70" s="83">
        <f>SUM(I68:I69)</f>
        <v>0</v>
      </c>
      <c r="J70" s="84">
        <f>SUM(J68:J69)</f>
        <v>0</v>
      </c>
      <c r="K70" s="85" t="e">
        <f>F70/D70-1</f>
        <v>#DIV/0!</v>
      </c>
      <c r="L70" s="85" t="e">
        <f>E70/C70-1</f>
        <v>#DIV/0!</v>
      </c>
      <c r="M70" s="85" t="e">
        <f>(1+K70)/(1+L70)-1</f>
        <v>#DIV/0!</v>
      </c>
      <c r="N70" s="85" t="e">
        <f>H70/F70-1</f>
        <v>#DIV/0!</v>
      </c>
      <c r="O70" s="85" t="e">
        <f>G70/E70-1</f>
        <v>#DIV/0!</v>
      </c>
      <c r="P70" s="85" t="e">
        <f>(1+N70)/(1+O70)-1</f>
        <v>#DIV/0!</v>
      </c>
      <c r="Q70" s="85" t="e">
        <f t="shared" si="31"/>
        <v>#DIV/0!</v>
      </c>
      <c r="R70" s="85" t="e">
        <f t="shared" si="31"/>
        <v>#DIV/0!</v>
      </c>
      <c r="S70" s="85" t="e">
        <f t="shared" si="32"/>
        <v>#DIV/0!</v>
      </c>
      <c r="T70" s="85" t="e">
        <f t="shared" si="32"/>
        <v>#DIV/0!</v>
      </c>
    </row>
    <row r="71" spans="1:20" ht="12.75" customHeight="1" x14ac:dyDescent="0.2">
      <c r="A71" s="631" t="s">
        <v>5</v>
      </c>
      <c r="B71" s="78" t="s">
        <v>14</v>
      </c>
      <c r="C71" s="79"/>
      <c r="D71" s="80"/>
      <c r="E71" s="79"/>
      <c r="F71" s="80"/>
      <c r="G71" s="79"/>
      <c r="H71" s="80"/>
      <c r="I71" s="79"/>
      <c r="J71" s="80"/>
      <c r="K71" s="81"/>
      <c r="L71" s="81"/>
      <c r="M71" s="81"/>
      <c r="N71" s="81"/>
      <c r="O71" s="81"/>
      <c r="P71" s="81"/>
      <c r="Q71" s="81" t="e">
        <f t="shared" si="31"/>
        <v>#DIV/0!</v>
      </c>
      <c r="R71" s="81" t="e">
        <f t="shared" si="31"/>
        <v>#DIV/0!</v>
      </c>
      <c r="S71" s="81" t="e">
        <f t="shared" si="32"/>
        <v>#DIV/0!</v>
      </c>
      <c r="T71" s="81" t="e">
        <f t="shared" si="32"/>
        <v>#DIV/0!</v>
      </c>
    </row>
    <row r="72" spans="1:20" ht="12.75" customHeight="1" x14ac:dyDescent="0.2">
      <c r="A72" s="631"/>
      <c r="B72" s="86" t="s">
        <v>674</v>
      </c>
      <c r="C72" s="87">
        <f t="shared" ref="C72:J72" si="34">SUM(C70:C71)</f>
        <v>0</v>
      </c>
      <c r="D72" s="88">
        <f t="shared" si="34"/>
        <v>0</v>
      </c>
      <c r="E72" s="87">
        <f t="shared" si="34"/>
        <v>0</v>
      </c>
      <c r="F72" s="88">
        <f t="shared" si="34"/>
        <v>0</v>
      </c>
      <c r="G72" s="87">
        <f t="shared" si="34"/>
        <v>0</v>
      </c>
      <c r="H72" s="88">
        <f t="shared" si="34"/>
        <v>0</v>
      </c>
      <c r="I72" s="87">
        <f t="shared" si="34"/>
        <v>0</v>
      </c>
      <c r="J72" s="88">
        <f t="shared" si="34"/>
        <v>0</v>
      </c>
      <c r="K72" s="89" t="e">
        <f>F72/D72-1</f>
        <v>#DIV/0!</v>
      </c>
      <c r="L72" s="89" t="e">
        <f>E72/C72-1</f>
        <v>#DIV/0!</v>
      </c>
      <c r="M72" s="89" t="e">
        <f>(1+K72)/(1+L72)-1</f>
        <v>#DIV/0!</v>
      </c>
      <c r="N72" s="89" t="e">
        <f>H72/F72-1</f>
        <v>#DIV/0!</v>
      </c>
      <c r="O72" s="89" t="e">
        <f>G72/E72-1</f>
        <v>#DIV/0!</v>
      </c>
      <c r="P72" s="89" t="e">
        <f>(1+N72)/(1+O72)-1</f>
        <v>#DIV/0!</v>
      </c>
      <c r="Q72" s="89" t="e">
        <f t="shared" si="31"/>
        <v>#DIV/0!</v>
      </c>
      <c r="R72" s="89" t="e">
        <f t="shared" si="31"/>
        <v>#DIV/0!</v>
      </c>
      <c r="S72" s="89" t="e">
        <f t="shared" si="32"/>
        <v>#DIV/0!</v>
      </c>
      <c r="T72" s="89" t="e">
        <f t="shared" si="32"/>
        <v>#DIV/0!</v>
      </c>
    </row>
    <row r="73" spans="1:20" ht="12.75" customHeight="1" x14ac:dyDescent="0.2">
      <c r="A73" s="12" t="s">
        <v>651</v>
      </c>
    </row>
    <row r="75" spans="1:20" ht="12.75" customHeight="1" x14ac:dyDescent="0.2">
      <c r="A75" s="12"/>
    </row>
    <row r="76" spans="1:20" ht="12.75" customHeight="1" x14ac:dyDescent="0.2">
      <c r="A76" s="16" t="s">
        <v>677</v>
      </c>
    </row>
  </sheetData>
  <mergeCells count="8">
    <mergeCell ref="A68:A72"/>
    <mergeCell ref="A12:A16"/>
    <mergeCell ref="A20:A24"/>
    <mergeCell ref="A36:A40"/>
    <mergeCell ref="A44:A48"/>
    <mergeCell ref="A52:A56"/>
    <mergeCell ref="A60:A64"/>
    <mergeCell ref="A28:A32"/>
  </mergeCells>
  <pageMargins left="0.78740157480314965" right="0.78740157480314965" top="0.98425196850393704" bottom="0.98425196850393704" header="0.51181102362204722" footer="0.51181102362204722"/>
  <pageSetup paperSize="9" scale="64" fitToHeight="2" orientation="landscape" r:id="rId1"/>
  <headerFooter alignWithMargins="0">
    <oddHeader>&amp;A</oddHeader>
    <oddFooter>Page &amp;P</oddFooter>
  </headerFooter>
  <rowBreaks count="1" manualBreakCount="1">
    <brk id="41"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7:K28"/>
  <sheetViews>
    <sheetView showGridLines="0" zoomScale="90" zoomScaleNormal="90" workbookViewId="0">
      <selection activeCell="A10" sqref="A10:A12"/>
    </sheetView>
  </sheetViews>
  <sheetFormatPr baseColWidth="10" defaultRowHeight="12.75" x14ac:dyDescent="0.2"/>
  <cols>
    <col min="1" max="1" width="31.42578125" bestFit="1" customWidth="1"/>
    <col min="2" max="2" width="13" customWidth="1"/>
    <col min="3" max="3" width="13.5703125" customWidth="1"/>
    <col min="4" max="4" width="9.7109375" customWidth="1"/>
    <col min="5" max="6" width="13.140625" customWidth="1"/>
    <col min="8" max="8" width="13.28515625" customWidth="1"/>
    <col min="9" max="9" width="11.7109375" customWidth="1"/>
    <col min="10" max="10" width="12.85546875" customWidth="1"/>
    <col min="11" max="11" width="11.7109375" customWidth="1"/>
    <col min="13" max="13" width="12.42578125" customWidth="1"/>
  </cols>
  <sheetData>
    <row r="7" spans="1:6" ht="88.15" customHeight="1" x14ac:dyDescent="0.2"/>
    <row r="8" spans="1:6" ht="13.5" thickBot="1" x14ac:dyDescent="0.25"/>
    <row r="9" spans="1:6" ht="13.5" thickBot="1" x14ac:dyDescent="0.25">
      <c r="E9" s="586" t="s">
        <v>3773</v>
      </c>
      <c r="F9" s="588"/>
    </row>
    <row r="10" spans="1:6" ht="13.5" thickBot="1" x14ac:dyDescent="0.25">
      <c r="A10" s="636" t="s">
        <v>950</v>
      </c>
      <c r="B10" s="632" t="s">
        <v>3710</v>
      </c>
      <c r="C10" s="633"/>
      <c r="E10" s="589"/>
      <c r="F10" s="591"/>
    </row>
    <row r="11" spans="1:6" ht="45" x14ac:dyDescent="0.2">
      <c r="A11" s="637"/>
      <c r="B11" s="370" t="s">
        <v>951</v>
      </c>
      <c r="C11" s="229" t="s">
        <v>952</v>
      </c>
      <c r="D11" s="432"/>
      <c r="E11" s="177" t="s">
        <v>951</v>
      </c>
      <c r="F11" s="438" t="s">
        <v>952</v>
      </c>
    </row>
    <row r="12" spans="1:6" ht="13.5" thickBot="1" x14ac:dyDescent="0.25">
      <c r="A12" s="638"/>
      <c r="B12" s="228">
        <v>2020</v>
      </c>
      <c r="C12" s="204" t="s">
        <v>3775</v>
      </c>
      <c r="D12" s="432"/>
      <c r="E12" s="295">
        <v>2020</v>
      </c>
      <c r="F12" s="439" t="s">
        <v>3775</v>
      </c>
    </row>
    <row r="13" spans="1:6" x14ac:dyDescent="0.2">
      <c r="A13" s="422" t="s">
        <v>788</v>
      </c>
      <c r="B13" s="310">
        <v>2505146</v>
      </c>
      <c r="C13" s="435">
        <v>0.104688368155079</v>
      </c>
      <c r="D13" t="s">
        <v>1093</v>
      </c>
      <c r="E13" s="396">
        <v>2041434</v>
      </c>
      <c r="F13" s="379">
        <v>-9.9793627135385907E-2</v>
      </c>
    </row>
    <row r="14" spans="1:6" x14ac:dyDescent="0.2">
      <c r="A14" s="423" t="s">
        <v>789</v>
      </c>
      <c r="B14" s="310">
        <v>2213863</v>
      </c>
      <c r="C14" s="436">
        <v>-4.1968197780465601E-2</v>
      </c>
      <c r="D14" t="s">
        <v>1093</v>
      </c>
      <c r="E14" s="310">
        <v>2172898</v>
      </c>
      <c r="F14" s="111">
        <v>-5.9695479359282003E-2</v>
      </c>
    </row>
    <row r="15" spans="1:6" ht="13.5" thickBot="1" x14ac:dyDescent="0.25">
      <c r="A15" s="423" t="s">
        <v>790</v>
      </c>
      <c r="B15" s="310">
        <v>3533675</v>
      </c>
      <c r="C15" s="436">
        <v>-8.2864601339026595E-2</v>
      </c>
      <c r="D15" t="s">
        <v>1093</v>
      </c>
      <c r="E15" s="310">
        <v>3383506</v>
      </c>
      <c r="F15" s="111">
        <v>-0.121839692619781</v>
      </c>
    </row>
    <row r="16" spans="1:6" ht="13.5" thickBot="1" x14ac:dyDescent="0.25">
      <c r="A16" s="424" t="s">
        <v>934</v>
      </c>
      <c r="B16" s="311">
        <v>8092601</v>
      </c>
      <c r="C16" s="437">
        <v>-2.03261180763161E-2</v>
      </c>
      <c r="D16" t="s">
        <v>1093</v>
      </c>
      <c r="E16" s="397">
        <v>7447273</v>
      </c>
      <c r="F16" s="332">
        <v>-9.8448218359531298E-2</v>
      </c>
    </row>
    <row r="17" spans="1:11" x14ac:dyDescent="0.2">
      <c r="A17" s="12" t="s">
        <v>3674</v>
      </c>
    </row>
    <row r="19" spans="1:11" ht="13.5" thickBot="1" x14ac:dyDescent="0.25"/>
    <row r="20" spans="1:11" ht="13.5" customHeight="1" thickBot="1" x14ac:dyDescent="0.25">
      <c r="H20" s="586" t="s">
        <v>3773</v>
      </c>
      <c r="I20" s="587"/>
      <c r="J20" s="587"/>
      <c r="K20" s="588"/>
    </row>
    <row r="21" spans="1:11" ht="13.5" thickBot="1" x14ac:dyDescent="0.25">
      <c r="A21" s="636" t="s">
        <v>953</v>
      </c>
      <c r="B21" s="632" t="s">
        <v>3710</v>
      </c>
      <c r="C21" s="633"/>
      <c r="E21" s="634" t="s">
        <v>3786</v>
      </c>
      <c r="F21" s="635"/>
      <c r="H21" s="589"/>
      <c r="I21" s="590"/>
      <c r="J21" s="590"/>
      <c r="K21" s="591"/>
    </row>
    <row r="22" spans="1:11" ht="40.15" customHeight="1" x14ac:dyDescent="0.2">
      <c r="A22" s="637"/>
      <c r="B22" s="202" t="s">
        <v>954</v>
      </c>
      <c r="C22" s="203" t="s">
        <v>774</v>
      </c>
      <c r="D22" s="432"/>
      <c r="E22" s="202" t="s">
        <v>955</v>
      </c>
      <c r="F22" s="455" t="s">
        <v>841</v>
      </c>
      <c r="G22" s="432"/>
      <c r="H22" s="425" t="s">
        <v>954</v>
      </c>
      <c r="I22" s="178" t="s">
        <v>774</v>
      </c>
      <c r="J22" s="425" t="s">
        <v>955</v>
      </c>
      <c r="K22" s="178" t="s">
        <v>841</v>
      </c>
    </row>
    <row r="23" spans="1:11" ht="13.5" thickBot="1" x14ac:dyDescent="0.25">
      <c r="A23" s="638"/>
      <c r="B23" s="199">
        <v>2020</v>
      </c>
      <c r="C23" s="201">
        <v>2020</v>
      </c>
      <c r="D23" s="432"/>
      <c r="E23" s="199" t="s">
        <v>3775</v>
      </c>
      <c r="F23" s="201" t="s">
        <v>3775</v>
      </c>
      <c r="G23" s="432"/>
      <c r="H23" s="426">
        <v>2020</v>
      </c>
      <c r="I23" s="180">
        <v>2020</v>
      </c>
      <c r="J23" s="426">
        <v>2020</v>
      </c>
      <c r="K23" s="180" t="s">
        <v>3775</v>
      </c>
    </row>
    <row r="24" spans="1:11" x14ac:dyDescent="0.2">
      <c r="A24" s="91" t="s">
        <v>956</v>
      </c>
      <c r="B24" s="396">
        <v>13402373</v>
      </c>
      <c r="C24" s="427">
        <v>1211210</v>
      </c>
      <c r="E24" s="428">
        <v>-5.5336151974293903E-2</v>
      </c>
      <c r="F24" s="216">
        <v>-5.8708968458617602E-2</v>
      </c>
      <c r="G24" t="s">
        <v>1142</v>
      </c>
      <c r="H24" s="400">
        <v>12499499</v>
      </c>
      <c r="I24" s="511">
        <v>1160345</v>
      </c>
      <c r="J24" s="428">
        <v>-0.118975063316514</v>
      </c>
      <c r="K24" s="216">
        <v>-9.8238668774295698E-2</v>
      </c>
    </row>
    <row r="25" spans="1:11" x14ac:dyDescent="0.2">
      <c r="A25" s="121" t="s">
        <v>957</v>
      </c>
      <c r="B25" s="310">
        <v>5277019</v>
      </c>
      <c r="C25" s="429">
        <v>296434</v>
      </c>
      <c r="E25" s="428">
        <v>2.5069134127589002E-2</v>
      </c>
      <c r="F25" s="216">
        <v>2.9088194962767499E-2</v>
      </c>
      <c r="G25" t="s">
        <v>1142</v>
      </c>
      <c r="H25" s="303">
        <v>4595002</v>
      </c>
      <c r="I25" s="511">
        <v>264487</v>
      </c>
      <c r="J25" s="428">
        <v>-0.10741372705792</v>
      </c>
      <c r="K25" s="216">
        <v>-8.1817708423738505E-2</v>
      </c>
    </row>
    <row r="26" spans="1:11" ht="13.5" thickBot="1" x14ac:dyDescent="0.25">
      <c r="A26" s="91" t="s">
        <v>958</v>
      </c>
      <c r="B26" s="310">
        <v>55558116</v>
      </c>
      <c r="C26" s="429">
        <v>15288994</v>
      </c>
      <c r="E26" s="428">
        <v>-0.110363616178832</v>
      </c>
      <c r="F26" s="216">
        <v>-0.121368530164554</v>
      </c>
      <c r="G26" t="s">
        <v>1142</v>
      </c>
      <c r="H26" s="303">
        <v>53971831</v>
      </c>
      <c r="I26" s="511">
        <v>15120990</v>
      </c>
      <c r="J26" s="428">
        <v>-0.13576234216248301</v>
      </c>
      <c r="K26" s="216">
        <v>-0.13102350464815599</v>
      </c>
    </row>
    <row r="27" spans="1:11" ht="13.5" thickBot="1" x14ac:dyDescent="0.25">
      <c r="A27" s="91" t="s">
        <v>6</v>
      </c>
      <c r="B27" s="311">
        <v>68960489</v>
      </c>
      <c r="C27" s="430">
        <v>16500204</v>
      </c>
      <c r="E27" s="431">
        <v>-0.10017672640391199</v>
      </c>
      <c r="F27" s="292">
        <v>-0.117054024007995</v>
      </c>
      <c r="G27" t="s">
        <v>1142</v>
      </c>
      <c r="H27" s="331">
        <v>66471330</v>
      </c>
      <c r="I27" s="512">
        <v>16281335</v>
      </c>
      <c r="J27" s="468">
        <v>-0.132654618379517</v>
      </c>
      <c r="K27" s="293">
        <v>-0.128766061851422</v>
      </c>
    </row>
    <row r="28" spans="1:11" x14ac:dyDescent="0.2">
      <c r="A28" s="12" t="s">
        <v>3675</v>
      </c>
    </row>
  </sheetData>
  <mergeCells count="7">
    <mergeCell ref="H20:K21"/>
    <mergeCell ref="B21:C21"/>
    <mergeCell ref="E21:F21"/>
    <mergeCell ref="E9:F10"/>
    <mergeCell ref="A10:A12"/>
    <mergeCell ref="B10:C10"/>
    <mergeCell ref="A21:A2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4">
    <pageSetUpPr fitToPage="1"/>
  </sheetPr>
  <dimension ref="A9:Y28"/>
  <sheetViews>
    <sheetView showGridLines="0" zoomScale="90" zoomScaleNormal="90" workbookViewId="0">
      <selection activeCell="N14" sqref="N14:P24"/>
    </sheetView>
  </sheetViews>
  <sheetFormatPr baseColWidth="10" defaultColWidth="9.140625" defaultRowHeight="12.75" x14ac:dyDescent="0.2"/>
  <cols>
    <col min="1" max="1" width="31.140625" style="3" customWidth="1"/>
    <col min="2" max="2" width="11.28515625" style="3" customWidth="1"/>
    <col min="3" max="3" width="10.85546875" style="3" customWidth="1"/>
    <col min="4" max="4" width="9.7109375" style="3" customWidth="1"/>
    <col min="5" max="5" width="10.42578125" style="3" customWidth="1"/>
    <col min="6" max="7" width="9.7109375" style="3" customWidth="1"/>
    <col min="8" max="9" width="9.7109375" style="4" customWidth="1"/>
    <col min="10" max="10" width="10.7109375" style="4" customWidth="1"/>
    <col min="11" max="11" width="9.7109375" style="4" customWidth="1"/>
    <col min="12" max="12" width="10.5703125" style="4" customWidth="1"/>
    <col min="13" max="14" width="9.7109375" style="4" customWidth="1"/>
    <col min="15" max="15" width="10.85546875" style="4" customWidth="1"/>
    <col min="16" max="16" width="9.7109375" style="4" customWidth="1"/>
    <col min="17" max="17" width="10.5703125" style="4" customWidth="1"/>
    <col min="18" max="18" width="8.42578125" style="3" customWidth="1"/>
    <col min="19" max="19" width="11" style="3" customWidth="1"/>
    <col min="20" max="20" width="8" style="3" customWidth="1"/>
    <col min="21" max="21" width="11" style="3" customWidth="1"/>
    <col min="22" max="23" width="9.140625" style="3"/>
    <col min="24" max="24" width="10.42578125" style="3" customWidth="1"/>
    <col min="25" max="25" width="10.28515625" style="3" customWidth="1"/>
    <col min="26" max="29" width="9.140625" style="3"/>
    <col min="30" max="30" width="10.42578125" style="3" customWidth="1"/>
    <col min="31" max="16384" width="9.140625" style="3"/>
  </cols>
  <sheetData>
    <row r="9" spans="1:25" ht="13.5" thickBot="1" x14ac:dyDescent="0.25"/>
    <row r="10" spans="1:25" ht="13.5" customHeight="1" x14ac:dyDescent="0.2">
      <c r="B10" s="576" t="s">
        <v>3770</v>
      </c>
      <c r="D10" s="578" t="s">
        <v>3771</v>
      </c>
      <c r="E10" s="579"/>
      <c r="F10" s="4"/>
      <c r="G10" s="582" t="s">
        <v>3772</v>
      </c>
      <c r="H10" s="583"/>
      <c r="I10" s="3"/>
      <c r="J10" s="586" t="s">
        <v>3773</v>
      </c>
      <c r="K10" s="587"/>
      <c r="L10" s="588"/>
      <c r="M10" s="3"/>
      <c r="N10" s="603" t="s">
        <v>830</v>
      </c>
      <c r="O10" s="604"/>
      <c r="P10" s="605"/>
      <c r="Q10" s="3"/>
    </row>
    <row r="11" spans="1:25" s="1" customFormat="1" ht="13.5" customHeight="1" thickBot="1" x14ac:dyDescent="0.25">
      <c r="A11" s="12"/>
      <c r="B11" s="577"/>
      <c r="D11" s="580"/>
      <c r="E11" s="581"/>
      <c r="G11" s="584"/>
      <c r="H11" s="585"/>
      <c r="J11" s="589"/>
      <c r="K11" s="590"/>
      <c r="L11" s="591"/>
      <c r="N11" s="592">
        <v>2020</v>
      </c>
      <c r="O11" s="593">
        <v>2020</v>
      </c>
      <c r="P11" s="594">
        <v>2020</v>
      </c>
      <c r="Q11" s="3"/>
      <c r="R11" s="114"/>
      <c r="S11" s="114"/>
      <c r="T11" s="114"/>
      <c r="U11" s="114"/>
      <c r="V11" s="114"/>
    </row>
    <row r="12" spans="1:25" s="1" customFormat="1" ht="48.75" customHeight="1" x14ac:dyDescent="0.2">
      <c r="A12" s="601" t="s">
        <v>844</v>
      </c>
      <c r="B12" s="378" t="s">
        <v>772</v>
      </c>
      <c r="D12" s="202" t="s">
        <v>773</v>
      </c>
      <c r="E12" s="203" t="s">
        <v>842</v>
      </c>
      <c r="G12" s="309" t="s">
        <v>841</v>
      </c>
      <c r="H12" s="183" t="s">
        <v>869</v>
      </c>
      <c r="J12" s="177" t="s">
        <v>774</v>
      </c>
      <c r="K12" s="441" t="s">
        <v>842</v>
      </c>
      <c r="L12" s="383" t="s">
        <v>841</v>
      </c>
      <c r="N12" s="599" t="s">
        <v>813</v>
      </c>
      <c r="O12" s="595" t="s">
        <v>703</v>
      </c>
      <c r="P12" s="597" t="s">
        <v>704</v>
      </c>
      <c r="Q12" s="4"/>
      <c r="R12" s="114"/>
      <c r="S12" s="518"/>
      <c r="T12" s="152"/>
      <c r="U12" s="152"/>
      <c r="V12" s="114"/>
    </row>
    <row r="13" spans="1:25" s="1" customFormat="1" ht="13.5" thickBot="1" x14ac:dyDescent="0.25">
      <c r="A13" s="602"/>
      <c r="B13" s="204" t="s">
        <v>3774</v>
      </c>
      <c r="D13" s="199">
        <v>2020</v>
      </c>
      <c r="E13" s="201">
        <v>2020</v>
      </c>
      <c r="G13" s="184" t="s">
        <v>3775</v>
      </c>
      <c r="H13" s="319" t="s">
        <v>3775</v>
      </c>
      <c r="J13" s="179">
        <v>2020</v>
      </c>
      <c r="K13" s="442">
        <v>2020</v>
      </c>
      <c r="L13" s="384" t="s">
        <v>3775</v>
      </c>
      <c r="N13" s="600"/>
      <c r="O13" s="596"/>
      <c r="P13" s="598"/>
      <c r="Q13" s="4"/>
      <c r="R13" s="114"/>
      <c r="S13" s="518"/>
      <c r="T13" s="152"/>
      <c r="U13" s="152"/>
      <c r="V13" s="114"/>
    </row>
    <row r="14" spans="1:25" s="1" customFormat="1" x14ac:dyDescent="0.2">
      <c r="A14" s="457" t="s">
        <v>3684</v>
      </c>
      <c r="B14" s="111">
        <v>3.9754673300000001E-2</v>
      </c>
      <c r="C14" s="1" t="s">
        <v>1093</v>
      </c>
      <c r="D14" s="326">
        <v>2724132</v>
      </c>
      <c r="E14" s="402">
        <v>0.1650968679</v>
      </c>
      <c r="F14" s="102" t="s">
        <v>1093</v>
      </c>
      <c r="G14" s="190">
        <v>-0.15405380799999999</v>
      </c>
      <c r="H14" s="223">
        <v>0.2267878123</v>
      </c>
      <c r="I14" s="102" t="s">
        <v>1093</v>
      </c>
      <c r="J14" s="98">
        <v>2724131</v>
      </c>
      <c r="K14" s="105">
        <v>0.1673161937</v>
      </c>
      <c r="L14" s="389">
        <v>-0.15405411899999999</v>
      </c>
      <c r="N14" s="398">
        <v>2295692</v>
      </c>
      <c r="O14" s="108">
        <v>0.21236566948101265</v>
      </c>
      <c r="P14" s="471">
        <v>1.18</v>
      </c>
      <c r="Q14" s="2"/>
      <c r="R14" s="114"/>
      <c r="S14" s="519"/>
      <c r="T14" s="152"/>
      <c r="U14" s="152"/>
      <c r="V14" s="114"/>
      <c r="W14" s="113"/>
      <c r="X14" s="113"/>
      <c r="Y14" s="113"/>
    </row>
    <row r="15" spans="1:25" s="1" customFormat="1" x14ac:dyDescent="0.2">
      <c r="A15" s="458" t="s">
        <v>3685</v>
      </c>
      <c r="B15" s="111">
        <v>-2.628962E-2</v>
      </c>
      <c r="C15" s="1" t="s">
        <v>1093</v>
      </c>
      <c r="D15" s="278">
        <v>2194246</v>
      </c>
      <c r="E15" s="385">
        <v>0.1329829619</v>
      </c>
      <c r="F15" s="102" t="s">
        <v>1093</v>
      </c>
      <c r="G15" s="191">
        <v>-0.16037104799999999</v>
      </c>
      <c r="H15" s="216">
        <v>0.19159569360000001</v>
      </c>
      <c r="I15" s="102" t="s">
        <v>1093</v>
      </c>
      <c r="J15" s="98">
        <v>2192127</v>
      </c>
      <c r="K15" s="105">
        <v>0.13464049480000001</v>
      </c>
      <c r="L15" s="111">
        <v>-0.161181884</v>
      </c>
      <c r="N15" s="398">
        <v>1962974</v>
      </c>
      <c r="O15" s="108">
        <v>0.18158720232671513</v>
      </c>
      <c r="P15" s="471">
        <v>1.1100000000000001</v>
      </c>
      <c r="Q15" s="2"/>
      <c r="R15" s="114"/>
      <c r="S15" s="519"/>
      <c r="T15" s="152"/>
      <c r="U15" s="152"/>
      <c r="V15" s="114"/>
      <c r="W15" s="113"/>
      <c r="X15" s="113"/>
      <c r="Y15" s="113"/>
    </row>
    <row r="16" spans="1:25" s="208" customFormat="1" x14ac:dyDescent="0.2">
      <c r="A16" s="459" t="s">
        <v>3686</v>
      </c>
      <c r="B16" s="381">
        <v>9.0927080999999993E-3</v>
      </c>
      <c r="C16" s="208" t="s">
        <v>1093</v>
      </c>
      <c r="D16" s="329">
        <v>4918378</v>
      </c>
      <c r="E16" s="403">
        <v>0.29807982979999997</v>
      </c>
      <c r="F16" s="14" t="s">
        <v>1093</v>
      </c>
      <c r="G16" s="218">
        <v>-0.156883837</v>
      </c>
      <c r="H16" s="296">
        <v>0.41838350590000001</v>
      </c>
      <c r="I16" s="14" t="s">
        <v>1093</v>
      </c>
      <c r="J16" s="209">
        <v>4916258</v>
      </c>
      <c r="K16" s="210">
        <v>0.30195668840000001</v>
      </c>
      <c r="L16" s="381">
        <v>-0.15724725000000001</v>
      </c>
      <c r="N16" s="401">
        <v>4098243</v>
      </c>
      <c r="O16" s="211">
        <v>0.37911275484292917</v>
      </c>
      <c r="P16" s="540">
        <v>1.19</v>
      </c>
      <c r="Q16" s="213"/>
      <c r="R16" s="214"/>
      <c r="S16" s="520"/>
      <c r="T16" s="152"/>
      <c r="U16" s="152"/>
      <c r="V16" s="214"/>
      <c r="W16" s="215"/>
      <c r="X16" s="215"/>
      <c r="Y16" s="215"/>
    </row>
    <row r="17" spans="1:25" s="1" customFormat="1" x14ac:dyDescent="0.2">
      <c r="A17" s="458" t="s">
        <v>3687</v>
      </c>
      <c r="B17" s="111">
        <v>6.9661235000000002E-2</v>
      </c>
      <c r="C17" s="1" t="s">
        <v>1093</v>
      </c>
      <c r="D17" s="278">
        <v>2046277</v>
      </c>
      <c r="E17" s="385">
        <v>0.1240152546</v>
      </c>
      <c r="F17" s="102" t="s">
        <v>1093</v>
      </c>
      <c r="G17" s="191">
        <v>-5.4330254000000001E-2</v>
      </c>
      <c r="H17" s="216">
        <v>5.3741114100000001E-2</v>
      </c>
      <c r="I17" s="102" t="s">
        <v>1093</v>
      </c>
      <c r="J17" s="98">
        <v>2039746</v>
      </c>
      <c r="K17" s="105">
        <v>0.12528125000000001</v>
      </c>
      <c r="L17" s="111">
        <v>-5.7348652999999999E-2</v>
      </c>
      <c r="N17" s="398">
        <v>1465827</v>
      </c>
      <c r="O17" s="108">
        <v>0.13559803849921692</v>
      </c>
      <c r="P17" s="471">
        <v>1.38</v>
      </c>
      <c r="Q17" s="2"/>
      <c r="R17" s="114"/>
      <c r="S17" s="519"/>
      <c r="T17" s="152"/>
      <c r="U17" s="152"/>
      <c r="V17" s="114"/>
      <c r="W17" s="113"/>
      <c r="X17" s="113"/>
      <c r="Y17" s="113"/>
    </row>
    <row r="18" spans="1:25" s="1" customFormat="1" x14ac:dyDescent="0.2">
      <c r="A18" s="458" t="s">
        <v>3688</v>
      </c>
      <c r="B18" s="111">
        <v>-6.1022890000000003E-3</v>
      </c>
      <c r="C18" s="1" t="s">
        <v>1093</v>
      </c>
      <c r="D18" s="278">
        <v>4857932</v>
      </c>
      <c r="E18" s="385">
        <v>0.29441648120000002</v>
      </c>
      <c r="F18" s="102" t="s">
        <v>1093</v>
      </c>
      <c r="G18" s="191">
        <v>-0.11322980000000001</v>
      </c>
      <c r="H18" s="216">
        <v>0.28357173879999997</v>
      </c>
      <c r="I18" s="102" t="s">
        <v>1093</v>
      </c>
      <c r="J18" s="98">
        <v>4648334</v>
      </c>
      <c r="K18" s="105">
        <v>0.28550078969999998</v>
      </c>
      <c r="L18" s="111">
        <v>-0.15148996100000001</v>
      </c>
      <c r="N18" s="398">
        <v>3184424</v>
      </c>
      <c r="O18" s="108">
        <v>0.29457886104556019</v>
      </c>
      <c r="P18" s="471">
        <v>1.51</v>
      </c>
      <c r="Q18" s="2"/>
      <c r="R18" s="114"/>
      <c r="S18" s="519"/>
      <c r="T18" s="152"/>
      <c r="U18" s="152"/>
      <c r="V18" s="114"/>
      <c r="W18" s="113"/>
      <c r="X18" s="113"/>
      <c r="Y18" s="113"/>
    </row>
    <row r="19" spans="1:25" s="208" customFormat="1" x14ac:dyDescent="0.2">
      <c r="A19" s="459" t="s">
        <v>3689</v>
      </c>
      <c r="B19" s="381">
        <v>1.4237757E-2</v>
      </c>
      <c r="C19" s="208" t="s">
        <v>1093</v>
      </c>
      <c r="D19" s="329">
        <v>6904209</v>
      </c>
      <c r="E19" s="403">
        <v>0.41843173579999998</v>
      </c>
      <c r="F19" s="14" t="s">
        <v>1093</v>
      </c>
      <c r="G19" s="218">
        <v>-9.6553097000000004E-2</v>
      </c>
      <c r="H19" s="296">
        <v>0.33731285290000002</v>
      </c>
      <c r="I19" s="14" t="s">
        <v>1093</v>
      </c>
      <c r="J19" s="209">
        <v>6688080</v>
      </c>
      <c r="K19" s="210">
        <v>0.41078203969999999</v>
      </c>
      <c r="L19" s="381">
        <v>-0.124834974</v>
      </c>
      <c r="N19" s="401">
        <v>4234557</v>
      </c>
      <c r="O19" s="211">
        <v>0.39172264060706247</v>
      </c>
      <c r="P19" s="540">
        <v>1.61</v>
      </c>
      <c r="Q19" s="213"/>
      <c r="R19" s="214"/>
      <c r="S19" s="520"/>
      <c r="T19" s="152"/>
      <c r="U19" s="152"/>
      <c r="V19" s="214"/>
      <c r="W19" s="215"/>
      <c r="X19" s="215"/>
      <c r="Y19" s="215"/>
    </row>
    <row r="20" spans="1:25" s="1" customFormat="1" x14ac:dyDescent="0.2">
      <c r="A20" s="458" t="s">
        <v>3701</v>
      </c>
      <c r="B20" s="111">
        <v>-6.1326530000000001E-3</v>
      </c>
      <c r="C20" s="1" t="s">
        <v>1093</v>
      </c>
      <c r="D20" s="278">
        <v>987874</v>
      </c>
      <c r="E20" s="385">
        <v>5.9870411300000002E-2</v>
      </c>
      <c r="F20" s="102" t="s">
        <v>1093</v>
      </c>
      <c r="G20" s="191">
        <v>-3.0123989E-2</v>
      </c>
      <c r="H20" s="216">
        <v>1.40268349E-2</v>
      </c>
      <c r="I20" s="102" t="s">
        <v>1093</v>
      </c>
      <c r="J20" s="98">
        <v>987708</v>
      </c>
      <c r="K20" s="105">
        <v>6.0665049899999997E-2</v>
      </c>
      <c r="L20" s="111">
        <v>-3.0286964999999999E-2</v>
      </c>
      <c r="N20" s="398">
        <v>806831</v>
      </c>
      <c r="O20" s="108">
        <v>7.4636843911567802E-2</v>
      </c>
      <c r="P20" s="471">
        <v>1.2</v>
      </c>
      <c r="Q20" s="2"/>
      <c r="R20" s="114"/>
      <c r="S20" s="519"/>
      <c r="T20" s="152"/>
      <c r="U20" s="152"/>
      <c r="V20" s="114"/>
      <c r="W20" s="113"/>
      <c r="X20" s="113"/>
      <c r="Y20" s="113"/>
    </row>
    <row r="21" spans="1:25" s="1" customFormat="1" x14ac:dyDescent="0.2">
      <c r="A21" s="458" t="s">
        <v>3702</v>
      </c>
      <c r="B21" s="111">
        <v>-5.3619169999999999E-3</v>
      </c>
      <c r="C21" s="1" t="s">
        <v>1093</v>
      </c>
      <c r="D21" s="278">
        <v>758285</v>
      </c>
      <c r="E21" s="385">
        <v>4.5956098500000001E-2</v>
      </c>
      <c r="F21" s="102" t="s">
        <v>1093</v>
      </c>
      <c r="G21" s="191">
        <v>-2.5326835999999998E-2</v>
      </c>
      <c r="H21" s="216">
        <v>9.0077487000000001E-3</v>
      </c>
      <c r="I21" s="102" t="s">
        <v>1093</v>
      </c>
      <c r="J21" s="98">
        <v>758254</v>
      </c>
      <c r="K21" s="105">
        <v>4.6571979499999999E-2</v>
      </c>
      <c r="L21" s="111">
        <v>-2.5366683000000001E-2</v>
      </c>
      <c r="N21" s="398">
        <v>691504</v>
      </c>
      <c r="O21" s="108">
        <v>6.3968385092076016E-2</v>
      </c>
      <c r="P21" s="471">
        <v>1.04</v>
      </c>
      <c r="Q21" s="2"/>
      <c r="R21" s="114"/>
      <c r="S21" s="519"/>
      <c r="T21" s="152"/>
      <c r="U21" s="152"/>
      <c r="V21" s="114"/>
      <c r="W21" s="113"/>
      <c r="X21" s="113"/>
      <c r="Y21" s="113"/>
    </row>
    <row r="22" spans="1:25" s="208" customFormat="1" ht="22.5" x14ac:dyDescent="0.2">
      <c r="A22" s="459" t="s">
        <v>3703</v>
      </c>
      <c r="B22" s="111">
        <v>-5.7990339999999998E-3</v>
      </c>
      <c r="C22" s="208" t="s">
        <v>1093</v>
      </c>
      <c r="D22" s="329">
        <v>1746159</v>
      </c>
      <c r="E22" s="403">
        <v>0.1058265098</v>
      </c>
      <c r="F22" s="14" t="s">
        <v>1093</v>
      </c>
      <c r="G22" s="218">
        <v>-2.8046596E-2</v>
      </c>
      <c r="H22" s="296">
        <v>2.3034583599999998E-2</v>
      </c>
      <c r="I22" s="14" t="s">
        <v>1093</v>
      </c>
      <c r="J22" s="209">
        <v>1745962</v>
      </c>
      <c r="K22" s="210">
        <v>0.1072370294</v>
      </c>
      <c r="L22" s="381">
        <v>-2.8156251E-2</v>
      </c>
      <c r="N22" s="401">
        <v>1498335</v>
      </c>
      <c r="O22" s="211">
        <v>0.13860522900364383</v>
      </c>
      <c r="P22" s="540">
        <v>1.1299999999999999</v>
      </c>
      <c r="Q22" s="213"/>
      <c r="R22" s="214"/>
      <c r="S22" s="520"/>
      <c r="T22" s="152"/>
      <c r="U22" s="152"/>
      <c r="V22" s="214"/>
      <c r="W22" s="215"/>
      <c r="X22" s="215"/>
      <c r="Y22" s="215"/>
    </row>
    <row r="23" spans="1:25" s="1" customFormat="1" ht="13.5" thickBot="1" x14ac:dyDescent="0.25">
      <c r="A23" s="460" t="s">
        <v>3680</v>
      </c>
      <c r="B23" s="111">
        <v>1.6302754900000001E-2</v>
      </c>
      <c r="C23" s="1" t="s">
        <v>1093</v>
      </c>
      <c r="D23" s="278">
        <v>2931458</v>
      </c>
      <c r="E23" s="385">
        <v>0.1776619247</v>
      </c>
      <c r="F23" s="102" t="s">
        <v>1093</v>
      </c>
      <c r="G23" s="191">
        <v>-0.14171351500000001</v>
      </c>
      <c r="H23" s="216">
        <v>0.22126905760000001</v>
      </c>
      <c r="I23" s="102" t="s">
        <v>1093</v>
      </c>
      <c r="J23" s="98">
        <v>2931035</v>
      </c>
      <c r="K23" s="105">
        <v>0.18002424249999999</v>
      </c>
      <c r="L23" s="111">
        <v>-0.14183736399999999</v>
      </c>
      <c r="N23" s="398">
        <v>2590350</v>
      </c>
      <c r="O23" s="108">
        <v>0.23962335188698705</v>
      </c>
      <c r="P23" s="471">
        <v>1.1299999999999999</v>
      </c>
      <c r="Q23" s="2"/>
      <c r="R23" s="114"/>
      <c r="S23" s="519"/>
      <c r="T23" s="152"/>
      <c r="U23" s="152"/>
      <c r="V23" s="114"/>
      <c r="W23" s="113"/>
      <c r="X23" s="113"/>
      <c r="Y23" s="113"/>
    </row>
    <row r="24" spans="1:25" s="1" customFormat="1" ht="13.5" thickBot="1" x14ac:dyDescent="0.25">
      <c r="A24" s="461" t="s">
        <v>6</v>
      </c>
      <c r="B24" s="382">
        <v>1.1045115499999999E-2</v>
      </c>
      <c r="C24" s="1" t="s">
        <v>1093</v>
      </c>
      <c r="D24" s="101">
        <v>16500204</v>
      </c>
      <c r="E24" s="291">
        <v>1</v>
      </c>
      <c r="F24" s="102" t="s">
        <v>1093</v>
      </c>
      <c r="G24" s="100">
        <v>-0.11705402400000001</v>
      </c>
      <c r="H24" s="292">
        <v>1</v>
      </c>
      <c r="I24" s="102" t="s">
        <v>1093</v>
      </c>
      <c r="J24" s="193">
        <v>16281335</v>
      </c>
      <c r="K24" s="205">
        <v>1</v>
      </c>
      <c r="L24" s="332">
        <v>-0.12876606199999999</v>
      </c>
      <c r="N24" s="399">
        <v>10810090</v>
      </c>
      <c r="O24" s="106">
        <v>1</v>
      </c>
      <c r="P24" s="472">
        <v>1.51</v>
      </c>
      <c r="Q24" s="2"/>
      <c r="R24" s="114"/>
      <c r="S24" s="520"/>
      <c r="T24" s="114"/>
      <c r="U24" s="114"/>
      <c r="V24" s="114"/>
      <c r="W24" s="114"/>
      <c r="X24" s="113"/>
      <c r="Y24" s="113"/>
    </row>
    <row r="25" spans="1:25" x14ac:dyDescent="0.2">
      <c r="A25" s="12" t="s">
        <v>738</v>
      </c>
      <c r="B25" s="2"/>
      <c r="D25" s="4"/>
      <c r="G25" s="196" t="s">
        <v>3776</v>
      </c>
      <c r="H25" s="3"/>
      <c r="I25" s="263"/>
      <c r="J25" s="196" t="s">
        <v>3777</v>
      </c>
      <c r="K25" s="3"/>
      <c r="L25" s="3"/>
      <c r="M25" s="3"/>
      <c r="N25" s="12" t="s">
        <v>944</v>
      </c>
      <c r="O25" s="3"/>
      <c r="P25" s="3"/>
      <c r="Q25" s="3"/>
    </row>
    <row r="26" spans="1:25" x14ac:dyDescent="0.2">
      <c r="C26" s="4"/>
      <c r="D26" s="4"/>
      <c r="E26" s="4"/>
      <c r="H26" s="3"/>
      <c r="I26" s="3"/>
      <c r="J26" s="3"/>
      <c r="K26" s="3"/>
      <c r="L26" s="3"/>
      <c r="M26" s="3"/>
      <c r="N26" s="18" t="s">
        <v>826</v>
      </c>
      <c r="O26" s="3"/>
      <c r="P26" s="3"/>
      <c r="Q26" s="3"/>
    </row>
    <row r="28" spans="1:25" x14ac:dyDescent="0.2">
      <c r="B28" s="13" t="s">
        <v>3778</v>
      </c>
      <c r="G28" s="574" t="s">
        <v>3779</v>
      </c>
      <c r="H28" s="574"/>
      <c r="I28" s="574"/>
      <c r="J28" s="574"/>
      <c r="K28" s="575" t="s">
        <v>769</v>
      </c>
      <c r="L28" s="575"/>
      <c r="M28" s="575"/>
      <c r="N28" s="575"/>
      <c r="O28" s="575"/>
      <c r="P28" s="575"/>
      <c r="Q28" s="575"/>
    </row>
  </sheetData>
  <mergeCells count="12">
    <mergeCell ref="G28:J28"/>
    <mergeCell ref="K28:Q28"/>
    <mergeCell ref="A12:A13"/>
    <mergeCell ref="N12:N13"/>
    <mergeCell ref="B10:B11"/>
    <mergeCell ref="D10:E11"/>
    <mergeCell ref="G10:H11"/>
    <mergeCell ref="N11:P11"/>
    <mergeCell ref="O12:O13"/>
    <mergeCell ref="P12:P13"/>
    <mergeCell ref="J10:L11"/>
    <mergeCell ref="N10:P10"/>
  </mergeCells>
  <pageMargins left="0.78740157480314965" right="0.78740157480314965" top="0.98425196850393704" bottom="0.98425196850393704" header="0.51181102362204722" footer="0.51181102362204722"/>
  <pageSetup paperSize="9" scale="50" orientation="landscape" r:id="rId1"/>
  <headerFooter alignWithMargins="0">
    <oddHeader>&amp;A</oddHeader>
    <oddFoote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5">
    <pageSetUpPr fitToPage="1"/>
  </sheetPr>
  <dimension ref="A6:Y32"/>
  <sheetViews>
    <sheetView showGridLines="0" zoomScale="90" zoomScaleNormal="90" workbookViewId="0">
      <selection activeCell="A12" sqref="A12:A13"/>
    </sheetView>
  </sheetViews>
  <sheetFormatPr baseColWidth="10" defaultColWidth="9.140625" defaultRowHeight="12.75" x14ac:dyDescent="0.2"/>
  <cols>
    <col min="1" max="1" width="27.85546875" style="3" bestFit="1" customWidth="1"/>
    <col min="2" max="2" width="10.28515625" style="3" customWidth="1"/>
    <col min="3" max="3" width="10.7109375" style="3" customWidth="1"/>
    <col min="4" max="5" width="9.7109375" style="3" customWidth="1"/>
    <col min="6" max="6" width="11.42578125" style="3" customWidth="1"/>
    <col min="7" max="7" width="9.7109375" style="3" customWidth="1"/>
    <col min="8" max="10" width="9.7109375" style="4" customWidth="1"/>
    <col min="11" max="11" width="8.5703125" style="4" customWidth="1"/>
    <col min="12" max="12" width="10.7109375" style="4" customWidth="1"/>
    <col min="13" max="13" width="10.85546875" style="4" customWidth="1"/>
    <col min="14" max="14" width="9.28515625" style="4" customWidth="1"/>
    <col min="15" max="16" width="9.7109375" style="4" customWidth="1"/>
    <col min="17" max="17" width="9.5703125" style="4" customWidth="1"/>
    <col min="18" max="18" width="10.7109375" style="4" customWidth="1"/>
    <col min="19" max="19" width="9.7109375" style="4" customWidth="1"/>
    <col min="20" max="20" width="10.5703125" style="3" customWidth="1"/>
    <col min="21" max="21" width="3" style="3" customWidth="1"/>
    <col min="22" max="22" width="11" style="3" customWidth="1"/>
    <col min="23" max="24" width="9.7109375" style="3" customWidth="1"/>
    <col min="25" max="25" width="11" style="3" customWidth="1"/>
    <col min="26" max="26" width="10.85546875" style="3" customWidth="1"/>
    <col min="27" max="27" width="3.28515625" style="3" customWidth="1"/>
    <col min="28" max="30" width="9.140625" style="3"/>
    <col min="31" max="31" width="10.140625" style="3" customWidth="1"/>
    <col min="32" max="16384" width="9.140625" style="3"/>
  </cols>
  <sheetData>
    <row r="6" spans="1:22" ht="36.6" customHeight="1" x14ac:dyDescent="0.2"/>
    <row r="9" spans="1:22" ht="13.5" thickBot="1" x14ac:dyDescent="0.25">
      <c r="S9" s="3"/>
    </row>
    <row r="10" spans="1:22" ht="13.5" customHeight="1" x14ac:dyDescent="0.2">
      <c r="B10" s="576" t="s">
        <v>3770</v>
      </c>
      <c r="D10" s="578" t="s">
        <v>3771</v>
      </c>
      <c r="E10" s="579"/>
      <c r="F10" s="4"/>
      <c r="G10" s="582" t="s">
        <v>3772</v>
      </c>
      <c r="H10" s="583"/>
      <c r="I10" s="3"/>
      <c r="J10" s="586" t="s">
        <v>3773</v>
      </c>
      <c r="K10" s="587"/>
      <c r="L10" s="588"/>
      <c r="M10" s="3"/>
      <c r="N10" s="220"/>
      <c r="O10" s="220"/>
      <c r="P10" s="220"/>
      <c r="Q10" s="220"/>
      <c r="R10" s="3"/>
      <c r="S10" s="3"/>
    </row>
    <row r="11" spans="1:22" s="1" customFormat="1" ht="13.5" customHeight="1" thickBot="1" x14ac:dyDescent="0.25">
      <c r="A11" s="12"/>
      <c r="B11" s="577"/>
      <c r="D11" s="580"/>
      <c r="E11" s="581"/>
      <c r="G11" s="584"/>
      <c r="H11" s="585"/>
      <c r="J11" s="589"/>
      <c r="K11" s="590"/>
      <c r="L11" s="591"/>
      <c r="N11" s="220"/>
      <c r="O11" s="220"/>
      <c r="P11" s="220"/>
      <c r="Q11" s="220"/>
      <c r="R11" s="114"/>
      <c r="S11" s="114"/>
      <c r="T11" s="114"/>
      <c r="U11" s="114"/>
      <c r="V11" s="114"/>
    </row>
    <row r="12" spans="1:22" s="1" customFormat="1" ht="48.75" customHeight="1" x14ac:dyDescent="0.2">
      <c r="A12" s="629" t="s">
        <v>16</v>
      </c>
      <c r="B12" s="380" t="s">
        <v>841</v>
      </c>
      <c r="C12" s="369"/>
      <c r="D12" s="202" t="s">
        <v>774</v>
      </c>
      <c r="E12" s="203" t="s">
        <v>842</v>
      </c>
      <c r="F12" s="369"/>
      <c r="G12" s="372" t="s">
        <v>841</v>
      </c>
      <c r="H12" s="373" t="s">
        <v>869</v>
      </c>
      <c r="J12" s="177" t="s">
        <v>774</v>
      </c>
      <c r="K12" s="181" t="s">
        <v>842</v>
      </c>
      <c r="L12" s="178" t="s">
        <v>841</v>
      </c>
      <c r="N12" s="220"/>
      <c r="O12" s="518"/>
      <c r="P12" s="220"/>
      <c r="Q12" s="220"/>
      <c r="R12" s="114"/>
      <c r="S12" s="152"/>
      <c r="T12" s="152"/>
      <c r="U12" s="152"/>
      <c r="V12" s="114"/>
    </row>
    <row r="13" spans="1:22" s="1" customFormat="1" ht="18" customHeight="1" thickBot="1" x14ac:dyDescent="0.25">
      <c r="A13" s="630"/>
      <c r="B13" s="204" t="s">
        <v>3774</v>
      </c>
      <c r="D13" s="199">
        <v>2020</v>
      </c>
      <c r="E13" s="201">
        <v>2020</v>
      </c>
      <c r="G13" s="184" t="s">
        <v>3775</v>
      </c>
      <c r="H13" s="319" t="s">
        <v>3775</v>
      </c>
      <c r="J13" s="179">
        <v>2020</v>
      </c>
      <c r="K13" s="182">
        <v>2020</v>
      </c>
      <c r="L13" s="180" t="s">
        <v>3775</v>
      </c>
      <c r="N13" s="220"/>
      <c r="O13" s="518"/>
      <c r="P13" s="220"/>
      <c r="Q13" s="220"/>
      <c r="R13" s="114"/>
      <c r="S13" s="152"/>
      <c r="T13" s="152"/>
      <c r="U13" s="152"/>
      <c r="V13" s="114"/>
    </row>
    <row r="14" spans="1:22" x14ac:dyDescent="0.2">
      <c r="A14" s="121" t="s">
        <v>707</v>
      </c>
      <c r="B14" s="111">
        <v>-3.3218519000000002E-2</v>
      </c>
      <c r="C14" s="225" t="s">
        <v>1093</v>
      </c>
      <c r="D14" s="303">
        <v>3186029</v>
      </c>
      <c r="E14" s="402">
        <v>0.19309027940000001</v>
      </c>
      <c r="F14" s="225" t="s">
        <v>1093</v>
      </c>
      <c r="G14" s="222">
        <v>-0.15992944100000001</v>
      </c>
      <c r="H14" s="223">
        <v>0.27728268070000001</v>
      </c>
      <c r="I14" s="3" t="s">
        <v>1093</v>
      </c>
      <c r="J14" s="326">
        <v>3171757</v>
      </c>
      <c r="K14" s="327">
        <v>0.1948093937</v>
      </c>
      <c r="L14" s="223">
        <v>-0.16369259799999999</v>
      </c>
      <c r="M14" s="513"/>
      <c r="N14" s="220" t="s">
        <v>1093</v>
      </c>
      <c r="O14" s="519"/>
      <c r="P14" s="220"/>
      <c r="Q14" s="220"/>
      <c r="R14" s="3"/>
      <c r="S14" s="3"/>
    </row>
    <row r="15" spans="1:22" x14ac:dyDescent="0.2">
      <c r="A15" s="121" t="s">
        <v>708</v>
      </c>
      <c r="B15" s="111">
        <v>-1.557573E-3</v>
      </c>
      <c r="C15" s="225" t="s">
        <v>1093</v>
      </c>
      <c r="D15" s="303">
        <v>1493827</v>
      </c>
      <c r="E15" s="385">
        <v>9.0533850400000004E-2</v>
      </c>
      <c r="F15" s="225" t="s">
        <v>1093</v>
      </c>
      <c r="G15" s="97">
        <v>-0.10162874199999999</v>
      </c>
      <c r="H15" s="216">
        <v>7.7254337199999995E-2</v>
      </c>
      <c r="I15" s="3" t="s">
        <v>1093</v>
      </c>
      <c r="J15" s="278">
        <v>1432974</v>
      </c>
      <c r="K15" s="192">
        <v>8.8013298700000006E-2</v>
      </c>
      <c r="L15" s="216">
        <v>-0.138225072</v>
      </c>
      <c r="M15" s="513"/>
      <c r="N15" s="220" t="s">
        <v>1093</v>
      </c>
      <c r="O15" s="519"/>
      <c r="P15" s="220"/>
      <c r="Q15" s="220"/>
      <c r="R15" s="3"/>
      <c r="S15" s="3"/>
    </row>
    <row r="16" spans="1:22" x14ac:dyDescent="0.2">
      <c r="A16" s="121" t="s">
        <v>709</v>
      </c>
      <c r="B16" s="111">
        <v>1.9923085E-2</v>
      </c>
      <c r="C16" s="225" t="s">
        <v>1093</v>
      </c>
      <c r="D16" s="303">
        <v>1195532</v>
      </c>
      <c r="E16" s="385">
        <v>7.2455589000000001E-2</v>
      </c>
      <c r="F16" s="225" t="s">
        <v>1093</v>
      </c>
      <c r="G16" s="97">
        <v>-8.4502975999999994E-2</v>
      </c>
      <c r="H16" s="216">
        <v>5.0447324500000001E-2</v>
      </c>
      <c r="I16" s="3" t="s">
        <v>1093</v>
      </c>
      <c r="J16" s="278">
        <v>1122100</v>
      </c>
      <c r="K16" s="192">
        <v>6.8919409900000006E-2</v>
      </c>
      <c r="L16" s="216">
        <v>-0.14073466000000001</v>
      </c>
      <c r="M16" s="513"/>
      <c r="N16" s="220" t="s">
        <v>1093</v>
      </c>
      <c r="O16" s="519"/>
      <c r="P16" s="220"/>
      <c r="Q16" s="220"/>
      <c r="R16" s="3"/>
      <c r="S16" s="3"/>
    </row>
    <row r="17" spans="1:25" x14ac:dyDescent="0.2">
      <c r="A17" s="121" t="s">
        <v>710</v>
      </c>
      <c r="B17" s="111">
        <v>2.3273845599999999E-2</v>
      </c>
      <c r="C17" s="225" t="s">
        <v>1093</v>
      </c>
      <c r="D17" s="303">
        <v>462594</v>
      </c>
      <c r="E17" s="385">
        <v>2.8035653399999999E-2</v>
      </c>
      <c r="F17" s="225" t="s">
        <v>1093</v>
      </c>
      <c r="G17" s="97">
        <v>-2.0894625E-2</v>
      </c>
      <c r="H17" s="216">
        <v>4.5130174000000004E-3</v>
      </c>
      <c r="I17" s="3" t="s">
        <v>1093</v>
      </c>
      <c r="J17" s="278">
        <v>421774</v>
      </c>
      <c r="K17" s="192">
        <v>2.5905369599999999E-2</v>
      </c>
      <c r="L17" s="216">
        <v>-0.10729237699999999</v>
      </c>
      <c r="M17" s="513"/>
      <c r="N17" s="220" t="s">
        <v>1093</v>
      </c>
      <c r="O17" s="519"/>
      <c r="P17" s="220"/>
      <c r="Q17" s="220"/>
      <c r="R17" s="220"/>
      <c r="S17" s="220"/>
    </row>
    <row r="18" spans="1:25" x14ac:dyDescent="0.2">
      <c r="A18" s="121" t="s">
        <v>711</v>
      </c>
      <c r="B18" s="111">
        <v>2.8607112600000002E-2</v>
      </c>
      <c r="C18" s="225" t="s">
        <v>1093</v>
      </c>
      <c r="D18" s="303">
        <v>4324980</v>
      </c>
      <c r="E18" s="385">
        <v>0.2621167593</v>
      </c>
      <c r="F18" s="225" t="s">
        <v>1093</v>
      </c>
      <c r="G18" s="97">
        <v>-0.150947523</v>
      </c>
      <c r="H18" s="216">
        <v>0.35150792019999999</v>
      </c>
      <c r="I18" s="3" t="s">
        <v>1093</v>
      </c>
      <c r="J18" s="278">
        <v>4324968</v>
      </c>
      <c r="K18" s="192">
        <v>0.26563964200000001</v>
      </c>
      <c r="L18" s="216">
        <v>-0.15094987800000001</v>
      </c>
      <c r="M18" s="513"/>
      <c r="N18" s="220" t="s">
        <v>1093</v>
      </c>
      <c r="O18" s="519"/>
      <c r="P18" s="220"/>
      <c r="Q18" s="220"/>
      <c r="R18" s="220"/>
      <c r="S18" s="220"/>
    </row>
    <row r="19" spans="1:25" x14ac:dyDescent="0.2">
      <c r="A19" s="121" t="s">
        <v>712</v>
      </c>
      <c r="B19" s="111">
        <v>5.2991173400000001E-2</v>
      </c>
      <c r="C19" s="225" t="s">
        <v>1093</v>
      </c>
      <c r="D19" s="303">
        <v>2670270</v>
      </c>
      <c r="E19" s="385">
        <v>0.16183254459999999</v>
      </c>
      <c r="F19" s="225" t="s">
        <v>1093</v>
      </c>
      <c r="G19" s="97">
        <v>-7.2071599E-2</v>
      </c>
      <c r="H19" s="216">
        <v>9.4809481400000006E-2</v>
      </c>
      <c r="I19" s="3" t="s">
        <v>1093</v>
      </c>
      <c r="J19" s="278">
        <v>2645656</v>
      </c>
      <c r="K19" s="192">
        <v>0.16249625719999999</v>
      </c>
      <c r="L19" s="216">
        <v>-8.0625347E-2</v>
      </c>
      <c r="M19" s="513"/>
      <c r="N19" s="220" t="s">
        <v>1093</v>
      </c>
      <c r="O19" s="519"/>
      <c r="P19" s="220"/>
      <c r="Q19" s="220"/>
      <c r="R19" s="220"/>
      <c r="S19" s="220"/>
    </row>
    <row r="20" spans="1:25" s="220" customFormat="1" ht="22.5" x14ac:dyDescent="0.2">
      <c r="A20" s="456" t="s">
        <v>965</v>
      </c>
      <c r="B20" s="111">
        <v>1.2642347E-2</v>
      </c>
      <c r="C20" s="208" t="s">
        <v>1093</v>
      </c>
      <c r="D20" s="333">
        <v>13333232</v>
      </c>
      <c r="E20" s="403">
        <v>0.80806467599999998</v>
      </c>
      <c r="F20" s="14" t="s">
        <v>1093</v>
      </c>
      <c r="G20" s="289">
        <v>-0.123119536</v>
      </c>
      <c r="H20" s="296">
        <v>0.85581476150000002</v>
      </c>
      <c r="I20" s="14" t="s">
        <v>1093</v>
      </c>
      <c r="J20" s="329">
        <v>13119229</v>
      </c>
      <c r="K20" s="330">
        <v>0.80578337099999997</v>
      </c>
      <c r="L20" s="296">
        <v>-0.137193905</v>
      </c>
      <c r="M20" s="513"/>
      <c r="N20" s="220" t="s">
        <v>1093</v>
      </c>
      <c r="O20" s="520"/>
    </row>
    <row r="21" spans="1:25" x14ac:dyDescent="0.2">
      <c r="A21" s="121" t="s">
        <v>713</v>
      </c>
      <c r="B21" s="111">
        <v>-1.4051881E-2</v>
      </c>
      <c r="C21" s="225" t="s">
        <v>1093</v>
      </c>
      <c r="D21" s="303">
        <v>1233830</v>
      </c>
      <c r="E21" s="385">
        <v>7.4776651200000002E-2</v>
      </c>
      <c r="F21" s="225" t="s">
        <v>1093</v>
      </c>
      <c r="G21" s="97">
        <v>-3.2104208000000002E-2</v>
      </c>
      <c r="H21" s="216">
        <v>1.8708999099999998E-2</v>
      </c>
      <c r="I21" s="3" t="s">
        <v>1093</v>
      </c>
      <c r="J21" s="278">
        <v>1233785</v>
      </c>
      <c r="K21" s="192">
        <v>7.5779105299999996E-2</v>
      </c>
      <c r="L21" s="216">
        <v>-3.2139508999999997E-2</v>
      </c>
      <c r="M21" s="513"/>
      <c r="N21" s="220" t="s">
        <v>1093</v>
      </c>
      <c r="O21" s="519"/>
      <c r="P21" s="220"/>
      <c r="Q21" s="220"/>
      <c r="R21" s="220"/>
      <c r="S21" s="220"/>
    </row>
    <row r="22" spans="1:25" x14ac:dyDescent="0.2">
      <c r="A22" s="121" t="s">
        <v>714</v>
      </c>
      <c r="B22" s="111">
        <v>2.3748868499999999E-2</v>
      </c>
      <c r="C22" s="225" t="s">
        <v>1093</v>
      </c>
      <c r="D22" s="303">
        <v>261715</v>
      </c>
      <c r="E22" s="385">
        <v>1.5861318999999999E-2</v>
      </c>
      <c r="F22" s="225" t="s">
        <v>1093</v>
      </c>
      <c r="G22" s="97">
        <v>-2.3600867000000001E-2</v>
      </c>
      <c r="H22" s="216">
        <v>2.8919518000000001E-3</v>
      </c>
      <c r="I22" s="3" t="s">
        <v>1093</v>
      </c>
      <c r="J22" s="278">
        <v>261667</v>
      </c>
      <c r="K22" s="192">
        <v>1.60715936E-2</v>
      </c>
      <c r="L22" s="216">
        <v>-2.3779944000000001E-2</v>
      </c>
      <c r="M22" s="513"/>
      <c r="N22" s="220" t="s">
        <v>1093</v>
      </c>
      <c r="O22" s="519"/>
      <c r="P22" s="220"/>
      <c r="Q22" s="220"/>
      <c r="R22" s="220"/>
      <c r="S22" s="220"/>
    </row>
    <row r="23" spans="1:25" x14ac:dyDescent="0.2">
      <c r="A23" s="121" t="s">
        <v>715</v>
      </c>
      <c r="B23" s="111">
        <v>6.2818631700000002E-2</v>
      </c>
      <c r="C23" s="225" t="s">
        <v>1093</v>
      </c>
      <c r="D23" s="303">
        <v>40409</v>
      </c>
      <c r="E23" s="385">
        <v>2.4489999999999998E-3</v>
      </c>
      <c r="F23" s="225" t="s">
        <v>1093</v>
      </c>
      <c r="G23" s="97">
        <v>-5.4472705000000003E-2</v>
      </c>
      <c r="H23" s="216">
        <v>1.0642529E-3</v>
      </c>
      <c r="I23" s="3" t="s">
        <v>1093</v>
      </c>
      <c r="J23" s="278">
        <v>40377</v>
      </c>
      <c r="K23" s="192">
        <v>2.4799562999999998E-3</v>
      </c>
      <c r="L23" s="216">
        <v>-5.5221471000000001E-2</v>
      </c>
      <c r="M23" s="513"/>
      <c r="N23" s="220" t="s">
        <v>1093</v>
      </c>
      <c r="O23" s="519"/>
      <c r="P23" s="220"/>
      <c r="Q23" s="220"/>
      <c r="R23" s="220"/>
      <c r="S23" s="220"/>
    </row>
    <row r="24" spans="1:25" x14ac:dyDescent="0.2">
      <c r="A24" s="121" t="s">
        <v>716</v>
      </c>
      <c r="B24" s="111">
        <v>1.7158176899999999E-2</v>
      </c>
      <c r="C24" s="225" t="s">
        <v>1093</v>
      </c>
      <c r="D24" s="303">
        <v>7233</v>
      </c>
      <c r="E24" s="385">
        <v>4.3835819999999998E-4</v>
      </c>
      <c r="F24" s="225" t="s">
        <v>1093</v>
      </c>
      <c r="G24" s="97">
        <v>-4.6784395999999999E-2</v>
      </c>
      <c r="H24" s="216">
        <v>1.6228940000000001E-4</v>
      </c>
      <c r="I24" s="3" t="s">
        <v>1093</v>
      </c>
      <c r="J24" s="278">
        <v>7142</v>
      </c>
      <c r="K24" s="192">
        <v>4.3866180000000002E-4</v>
      </c>
      <c r="L24" s="216">
        <v>-5.8777016000000001E-2</v>
      </c>
      <c r="M24" s="513"/>
      <c r="N24" s="220" t="s">
        <v>1093</v>
      </c>
      <c r="O24" s="519"/>
      <c r="P24" s="220"/>
      <c r="Q24" s="220"/>
      <c r="R24" s="220"/>
      <c r="S24" s="220"/>
    </row>
    <row r="25" spans="1:25" s="220" customFormat="1" ht="22.5" x14ac:dyDescent="0.2">
      <c r="A25" s="456" t="s">
        <v>964</v>
      </c>
      <c r="B25" s="111">
        <v>-5.8012369999999999E-3</v>
      </c>
      <c r="C25" s="208" t="s">
        <v>1093</v>
      </c>
      <c r="D25" s="333">
        <v>1543187</v>
      </c>
      <c r="E25" s="403">
        <v>9.3525328500000005E-2</v>
      </c>
      <c r="F25" s="14" t="s">
        <v>1093</v>
      </c>
      <c r="G25" s="289">
        <v>-3.1343507E-2</v>
      </c>
      <c r="H25" s="296">
        <v>2.28274932E-2</v>
      </c>
      <c r="I25" s="14" t="s">
        <v>1093</v>
      </c>
      <c r="J25" s="329">
        <v>1542971</v>
      </c>
      <c r="K25" s="330">
        <v>9.47693171E-2</v>
      </c>
      <c r="L25" s="296">
        <v>-3.1479090000000001E-2</v>
      </c>
      <c r="M25" s="513"/>
      <c r="N25" s="220" t="s">
        <v>1093</v>
      </c>
      <c r="O25" s="520"/>
    </row>
    <row r="26" spans="1:25" x14ac:dyDescent="0.2">
      <c r="A26" s="121" t="s">
        <v>717</v>
      </c>
      <c r="B26" s="111">
        <v>7.5828157000000004E-3</v>
      </c>
      <c r="C26" s="225" t="s">
        <v>1093</v>
      </c>
      <c r="D26" s="303">
        <v>40704</v>
      </c>
      <c r="E26" s="385">
        <v>2.4668785999999998E-3</v>
      </c>
      <c r="F26" s="225" t="s">
        <v>1093</v>
      </c>
      <c r="G26" s="97">
        <v>4.5488403199999999E-2</v>
      </c>
      <c r="H26" s="216">
        <v>-8.0961900000000003E-4</v>
      </c>
      <c r="I26" s="3" t="s">
        <v>1093</v>
      </c>
      <c r="J26" s="278">
        <v>37122</v>
      </c>
      <c r="K26" s="192">
        <v>2.2800341999999999E-3</v>
      </c>
      <c r="L26" s="216">
        <v>-4.6515808999999998E-2</v>
      </c>
      <c r="M26" s="513"/>
      <c r="N26" s="220" t="s">
        <v>1093</v>
      </c>
      <c r="O26" s="519"/>
      <c r="P26" s="220"/>
      <c r="Q26" s="220"/>
      <c r="R26" s="220"/>
      <c r="S26" s="220"/>
    </row>
    <row r="27" spans="1:25" ht="13.5" thickBot="1" x14ac:dyDescent="0.25">
      <c r="A27" s="121" t="s">
        <v>718</v>
      </c>
      <c r="B27" s="111">
        <v>1.27669147E-2</v>
      </c>
      <c r="C27" s="225" t="s">
        <v>1093</v>
      </c>
      <c r="D27" s="303">
        <v>1583081</v>
      </c>
      <c r="E27" s="385">
        <v>9.5943116800000006E-2</v>
      </c>
      <c r="F27" s="225" t="s">
        <v>1093</v>
      </c>
      <c r="G27" s="97">
        <v>-0.14442691599999999</v>
      </c>
      <c r="H27" s="216">
        <v>0.1221673638</v>
      </c>
      <c r="I27" s="3" t="s">
        <v>1093</v>
      </c>
      <c r="J27" s="278">
        <v>1582013</v>
      </c>
      <c r="K27" s="192">
        <v>9.7167277699999999E-2</v>
      </c>
      <c r="L27" s="216">
        <v>-0.14500411599999999</v>
      </c>
      <c r="M27" s="3" t="s">
        <v>1093</v>
      </c>
      <c r="N27" s="220" t="s">
        <v>1093</v>
      </c>
      <c r="O27" s="519"/>
      <c r="P27" s="220"/>
      <c r="Q27" s="220"/>
      <c r="R27" s="220"/>
      <c r="S27" s="220"/>
    </row>
    <row r="28" spans="1:25" s="1" customFormat="1" ht="13.5" thickBot="1" x14ac:dyDescent="0.25">
      <c r="A28" s="207" t="s">
        <v>6</v>
      </c>
      <c r="B28" s="382">
        <v>1.1045115499999999E-2</v>
      </c>
      <c r="C28" s="1" t="s">
        <v>1093</v>
      </c>
      <c r="D28" s="328">
        <v>16500204</v>
      </c>
      <c r="E28" s="301">
        <v>1</v>
      </c>
      <c r="F28" s="1" t="s">
        <v>1093</v>
      </c>
      <c r="G28" s="100">
        <v>-0.11705402400000001</v>
      </c>
      <c r="H28" s="292">
        <v>1</v>
      </c>
      <c r="I28" s="102" t="s">
        <v>1093</v>
      </c>
      <c r="J28" s="331">
        <v>16281335</v>
      </c>
      <c r="K28" s="294">
        <v>1</v>
      </c>
      <c r="L28" s="332">
        <v>-0.12876606199999999</v>
      </c>
      <c r="M28" s="1" t="s">
        <v>1093</v>
      </c>
      <c r="N28" s="220" t="s">
        <v>1093</v>
      </c>
      <c r="O28" s="520"/>
      <c r="P28" s="220"/>
      <c r="Q28" s="220"/>
      <c r="R28" s="220"/>
      <c r="S28" s="220"/>
      <c r="T28" s="114"/>
      <c r="U28" s="114"/>
      <c r="V28" s="114"/>
      <c r="W28" s="114"/>
      <c r="X28" s="113"/>
      <c r="Y28" s="113"/>
    </row>
    <row r="29" spans="1:25" x14ac:dyDescent="0.2">
      <c r="A29" s="12" t="s">
        <v>738</v>
      </c>
      <c r="B29" s="2"/>
      <c r="C29" s="4"/>
      <c r="G29" s="196" t="s">
        <v>3776</v>
      </c>
      <c r="H29" s="3"/>
      <c r="I29" s="3"/>
      <c r="J29" s="196" t="s">
        <v>3777</v>
      </c>
      <c r="K29" s="3"/>
      <c r="L29" s="3"/>
      <c r="M29" s="3"/>
      <c r="N29" s="220"/>
      <c r="O29" s="220"/>
      <c r="P29" s="220"/>
      <c r="Q29" s="220"/>
      <c r="R29" s="3"/>
      <c r="S29" s="3"/>
    </row>
    <row r="30" spans="1:25" x14ac:dyDescent="0.2">
      <c r="A30" s="12"/>
      <c r="G30" s="4"/>
      <c r="K30" s="3"/>
      <c r="L30" s="3"/>
      <c r="M30" s="3"/>
      <c r="N30" s="3"/>
      <c r="O30" s="3"/>
      <c r="P30" s="3"/>
      <c r="Q30" s="3"/>
      <c r="R30" s="3"/>
      <c r="S30" s="3"/>
    </row>
    <row r="32" spans="1:25" x14ac:dyDescent="0.2">
      <c r="A32" s="574" t="s">
        <v>3778</v>
      </c>
      <c r="B32" s="574"/>
      <c r="C32" s="574"/>
      <c r="D32" s="574"/>
      <c r="E32" s="574" t="s">
        <v>3779</v>
      </c>
      <c r="F32" s="574"/>
      <c r="G32" s="574"/>
      <c r="H32" s="574"/>
      <c r="J32" s="575" t="s">
        <v>3787</v>
      </c>
      <c r="K32" s="575"/>
      <c r="L32" s="575"/>
      <c r="M32" s="575"/>
      <c r="N32" s="575"/>
      <c r="O32" s="575"/>
      <c r="P32" s="575"/>
      <c r="R32" s="575"/>
      <c r="S32" s="575"/>
      <c r="T32" s="575"/>
      <c r="U32" s="575"/>
      <c r="V32" s="575"/>
      <c r="W32" s="575"/>
      <c r="X32" s="575"/>
    </row>
  </sheetData>
  <mergeCells count="9">
    <mergeCell ref="R32:X32"/>
    <mergeCell ref="J32:P32"/>
    <mergeCell ref="A12:A13"/>
    <mergeCell ref="J10:L11"/>
    <mergeCell ref="A32:D32"/>
    <mergeCell ref="E32:H32"/>
    <mergeCell ref="B10:B11"/>
    <mergeCell ref="D10:E11"/>
    <mergeCell ref="G10:H11"/>
  </mergeCells>
  <pageMargins left="0.78740157480314965" right="0.78740157480314965" top="0.98425196850393704" bottom="0.98425196850393704" header="0.51181102362204722" footer="0.51181102362204722"/>
  <pageSetup paperSize="9" scale="48" orientation="landscape" r:id="rId1"/>
  <headerFooter alignWithMargins="0">
    <oddHeader>&amp;A</oddHeader>
    <oddFooter>Page &amp;P</oddFooter>
  </headerFooter>
  <colBreaks count="1" manualBreakCount="1">
    <brk id="1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6"/>
  <dimension ref="A9:Q93"/>
  <sheetViews>
    <sheetView showGridLines="0" zoomScale="85" zoomScaleNormal="85" workbookViewId="0">
      <selection activeCell="C12" sqref="C12:F12"/>
    </sheetView>
  </sheetViews>
  <sheetFormatPr baseColWidth="10" defaultColWidth="9.140625" defaultRowHeight="12.75" x14ac:dyDescent="0.2"/>
  <cols>
    <col min="1" max="1" width="5.7109375" style="3" customWidth="1"/>
    <col min="2" max="2" width="30.140625" style="3" bestFit="1" customWidth="1"/>
    <col min="3" max="3" width="10.28515625" style="3" customWidth="1"/>
    <col min="4" max="5" width="9.7109375" style="3" customWidth="1"/>
    <col min="6" max="6" width="10.85546875" style="3" customWidth="1"/>
    <col min="7" max="7" width="9.7109375" style="3" customWidth="1"/>
    <col min="8" max="9" width="9.7109375" style="4" customWidth="1"/>
    <col min="10" max="10" width="10.140625" style="4" customWidth="1"/>
    <col min="11" max="13" width="9.7109375" style="4" customWidth="1"/>
    <col min="14" max="14" width="4.7109375" style="4" customWidth="1"/>
    <col min="15" max="17" width="9.7109375" style="3" customWidth="1"/>
    <col min="18" max="19" width="9.140625" style="3"/>
    <col min="20" max="20" width="4.7109375" style="3" customWidth="1"/>
    <col min="21" max="16384" width="9.140625" style="3"/>
  </cols>
  <sheetData>
    <row r="9" spans="1:14" ht="13.5" thickBot="1" x14ac:dyDescent="0.25"/>
    <row r="10" spans="1:14" ht="13.5" customHeight="1" x14ac:dyDescent="0.2">
      <c r="A10" s="565" t="s">
        <v>653</v>
      </c>
      <c r="B10" s="639"/>
      <c r="C10" s="576" t="s">
        <v>3770</v>
      </c>
      <c r="E10" s="578" t="s">
        <v>3771</v>
      </c>
      <c r="F10" s="579"/>
      <c r="G10" s="4"/>
      <c r="H10" s="582" t="s">
        <v>3772</v>
      </c>
      <c r="I10" s="583"/>
      <c r="J10" s="3"/>
      <c r="K10" s="3"/>
      <c r="L10" s="3"/>
      <c r="M10" s="3"/>
      <c r="N10" s="3"/>
    </row>
    <row r="11" spans="1:14" ht="13.5" customHeight="1" thickBot="1" x14ac:dyDescent="0.25">
      <c r="A11" s="640"/>
      <c r="B11" s="641"/>
      <c r="C11" s="577"/>
      <c r="D11" s="1"/>
      <c r="E11" s="580"/>
      <c r="F11" s="581"/>
      <c r="G11" s="1"/>
      <c r="H11" s="584"/>
      <c r="I11" s="585"/>
      <c r="J11" s="1"/>
      <c r="K11" s="3"/>
      <c r="L11" s="3"/>
      <c r="M11" s="3"/>
      <c r="N11" s="3"/>
    </row>
    <row r="12" spans="1:14" ht="46.5" customHeight="1" x14ac:dyDescent="0.2">
      <c r="A12" s="640"/>
      <c r="B12" s="641"/>
      <c r="C12" s="380" t="s">
        <v>841</v>
      </c>
      <c r="D12" s="369"/>
      <c r="E12" s="433" t="s">
        <v>773</v>
      </c>
      <c r="F12" s="434" t="s">
        <v>842</v>
      </c>
      <c r="G12" s="1"/>
      <c r="H12" s="202" t="s">
        <v>841</v>
      </c>
      <c r="I12" s="203" t="s">
        <v>885</v>
      </c>
      <c r="J12" s="1"/>
      <c r="K12" s="3"/>
      <c r="L12" s="3"/>
      <c r="M12" s="3"/>
      <c r="N12" s="3"/>
    </row>
    <row r="13" spans="1:14" ht="12.75" customHeight="1" thickBot="1" x14ac:dyDescent="0.25">
      <c r="A13" s="567"/>
      <c r="B13" s="642"/>
      <c r="C13" s="204" t="s">
        <v>3774</v>
      </c>
      <c r="D13" s="1"/>
      <c r="E13" s="199">
        <v>2020</v>
      </c>
      <c r="F13" s="201">
        <v>2020</v>
      </c>
      <c r="G13" s="1"/>
      <c r="H13" s="184" t="s">
        <v>3775</v>
      </c>
      <c r="I13" s="319" t="s">
        <v>3775</v>
      </c>
      <c r="J13" s="1"/>
      <c r="K13" s="3"/>
      <c r="L13" s="3"/>
      <c r="M13" s="3"/>
      <c r="N13" s="3"/>
    </row>
    <row r="14" spans="1:14" ht="20.25" customHeight="1" x14ac:dyDescent="0.2">
      <c r="A14" s="142" t="s">
        <v>970</v>
      </c>
      <c r="B14" s="404" t="s">
        <v>3719</v>
      </c>
      <c r="C14" s="111">
        <v>8.9427751999999992E-3</v>
      </c>
      <c r="D14" s="4" t="s">
        <v>1093</v>
      </c>
      <c r="E14" s="334">
        <v>1088076</v>
      </c>
      <c r="F14" s="402">
        <v>6.5943184700000004E-2</v>
      </c>
      <c r="G14" s="4" t="s">
        <v>1093</v>
      </c>
      <c r="H14" s="224">
        <v>-6.5599941999999994E-2</v>
      </c>
      <c r="I14" s="226">
        <v>3.49205696E-2</v>
      </c>
      <c r="J14" s="3"/>
      <c r="K14" s="3"/>
      <c r="L14" s="3"/>
      <c r="M14" s="3"/>
      <c r="N14" s="3"/>
    </row>
    <row r="15" spans="1:14" ht="20.25" customHeight="1" x14ac:dyDescent="0.2">
      <c r="A15" s="142" t="s">
        <v>941</v>
      </c>
      <c r="B15" s="405" t="s">
        <v>3720</v>
      </c>
      <c r="C15" s="111">
        <v>2.9276433500000001E-2</v>
      </c>
      <c r="D15" s="4" t="s">
        <v>1093</v>
      </c>
      <c r="E15" s="335">
        <v>948248</v>
      </c>
      <c r="F15" s="385">
        <v>5.7468865199999997E-2</v>
      </c>
      <c r="G15" s="4" t="s">
        <v>1093</v>
      </c>
      <c r="H15" s="99">
        <v>-0.17383879799999999</v>
      </c>
      <c r="I15" s="217">
        <v>9.1214884900000001E-2</v>
      </c>
      <c r="J15" s="3"/>
      <c r="K15" s="3"/>
      <c r="L15" s="3"/>
      <c r="M15" s="3"/>
      <c r="N15" s="3"/>
    </row>
    <row r="16" spans="1:14" ht="20.25" customHeight="1" x14ac:dyDescent="0.2">
      <c r="A16" s="142" t="s">
        <v>967</v>
      </c>
      <c r="B16" s="405" t="s">
        <v>3676</v>
      </c>
      <c r="C16" s="111">
        <v>5.9229579999999999E-3</v>
      </c>
      <c r="D16" s="4" t="s">
        <v>1093</v>
      </c>
      <c r="E16" s="335">
        <v>674624</v>
      </c>
      <c r="F16" s="385">
        <v>4.0885797500000001E-2</v>
      </c>
      <c r="G16" s="4" t="s">
        <v>1093</v>
      </c>
      <c r="H16" s="99">
        <v>-0.270612886</v>
      </c>
      <c r="I16" s="217">
        <v>0.11442318680000001</v>
      </c>
      <c r="J16" s="3"/>
      <c r="K16" s="3"/>
      <c r="L16" s="3"/>
      <c r="M16" s="3"/>
      <c r="N16" s="3"/>
    </row>
    <row r="17" spans="1:14" ht="20.25" customHeight="1" x14ac:dyDescent="0.2">
      <c r="A17" s="142" t="s">
        <v>971</v>
      </c>
      <c r="B17" s="405" t="s">
        <v>3721</v>
      </c>
      <c r="C17" s="111">
        <v>-3.740302E-3</v>
      </c>
      <c r="D17" s="4" t="s">
        <v>1093</v>
      </c>
      <c r="E17" s="335">
        <v>1043938</v>
      </c>
      <c r="F17" s="385">
        <v>6.3268187500000003E-2</v>
      </c>
      <c r="G17" s="4" t="s">
        <v>1093</v>
      </c>
      <c r="H17" s="99">
        <v>6.9667478199999994E-2</v>
      </c>
      <c r="I17" s="217">
        <v>-3.1082309999999998E-2</v>
      </c>
      <c r="J17" s="3"/>
      <c r="K17" s="3"/>
      <c r="L17" s="3"/>
      <c r="M17" s="3"/>
      <c r="N17" s="3"/>
    </row>
    <row r="18" spans="1:14" ht="20.25" customHeight="1" x14ac:dyDescent="0.2">
      <c r="A18" s="142" t="s">
        <v>939</v>
      </c>
      <c r="B18" s="405" t="s">
        <v>3722</v>
      </c>
      <c r="C18" s="111">
        <v>2.5843152599999999E-2</v>
      </c>
      <c r="D18" s="4" t="s">
        <v>1093</v>
      </c>
      <c r="E18" s="335">
        <v>1687381</v>
      </c>
      <c r="F18" s="385">
        <v>0.1022642508</v>
      </c>
      <c r="G18" s="4" t="s">
        <v>1093</v>
      </c>
      <c r="H18" s="99">
        <v>-0.106378393</v>
      </c>
      <c r="I18" s="217">
        <v>9.1827927500000003E-2</v>
      </c>
      <c r="J18" s="3"/>
      <c r="K18" s="3"/>
      <c r="L18" s="3"/>
      <c r="M18" s="3"/>
      <c r="N18" s="3"/>
    </row>
    <row r="19" spans="1:14" ht="20.25" customHeight="1" x14ac:dyDescent="0.2">
      <c r="A19" s="142" t="s">
        <v>966</v>
      </c>
      <c r="B19" s="405" t="s">
        <v>3723</v>
      </c>
      <c r="C19" s="111">
        <v>2.1556399999999999E-5</v>
      </c>
      <c r="D19" s="4" t="s">
        <v>1093</v>
      </c>
      <c r="E19" s="335">
        <v>2405520</v>
      </c>
      <c r="F19" s="385">
        <v>0.14578728839999999</v>
      </c>
      <c r="G19" s="4" t="s">
        <v>1093</v>
      </c>
      <c r="H19" s="99">
        <v>-0.163656365</v>
      </c>
      <c r="I19" s="217">
        <v>0.21518846150000001</v>
      </c>
      <c r="J19" s="3"/>
      <c r="K19" s="3"/>
      <c r="L19" s="3"/>
      <c r="M19" s="3"/>
      <c r="N19" s="3"/>
    </row>
    <row r="20" spans="1:14" ht="20.25" customHeight="1" x14ac:dyDescent="0.2">
      <c r="A20" s="142" t="s">
        <v>972</v>
      </c>
      <c r="B20" s="405" t="s">
        <v>3724</v>
      </c>
      <c r="C20" s="111">
        <v>1.11290257E-2</v>
      </c>
      <c r="D20" s="4" t="s">
        <v>1093</v>
      </c>
      <c r="E20" s="335">
        <v>448879</v>
      </c>
      <c r="F20" s="385">
        <v>2.7204451500000001E-2</v>
      </c>
      <c r="G20" s="4" t="s">
        <v>1093</v>
      </c>
      <c r="H20" s="99">
        <v>-5.6957079000000001E-2</v>
      </c>
      <c r="I20" s="217">
        <v>1.23938833E-2</v>
      </c>
      <c r="J20" s="3"/>
      <c r="K20" s="3"/>
      <c r="L20" s="3"/>
      <c r="M20" s="3"/>
      <c r="N20" s="3"/>
    </row>
    <row r="21" spans="1:14" ht="20.25" customHeight="1" x14ac:dyDescent="0.2">
      <c r="A21" s="142" t="s">
        <v>937</v>
      </c>
      <c r="B21" s="405" t="s">
        <v>3725</v>
      </c>
      <c r="C21" s="111">
        <v>9.4830537000000006E-3</v>
      </c>
      <c r="D21" s="4" t="s">
        <v>1093</v>
      </c>
      <c r="E21" s="335">
        <v>1781215</v>
      </c>
      <c r="F21" s="385">
        <v>0.10795108959999999</v>
      </c>
      <c r="G21" s="4" t="s">
        <v>1093</v>
      </c>
      <c r="H21" s="99">
        <v>-0.14698814499999999</v>
      </c>
      <c r="I21" s="217">
        <v>0.1403154358</v>
      </c>
      <c r="J21" s="3"/>
      <c r="K21" s="3"/>
      <c r="L21" s="3"/>
      <c r="M21" s="3"/>
      <c r="N21" s="3"/>
    </row>
    <row r="22" spans="1:14" ht="20.25" customHeight="1" x14ac:dyDescent="0.2">
      <c r="A22" s="142" t="s">
        <v>973</v>
      </c>
      <c r="B22" s="405" t="s">
        <v>3726</v>
      </c>
      <c r="C22" s="111">
        <v>2.5246072800000002E-2</v>
      </c>
      <c r="D22" s="4" t="s">
        <v>1093</v>
      </c>
      <c r="E22" s="335">
        <v>728429</v>
      </c>
      <c r="F22" s="385">
        <v>4.4146666299999998E-2</v>
      </c>
      <c r="G22" s="4" t="s">
        <v>1093</v>
      </c>
      <c r="H22" s="99">
        <v>-0.117006524</v>
      </c>
      <c r="I22" s="217">
        <v>4.4126722899999998E-2</v>
      </c>
      <c r="J22" s="3"/>
      <c r="K22" s="3"/>
      <c r="L22" s="3"/>
      <c r="M22" s="3"/>
      <c r="N22" s="3"/>
    </row>
    <row r="23" spans="1:14" ht="20.25" customHeight="1" x14ac:dyDescent="0.2">
      <c r="A23" s="142" t="s">
        <v>974</v>
      </c>
      <c r="B23" s="405" t="s">
        <v>3727</v>
      </c>
      <c r="C23" s="111">
        <v>-1.3702188000000001E-2</v>
      </c>
      <c r="D23" s="4" t="s">
        <v>1093</v>
      </c>
      <c r="E23" s="335">
        <v>403424</v>
      </c>
      <c r="F23" s="385">
        <v>2.4449637100000001E-2</v>
      </c>
      <c r="G23" s="4" t="s">
        <v>1093</v>
      </c>
      <c r="H23" s="99">
        <v>-0.17011991400000001</v>
      </c>
      <c r="I23" s="217">
        <v>3.7797892499999999E-2</v>
      </c>
      <c r="J23" s="3"/>
      <c r="K23" s="3"/>
      <c r="L23" s="3"/>
      <c r="M23" s="3"/>
      <c r="N23" s="3"/>
    </row>
    <row r="24" spans="1:14" ht="20.25" customHeight="1" x14ac:dyDescent="0.2">
      <c r="A24" s="142" t="s">
        <v>975</v>
      </c>
      <c r="B24" s="405" t="s">
        <v>3728</v>
      </c>
      <c r="C24" s="111">
        <v>2.5218238600000002E-2</v>
      </c>
      <c r="D24" s="4" t="s">
        <v>1093</v>
      </c>
      <c r="E24" s="335">
        <v>716738</v>
      </c>
      <c r="F24" s="385">
        <v>4.34381296E-2</v>
      </c>
      <c r="G24" s="4" t="s">
        <v>1093</v>
      </c>
      <c r="H24" s="99">
        <v>-7.9503700999999996E-2</v>
      </c>
      <c r="I24" s="217">
        <v>2.8300075399999999E-2</v>
      </c>
      <c r="J24" s="3"/>
      <c r="K24" s="3"/>
      <c r="L24" s="3"/>
      <c r="M24" s="3"/>
      <c r="N24" s="3"/>
    </row>
    <row r="25" spans="1:14" ht="20.25" customHeight="1" x14ac:dyDescent="0.2">
      <c r="A25" s="142" t="s">
        <v>976</v>
      </c>
      <c r="B25" s="405" t="s">
        <v>3729</v>
      </c>
      <c r="C25" s="111">
        <v>2.16604712E-2</v>
      </c>
      <c r="D25" s="4" t="s">
        <v>1093</v>
      </c>
      <c r="E25" s="335">
        <v>299848</v>
      </c>
      <c r="F25" s="385">
        <v>1.81723814E-2</v>
      </c>
      <c r="G25" s="4" t="s">
        <v>1093</v>
      </c>
      <c r="H25" s="99">
        <v>-0.145659173</v>
      </c>
      <c r="I25" s="217">
        <v>2.33705913E-2</v>
      </c>
      <c r="J25" s="3"/>
      <c r="K25" s="3"/>
      <c r="L25" s="3"/>
      <c r="M25" s="3"/>
      <c r="N25" s="3"/>
    </row>
    <row r="26" spans="1:14" ht="20.25" customHeight="1" x14ac:dyDescent="0.2">
      <c r="A26" s="142" t="s">
        <v>977</v>
      </c>
      <c r="B26" s="405" t="s">
        <v>3730</v>
      </c>
      <c r="C26" s="111">
        <v>-2.3699860000000001E-3</v>
      </c>
      <c r="D26" s="4" t="s">
        <v>1093</v>
      </c>
      <c r="E26" s="335">
        <v>398445</v>
      </c>
      <c r="F26" s="385">
        <v>2.4147883299999999E-2</v>
      </c>
      <c r="G26" s="4" t="s">
        <v>1093</v>
      </c>
      <c r="H26" s="99">
        <v>-0.188205452</v>
      </c>
      <c r="I26" s="217">
        <v>4.22295367E-2</v>
      </c>
      <c r="J26" s="3"/>
      <c r="K26" s="3"/>
      <c r="L26" s="3"/>
      <c r="M26" s="3"/>
      <c r="N26" s="3"/>
    </row>
    <row r="27" spans="1:14" ht="20.25" customHeight="1" x14ac:dyDescent="0.2">
      <c r="A27" s="142" t="s">
        <v>978</v>
      </c>
      <c r="B27" s="405" t="s">
        <v>3731</v>
      </c>
      <c r="C27" s="111">
        <v>-6.1326530000000001E-3</v>
      </c>
      <c r="D27" s="4" t="s">
        <v>1093</v>
      </c>
      <c r="E27" s="335">
        <v>987874</v>
      </c>
      <c r="F27" s="385">
        <v>5.9870411300000002E-2</v>
      </c>
      <c r="G27" s="4" t="s">
        <v>1093</v>
      </c>
      <c r="H27" s="99">
        <v>-3.0123989E-2</v>
      </c>
      <c r="I27" s="217">
        <v>1.40268349E-2</v>
      </c>
      <c r="J27" s="3"/>
      <c r="K27" s="3"/>
      <c r="L27" s="3"/>
      <c r="M27" s="3"/>
      <c r="N27" s="3"/>
    </row>
    <row r="28" spans="1:14" ht="20.25" customHeight="1" x14ac:dyDescent="0.2">
      <c r="A28" s="142" t="s">
        <v>979</v>
      </c>
      <c r="B28" s="405" t="s">
        <v>3732</v>
      </c>
      <c r="C28" s="111">
        <v>-5.3619169999999999E-3</v>
      </c>
      <c r="D28" s="4" t="s">
        <v>1093</v>
      </c>
      <c r="E28" s="335">
        <v>758285</v>
      </c>
      <c r="F28" s="385">
        <v>4.5956098500000001E-2</v>
      </c>
      <c r="G28" s="4" t="s">
        <v>1093</v>
      </c>
      <c r="H28" s="99">
        <v>-2.5326835999999998E-2</v>
      </c>
      <c r="I28" s="217">
        <v>9.0077487000000001E-3</v>
      </c>
      <c r="J28" s="3"/>
      <c r="K28" s="3"/>
      <c r="L28" s="3"/>
      <c r="M28" s="3"/>
      <c r="N28" s="3"/>
    </row>
    <row r="29" spans="1:14" ht="20.25" customHeight="1" x14ac:dyDescent="0.2">
      <c r="A29" s="142" t="s">
        <v>980</v>
      </c>
      <c r="B29" s="405" t="s">
        <v>3733</v>
      </c>
      <c r="C29" s="111">
        <v>2.39750016E-2</v>
      </c>
      <c r="D29" s="4" t="s">
        <v>1093</v>
      </c>
      <c r="E29" s="335">
        <v>236552</v>
      </c>
      <c r="F29" s="385">
        <v>1.4336307600000001E-2</v>
      </c>
      <c r="G29" s="4" t="s">
        <v>1093</v>
      </c>
      <c r="H29" s="99">
        <v>-0.101031022</v>
      </c>
      <c r="I29" s="217">
        <v>1.2153420599999999E-2</v>
      </c>
      <c r="J29" s="3"/>
      <c r="K29" s="3"/>
      <c r="L29" s="3"/>
      <c r="M29" s="3"/>
      <c r="N29" s="3"/>
    </row>
    <row r="30" spans="1:14" ht="20.25" customHeight="1" x14ac:dyDescent="0.2">
      <c r="A30" s="142" t="s">
        <v>981</v>
      </c>
      <c r="B30" s="405" t="s">
        <v>3734</v>
      </c>
      <c r="C30" s="111">
        <v>1.134761E-3</v>
      </c>
      <c r="D30" s="4" t="s">
        <v>1093</v>
      </c>
      <c r="E30" s="335">
        <v>257375</v>
      </c>
      <c r="F30" s="385">
        <v>1.5598292E-2</v>
      </c>
      <c r="G30" s="4" t="s">
        <v>1093</v>
      </c>
      <c r="H30" s="99">
        <v>-6.7961410999999999E-2</v>
      </c>
      <c r="I30" s="217">
        <v>8.5793960999999992E-3</v>
      </c>
      <c r="J30" s="3"/>
      <c r="K30" s="3"/>
      <c r="L30" s="3"/>
      <c r="M30" s="3"/>
      <c r="N30" s="3"/>
    </row>
    <row r="31" spans="1:14" ht="20.25" customHeight="1" x14ac:dyDescent="0.2">
      <c r="A31" s="142" t="s">
        <v>982</v>
      </c>
      <c r="B31" s="405" t="s">
        <v>3735</v>
      </c>
      <c r="C31" s="111">
        <v>-1.6128638000000001E-2</v>
      </c>
      <c r="D31" s="4" t="s">
        <v>1093</v>
      </c>
      <c r="E31" s="335">
        <v>125583</v>
      </c>
      <c r="F31" s="385">
        <v>7.6109968000000004E-3</v>
      </c>
      <c r="G31" s="4" t="s">
        <v>1093</v>
      </c>
      <c r="H31" s="99">
        <v>3.9740692000000001E-2</v>
      </c>
      <c r="I31" s="217">
        <v>-2.1943359999999999E-3</v>
      </c>
      <c r="J31" s="3"/>
      <c r="K31" s="3"/>
      <c r="L31" s="3"/>
      <c r="M31" s="3"/>
      <c r="N31" s="3"/>
    </row>
    <row r="32" spans="1:14" ht="20.25" customHeight="1" x14ac:dyDescent="0.2">
      <c r="A32" s="142" t="s">
        <v>983</v>
      </c>
      <c r="B32" s="405" t="s">
        <v>3736</v>
      </c>
      <c r="C32" s="111">
        <v>1.32607626E-2</v>
      </c>
      <c r="D32" s="4" t="s">
        <v>1093</v>
      </c>
      <c r="E32" s="335">
        <v>272035</v>
      </c>
      <c r="F32" s="385">
        <v>1.6486765899999999E-2</v>
      </c>
      <c r="G32" s="4" t="s">
        <v>1093</v>
      </c>
      <c r="H32" s="99">
        <v>-0.13123942099999999</v>
      </c>
      <c r="I32" s="217">
        <v>1.87867151E-2</v>
      </c>
      <c r="J32" s="3"/>
      <c r="K32" s="3"/>
      <c r="L32" s="3"/>
      <c r="M32" s="3"/>
      <c r="N32" s="3"/>
    </row>
    <row r="33" spans="1:14" ht="20.25" customHeight="1" x14ac:dyDescent="0.2">
      <c r="A33" s="142" t="s">
        <v>984</v>
      </c>
      <c r="B33" s="405" t="s">
        <v>3737</v>
      </c>
      <c r="C33" s="111">
        <v>2.5220702899999999E-2</v>
      </c>
      <c r="D33" s="4" t="s">
        <v>1093</v>
      </c>
      <c r="E33" s="335">
        <v>200090</v>
      </c>
      <c r="F33" s="385">
        <v>1.2126516699999999E-2</v>
      </c>
      <c r="G33" s="4" t="s">
        <v>1093</v>
      </c>
      <c r="H33" s="99">
        <v>-0.15250217099999999</v>
      </c>
      <c r="I33" s="217">
        <v>1.6459804799999998E-2</v>
      </c>
      <c r="J33" s="3"/>
      <c r="K33" s="3"/>
      <c r="L33" s="3"/>
      <c r="M33" s="3"/>
      <c r="N33" s="3"/>
    </row>
    <row r="34" spans="1:14" ht="20.25" customHeight="1" x14ac:dyDescent="0.2">
      <c r="A34" s="142" t="s">
        <v>985</v>
      </c>
      <c r="B34" s="405" t="s">
        <v>3738</v>
      </c>
      <c r="C34" s="111">
        <v>-2.0551843E-2</v>
      </c>
      <c r="D34" s="4" t="s">
        <v>1093</v>
      </c>
      <c r="E34" s="335">
        <v>164328</v>
      </c>
      <c r="F34" s="385">
        <v>9.9591495999999998E-3</v>
      </c>
      <c r="G34" s="4" t="s">
        <v>1093</v>
      </c>
      <c r="H34" s="99">
        <v>-9.0688755999999995E-2</v>
      </c>
      <c r="I34" s="217">
        <v>7.4922855000000002E-3</v>
      </c>
      <c r="J34" s="3"/>
      <c r="K34" s="3"/>
      <c r="L34" s="3"/>
      <c r="M34" s="3"/>
      <c r="N34" s="3"/>
    </row>
    <row r="35" spans="1:14" ht="20.25" customHeight="1" x14ac:dyDescent="0.2">
      <c r="A35" s="142" t="s">
        <v>986</v>
      </c>
      <c r="B35" s="405" t="s">
        <v>3739</v>
      </c>
      <c r="C35" s="111">
        <v>-2.1297920000000001E-2</v>
      </c>
      <c r="D35" s="4" t="s">
        <v>1093</v>
      </c>
      <c r="E35" s="335">
        <v>11620</v>
      </c>
      <c r="F35" s="385">
        <v>7.0423369999999999E-4</v>
      </c>
      <c r="G35" s="4" t="s">
        <v>1093</v>
      </c>
      <c r="H35" s="99">
        <v>-8.3632020000000001E-3</v>
      </c>
      <c r="I35" s="217">
        <v>4.4801E-5</v>
      </c>
      <c r="J35" s="3"/>
      <c r="K35" s="3"/>
      <c r="L35" s="3"/>
      <c r="M35" s="3"/>
      <c r="N35" s="3"/>
    </row>
    <row r="36" spans="1:14" ht="20.25" customHeight="1" x14ac:dyDescent="0.2">
      <c r="A36" s="142" t="s">
        <v>987</v>
      </c>
      <c r="B36" s="405" t="s">
        <v>3740</v>
      </c>
      <c r="C36" s="111">
        <v>5.1114590000000001E-2</v>
      </c>
      <c r="D36" s="4" t="s">
        <v>1093</v>
      </c>
      <c r="E36" s="335">
        <v>835059</v>
      </c>
      <c r="F36" s="385">
        <v>5.0609010699999998E-2</v>
      </c>
      <c r="G36" s="4" t="s">
        <v>1093</v>
      </c>
      <c r="H36" s="99">
        <v>-0.15220072900000001</v>
      </c>
      <c r="I36" s="217">
        <v>6.8533223599999998E-2</v>
      </c>
      <c r="J36" s="3"/>
      <c r="K36" s="3"/>
      <c r="L36" s="3"/>
      <c r="M36" s="3"/>
      <c r="N36" s="3"/>
    </row>
    <row r="37" spans="1:14" ht="20.25" customHeight="1" x14ac:dyDescent="0.2">
      <c r="A37" s="93" t="s">
        <v>988</v>
      </c>
      <c r="B37" s="405" t="s">
        <v>3741</v>
      </c>
      <c r="C37" s="111">
        <v>-3.3026809999999997E-2</v>
      </c>
      <c r="D37" s="4" t="s">
        <v>1093</v>
      </c>
      <c r="E37" s="335">
        <v>5812</v>
      </c>
      <c r="F37" s="385">
        <v>3.5223809999999998E-4</v>
      </c>
      <c r="G37" s="4" t="s">
        <v>1093</v>
      </c>
      <c r="H37" s="99">
        <v>-0.22153763700000001</v>
      </c>
      <c r="I37" s="217">
        <v>7.5613160000000004E-4</v>
      </c>
      <c r="J37" s="3"/>
      <c r="K37" s="3"/>
      <c r="L37" s="3"/>
      <c r="M37" s="3"/>
      <c r="N37" s="3"/>
    </row>
    <row r="38" spans="1:14" ht="20.25" customHeight="1" x14ac:dyDescent="0.2">
      <c r="A38" s="93" t="s">
        <v>989</v>
      </c>
      <c r="B38" s="405" t="s">
        <v>3742</v>
      </c>
      <c r="C38" s="111">
        <v>4.0334728E-2</v>
      </c>
      <c r="D38" s="4" t="s">
        <v>1093</v>
      </c>
      <c r="E38" s="335">
        <v>11151</v>
      </c>
      <c r="F38" s="385">
        <v>6.7580980000000004E-4</v>
      </c>
      <c r="G38" s="4" t="s">
        <v>1093</v>
      </c>
      <c r="H38" s="99">
        <v>-0.103040541</v>
      </c>
      <c r="I38" s="217">
        <v>5.8561340000000005E-4</v>
      </c>
      <c r="J38" s="3"/>
      <c r="K38" s="3"/>
      <c r="L38" s="3"/>
      <c r="M38" s="3"/>
      <c r="N38" s="3"/>
    </row>
    <row r="39" spans="1:14" ht="20.25" customHeight="1" thickBot="1" x14ac:dyDescent="0.25">
      <c r="A39" s="93" t="s">
        <v>990</v>
      </c>
      <c r="B39" s="405" t="s">
        <v>3743</v>
      </c>
      <c r="C39" s="111">
        <v>-6.5077829999999996E-3</v>
      </c>
      <c r="D39" s="4" t="s">
        <v>1093</v>
      </c>
      <c r="E39" s="335">
        <v>9675</v>
      </c>
      <c r="F39" s="385">
        <v>5.8635640000000004E-4</v>
      </c>
      <c r="G39" s="4" t="s">
        <v>1093</v>
      </c>
      <c r="H39" s="166">
        <v>-0.14357794099999999</v>
      </c>
      <c r="I39" s="235">
        <v>7.4150270000000002E-4</v>
      </c>
      <c r="J39" s="3"/>
      <c r="K39" s="3"/>
      <c r="L39" s="3"/>
      <c r="M39" s="3"/>
      <c r="N39" s="3"/>
    </row>
    <row r="40" spans="1:14" ht="13.5" thickBot="1" x14ac:dyDescent="0.25">
      <c r="A40" s="91" t="s">
        <v>726</v>
      </c>
      <c r="B40" s="406"/>
      <c r="C40" s="382">
        <v>1.1045115499999999E-2</v>
      </c>
      <c r="D40" s="4" t="s">
        <v>1093</v>
      </c>
      <c r="E40" s="328">
        <v>16500204</v>
      </c>
      <c r="F40" s="291">
        <v>1</v>
      </c>
      <c r="G40" s="4" t="s">
        <v>1093</v>
      </c>
      <c r="H40" s="339">
        <v>-0.11705402400000001</v>
      </c>
      <c r="I40" s="230">
        <v>1</v>
      </c>
      <c r="J40" s="3"/>
      <c r="K40" s="3"/>
      <c r="L40" s="3"/>
      <c r="M40" s="3"/>
      <c r="N40" s="3"/>
    </row>
    <row r="41" spans="1:14" x14ac:dyDescent="0.2">
      <c r="A41" s="12" t="s">
        <v>738</v>
      </c>
      <c r="D41" s="4"/>
      <c r="E41" s="4"/>
      <c r="F41" s="4"/>
      <c r="G41" s="4"/>
      <c r="H41" s="3"/>
      <c r="I41" s="3"/>
      <c r="J41" s="3"/>
      <c r="K41" s="3"/>
      <c r="L41" s="3"/>
      <c r="M41" s="3"/>
      <c r="N41" s="3"/>
    </row>
    <row r="42" spans="1:14" x14ac:dyDescent="0.2">
      <c r="G42" s="4"/>
      <c r="L42" s="3"/>
      <c r="M42" s="3"/>
      <c r="N42" s="3"/>
    </row>
    <row r="43" spans="1:14" x14ac:dyDescent="0.2">
      <c r="A43" s="15" t="s">
        <v>886</v>
      </c>
    </row>
    <row r="66" spans="1:14" x14ac:dyDescent="0.2">
      <c r="A66" s="15" t="s">
        <v>3671</v>
      </c>
    </row>
    <row r="67" spans="1:14" x14ac:dyDescent="0.2">
      <c r="G67" s="4"/>
      <c r="K67" s="3"/>
      <c r="L67" s="3"/>
      <c r="M67" s="3"/>
      <c r="N67" s="3"/>
    </row>
    <row r="68" spans="1:14" x14ac:dyDescent="0.2">
      <c r="G68" s="477"/>
      <c r="H68" s="477"/>
      <c r="I68" s="477"/>
      <c r="J68" s="478"/>
    </row>
    <row r="69" spans="1:14" x14ac:dyDescent="0.2">
      <c r="G69" s="477"/>
      <c r="H69" s="477"/>
      <c r="I69" s="477"/>
      <c r="J69" s="478"/>
    </row>
    <row r="70" spans="1:14" x14ac:dyDescent="0.2">
      <c r="G70" s="477"/>
      <c r="H70" s="477"/>
      <c r="I70" s="477"/>
      <c r="J70" s="478"/>
    </row>
    <row r="71" spans="1:14" x14ac:dyDescent="0.2">
      <c r="G71" s="477"/>
      <c r="H71" s="477"/>
      <c r="I71" s="477"/>
      <c r="J71" s="478"/>
    </row>
    <row r="72" spans="1:14" x14ac:dyDescent="0.2">
      <c r="G72" s="477"/>
      <c r="H72" s="477"/>
      <c r="I72" s="477"/>
      <c r="J72" s="478"/>
    </row>
    <row r="90" spans="16:17" x14ac:dyDescent="0.2">
      <c r="P90" s="4"/>
      <c r="Q90" s="4"/>
    </row>
    <row r="91" spans="16:17" x14ac:dyDescent="0.2">
      <c r="P91" s="4"/>
      <c r="Q91" s="4"/>
    </row>
    <row r="92" spans="16:17" x14ac:dyDescent="0.2">
      <c r="P92" s="4"/>
      <c r="Q92" s="4"/>
    </row>
    <row r="93" spans="16:17" x14ac:dyDescent="0.2">
      <c r="P93" s="4"/>
      <c r="Q93" s="4"/>
    </row>
  </sheetData>
  <mergeCells count="4">
    <mergeCell ref="C10:C11"/>
    <mergeCell ref="E10:F11"/>
    <mergeCell ref="H10:I11"/>
    <mergeCell ref="A10:B13"/>
  </mergeCells>
  <pageMargins left="0.78740157480314965" right="0.78740157480314965" top="0.98425196850393704" bottom="0.98425196850393704" header="0.51181102362204722" footer="0.51181102362204722"/>
  <pageSetup paperSize="9" scale="61" orientation="landscape" r:id="rId1"/>
  <headerFooter alignWithMargins="0">
    <oddHeader>&amp;A</oddHeader>
    <oddFooter>Page &amp;P</oddFooter>
  </headerFooter>
  <rowBreaks count="2" manualBreakCount="2">
    <brk id="42" max="19" man="1"/>
    <brk id="67" max="19"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7"/>
  <dimension ref="A6:T77"/>
  <sheetViews>
    <sheetView showGridLines="0" zoomScale="89" zoomScaleNormal="89" workbookViewId="0">
      <selection activeCell="G23" sqref="G23"/>
    </sheetView>
  </sheetViews>
  <sheetFormatPr baseColWidth="10" defaultColWidth="9.140625" defaultRowHeight="12.75" x14ac:dyDescent="0.2"/>
  <cols>
    <col min="1" max="1" width="5.7109375" style="3" customWidth="1"/>
    <col min="2" max="2" width="33.42578125" style="3" customWidth="1"/>
    <col min="3" max="3" width="11" style="3" customWidth="1"/>
    <col min="4" max="4" width="10.85546875" style="3" customWidth="1"/>
    <col min="5" max="5" width="9.7109375" style="3" customWidth="1"/>
    <col min="6" max="6" width="10" style="3" customWidth="1"/>
    <col min="7" max="7" width="9.85546875" style="3" customWidth="1"/>
    <col min="8" max="8" width="11.5703125" style="3" customWidth="1"/>
    <col min="9" max="9" width="10.85546875" style="4" customWidth="1"/>
    <col min="10" max="12" width="9.7109375" style="4" customWidth="1"/>
    <col min="13" max="14" width="10.85546875" style="4" customWidth="1"/>
    <col min="15" max="15" width="10.42578125" style="4" customWidth="1"/>
    <col min="16" max="16" width="11.28515625" style="4" customWidth="1"/>
    <col min="17" max="17" width="9.7109375" style="4" customWidth="1"/>
    <col min="18" max="18" width="10.5703125" style="4" customWidth="1"/>
    <col min="19" max="20" width="9.7109375" style="3" customWidth="1"/>
    <col min="21" max="21" width="11.28515625" style="3" customWidth="1"/>
    <col min="22" max="22" width="10.7109375" style="3" customWidth="1"/>
    <col min="23" max="26" width="9.140625" style="3"/>
    <col min="27" max="27" width="10.42578125" style="3" customWidth="1"/>
    <col min="28" max="16384" width="9.140625" style="3"/>
  </cols>
  <sheetData>
    <row r="6" spans="1:18" ht="28.5" customHeight="1" x14ac:dyDescent="0.2"/>
    <row r="8" spans="1:18" ht="13.5" thickBot="1" x14ac:dyDescent="0.25"/>
    <row r="9" spans="1:18" ht="13.5" customHeight="1" x14ac:dyDescent="0.2">
      <c r="A9" s="565" t="s">
        <v>654</v>
      </c>
      <c r="B9" s="566"/>
      <c r="C9" s="583" t="s">
        <v>3770</v>
      </c>
      <c r="E9" s="578" t="s">
        <v>3771</v>
      </c>
      <c r="F9" s="579"/>
      <c r="G9" s="4"/>
      <c r="H9" s="582" t="s">
        <v>3772</v>
      </c>
      <c r="I9" s="583"/>
      <c r="J9" s="3"/>
      <c r="K9" s="586" t="s">
        <v>3773</v>
      </c>
      <c r="L9" s="587"/>
      <c r="M9" s="588"/>
      <c r="N9" s="3"/>
      <c r="O9" s="3"/>
      <c r="P9" s="3"/>
      <c r="Q9" s="3"/>
      <c r="R9" s="3"/>
    </row>
    <row r="10" spans="1:18" ht="12.75" customHeight="1" thickBot="1" x14ac:dyDescent="0.25">
      <c r="A10" s="640"/>
      <c r="B10" s="643"/>
      <c r="C10" s="585"/>
      <c r="D10" s="1"/>
      <c r="E10" s="580"/>
      <c r="F10" s="581"/>
      <c r="G10" s="1"/>
      <c r="H10" s="584"/>
      <c r="I10" s="585"/>
      <c r="J10" s="1"/>
      <c r="K10" s="589"/>
      <c r="L10" s="590"/>
      <c r="M10" s="591"/>
      <c r="N10" s="3"/>
      <c r="O10" s="3"/>
      <c r="P10" s="3"/>
      <c r="Q10" s="3"/>
      <c r="R10" s="3"/>
    </row>
    <row r="11" spans="1:18" ht="33.75" x14ac:dyDescent="0.2">
      <c r="A11" s="640"/>
      <c r="B11" s="643"/>
      <c r="C11" s="373" t="s">
        <v>841</v>
      </c>
      <c r="D11" s="369"/>
      <c r="E11" s="202" t="s">
        <v>773</v>
      </c>
      <c r="F11" s="203" t="s">
        <v>842</v>
      </c>
      <c r="G11" s="1"/>
      <c r="H11" s="202" t="s">
        <v>841</v>
      </c>
      <c r="I11" s="203" t="s">
        <v>885</v>
      </c>
      <c r="J11" s="1"/>
      <c r="K11" s="177" t="s">
        <v>774</v>
      </c>
      <c r="L11" s="181" t="s">
        <v>842</v>
      </c>
      <c r="M11" s="178" t="s">
        <v>841</v>
      </c>
      <c r="N11" s="3"/>
      <c r="O11" s="3"/>
      <c r="P11" s="3"/>
      <c r="Q11" s="3"/>
      <c r="R11" s="3"/>
    </row>
    <row r="12" spans="1:18" ht="13.5" thickBot="1" x14ac:dyDescent="0.25">
      <c r="A12" s="567"/>
      <c r="B12" s="568"/>
      <c r="C12" s="407" t="s">
        <v>3774</v>
      </c>
      <c r="D12" s="1"/>
      <c r="E12" s="199">
        <v>2020</v>
      </c>
      <c r="F12" s="201">
        <v>2020</v>
      </c>
      <c r="G12" s="1"/>
      <c r="H12" s="184" t="s">
        <v>3775</v>
      </c>
      <c r="I12" s="319" t="s">
        <v>3775</v>
      </c>
      <c r="J12" s="1"/>
      <c r="K12" s="179">
        <v>2020</v>
      </c>
      <c r="L12" s="182">
        <v>2020</v>
      </c>
      <c r="M12" s="180" t="s">
        <v>3775</v>
      </c>
      <c r="N12" s="3"/>
      <c r="O12" s="3"/>
      <c r="P12" s="3"/>
      <c r="Q12" s="3"/>
      <c r="R12" s="3"/>
    </row>
    <row r="13" spans="1:18" ht="16.5" customHeight="1" x14ac:dyDescent="0.2">
      <c r="A13" s="35" t="s">
        <v>991</v>
      </c>
      <c r="B13" s="90" t="s">
        <v>3745</v>
      </c>
      <c r="C13" s="111">
        <v>-8.23389E-4</v>
      </c>
      <c r="D13" s="4" t="s">
        <v>1093</v>
      </c>
      <c r="E13" s="335">
        <v>2924488</v>
      </c>
      <c r="F13" s="385">
        <v>0.17723950560000001</v>
      </c>
      <c r="G13" s="4" t="s">
        <v>1093</v>
      </c>
      <c r="H13" s="224">
        <v>-0.14991991900000001</v>
      </c>
      <c r="I13" s="226">
        <v>0.23578230359999999</v>
      </c>
      <c r="J13" s="3" t="s">
        <v>1093</v>
      </c>
      <c r="K13" s="189">
        <v>2923296</v>
      </c>
      <c r="L13" s="192">
        <v>0.1795489129</v>
      </c>
      <c r="M13" s="191">
        <v>-0.15026640499999999</v>
      </c>
      <c r="N13" s="3"/>
      <c r="O13" s="3"/>
      <c r="P13" s="3"/>
      <c r="Q13" s="3"/>
      <c r="R13" s="3"/>
    </row>
    <row r="14" spans="1:18" ht="16.5" customHeight="1" x14ac:dyDescent="0.2">
      <c r="A14" s="35" t="s">
        <v>992</v>
      </c>
      <c r="B14" s="90" t="s">
        <v>3746</v>
      </c>
      <c r="C14" s="111">
        <v>1.1244894199999999E-2</v>
      </c>
      <c r="D14" s="4" t="s">
        <v>1093</v>
      </c>
      <c r="E14" s="335">
        <v>1526660</v>
      </c>
      <c r="F14" s="385">
        <v>9.2523704600000006E-2</v>
      </c>
      <c r="G14" s="4" t="s">
        <v>1093</v>
      </c>
      <c r="H14" s="99">
        <v>-0.14270103100000001</v>
      </c>
      <c r="I14" s="217">
        <v>0.11617134110000001</v>
      </c>
      <c r="J14" s="3" t="s">
        <v>1093</v>
      </c>
      <c r="K14" s="189">
        <v>1525869</v>
      </c>
      <c r="L14" s="192">
        <v>9.3718911899999993E-2</v>
      </c>
      <c r="M14" s="191">
        <v>-0.14314521899999999</v>
      </c>
      <c r="N14" s="3"/>
      <c r="O14" s="3"/>
      <c r="P14" s="3"/>
      <c r="Q14" s="3"/>
      <c r="R14" s="3"/>
    </row>
    <row r="15" spans="1:18" ht="16.5" customHeight="1" x14ac:dyDescent="0.2">
      <c r="A15" s="35" t="s">
        <v>993</v>
      </c>
      <c r="B15" s="90" t="s">
        <v>3747</v>
      </c>
      <c r="C15" s="111">
        <v>4.0334728E-2</v>
      </c>
      <c r="D15" s="4" t="s">
        <v>1093</v>
      </c>
      <c r="E15" s="335">
        <v>11151</v>
      </c>
      <c r="F15" s="385">
        <v>6.7580980000000004E-4</v>
      </c>
      <c r="G15" s="4" t="s">
        <v>1093</v>
      </c>
      <c r="H15" s="99">
        <v>-0.103040541</v>
      </c>
      <c r="I15" s="217">
        <v>5.8561340000000005E-4</v>
      </c>
      <c r="J15" s="3" t="s">
        <v>1093</v>
      </c>
      <c r="K15" s="189">
        <v>11130</v>
      </c>
      <c r="L15" s="192">
        <v>6.8360489999999996E-4</v>
      </c>
      <c r="M15" s="191">
        <v>-0.10472972999999999</v>
      </c>
      <c r="N15" s="3"/>
      <c r="O15" s="3"/>
      <c r="P15" s="3"/>
      <c r="Q15" s="3"/>
      <c r="R15" s="3"/>
    </row>
    <row r="16" spans="1:18" ht="16.5" customHeight="1" x14ac:dyDescent="0.2">
      <c r="A16" s="35" t="s">
        <v>994</v>
      </c>
      <c r="B16" s="90" t="s">
        <v>3748</v>
      </c>
      <c r="C16" s="111">
        <v>1.40632933E-2</v>
      </c>
      <c r="D16" s="4" t="s">
        <v>1093</v>
      </c>
      <c r="E16" s="335">
        <v>301251</v>
      </c>
      <c r="F16" s="385">
        <v>1.8257410599999999E-2</v>
      </c>
      <c r="G16" s="4" t="s">
        <v>1093</v>
      </c>
      <c r="H16" s="99">
        <v>-0.16208841600000001</v>
      </c>
      <c r="I16" s="217">
        <v>2.6640608900000001E-2</v>
      </c>
      <c r="J16" s="3" t="s">
        <v>1093</v>
      </c>
      <c r="K16" s="189">
        <v>300820</v>
      </c>
      <c r="L16" s="192">
        <v>1.84763719E-2</v>
      </c>
      <c r="M16" s="191">
        <v>-0.16328721700000001</v>
      </c>
      <c r="N16" s="3"/>
      <c r="O16" s="3"/>
      <c r="P16" s="3"/>
      <c r="Q16" s="3"/>
      <c r="R16" s="3"/>
    </row>
    <row r="17" spans="1:18" ht="16.5" customHeight="1" x14ac:dyDescent="0.2">
      <c r="A17" s="35" t="s">
        <v>995</v>
      </c>
      <c r="B17" s="90" t="s">
        <v>3749</v>
      </c>
      <c r="C17" s="111">
        <v>-9.8363240000000005E-3</v>
      </c>
      <c r="D17" s="4" t="s">
        <v>1093</v>
      </c>
      <c r="E17" s="335">
        <v>898203</v>
      </c>
      <c r="F17" s="385">
        <v>5.4435872400000002E-2</v>
      </c>
      <c r="G17" s="4" t="s">
        <v>1093</v>
      </c>
      <c r="H17" s="99">
        <v>-5.781149E-2</v>
      </c>
      <c r="I17" s="217">
        <v>2.5194175900000001E-2</v>
      </c>
      <c r="J17" s="3" t="s">
        <v>1093</v>
      </c>
      <c r="K17" s="189">
        <v>897425</v>
      </c>
      <c r="L17" s="192">
        <v>5.5119865800000001E-2</v>
      </c>
      <c r="M17" s="191">
        <v>-5.8627613000000002E-2</v>
      </c>
      <c r="N17" s="3"/>
      <c r="O17" s="3"/>
      <c r="P17" s="3"/>
      <c r="Q17" s="3"/>
      <c r="R17" s="3"/>
    </row>
    <row r="18" spans="1:18" ht="16.5" customHeight="1" x14ac:dyDescent="0.2">
      <c r="A18" s="35" t="s">
        <v>996</v>
      </c>
      <c r="B18" s="90" t="s">
        <v>3750</v>
      </c>
      <c r="C18" s="111">
        <v>7.0911243099999993E-2</v>
      </c>
      <c r="D18" s="4" t="s">
        <v>1093</v>
      </c>
      <c r="E18" s="335">
        <v>594035</v>
      </c>
      <c r="F18" s="385">
        <v>3.6001676099999998E-2</v>
      </c>
      <c r="G18" s="4" t="s">
        <v>1093</v>
      </c>
      <c r="H18" s="99">
        <v>-7.2605699999999995E-2</v>
      </c>
      <c r="I18" s="217">
        <v>2.1260828799999999E-2</v>
      </c>
      <c r="J18" s="3" t="s">
        <v>1093</v>
      </c>
      <c r="K18" s="189">
        <v>593707</v>
      </c>
      <c r="L18" s="192">
        <v>3.6465498700000001E-2</v>
      </c>
      <c r="M18" s="191">
        <v>-7.3117766000000001E-2</v>
      </c>
      <c r="N18" s="3"/>
      <c r="O18" s="3"/>
      <c r="P18" s="3"/>
      <c r="Q18" s="3"/>
      <c r="R18" s="3"/>
    </row>
    <row r="19" spans="1:18" ht="16.5" customHeight="1" x14ac:dyDescent="0.2">
      <c r="A19" s="35" t="s">
        <v>997</v>
      </c>
      <c r="B19" s="90" t="s">
        <v>3751</v>
      </c>
      <c r="C19" s="111">
        <v>4.8078262000000004E-3</v>
      </c>
      <c r="D19" s="4" t="s">
        <v>1093</v>
      </c>
      <c r="E19" s="335">
        <v>1107632</v>
      </c>
      <c r="F19" s="385">
        <v>6.7128382200000003E-2</v>
      </c>
      <c r="G19" s="4" t="s">
        <v>1093</v>
      </c>
      <c r="H19" s="99">
        <v>-0.12298171300000001</v>
      </c>
      <c r="I19" s="217">
        <v>7.1005051499999999E-2</v>
      </c>
      <c r="J19" s="3" t="s">
        <v>1093</v>
      </c>
      <c r="K19" s="189">
        <v>1106277</v>
      </c>
      <c r="L19" s="192">
        <v>6.7947560800000001E-2</v>
      </c>
      <c r="M19" s="191">
        <v>-0.124054596</v>
      </c>
      <c r="N19" s="3"/>
      <c r="O19" s="3"/>
      <c r="P19" s="3"/>
      <c r="Q19" s="3"/>
      <c r="R19" s="3"/>
    </row>
    <row r="20" spans="1:18" ht="16.5" customHeight="1" x14ac:dyDescent="0.2">
      <c r="A20" s="35" t="s">
        <v>998</v>
      </c>
      <c r="B20" s="90" t="s">
        <v>3752</v>
      </c>
      <c r="C20" s="111">
        <v>-3.740302E-3</v>
      </c>
      <c r="D20" s="4" t="s">
        <v>1093</v>
      </c>
      <c r="E20" s="335">
        <v>1043938</v>
      </c>
      <c r="F20" s="385">
        <v>6.3268187500000003E-2</v>
      </c>
      <c r="G20" s="4" t="s">
        <v>1093</v>
      </c>
      <c r="H20" s="99">
        <v>6.9667478199999994E-2</v>
      </c>
      <c r="I20" s="217">
        <v>-3.1082309999999998E-2</v>
      </c>
      <c r="J20" s="3" t="s">
        <v>1093</v>
      </c>
      <c r="K20" s="189">
        <v>848471</v>
      </c>
      <c r="L20" s="192">
        <v>5.2113109900000003E-2</v>
      </c>
      <c r="M20" s="191">
        <v>-0.13061922100000001</v>
      </c>
      <c r="N20" s="3"/>
      <c r="O20" s="3"/>
      <c r="P20" s="3"/>
      <c r="Q20" s="3"/>
      <c r="R20" s="3"/>
    </row>
    <row r="21" spans="1:18" ht="16.5" customHeight="1" x14ac:dyDescent="0.2">
      <c r="A21" s="35" t="s">
        <v>999</v>
      </c>
      <c r="B21" s="90" t="s">
        <v>3753</v>
      </c>
      <c r="C21" s="111">
        <v>5.7642637000000002E-3</v>
      </c>
      <c r="D21" s="4" t="s">
        <v>1093</v>
      </c>
      <c r="E21" s="335">
        <v>676718</v>
      </c>
      <c r="F21" s="385">
        <v>4.1012705099999998E-2</v>
      </c>
      <c r="G21" s="4" t="s">
        <v>1093</v>
      </c>
      <c r="H21" s="99">
        <v>-0.27042423599999998</v>
      </c>
      <c r="I21" s="217">
        <v>0.1146686781</v>
      </c>
      <c r="J21" s="3" t="s">
        <v>1093</v>
      </c>
      <c r="K21" s="189">
        <v>676642</v>
      </c>
      <c r="L21" s="192">
        <v>4.1559368399999998E-2</v>
      </c>
      <c r="M21" s="191">
        <v>-0.27050617199999999</v>
      </c>
      <c r="N21" s="3"/>
      <c r="O21" s="3"/>
      <c r="P21" s="3"/>
      <c r="Q21" s="3"/>
      <c r="R21" s="3"/>
    </row>
    <row r="22" spans="1:18" ht="16.5" customHeight="1" x14ac:dyDescent="0.2">
      <c r="A22" s="35" t="s">
        <v>1000</v>
      </c>
      <c r="B22" s="90" t="s">
        <v>3754</v>
      </c>
      <c r="C22" s="111">
        <v>2.9276433500000001E-2</v>
      </c>
      <c r="D22" s="4" t="s">
        <v>1093</v>
      </c>
      <c r="E22" s="335">
        <v>948248</v>
      </c>
      <c r="F22" s="385">
        <v>5.7468865199999997E-2</v>
      </c>
      <c r="G22" s="4" t="s">
        <v>1093</v>
      </c>
      <c r="H22" s="99">
        <v>-0.17383879799999999</v>
      </c>
      <c r="I22" s="217">
        <v>9.1214884900000001E-2</v>
      </c>
      <c r="J22" s="3" t="s">
        <v>1093</v>
      </c>
      <c r="K22" s="189">
        <v>948234</v>
      </c>
      <c r="L22" s="192">
        <v>5.8240555800000003E-2</v>
      </c>
      <c r="M22" s="191">
        <v>-0.17385099500000001</v>
      </c>
      <c r="N22" s="3"/>
      <c r="O22" s="3"/>
      <c r="P22" s="3"/>
      <c r="Q22" s="3"/>
      <c r="R22" s="3"/>
    </row>
    <row r="23" spans="1:18" ht="16.5" customHeight="1" x14ac:dyDescent="0.2">
      <c r="A23" s="35" t="s">
        <v>1001</v>
      </c>
      <c r="B23" s="90" t="s">
        <v>3755</v>
      </c>
      <c r="C23" s="111">
        <v>-3.6379889999999999E-3</v>
      </c>
      <c r="D23" s="4" t="s">
        <v>1093</v>
      </c>
      <c r="E23" s="335">
        <v>463096</v>
      </c>
      <c r="F23" s="385">
        <v>2.8066077200000001E-2</v>
      </c>
      <c r="G23" s="4" t="s">
        <v>1093</v>
      </c>
      <c r="H23" s="99">
        <v>-0.17234969999999999</v>
      </c>
      <c r="I23" s="217">
        <v>4.4085579100000001E-2</v>
      </c>
      <c r="J23" s="3" t="s">
        <v>1093</v>
      </c>
      <c r="K23" s="189">
        <v>463050</v>
      </c>
      <c r="L23" s="192">
        <v>2.8440542499999999E-2</v>
      </c>
      <c r="M23" s="191">
        <v>-0.17243191199999999</v>
      </c>
      <c r="N23" s="3"/>
      <c r="O23" s="3"/>
      <c r="P23" s="3"/>
      <c r="Q23" s="3"/>
      <c r="R23" s="3"/>
    </row>
    <row r="24" spans="1:18" ht="16.5" customHeight="1" x14ac:dyDescent="0.2">
      <c r="A24" s="35" t="s">
        <v>1002</v>
      </c>
      <c r="B24" s="90" t="s">
        <v>3756</v>
      </c>
      <c r="C24" s="111">
        <v>-6.1326530000000001E-3</v>
      </c>
      <c r="D24" s="4" t="s">
        <v>1093</v>
      </c>
      <c r="E24" s="335">
        <v>987874</v>
      </c>
      <c r="F24" s="385">
        <v>5.9870411300000002E-2</v>
      </c>
      <c r="G24" s="4" t="s">
        <v>1093</v>
      </c>
      <c r="H24" s="99">
        <v>-3.0123989E-2</v>
      </c>
      <c r="I24" s="217">
        <v>1.40268349E-2</v>
      </c>
      <c r="J24" s="3" t="s">
        <v>1093</v>
      </c>
      <c r="K24" s="189">
        <v>987708</v>
      </c>
      <c r="L24" s="192">
        <v>6.0665049899999997E-2</v>
      </c>
      <c r="M24" s="191">
        <v>-3.0286964999999999E-2</v>
      </c>
      <c r="N24" s="3"/>
      <c r="O24" s="3"/>
      <c r="P24" s="3"/>
      <c r="Q24" s="3"/>
      <c r="R24" s="3"/>
    </row>
    <row r="25" spans="1:18" ht="16.5" customHeight="1" x14ac:dyDescent="0.2">
      <c r="A25" s="35" t="s">
        <v>1003</v>
      </c>
      <c r="B25" s="90" t="s">
        <v>3757</v>
      </c>
      <c r="C25" s="111">
        <v>-5.3619169999999999E-3</v>
      </c>
      <c r="D25" s="4" t="s">
        <v>1093</v>
      </c>
      <c r="E25" s="335">
        <v>758285</v>
      </c>
      <c r="F25" s="385">
        <v>4.5956098500000001E-2</v>
      </c>
      <c r="G25" s="4" t="s">
        <v>1093</v>
      </c>
      <c r="H25" s="99">
        <v>-2.5326835999999998E-2</v>
      </c>
      <c r="I25" s="217">
        <v>9.0077487000000001E-3</v>
      </c>
      <c r="J25" s="3" t="s">
        <v>1093</v>
      </c>
      <c r="K25" s="189">
        <v>758254</v>
      </c>
      <c r="L25" s="192">
        <v>4.6571979499999999E-2</v>
      </c>
      <c r="M25" s="191">
        <v>-2.5366683000000001E-2</v>
      </c>
      <c r="N25" s="3"/>
      <c r="O25" s="3"/>
      <c r="P25" s="3"/>
      <c r="Q25" s="3"/>
      <c r="R25" s="3"/>
    </row>
    <row r="26" spans="1:18" ht="16.5" customHeight="1" x14ac:dyDescent="0.2">
      <c r="A26" s="35" t="s">
        <v>1004</v>
      </c>
      <c r="B26" s="90" t="s">
        <v>3758</v>
      </c>
      <c r="C26" s="111">
        <v>2.5042642899999999E-2</v>
      </c>
      <c r="D26" s="4" t="s">
        <v>1093</v>
      </c>
      <c r="E26" s="335">
        <v>1079378</v>
      </c>
      <c r="F26" s="385">
        <v>6.5416039699999998E-2</v>
      </c>
      <c r="G26" s="4" t="s">
        <v>1093</v>
      </c>
      <c r="H26" s="99">
        <v>-0.105066831</v>
      </c>
      <c r="I26" s="217">
        <v>5.7930924100000003E-2</v>
      </c>
      <c r="J26" s="3" t="s">
        <v>1093</v>
      </c>
      <c r="K26" s="189">
        <v>1078691</v>
      </c>
      <c r="L26" s="192">
        <v>6.6253227999999997E-2</v>
      </c>
      <c r="M26" s="191">
        <v>-0.105636436</v>
      </c>
      <c r="N26" s="3"/>
      <c r="O26" s="3"/>
      <c r="P26" s="3"/>
      <c r="Q26" s="3"/>
      <c r="R26" s="3"/>
    </row>
    <row r="27" spans="1:18" ht="16.5" customHeight="1" x14ac:dyDescent="0.2">
      <c r="A27" s="35" t="s">
        <v>1005</v>
      </c>
      <c r="B27" s="90" t="s">
        <v>3759</v>
      </c>
      <c r="C27" s="111">
        <v>2.2503644600000001E-2</v>
      </c>
      <c r="D27" s="4" t="s">
        <v>1093</v>
      </c>
      <c r="E27" s="335">
        <v>326887</v>
      </c>
      <c r="F27" s="385">
        <v>1.9811088399999999E-2</v>
      </c>
      <c r="G27" s="4" t="s">
        <v>1093</v>
      </c>
      <c r="H27" s="99">
        <v>-8.7949799999999995E-2</v>
      </c>
      <c r="I27" s="217">
        <v>1.44103865E-2</v>
      </c>
      <c r="J27" s="3" t="s">
        <v>1093</v>
      </c>
      <c r="K27" s="189">
        <v>326466</v>
      </c>
      <c r="L27" s="192">
        <v>2.0051549799999999E-2</v>
      </c>
      <c r="M27" s="191">
        <v>-8.9124436000000001E-2</v>
      </c>
      <c r="N27" s="3"/>
      <c r="O27" s="3"/>
      <c r="P27" s="3"/>
      <c r="Q27" s="3"/>
      <c r="R27" s="3"/>
    </row>
    <row r="28" spans="1:18" ht="16.5" customHeight="1" x14ac:dyDescent="0.2">
      <c r="A28" s="35" t="s">
        <v>1006</v>
      </c>
      <c r="B28" s="90" t="s">
        <v>3760</v>
      </c>
      <c r="C28" s="111">
        <v>-1.2613278E-2</v>
      </c>
      <c r="D28" s="4" t="s">
        <v>1093</v>
      </c>
      <c r="E28" s="335">
        <v>189333</v>
      </c>
      <c r="F28" s="385">
        <v>1.1474585400000001E-2</v>
      </c>
      <c r="G28" s="4" t="s">
        <v>1093</v>
      </c>
      <c r="H28" s="99">
        <v>-9.2110942000000001E-2</v>
      </c>
      <c r="I28" s="217">
        <v>8.7814578999999993E-3</v>
      </c>
      <c r="J28" s="3" t="s">
        <v>1093</v>
      </c>
      <c r="K28" s="189">
        <v>189330</v>
      </c>
      <c r="L28" s="192">
        <v>1.16286533E-2</v>
      </c>
      <c r="M28" s="191">
        <v>-9.2125327000000007E-2</v>
      </c>
      <c r="N28" s="3"/>
      <c r="O28" s="3"/>
      <c r="P28" s="3"/>
      <c r="Q28" s="3"/>
      <c r="R28" s="3"/>
    </row>
    <row r="29" spans="1:18" ht="16.5" customHeight="1" x14ac:dyDescent="0.2">
      <c r="A29" s="35" t="s">
        <v>1007</v>
      </c>
      <c r="B29" s="90" t="s">
        <v>3761</v>
      </c>
      <c r="C29" s="111">
        <v>-1.8045005999999999E-2</v>
      </c>
      <c r="D29" s="4" t="s">
        <v>1093</v>
      </c>
      <c r="E29" s="335">
        <v>128160</v>
      </c>
      <c r="F29" s="385">
        <v>7.7671766999999996E-3</v>
      </c>
      <c r="G29" s="4" t="s">
        <v>1093</v>
      </c>
      <c r="H29" s="99">
        <v>2.6207691799999999E-2</v>
      </c>
      <c r="I29" s="217">
        <v>-1.4962630000000001E-3</v>
      </c>
      <c r="J29" s="3" t="s">
        <v>1093</v>
      </c>
      <c r="K29" s="189">
        <v>113147</v>
      </c>
      <c r="L29" s="192">
        <v>6.9494915000000001E-3</v>
      </c>
      <c r="M29" s="191">
        <v>-9.4004981000000001E-2</v>
      </c>
      <c r="N29" s="3"/>
      <c r="O29" s="3"/>
      <c r="P29" s="3"/>
      <c r="Q29" s="3"/>
      <c r="R29" s="3"/>
    </row>
    <row r="30" spans="1:18" ht="16.5" customHeight="1" x14ac:dyDescent="0.2">
      <c r="A30" s="35" t="s">
        <v>1008</v>
      </c>
      <c r="B30" s="90" t="s">
        <v>3762</v>
      </c>
      <c r="C30" s="111">
        <v>2.3001235E-3</v>
      </c>
      <c r="D30" s="4" t="s">
        <v>1093</v>
      </c>
      <c r="E30" s="335">
        <v>379115</v>
      </c>
      <c r="F30" s="385">
        <v>2.2976382600000001E-2</v>
      </c>
      <c r="G30" s="4" t="s">
        <v>1093</v>
      </c>
      <c r="H30" s="99">
        <v>-0.152235908</v>
      </c>
      <c r="I30" s="217">
        <v>3.11152255E-2</v>
      </c>
      <c r="J30" s="3" t="s">
        <v>1093</v>
      </c>
      <c r="K30" s="189">
        <v>378769</v>
      </c>
      <c r="L30" s="192">
        <v>2.3264001400000001E-2</v>
      </c>
      <c r="M30" s="191">
        <v>-0.153009803</v>
      </c>
      <c r="N30" s="3"/>
      <c r="O30" s="3"/>
      <c r="P30" s="3"/>
      <c r="Q30" s="3"/>
      <c r="R30" s="3"/>
    </row>
    <row r="31" spans="1:18" ht="16.5" customHeight="1" x14ac:dyDescent="0.2">
      <c r="A31" s="35" t="s">
        <v>1009</v>
      </c>
      <c r="B31" s="90" t="s">
        <v>3763</v>
      </c>
      <c r="C31" s="111">
        <v>2.84063762E-2</v>
      </c>
      <c r="D31" s="4" t="s">
        <v>1093</v>
      </c>
      <c r="E31" s="335">
        <v>403798</v>
      </c>
      <c r="F31" s="385">
        <v>2.4472303500000001E-2</v>
      </c>
      <c r="G31" s="4" t="s">
        <v>1093</v>
      </c>
      <c r="H31" s="99">
        <v>-0.102397841</v>
      </c>
      <c r="I31" s="217">
        <v>2.10587671E-2</v>
      </c>
      <c r="J31" s="3" t="s">
        <v>1093</v>
      </c>
      <c r="K31" s="189">
        <v>403567</v>
      </c>
      <c r="L31" s="192">
        <v>2.4787095200000001E-2</v>
      </c>
      <c r="M31" s="191">
        <v>-0.10291133099999999</v>
      </c>
      <c r="N31" s="3"/>
      <c r="O31" s="3"/>
      <c r="P31" s="3"/>
      <c r="Q31" s="3"/>
      <c r="R31" s="3"/>
    </row>
    <row r="32" spans="1:18" ht="16.5" customHeight="1" x14ac:dyDescent="0.2">
      <c r="A32" s="35" t="s">
        <v>1010</v>
      </c>
      <c r="B32" s="90" t="s">
        <v>3739</v>
      </c>
      <c r="C32" s="111">
        <v>-2.1297920000000001E-2</v>
      </c>
      <c r="D32" s="4" t="s">
        <v>1093</v>
      </c>
      <c r="E32" s="335">
        <v>11620</v>
      </c>
      <c r="F32" s="385">
        <v>7.0423369999999999E-4</v>
      </c>
      <c r="G32" s="4" t="s">
        <v>1093</v>
      </c>
      <c r="H32" s="99">
        <v>-8.3632020000000001E-3</v>
      </c>
      <c r="I32" s="217">
        <v>4.4801E-5</v>
      </c>
      <c r="J32" s="3" t="s">
        <v>1093</v>
      </c>
      <c r="K32" s="189">
        <v>11615</v>
      </c>
      <c r="L32" s="192">
        <v>7.1339359999999998E-4</v>
      </c>
      <c r="M32" s="191">
        <v>-8.7898960000000002E-3</v>
      </c>
      <c r="N32" s="3"/>
      <c r="O32" s="3"/>
      <c r="P32" s="3"/>
      <c r="Q32" s="3"/>
      <c r="R32" s="3"/>
    </row>
    <row r="33" spans="1:18" ht="16.5" customHeight="1" x14ac:dyDescent="0.2">
      <c r="A33" s="35" t="s">
        <v>1011</v>
      </c>
      <c r="B33" s="90" t="s">
        <v>3764</v>
      </c>
      <c r="C33" s="111">
        <v>1.21716911E-2</v>
      </c>
      <c r="D33" s="4" t="s">
        <v>1093</v>
      </c>
      <c r="E33" s="335">
        <v>270235</v>
      </c>
      <c r="F33" s="385">
        <v>1.6377676300000001E-2</v>
      </c>
      <c r="G33" s="4" t="s">
        <v>1093</v>
      </c>
      <c r="H33" s="99">
        <v>-0.132034444</v>
      </c>
      <c r="I33" s="217">
        <v>1.8792658100000002E-2</v>
      </c>
      <c r="J33" s="3" t="s">
        <v>1093</v>
      </c>
      <c r="K33" s="189">
        <v>270094</v>
      </c>
      <c r="L33" s="192">
        <v>1.6589180200000001E-2</v>
      </c>
      <c r="M33" s="191">
        <v>-0.13248732099999999</v>
      </c>
      <c r="N33" s="3"/>
      <c r="O33" s="3"/>
      <c r="P33" s="3"/>
      <c r="Q33" s="3"/>
      <c r="R33" s="3"/>
    </row>
    <row r="34" spans="1:18" ht="16.5" customHeight="1" x14ac:dyDescent="0.2">
      <c r="A34" s="35" t="s">
        <v>1012</v>
      </c>
      <c r="B34" s="90" t="s">
        <v>3765</v>
      </c>
      <c r="C34" s="111">
        <v>5.6455511999999996E-3</v>
      </c>
      <c r="D34" s="4" t="s">
        <v>1093</v>
      </c>
      <c r="E34" s="335">
        <v>317681</v>
      </c>
      <c r="F34" s="385">
        <v>1.9253155899999999E-2</v>
      </c>
      <c r="G34" s="4" t="s">
        <v>1093</v>
      </c>
      <c r="H34" s="99">
        <v>-0.13719595000000001</v>
      </c>
      <c r="I34" s="217">
        <v>2.3093099299999999E-2</v>
      </c>
      <c r="J34" s="3" t="s">
        <v>1093</v>
      </c>
      <c r="K34" s="189">
        <v>317606</v>
      </c>
      <c r="L34" s="192">
        <v>1.9507368399999999E-2</v>
      </c>
      <c r="M34" s="191">
        <v>-0.13739964599999999</v>
      </c>
      <c r="N34" s="3"/>
      <c r="O34" s="3"/>
      <c r="P34" s="3"/>
      <c r="Q34" s="3"/>
      <c r="R34" s="3"/>
    </row>
    <row r="35" spans="1:18" ht="16.5" customHeight="1" x14ac:dyDescent="0.2">
      <c r="A35" s="35" t="s">
        <v>1013</v>
      </c>
      <c r="B35" s="90" t="s">
        <v>3766</v>
      </c>
      <c r="C35" s="111">
        <v>8.2174826199999995E-2</v>
      </c>
      <c r="D35" s="4" t="s">
        <v>1093</v>
      </c>
      <c r="E35" s="335">
        <v>203339</v>
      </c>
      <c r="F35" s="385">
        <v>1.23234234E-2</v>
      </c>
      <c r="G35" s="4" t="s">
        <v>1093</v>
      </c>
      <c r="H35" s="99">
        <v>-8.4409123000000003E-2</v>
      </c>
      <c r="I35" s="217">
        <v>8.5697958999999997E-3</v>
      </c>
      <c r="J35" s="3" t="s">
        <v>1093</v>
      </c>
      <c r="K35" s="189">
        <v>202402</v>
      </c>
      <c r="L35" s="192">
        <v>1.24315359E-2</v>
      </c>
      <c r="M35" s="191">
        <v>-8.8628228000000003E-2</v>
      </c>
      <c r="N35" s="3"/>
      <c r="O35" s="3"/>
      <c r="P35" s="3"/>
      <c r="Q35" s="3"/>
      <c r="R35" s="3"/>
    </row>
    <row r="36" spans="1:18" ht="16.5" customHeight="1" x14ac:dyDescent="0.2">
      <c r="A36" s="35" t="s">
        <v>1014</v>
      </c>
      <c r="B36" s="90" t="s">
        <v>3767</v>
      </c>
      <c r="C36" s="111">
        <v>4.12984671E-2</v>
      </c>
      <c r="D36" s="4" t="s">
        <v>1093</v>
      </c>
      <c r="E36" s="335">
        <v>4373</v>
      </c>
      <c r="F36" s="385">
        <v>2.6502699999999998E-4</v>
      </c>
      <c r="G36" s="4" t="s">
        <v>1093</v>
      </c>
      <c r="H36" s="99">
        <v>-0.242639418</v>
      </c>
      <c r="I36" s="217">
        <v>6.4047180000000004E-4</v>
      </c>
      <c r="J36" s="3" t="s">
        <v>1093</v>
      </c>
      <c r="K36" s="189">
        <v>4357</v>
      </c>
      <c r="L36" s="192">
        <v>2.67607E-4</v>
      </c>
      <c r="M36" s="191">
        <v>-0.245410461</v>
      </c>
      <c r="N36" s="3"/>
      <c r="O36" s="3"/>
      <c r="P36" s="3"/>
      <c r="Q36" s="3"/>
      <c r="R36" s="3"/>
    </row>
    <row r="37" spans="1:18" ht="16.5" customHeight="1" thickBot="1" x14ac:dyDescent="0.25">
      <c r="A37" s="35" t="s">
        <v>1015</v>
      </c>
      <c r="B37" s="90" t="s">
        <v>3768</v>
      </c>
      <c r="C37" s="111">
        <v>4.9302790700000002E-2</v>
      </c>
      <c r="D37" s="4" t="s">
        <v>1093</v>
      </c>
      <c r="E37" s="335">
        <v>944706</v>
      </c>
      <c r="F37" s="385">
        <v>5.72542012E-2</v>
      </c>
      <c r="G37" s="4" t="s">
        <v>1093</v>
      </c>
      <c r="H37" s="99">
        <v>-0.15380432999999999</v>
      </c>
      <c r="I37" s="217">
        <v>7.8497337099999995E-2</v>
      </c>
      <c r="J37" s="3" t="s">
        <v>1093</v>
      </c>
      <c r="K37" s="189">
        <v>944408</v>
      </c>
      <c r="L37" s="192">
        <v>5.80055628E-2</v>
      </c>
      <c r="M37" s="191">
        <v>-0.15407125699999999</v>
      </c>
      <c r="N37" s="3"/>
      <c r="O37" s="3"/>
      <c r="P37" s="3"/>
      <c r="Q37" s="3"/>
      <c r="R37" s="3"/>
    </row>
    <row r="38" spans="1:18" ht="13.5" thickBot="1" x14ac:dyDescent="0.25">
      <c r="A38" s="91" t="s">
        <v>726</v>
      </c>
      <c r="B38" s="92"/>
      <c r="C38" s="382">
        <v>1.1045115499999999E-2</v>
      </c>
      <c r="D38" s="4" t="s">
        <v>1093</v>
      </c>
      <c r="E38" s="328">
        <v>16500204</v>
      </c>
      <c r="F38" s="291">
        <v>1</v>
      </c>
      <c r="G38" s="4" t="s">
        <v>1093</v>
      </c>
      <c r="H38" s="339">
        <v>-0.11705402400000001</v>
      </c>
      <c r="I38" s="230">
        <v>1</v>
      </c>
      <c r="J38" s="3" t="s">
        <v>1093</v>
      </c>
      <c r="K38" s="331">
        <v>16281335</v>
      </c>
      <c r="L38" s="294">
        <v>1</v>
      </c>
      <c r="M38" s="332">
        <v>-0.12876606199999999</v>
      </c>
      <c r="N38" s="3"/>
      <c r="O38" s="3"/>
      <c r="P38" s="3"/>
      <c r="Q38" s="3"/>
      <c r="R38" s="3"/>
    </row>
    <row r="39" spans="1:18" x14ac:dyDescent="0.2">
      <c r="A39" s="12" t="s">
        <v>738</v>
      </c>
      <c r="D39" s="4"/>
      <c r="E39" s="4"/>
      <c r="F39" s="4"/>
      <c r="G39" s="4"/>
      <c r="H39" s="4"/>
      <c r="I39" s="3"/>
      <c r="J39" s="3"/>
      <c r="K39" s="3"/>
      <c r="L39" s="3"/>
      <c r="M39" s="3"/>
      <c r="N39" s="3"/>
      <c r="O39" s="3"/>
      <c r="P39" s="3"/>
      <c r="Q39" s="3"/>
      <c r="R39" s="3"/>
    </row>
    <row r="40" spans="1:18" x14ac:dyDescent="0.2">
      <c r="G40" s="4"/>
      <c r="H40" s="4"/>
      <c r="M40" s="3"/>
      <c r="N40" s="3"/>
      <c r="O40" s="3"/>
      <c r="P40" s="3"/>
      <c r="Q40" s="3"/>
      <c r="R40" s="3"/>
    </row>
    <row r="42" spans="1:18" x14ac:dyDescent="0.2">
      <c r="A42" s="7"/>
    </row>
    <row r="43" spans="1:18" x14ac:dyDescent="0.2">
      <c r="A43" s="15" t="s">
        <v>22</v>
      </c>
    </row>
    <row r="66" spans="1:20" x14ac:dyDescent="0.2">
      <c r="A66" s="15" t="s">
        <v>3691</v>
      </c>
    </row>
    <row r="67" spans="1:20" x14ac:dyDescent="0.2">
      <c r="G67" s="4"/>
      <c r="H67" s="4"/>
      <c r="K67" s="3"/>
      <c r="L67" s="3"/>
      <c r="M67" s="3"/>
      <c r="N67" s="3"/>
      <c r="O67" s="3"/>
      <c r="P67" s="3"/>
      <c r="Q67" s="3"/>
      <c r="R67" s="3"/>
    </row>
    <row r="68" spans="1:20" x14ac:dyDescent="0.2">
      <c r="C68" s="5"/>
      <c r="D68" s="6"/>
      <c r="E68" s="5"/>
      <c r="F68" s="6"/>
      <c r="G68" s="477"/>
      <c r="H68" s="477"/>
      <c r="I68" s="477"/>
      <c r="J68" s="478"/>
      <c r="S68" s="4"/>
      <c r="T68" s="4"/>
    </row>
    <row r="69" spans="1:20" x14ac:dyDescent="0.2">
      <c r="C69" s="5"/>
      <c r="D69" s="6"/>
      <c r="E69" s="5"/>
      <c r="F69" s="6"/>
      <c r="G69" s="477"/>
      <c r="H69" s="477"/>
      <c r="I69" s="477"/>
      <c r="J69" s="478"/>
      <c r="S69" s="4"/>
      <c r="T69" s="4"/>
    </row>
    <row r="70" spans="1:20" x14ac:dyDescent="0.2">
      <c r="C70" s="5"/>
      <c r="D70" s="6"/>
      <c r="E70" s="5"/>
      <c r="F70" s="6"/>
      <c r="G70" s="477"/>
      <c r="H70" s="477"/>
      <c r="I70" s="477"/>
      <c r="J70" s="478"/>
      <c r="S70" s="4"/>
      <c r="T70" s="4"/>
    </row>
    <row r="71" spans="1:20" x14ac:dyDescent="0.2">
      <c r="C71" s="5"/>
      <c r="D71" s="6"/>
      <c r="E71" s="5"/>
      <c r="F71" s="6"/>
      <c r="G71" s="477"/>
      <c r="H71" s="477"/>
      <c r="I71" s="477"/>
      <c r="J71" s="478"/>
      <c r="S71" s="4"/>
      <c r="T71" s="4"/>
    </row>
    <row r="72" spans="1:20" x14ac:dyDescent="0.2">
      <c r="C72" s="5"/>
      <c r="D72" s="6"/>
      <c r="E72" s="5"/>
      <c r="F72" s="6"/>
      <c r="G72" s="477"/>
      <c r="H72" s="477"/>
      <c r="I72" s="477"/>
      <c r="J72" s="478"/>
      <c r="S72" s="4"/>
      <c r="T72" s="4"/>
    </row>
    <row r="73" spans="1:20" x14ac:dyDescent="0.2">
      <c r="G73" s="477"/>
      <c r="H73" s="477"/>
      <c r="I73" s="477"/>
      <c r="J73" s="478"/>
      <c r="S73" s="4"/>
      <c r="T73" s="4"/>
    </row>
    <row r="74" spans="1:20" x14ac:dyDescent="0.2">
      <c r="G74" s="477"/>
      <c r="H74" s="477"/>
      <c r="I74" s="477"/>
      <c r="J74" s="478"/>
      <c r="S74" s="4"/>
      <c r="T74" s="4"/>
    </row>
    <row r="75" spans="1:20" x14ac:dyDescent="0.2">
      <c r="G75" s="477"/>
      <c r="H75" s="477"/>
      <c r="I75" s="477"/>
      <c r="J75" s="478"/>
      <c r="S75" s="4"/>
      <c r="T75" s="4"/>
    </row>
    <row r="76" spans="1:20" x14ac:dyDescent="0.2">
      <c r="G76" s="477"/>
      <c r="H76" s="477"/>
      <c r="I76" s="477"/>
      <c r="J76" s="478"/>
      <c r="S76" s="4"/>
      <c r="T76" s="4"/>
    </row>
    <row r="77" spans="1:20" x14ac:dyDescent="0.2">
      <c r="G77" s="477"/>
      <c r="H77" s="477"/>
      <c r="I77" s="477"/>
      <c r="J77" s="478"/>
      <c r="S77" s="4"/>
      <c r="T77" s="4"/>
    </row>
  </sheetData>
  <mergeCells count="5">
    <mergeCell ref="K9:M10"/>
    <mergeCell ref="C9:C10"/>
    <mergeCell ref="E9:F10"/>
    <mergeCell ref="H9:I10"/>
    <mergeCell ref="A9:B12"/>
  </mergeCells>
  <pageMargins left="0.78740157480314965" right="0.78740157480314965" top="0.98425196850393704" bottom="0.98425196850393704" header="0.51181102362204722" footer="0.51181102362204722"/>
  <pageSetup paperSize="9" scale="60" orientation="landscape" r:id="rId1"/>
  <headerFooter alignWithMargins="0">
    <oddHeader>&amp;A</oddHeader>
    <oddFooter>Page &amp;P</oddFooter>
  </headerFooter>
  <rowBreaks count="1" manualBreakCount="1">
    <brk id="42" max="19"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9:Q121"/>
  <sheetViews>
    <sheetView showGridLines="0" zoomScale="80" zoomScaleNormal="80" workbookViewId="0">
      <selection activeCell="E9" sqref="E9"/>
    </sheetView>
  </sheetViews>
  <sheetFormatPr baseColWidth="10" defaultRowHeight="12.75" x14ac:dyDescent="0.2"/>
  <cols>
    <col min="1" max="1" width="5.7109375" customWidth="1"/>
    <col min="2" max="2" width="30.140625" customWidth="1"/>
    <col min="10" max="10" width="10.7109375" customWidth="1"/>
    <col min="13" max="13" width="11.5703125" customWidth="1"/>
    <col min="17" max="17" width="11.140625" customWidth="1"/>
    <col min="23" max="23" width="5" customWidth="1"/>
  </cols>
  <sheetData>
    <row r="9" spans="1:13" ht="13.5" thickBot="1" x14ac:dyDescent="0.25">
      <c r="E9" s="529" t="s">
        <v>6907</v>
      </c>
      <c r="K9" s="529" t="s">
        <v>6907</v>
      </c>
    </row>
    <row r="10" spans="1:13" ht="13.5" customHeight="1" x14ac:dyDescent="0.2">
      <c r="A10" s="565" t="s">
        <v>845</v>
      </c>
      <c r="B10" s="644"/>
      <c r="C10" s="576" t="s">
        <v>3770</v>
      </c>
      <c r="D10" s="3"/>
      <c r="E10" s="578" t="s">
        <v>3771</v>
      </c>
      <c r="F10" s="579"/>
      <c r="G10" s="4"/>
      <c r="H10" s="582" t="s">
        <v>3772</v>
      </c>
      <c r="I10" s="583"/>
      <c r="J10" s="3"/>
      <c r="K10" s="586" t="s">
        <v>3773</v>
      </c>
      <c r="L10" s="587"/>
      <c r="M10" s="588"/>
    </row>
    <row r="11" spans="1:13" ht="13.5" customHeight="1" thickBot="1" x14ac:dyDescent="0.25">
      <c r="A11" s="640"/>
      <c r="B11" s="645"/>
      <c r="C11" s="577"/>
      <c r="D11" s="1"/>
      <c r="E11" s="580"/>
      <c r="F11" s="581"/>
      <c r="G11" s="1"/>
      <c r="H11" s="584"/>
      <c r="I11" s="585"/>
      <c r="J11" s="1"/>
      <c r="K11" s="589"/>
      <c r="L11" s="590"/>
      <c r="M11" s="591"/>
    </row>
    <row r="12" spans="1:13" ht="35.25" customHeight="1" x14ac:dyDescent="0.2">
      <c r="A12" s="640"/>
      <c r="B12" s="645"/>
      <c r="C12" s="380" t="s">
        <v>841</v>
      </c>
      <c r="D12" s="369"/>
      <c r="E12" s="202" t="s">
        <v>773</v>
      </c>
      <c r="F12" s="203" t="s">
        <v>842</v>
      </c>
      <c r="G12" s="369"/>
      <c r="H12" s="372" t="s">
        <v>841</v>
      </c>
      <c r="I12" s="373" t="s">
        <v>869</v>
      </c>
      <c r="J12" s="369"/>
      <c r="K12" s="177" t="s">
        <v>774</v>
      </c>
      <c r="L12" s="181" t="s">
        <v>842</v>
      </c>
      <c r="M12" s="178" t="s">
        <v>841</v>
      </c>
    </row>
    <row r="13" spans="1:13" ht="13.5" thickBot="1" x14ac:dyDescent="0.25">
      <c r="A13" s="567"/>
      <c r="B13" s="646"/>
      <c r="C13" s="407" t="s">
        <v>3774</v>
      </c>
      <c r="D13" s="369"/>
      <c r="E13" s="199">
        <v>2020</v>
      </c>
      <c r="F13" s="201">
        <v>2020</v>
      </c>
      <c r="G13" s="369"/>
      <c r="H13" s="184" t="s">
        <v>3775</v>
      </c>
      <c r="I13" s="319" t="s">
        <v>3775</v>
      </c>
      <c r="J13" s="369"/>
      <c r="K13" s="179">
        <v>2020</v>
      </c>
      <c r="L13" s="182">
        <v>2020</v>
      </c>
      <c r="M13" s="180" t="s">
        <v>3775</v>
      </c>
    </row>
    <row r="14" spans="1:13" ht="17.25" customHeight="1" x14ac:dyDescent="0.2">
      <c r="A14" s="142" t="s">
        <v>1016</v>
      </c>
      <c r="B14" s="90" t="s">
        <v>3788</v>
      </c>
      <c r="C14" s="111">
        <v>4.12984671E-2</v>
      </c>
      <c r="D14" s="4" t="s">
        <v>1093</v>
      </c>
      <c r="E14" s="335">
        <v>4373</v>
      </c>
      <c r="F14" s="385">
        <v>2.6502699999999998E-4</v>
      </c>
      <c r="G14" s="4" t="s">
        <v>1093</v>
      </c>
      <c r="H14" s="224">
        <v>-0.242639418</v>
      </c>
      <c r="I14" s="226">
        <v>6.4047180000000004E-4</v>
      </c>
      <c r="J14" s="3" t="s">
        <v>1093</v>
      </c>
      <c r="K14" s="326">
        <v>4357</v>
      </c>
      <c r="L14" s="327">
        <v>2.67607E-4</v>
      </c>
      <c r="M14" s="223">
        <v>-0.245410461</v>
      </c>
    </row>
    <row r="15" spans="1:13" ht="17.25" customHeight="1" x14ac:dyDescent="0.2">
      <c r="A15" s="142" t="s">
        <v>1017</v>
      </c>
      <c r="B15" s="90" t="s">
        <v>3789</v>
      </c>
      <c r="C15" s="111">
        <v>7.9598453000000007E-3</v>
      </c>
      <c r="D15" s="4" t="s">
        <v>1093</v>
      </c>
      <c r="E15" s="335">
        <v>148645</v>
      </c>
      <c r="F15" s="385">
        <v>9.0086764999999999E-3</v>
      </c>
      <c r="G15" s="4" t="s">
        <v>1093</v>
      </c>
      <c r="H15" s="99">
        <v>-0.11139473599999999</v>
      </c>
      <c r="I15" s="217">
        <v>8.5185946999999998E-3</v>
      </c>
      <c r="J15" s="3" t="s">
        <v>1093</v>
      </c>
      <c r="K15" s="278">
        <v>148549</v>
      </c>
      <c r="L15" s="192">
        <v>9.1238832999999998E-3</v>
      </c>
      <c r="M15" s="216">
        <v>-0.111968627</v>
      </c>
    </row>
    <row r="16" spans="1:13" ht="17.25" customHeight="1" x14ac:dyDescent="0.2">
      <c r="A16" s="142" t="s">
        <v>1018</v>
      </c>
      <c r="B16" s="90" t="s">
        <v>3790</v>
      </c>
      <c r="C16" s="111">
        <v>9.2592592599999995E-2</v>
      </c>
      <c r="D16" s="4" t="s">
        <v>1093</v>
      </c>
      <c r="E16" s="335">
        <v>7004</v>
      </c>
      <c r="F16" s="385">
        <v>4.244796E-4</v>
      </c>
      <c r="G16" s="4" t="s">
        <v>1093</v>
      </c>
      <c r="H16" s="99">
        <v>-0.164000955</v>
      </c>
      <c r="I16" s="217">
        <v>6.2812860000000003E-4</v>
      </c>
      <c r="J16" s="3" t="s">
        <v>1093</v>
      </c>
      <c r="K16" s="278">
        <v>7002</v>
      </c>
      <c r="L16" s="192">
        <v>4.3006300000000001E-4</v>
      </c>
      <c r="M16" s="216">
        <v>-0.164239675</v>
      </c>
    </row>
    <row r="17" spans="1:13" ht="17.25" customHeight="1" x14ac:dyDescent="0.2">
      <c r="A17" s="142" t="s">
        <v>1019</v>
      </c>
      <c r="B17" s="90" t="s">
        <v>3791</v>
      </c>
      <c r="C17" s="111">
        <v>-5.3853340000000003E-3</v>
      </c>
      <c r="D17" s="4" t="s">
        <v>1093</v>
      </c>
      <c r="E17" s="335">
        <v>39575</v>
      </c>
      <c r="F17" s="385">
        <v>2.3984551999999999E-3</v>
      </c>
      <c r="G17" s="4" t="s">
        <v>1093</v>
      </c>
      <c r="H17" s="99">
        <v>-0.13597362599999999</v>
      </c>
      <c r="I17" s="217">
        <v>2.8471508E-3</v>
      </c>
      <c r="J17" s="3" t="s">
        <v>1093</v>
      </c>
      <c r="K17" s="278">
        <v>39463</v>
      </c>
      <c r="L17" s="192">
        <v>2.4238184E-3</v>
      </c>
      <c r="M17" s="216">
        <v>-0.13841888099999999</v>
      </c>
    </row>
    <row r="18" spans="1:13" ht="17.25" customHeight="1" x14ac:dyDescent="0.2">
      <c r="A18" s="142" t="s">
        <v>1020</v>
      </c>
      <c r="B18" s="90" t="s">
        <v>3792</v>
      </c>
      <c r="C18" s="111">
        <v>5.0911953999999999E-3</v>
      </c>
      <c r="D18" s="4" t="s">
        <v>1093</v>
      </c>
      <c r="E18" s="335">
        <v>35676</v>
      </c>
      <c r="F18" s="385">
        <v>2.1621550999999998E-3</v>
      </c>
      <c r="G18" s="4" t="s">
        <v>1093</v>
      </c>
      <c r="H18" s="99">
        <v>-6.8487428000000003E-2</v>
      </c>
      <c r="I18" s="217">
        <v>1.1991130999999999E-3</v>
      </c>
      <c r="J18" s="3" t="s">
        <v>1093</v>
      </c>
      <c r="K18" s="278">
        <v>35485</v>
      </c>
      <c r="L18" s="192">
        <v>2.1794895999999999E-3</v>
      </c>
      <c r="M18" s="216">
        <v>-7.3474502999999997E-2</v>
      </c>
    </row>
    <row r="19" spans="1:13" ht="17.25" customHeight="1" x14ac:dyDescent="0.2">
      <c r="A19" s="142" t="s">
        <v>1021</v>
      </c>
      <c r="B19" s="90" t="s">
        <v>3793</v>
      </c>
      <c r="C19" s="111">
        <v>-1.0012653E-2</v>
      </c>
      <c r="D19" s="4" t="s">
        <v>1093</v>
      </c>
      <c r="E19" s="335">
        <v>98213</v>
      </c>
      <c r="F19" s="385">
        <v>5.9522294E-3</v>
      </c>
      <c r="G19" s="4" t="s">
        <v>1093</v>
      </c>
      <c r="H19" s="99">
        <v>-9.0367694999999998E-2</v>
      </c>
      <c r="I19" s="217">
        <v>4.4604448000000003E-3</v>
      </c>
      <c r="J19" s="3" t="s">
        <v>1093</v>
      </c>
      <c r="K19" s="278">
        <v>98007</v>
      </c>
      <c r="L19" s="192">
        <v>6.0195924E-3</v>
      </c>
      <c r="M19" s="216">
        <v>-9.2275631999999996E-2</v>
      </c>
    </row>
    <row r="20" spans="1:13" ht="17.25" customHeight="1" x14ac:dyDescent="0.2">
      <c r="A20" s="142" t="s">
        <v>1022</v>
      </c>
      <c r="B20" s="90" t="s">
        <v>3794</v>
      </c>
      <c r="C20" s="111">
        <v>-8.2574720000000001E-3</v>
      </c>
      <c r="D20" s="4" t="s">
        <v>1093</v>
      </c>
      <c r="E20" s="335">
        <v>425865</v>
      </c>
      <c r="F20" s="385">
        <v>2.58096809E-2</v>
      </c>
      <c r="G20" s="4" t="s">
        <v>1093</v>
      </c>
      <c r="H20" s="99">
        <v>-0.151304934</v>
      </c>
      <c r="I20" s="217">
        <v>3.4708450500000002E-2</v>
      </c>
      <c r="J20" s="3" t="s">
        <v>1093</v>
      </c>
      <c r="K20" s="278">
        <v>425737</v>
      </c>
      <c r="L20" s="192">
        <v>2.6148777099999999E-2</v>
      </c>
      <c r="M20" s="216">
        <v>-0.15156002099999999</v>
      </c>
    </row>
    <row r="21" spans="1:13" ht="17.25" customHeight="1" x14ac:dyDescent="0.2">
      <c r="A21" s="142" t="s">
        <v>1023</v>
      </c>
      <c r="B21" s="90" t="s">
        <v>3795</v>
      </c>
      <c r="C21" s="111">
        <v>-1.9611160000000002E-3</v>
      </c>
      <c r="D21" s="4" t="s">
        <v>1093</v>
      </c>
      <c r="E21" s="335">
        <v>126296</v>
      </c>
      <c r="F21" s="385">
        <v>7.6542084000000002E-3</v>
      </c>
      <c r="G21" s="4" t="s">
        <v>1093</v>
      </c>
      <c r="H21" s="99">
        <v>-7.0532822999999994E-2</v>
      </c>
      <c r="I21" s="217">
        <v>4.3813573000000003E-3</v>
      </c>
      <c r="J21" s="3" t="s">
        <v>1093</v>
      </c>
      <c r="K21" s="278">
        <v>126228</v>
      </c>
      <c r="L21" s="192">
        <v>7.7529269000000001E-3</v>
      </c>
      <c r="M21" s="216">
        <v>-7.1033264999999998E-2</v>
      </c>
    </row>
    <row r="22" spans="1:13" ht="17.25" customHeight="1" x14ac:dyDescent="0.2">
      <c r="A22" s="142" t="s">
        <v>1024</v>
      </c>
      <c r="B22" s="90" t="s">
        <v>3796</v>
      </c>
      <c r="C22" s="111">
        <v>2.1723980800000001E-2</v>
      </c>
      <c r="D22" s="4" t="s">
        <v>1093</v>
      </c>
      <c r="E22" s="335">
        <v>327041</v>
      </c>
      <c r="F22" s="385">
        <v>1.9820421599999999E-2</v>
      </c>
      <c r="G22" s="4" t="s">
        <v>1093</v>
      </c>
      <c r="H22" s="99">
        <v>-0.142063773</v>
      </c>
      <c r="I22" s="217">
        <v>2.4756680199999999E-2</v>
      </c>
      <c r="J22" s="3" t="s">
        <v>1093</v>
      </c>
      <c r="K22" s="278">
        <v>326623</v>
      </c>
      <c r="L22" s="192">
        <v>2.0061192799999999E-2</v>
      </c>
      <c r="M22" s="216">
        <v>-0.143160325</v>
      </c>
    </row>
    <row r="23" spans="1:13" ht="22.5" x14ac:dyDescent="0.2">
      <c r="A23" s="142" t="s">
        <v>1025</v>
      </c>
      <c r="B23" s="90" t="s">
        <v>3797</v>
      </c>
      <c r="C23" s="111">
        <v>-1.0365786E-2</v>
      </c>
      <c r="D23" s="4" t="s">
        <v>1093</v>
      </c>
      <c r="E23" s="335">
        <v>203809</v>
      </c>
      <c r="F23" s="385">
        <v>1.23519079E-2</v>
      </c>
      <c r="G23" s="4" t="s">
        <v>1093</v>
      </c>
      <c r="H23" s="99">
        <v>-0.18613454900000001</v>
      </c>
      <c r="I23" s="217">
        <v>2.1308829899999999E-2</v>
      </c>
      <c r="J23" s="3" t="s">
        <v>1093</v>
      </c>
      <c r="K23" s="278">
        <v>203809</v>
      </c>
      <c r="L23" s="192">
        <v>1.25179538E-2</v>
      </c>
      <c r="M23" s="216">
        <v>-0.18613454900000001</v>
      </c>
    </row>
    <row r="24" spans="1:13" ht="17.25" customHeight="1" x14ac:dyDescent="0.2">
      <c r="A24" s="142" t="s">
        <v>1026</v>
      </c>
      <c r="B24" s="90" t="s">
        <v>3798</v>
      </c>
      <c r="C24" s="111">
        <v>1.1768099000000001E-2</v>
      </c>
      <c r="D24" s="4" t="s">
        <v>1093</v>
      </c>
      <c r="E24" s="335">
        <v>822940</v>
      </c>
      <c r="F24" s="385">
        <v>4.9874534900000003E-2</v>
      </c>
      <c r="G24" s="4" t="s">
        <v>1093</v>
      </c>
      <c r="H24" s="99">
        <v>-0.140695075</v>
      </c>
      <c r="I24" s="217">
        <v>6.15972937E-2</v>
      </c>
      <c r="J24" s="3" t="s">
        <v>1093</v>
      </c>
      <c r="K24" s="278">
        <v>822737</v>
      </c>
      <c r="L24" s="192">
        <v>5.0532527000000001E-2</v>
      </c>
      <c r="M24" s="216">
        <v>-0.14090704500000001</v>
      </c>
    </row>
    <row r="25" spans="1:13" ht="17.25" customHeight="1" x14ac:dyDescent="0.2">
      <c r="A25" s="142" t="s">
        <v>1027</v>
      </c>
      <c r="B25" s="90" t="s">
        <v>3742</v>
      </c>
      <c r="C25" s="111">
        <v>1.6972689400000001E-2</v>
      </c>
      <c r="D25" s="4" t="s">
        <v>1093</v>
      </c>
      <c r="E25" s="335">
        <v>5915</v>
      </c>
      <c r="F25" s="385">
        <v>3.5848040000000002E-4</v>
      </c>
      <c r="G25" s="4" t="s">
        <v>1093</v>
      </c>
      <c r="H25" s="99">
        <v>-0.102564103</v>
      </c>
      <c r="I25" s="217">
        <v>3.0903560000000003E-4</v>
      </c>
      <c r="J25" s="3" t="s">
        <v>1093</v>
      </c>
      <c r="K25" s="278">
        <v>5903</v>
      </c>
      <c r="L25" s="192">
        <v>3.625624E-4</v>
      </c>
      <c r="M25" s="216">
        <v>-0.104384767</v>
      </c>
    </row>
    <row r="26" spans="1:13" ht="17.25" customHeight="1" x14ac:dyDescent="0.2">
      <c r="A26" s="142" t="s">
        <v>1028</v>
      </c>
      <c r="B26" s="90" t="s">
        <v>3799</v>
      </c>
      <c r="C26" s="111">
        <v>-3.2242640000000001E-3</v>
      </c>
      <c r="D26" s="4" t="s">
        <v>1093</v>
      </c>
      <c r="E26" s="335">
        <v>79495</v>
      </c>
      <c r="F26" s="385">
        <v>4.8178192000000002E-3</v>
      </c>
      <c r="G26" s="4" t="s">
        <v>1093</v>
      </c>
      <c r="H26" s="99">
        <v>-2.2273879E-2</v>
      </c>
      <c r="I26" s="217">
        <v>8.2790459999999995E-4</v>
      </c>
      <c r="J26" s="3" t="s">
        <v>1093</v>
      </c>
      <c r="K26" s="278">
        <v>79409</v>
      </c>
      <c r="L26" s="192">
        <v>4.8773028000000003E-3</v>
      </c>
      <c r="M26" s="216">
        <v>-2.3331610999999999E-2</v>
      </c>
    </row>
    <row r="27" spans="1:13" ht="17.25" customHeight="1" x14ac:dyDescent="0.2">
      <c r="A27" s="142" t="s">
        <v>1029</v>
      </c>
      <c r="B27" s="90" t="s">
        <v>3800</v>
      </c>
      <c r="C27" s="111">
        <v>-5.9065036000000001E-2</v>
      </c>
      <c r="D27" s="4" t="s">
        <v>1093</v>
      </c>
      <c r="E27" s="335">
        <v>121326</v>
      </c>
      <c r="F27" s="385">
        <v>7.3530000000000002E-3</v>
      </c>
      <c r="G27" s="4" t="s">
        <v>1093</v>
      </c>
      <c r="H27" s="99">
        <v>-0.26677947699999999</v>
      </c>
      <c r="I27" s="217">
        <v>2.01805756E-2</v>
      </c>
      <c r="J27" s="3" t="s">
        <v>1093</v>
      </c>
      <c r="K27" s="278">
        <v>121238</v>
      </c>
      <c r="L27" s="192">
        <v>7.4464409999999998E-3</v>
      </c>
      <c r="M27" s="216">
        <v>-0.267311295</v>
      </c>
    </row>
    <row r="28" spans="1:13" ht="17.25" customHeight="1" x14ac:dyDescent="0.2">
      <c r="A28" s="142" t="s">
        <v>1030</v>
      </c>
      <c r="B28" s="90" t="s">
        <v>3801</v>
      </c>
      <c r="C28" s="111">
        <v>-8.4310050000000001E-3</v>
      </c>
      <c r="D28" s="4" t="s">
        <v>1093</v>
      </c>
      <c r="E28" s="335">
        <v>247121</v>
      </c>
      <c r="F28" s="385">
        <v>1.49768451E-2</v>
      </c>
      <c r="G28" s="4" t="s">
        <v>1093</v>
      </c>
      <c r="H28" s="99">
        <v>-0.30285548200000001</v>
      </c>
      <c r="I28" s="217">
        <v>4.9077693200000001E-2</v>
      </c>
      <c r="J28" s="3" t="s">
        <v>1093</v>
      </c>
      <c r="K28" s="278">
        <v>247099</v>
      </c>
      <c r="L28" s="192">
        <v>1.51768267E-2</v>
      </c>
      <c r="M28" s="216">
        <v>-0.30291754599999998</v>
      </c>
    </row>
    <row r="29" spans="1:13" ht="17.25" customHeight="1" x14ac:dyDescent="0.2">
      <c r="A29" s="142" t="s">
        <v>1031</v>
      </c>
      <c r="B29" s="90" t="s">
        <v>3802</v>
      </c>
      <c r="C29" s="111">
        <v>2.9888449899999999E-2</v>
      </c>
      <c r="D29" s="4" t="s">
        <v>1093</v>
      </c>
      <c r="E29" s="335">
        <v>902999</v>
      </c>
      <c r="F29" s="385">
        <v>5.47265355E-2</v>
      </c>
      <c r="G29" s="4" t="s">
        <v>1093</v>
      </c>
      <c r="H29" s="99">
        <v>-0.176921885</v>
      </c>
      <c r="I29" s="217">
        <v>8.8733913900000003E-2</v>
      </c>
      <c r="J29" s="3" t="s">
        <v>1093</v>
      </c>
      <c r="K29" s="278">
        <v>902994</v>
      </c>
      <c r="L29" s="192">
        <v>5.54619139E-2</v>
      </c>
      <c r="M29" s="216">
        <v>-0.17692644199999999</v>
      </c>
    </row>
    <row r="30" spans="1:13" ht="17.25" customHeight="1" x14ac:dyDescent="0.2">
      <c r="A30" s="142" t="s">
        <v>1032</v>
      </c>
      <c r="B30" s="90" t="s">
        <v>3803</v>
      </c>
      <c r="C30" s="111">
        <v>-1.3789108E-2</v>
      </c>
      <c r="D30" s="4" t="s">
        <v>1093</v>
      </c>
      <c r="E30" s="335">
        <v>283298</v>
      </c>
      <c r="F30" s="385">
        <v>1.71693635E-2</v>
      </c>
      <c r="G30" s="4" t="s">
        <v>1093</v>
      </c>
      <c r="H30" s="99">
        <v>-0.20747380100000001</v>
      </c>
      <c r="I30" s="217">
        <v>3.39043178E-2</v>
      </c>
      <c r="J30" s="3" t="s">
        <v>1093</v>
      </c>
      <c r="K30" s="278">
        <v>283279</v>
      </c>
      <c r="L30" s="192">
        <v>1.7399003199999999E-2</v>
      </c>
      <c r="M30" s="216">
        <v>-0.20752695400000001</v>
      </c>
    </row>
    <row r="31" spans="1:13" ht="17.25" customHeight="1" x14ac:dyDescent="0.2">
      <c r="A31" s="142" t="s">
        <v>1033</v>
      </c>
      <c r="B31" s="90" t="s">
        <v>3804</v>
      </c>
      <c r="C31" s="111">
        <v>1.44005544E-2</v>
      </c>
      <c r="D31" s="4" t="s">
        <v>1093</v>
      </c>
      <c r="E31" s="335">
        <v>129267</v>
      </c>
      <c r="F31" s="385">
        <v>7.8342667999999997E-3</v>
      </c>
      <c r="G31" s="4" t="s">
        <v>1093</v>
      </c>
      <c r="H31" s="99">
        <v>-0.116895982</v>
      </c>
      <c r="I31" s="217">
        <v>7.8223501999999997E-3</v>
      </c>
      <c r="J31" s="3" t="s">
        <v>1093</v>
      </c>
      <c r="K31" s="278">
        <v>129265</v>
      </c>
      <c r="L31" s="192">
        <v>7.9394594999999991E-3</v>
      </c>
      <c r="M31" s="216">
        <v>-0.11690964500000001</v>
      </c>
    </row>
    <row r="32" spans="1:13" ht="17.25" customHeight="1" x14ac:dyDescent="0.2">
      <c r="A32" s="142" t="s">
        <v>1034</v>
      </c>
      <c r="B32" s="90" t="s">
        <v>3805</v>
      </c>
      <c r="C32" s="111">
        <v>3.8911376099999999E-2</v>
      </c>
      <c r="D32" s="4" t="s">
        <v>1093</v>
      </c>
      <c r="E32" s="335">
        <v>277997</v>
      </c>
      <c r="F32" s="385">
        <v>1.68480947E-2</v>
      </c>
      <c r="G32" s="4" t="s">
        <v>1093</v>
      </c>
      <c r="H32" s="99">
        <v>-3.4665601999999997E-2</v>
      </c>
      <c r="I32" s="217">
        <v>4.5637615000000001E-3</v>
      </c>
      <c r="J32" s="3" t="s">
        <v>1093</v>
      </c>
      <c r="K32" s="278">
        <v>277867</v>
      </c>
      <c r="L32" s="192">
        <v>1.7066597999999999E-2</v>
      </c>
      <c r="M32" s="216">
        <v>-3.5117021999999998E-2</v>
      </c>
    </row>
    <row r="33" spans="1:13" ht="17.25" customHeight="1" x14ac:dyDescent="0.2">
      <c r="A33" s="142" t="s">
        <v>1035</v>
      </c>
      <c r="B33" s="90" t="s">
        <v>3806</v>
      </c>
      <c r="C33" s="111">
        <v>1.9403994899999999E-2</v>
      </c>
      <c r="D33" s="4" t="s">
        <v>1093</v>
      </c>
      <c r="E33" s="335">
        <v>214648</v>
      </c>
      <c r="F33" s="385">
        <v>1.30088089E-2</v>
      </c>
      <c r="G33" s="4" t="s">
        <v>1093</v>
      </c>
      <c r="H33" s="99">
        <v>-0.171751705</v>
      </c>
      <c r="I33" s="217">
        <v>2.0348350800000001E-2</v>
      </c>
      <c r="J33" s="3" t="s">
        <v>1093</v>
      </c>
      <c r="K33" s="278">
        <v>214619</v>
      </c>
      <c r="L33" s="192">
        <v>1.31819043E-2</v>
      </c>
      <c r="M33" s="216">
        <v>-0.171863605</v>
      </c>
    </row>
    <row r="34" spans="1:13" ht="17.25" customHeight="1" x14ac:dyDescent="0.2">
      <c r="A34" s="142" t="s">
        <v>1036</v>
      </c>
      <c r="B34" s="90" t="s">
        <v>3807</v>
      </c>
      <c r="C34" s="111">
        <v>-5.6770099999999997E-3</v>
      </c>
      <c r="D34" s="4" t="s">
        <v>1093</v>
      </c>
      <c r="E34" s="335">
        <v>26311</v>
      </c>
      <c r="F34" s="385">
        <v>1.5945862999999999E-3</v>
      </c>
      <c r="G34" s="4" t="s">
        <v>1093</v>
      </c>
      <c r="H34" s="99">
        <v>-6.6952729000000002E-2</v>
      </c>
      <c r="I34" s="217">
        <v>8.631054E-4</v>
      </c>
      <c r="J34" s="3" t="s">
        <v>1093</v>
      </c>
      <c r="K34" s="278">
        <v>26283</v>
      </c>
      <c r="L34" s="192">
        <v>1.6143024999999999E-3</v>
      </c>
      <c r="M34" s="216">
        <v>-6.7945671999999999E-2</v>
      </c>
    </row>
    <row r="35" spans="1:13" ht="17.25" customHeight="1" x14ac:dyDescent="0.2">
      <c r="A35" s="142" t="s">
        <v>1037</v>
      </c>
      <c r="B35" s="90" t="s">
        <v>3808</v>
      </c>
      <c r="C35" s="111">
        <v>-2.3187718999999999E-2</v>
      </c>
      <c r="D35" s="4" t="s">
        <v>1093</v>
      </c>
      <c r="E35" s="335">
        <v>45641</v>
      </c>
      <c r="F35" s="385">
        <v>2.766087E-3</v>
      </c>
      <c r="G35" s="4" t="s">
        <v>1093</v>
      </c>
      <c r="H35" s="99">
        <v>-0.20917297700000001</v>
      </c>
      <c r="I35" s="217">
        <v>5.5187546999999997E-3</v>
      </c>
      <c r="J35" s="3" t="s">
        <v>1093</v>
      </c>
      <c r="K35" s="278">
        <v>45636</v>
      </c>
      <c r="L35" s="192">
        <v>2.8029642999999999E-3</v>
      </c>
      <c r="M35" s="216">
        <v>-0.20925961200000001</v>
      </c>
    </row>
    <row r="36" spans="1:13" ht="17.25" customHeight="1" x14ac:dyDescent="0.2">
      <c r="A36" s="142" t="s">
        <v>1038</v>
      </c>
      <c r="B36" s="90" t="s">
        <v>3809</v>
      </c>
      <c r="C36" s="111">
        <v>3.1479830600000001E-2</v>
      </c>
      <c r="D36" s="4" t="s">
        <v>1093</v>
      </c>
      <c r="E36" s="335">
        <v>182747</v>
      </c>
      <c r="F36" s="385">
        <v>1.10754388E-2</v>
      </c>
      <c r="G36" s="4" t="s">
        <v>1093</v>
      </c>
      <c r="H36" s="99">
        <v>-0.102610942</v>
      </c>
      <c r="I36" s="217">
        <v>9.5526754999999998E-3</v>
      </c>
      <c r="J36" s="3" t="s">
        <v>1093</v>
      </c>
      <c r="K36" s="278">
        <v>182728</v>
      </c>
      <c r="L36" s="192">
        <v>1.1223158299999999E-2</v>
      </c>
      <c r="M36" s="216">
        <v>-0.102704242</v>
      </c>
    </row>
    <row r="37" spans="1:13" ht="17.25" customHeight="1" x14ac:dyDescent="0.2">
      <c r="A37" s="142" t="s">
        <v>1039</v>
      </c>
      <c r="B37" s="90" t="s">
        <v>3810</v>
      </c>
      <c r="C37" s="111">
        <v>-3.3762057999999998E-2</v>
      </c>
      <c r="D37" s="4" t="s">
        <v>1093</v>
      </c>
      <c r="E37" s="335">
        <v>2897</v>
      </c>
      <c r="F37" s="385">
        <v>1.7557360000000001E-4</v>
      </c>
      <c r="G37" s="4" t="s">
        <v>1093</v>
      </c>
      <c r="H37" s="99">
        <v>-3.5940100000000003E-2</v>
      </c>
      <c r="I37" s="217">
        <v>4.9372600000000002E-5</v>
      </c>
      <c r="J37" s="3" t="s">
        <v>1093</v>
      </c>
      <c r="K37" s="278">
        <v>2893</v>
      </c>
      <c r="L37" s="192">
        <v>1.7768809999999999E-4</v>
      </c>
      <c r="M37" s="216">
        <v>-3.7271215000000003E-2</v>
      </c>
    </row>
    <row r="38" spans="1:13" ht="17.25" customHeight="1" x14ac:dyDescent="0.2">
      <c r="A38" s="142" t="s">
        <v>1040</v>
      </c>
      <c r="B38" s="90" t="s">
        <v>3811</v>
      </c>
      <c r="C38" s="111">
        <v>1.9954808899999999E-2</v>
      </c>
      <c r="D38" s="4" t="s">
        <v>1093</v>
      </c>
      <c r="E38" s="335">
        <v>159279</v>
      </c>
      <c r="F38" s="385">
        <v>9.6531533999999995E-3</v>
      </c>
      <c r="G38" s="4" t="s">
        <v>1093</v>
      </c>
      <c r="H38" s="99">
        <v>-0.137264992</v>
      </c>
      <c r="I38" s="217">
        <v>1.1585179100000001E-2</v>
      </c>
      <c r="J38" s="3" t="s">
        <v>1093</v>
      </c>
      <c r="K38" s="278">
        <v>159048</v>
      </c>
      <c r="L38" s="192">
        <v>9.7687321000000001E-3</v>
      </c>
      <c r="M38" s="216">
        <v>-0.138516203</v>
      </c>
    </row>
    <row r="39" spans="1:13" ht="18.75" customHeight="1" x14ac:dyDescent="0.2">
      <c r="A39" s="142" t="s">
        <v>1041</v>
      </c>
      <c r="B39" s="90" t="s">
        <v>3812</v>
      </c>
      <c r="C39" s="111">
        <v>-2.6284572999999999E-2</v>
      </c>
      <c r="D39" s="4" t="s">
        <v>1093</v>
      </c>
      <c r="E39" s="335">
        <v>14262</v>
      </c>
      <c r="F39" s="385">
        <v>8.6435289999999996E-4</v>
      </c>
      <c r="G39" s="4" t="s">
        <v>1093</v>
      </c>
      <c r="H39" s="99">
        <v>-8.5534753000000005E-2</v>
      </c>
      <c r="I39" s="217">
        <v>6.0984250000000004E-4</v>
      </c>
      <c r="J39" s="3" t="s">
        <v>1093</v>
      </c>
      <c r="K39" s="278">
        <v>14258</v>
      </c>
      <c r="L39" s="192">
        <v>8.7572669999999998E-4</v>
      </c>
      <c r="M39" s="216">
        <v>-8.5791228999999997E-2</v>
      </c>
    </row>
    <row r="40" spans="1:13" ht="29.25" customHeight="1" x14ac:dyDescent="0.2">
      <c r="A40" s="142" t="s">
        <v>1042</v>
      </c>
      <c r="B40" s="90" t="s">
        <v>3813</v>
      </c>
      <c r="C40" s="111">
        <v>1.7295829999999999E-4</v>
      </c>
      <c r="D40" s="4" t="s">
        <v>1093</v>
      </c>
      <c r="E40" s="335">
        <v>1380620</v>
      </c>
      <c r="F40" s="385">
        <v>8.3672904899999997E-2</v>
      </c>
      <c r="G40" s="4" t="s">
        <v>1093</v>
      </c>
      <c r="H40" s="99">
        <v>-0.16521552</v>
      </c>
      <c r="I40" s="217">
        <v>0.124914398</v>
      </c>
      <c r="J40" s="3" t="s">
        <v>1093</v>
      </c>
      <c r="K40" s="278">
        <v>1380619</v>
      </c>
      <c r="L40" s="192">
        <v>8.4797653299999998E-2</v>
      </c>
      <c r="M40" s="216">
        <v>-0.16521612399999999</v>
      </c>
    </row>
    <row r="41" spans="1:13" ht="17.25" customHeight="1" x14ac:dyDescent="0.2">
      <c r="A41" s="142" t="s">
        <v>1043</v>
      </c>
      <c r="B41" s="90" t="s">
        <v>3814</v>
      </c>
      <c r="C41" s="111">
        <v>-0.26243338199999999</v>
      </c>
      <c r="D41" s="4" t="s">
        <v>1093</v>
      </c>
      <c r="E41" s="335">
        <v>77217</v>
      </c>
      <c r="F41" s="385">
        <v>4.6797603000000004E-3</v>
      </c>
      <c r="G41" s="4" t="s">
        <v>1093</v>
      </c>
      <c r="H41" s="99">
        <v>1.50126369</v>
      </c>
      <c r="I41" s="217">
        <v>-2.1180826999999999E-2</v>
      </c>
      <c r="J41" s="3" t="s">
        <v>1093</v>
      </c>
      <c r="K41" s="278">
        <v>77217</v>
      </c>
      <c r="L41" s="192">
        <v>4.7426700999999996E-3</v>
      </c>
      <c r="M41" s="216">
        <v>1.50126369</v>
      </c>
    </row>
    <row r="42" spans="1:13" ht="17.25" customHeight="1" x14ac:dyDescent="0.2">
      <c r="A42" s="142" t="s">
        <v>1044</v>
      </c>
      <c r="B42" s="90" t="s">
        <v>3815</v>
      </c>
      <c r="C42" s="111">
        <v>9.2581845499999996E-2</v>
      </c>
      <c r="D42" s="4" t="s">
        <v>1093</v>
      </c>
      <c r="E42" s="335">
        <v>29821</v>
      </c>
      <c r="F42" s="385">
        <v>1.807311E-3</v>
      </c>
      <c r="G42" s="4" t="s">
        <v>1093</v>
      </c>
      <c r="H42" s="99">
        <v>-6.8239337999999997E-2</v>
      </c>
      <c r="I42" s="217">
        <v>9.9842279999999995E-4</v>
      </c>
      <c r="J42" s="3" t="s">
        <v>1093</v>
      </c>
      <c r="K42" s="278">
        <v>29821</v>
      </c>
      <c r="L42" s="192">
        <v>1.8316065999999999E-3</v>
      </c>
      <c r="M42" s="216">
        <v>-6.8239337999999997E-2</v>
      </c>
    </row>
    <row r="43" spans="1:13" ht="17.25" customHeight="1" x14ac:dyDescent="0.2">
      <c r="A43" s="142" t="s">
        <v>1045</v>
      </c>
      <c r="B43" s="90" t="s">
        <v>3750</v>
      </c>
      <c r="C43" s="111">
        <v>7.0911243099999993E-2</v>
      </c>
      <c r="D43" s="4" t="s">
        <v>1093</v>
      </c>
      <c r="E43" s="335">
        <v>594035</v>
      </c>
      <c r="F43" s="385">
        <v>3.6001676099999998E-2</v>
      </c>
      <c r="G43" s="4" t="s">
        <v>1093</v>
      </c>
      <c r="H43" s="99">
        <v>-7.2605699999999995E-2</v>
      </c>
      <c r="I43" s="217">
        <v>2.1260828799999999E-2</v>
      </c>
      <c r="J43" s="3" t="s">
        <v>1093</v>
      </c>
      <c r="K43" s="278">
        <v>593707</v>
      </c>
      <c r="L43" s="192">
        <v>3.6465498700000001E-2</v>
      </c>
      <c r="M43" s="216">
        <v>-7.3117766000000001E-2</v>
      </c>
    </row>
    <row r="44" spans="1:13" ht="17.25" customHeight="1" x14ac:dyDescent="0.2">
      <c r="A44" s="142" t="s">
        <v>1046</v>
      </c>
      <c r="B44" s="90" t="s">
        <v>3816</v>
      </c>
      <c r="C44" s="111">
        <v>1.7670497199999999E-2</v>
      </c>
      <c r="D44" s="4" t="s">
        <v>1093</v>
      </c>
      <c r="E44" s="335">
        <v>105394</v>
      </c>
      <c r="F44" s="385">
        <v>6.3874361999999999E-3</v>
      </c>
      <c r="G44" s="4" t="s">
        <v>1093</v>
      </c>
      <c r="H44" s="99">
        <v>-3.2533240000000001E-3</v>
      </c>
      <c r="I44" s="217">
        <v>1.5726069999999999E-4</v>
      </c>
      <c r="J44" s="3" t="s">
        <v>1093</v>
      </c>
      <c r="K44" s="278">
        <v>105394</v>
      </c>
      <c r="L44" s="192">
        <v>6.4733020999999998E-3</v>
      </c>
      <c r="M44" s="216">
        <v>-3.2533240000000001E-3</v>
      </c>
    </row>
    <row r="45" spans="1:13" ht="17.25" customHeight="1" x14ac:dyDescent="0.2">
      <c r="A45" s="142" t="s">
        <v>1047</v>
      </c>
      <c r="B45" s="90" t="s">
        <v>3817</v>
      </c>
      <c r="C45" s="111">
        <v>1.9485016399999999E-2</v>
      </c>
      <c r="D45" s="4" t="s">
        <v>1093</v>
      </c>
      <c r="E45" s="335">
        <v>25850</v>
      </c>
      <c r="F45" s="385">
        <v>1.5666473000000001E-3</v>
      </c>
      <c r="G45" s="4" t="s">
        <v>1093</v>
      </c>
      <c r="H45" s="99">
        <v>-0.201840245</v>
      </c>
      <c r="I45" s="217">
        <v>2.9884111999999999E-3</v>
      </c>
      <c r="J45" s="3" t="s">
        <v>1093</v>
      </c>
      <c r="K45" s="278">
        <v>25840</v>
      </c>
      <c r="L45" s="192">
        <v>1.5870934000000001E-3</v>
      </c>
      <c r="M45" s="216">
        <v>-0.20214900999999999</v>
      </c>
    </row>
    <row r="46" spans="1:13" ht="17.25" customHeight="1" x14ac:dyDescent="0.2">
      <c r="A46" s="142" t="s">
        <v>1048</v>
      </c>
      <c r="B46" s="90" t="s">
        <v>3818</v>
      </c>
      <c r="C46" s="111">
        <v>1.5701273200000001E-2</v>
      </c>
      <c r="D46" s="4" t="s">
        <v>1093</v>
      </c>
      <c r="E46" s="335">
        <v>35288</v>
      </c>
      <c r="F46" s="385">
        <v>2.1386401999999999E-3</v>
      </c>
      <c r="G46" s="4" t="s">
        <v>1093</v>
      </c>
      <c r="H46" s="99">
        <v>-0.12579894</v>
      </c>
      <c r="I46" s="217">
        <v>2.3214245000000001E-3</v>
      </c>
      <c r="J46" s="3" t="s">
        <v>1093</v>
      </c>
      <c r="K46" s="278">
        <v>35285</v>
      </c>
      <c r="L46" s="192">
        <v>2.1672055999999999E-3</v>
      </c>
      <c r="M46" s="216">
        <v>-0.12587325999999999</v>
      </c>
    </row>
    <row r="47" spans="1:13" ht="17.25" customHeight="1" x14ac:dyDescent="0.2">
      <c r="A47" s="142" t="s">
        <v>1049</v>
      </c>
      <c r="B47" s="90" t="s">
        <v>3819</v>
      </c>
      <c r="C47" s="111">
        <v>1.05940219E-2</v>
      </c>
      <c r="D47" s="4" t="s">
        <v>1093</v>
      </c>
      <c r="E47" s="335">
        <v>260772</v>
      </c>
      <c r="F47" s="385">
        <v>1.58041682E-2</v>
      </c>
      <c r="G47" s="4" t="s">
        <v>1093</v>
      </c>
      <c r="H47" s="99">
        <v>-0.26593346000000001</v>
      </c>
      <c r="I47" s="217">
        <v>4.3187730000000001E-2</v>
      </c>
      <c r="J47" s="3" t="s">
        <v>1093</v>
      </c>
      <c r="K47" s="278">
        <v>260771</v>
      </c>
      <c r="L47" s="192">
        <v>1.6016561299999999E-2</v>
      </c>
      <c r="M47" s="216">
        <v>-0.265936275</v>
      </c>
    </row>
    <row r="48" spans="1:13" ht="17.25" customHeight="1" x14ac:dyDescent="0.2">
      <c r="A48" s="142" t="s">
        <v>1050</v>
      </c>
      <c r="B48" s="90" t="s">
        <v>3820</v>
      </c>
      <c r="C48" s="111">
        <v>2.0129941200000001E-2</v>
      </c>
      <c r="D48" s="4" t="s">
        <v>1093</v>
      </c>
      <c r="E48" s="335">
        <v>144566</v>
      </c>
      <c r="F48" s="385">
        <v>8.7614674000000003E-3</v>
      </c>
      <c r="G48" s="4" t="s">
        <v>1093</v>
      </c>
      <c r="H48" s="99">
        <v>-0.13790245200000001</v>
      </c>
      <c r="I48" s="217">
        <v>1.0571670199999999E-2</v>
      </c>
      <c r="J48" s="3" t="s">
        <v>1093</v>
      </c>
      <c r="K48" s="278">
        <v>144566</v>
      </c>
      <c r="L48" s="192">
        <v>8.8792473000000004E-3</v>
      </c>
      <c r="M48" s="216">
        <v>-0.13790245200000001</v>
      </c>
    </row>
    <row r="49" spans="1:13" ht="17.25" customHeight="1" x14ac:dyDescent="0.2">
      <c r="A49" s="142" t="s">
        <v>1051</v>
      </c>
      <c r="B49" s="90" t="s">
        <v>3821</v>
      </c>
      <c r="C49" s="111">
        <v>0.20989125580000001</v>
      </c>
      <c r="D49" s="4" t="s">
        <v>1093</v>
      </c>
      <c r="E49" s="335">
        <v>5978</v>
      </c>
      <c r="F49" s="385">
        <v>3.6229859999999998E-4</v>
      </c>
      <c r="G49" s="4" t="s">
        <v>1093</v>
      </c>
      <c r="H49" s="99">
        <v>-0.26397439099999997</v>
      </c>
      <c r="I49" s="217">
        <v>9.8013669999999996E-4</v>
      </c>
      <c r="J49" s="3" t="s">
        <v>1093</v>
      </c>
      <c r="K49" s="278">
        <v>5978</v>
      </c>
      <c r="L49" s="192">
        <v>3.671689E-4</v>
      </c>
      <c r="M49" s="216">
        <v>-0.26397439099999997</v>
      </c>
    </row>
    <row r="50" spans="1:13" ht="17.25" customHeight="1" x14ac:dyDescent="0.2">
      <c r="A50" s="142" t="s">
        <v>1052</v>
      </c>
      <c r="B50" s="90" t="s">
        <v>3822</v>
      </c>
      <c r="C50" s="111">
        <v>4.1480041299999999E-2</v>
      </c>
      <c r="D50" s="4" t="s">
        <v>1093</v>
      </c>
      <c r="E50" s="335">
        <v>114376</v>
      </c>
      <c r="F50" s="385">
        <v>6.9317930999999999E-3</v>
      </c>
      <c r="G50" s="4" t="s">
        <v>1093</v>
      </c>
      <c r="H50" s="99">
        <v>-0.32434811400000002</v>
      </c>
      <c r="I50" s="217">
        <v>2.51000023E-2</v>
      </c>
      <c r="J50" s="3" t="s">
        <v>1093</v>
      </c>
      <c r="K50" s="278">
        <v>114367</v>
      </c>
      <c r="L50" s="192">
        <v>7.0244239999999996E-3</v>
      </c>
      <c r="M50" s="216">
        <v>-0.32440128099999999</v>
      </c>
    </row>
    <row r="51" spans="1:13" ht="17.25" customHeight="1" x14ac:dyDescent="0.2">
      <c r="A51" s="142" t="s">
        <v>1053</v>
      </c>
      <c r="B51" s="90" t="s">
        <v>3823</v>
      </c>
      <c r="C51" s="111">
        <v>-1.2821559999999999E-2</v>
      </c>
      <c r="D51" s="4" t="s">
        <v>1093</v>
      </c>
      <c r="E51" s="335">
        <v>10628</v>
      </c>
      <c r="F51" s="385">
        <v>6.4411320000000005E-4</v>
      </c>
      <c r="G51" s="4" t="s">
        <v>1093</v>
      </c>
      <c r="H51" s="99">
        <v>-0.12078094</v>
      </c>
      <c r="I51" s="217">
        <v>6.6744380000000004E-4</v>
      </c>
      <c r="J51" s="3" t="s">
        <v>1093</v>
      </c>
      <c r="K51" s="278">
        <v>10562</v>
      </c>
      <c r="L51" s="192">
        <v>6.4871830000000005E-4</v>
      </c>
      <c r="M51" s="216">
        <v>-0.12624089999999999</v>
      </c>
    </row>
    <row r="52" spans="1:13" ht="17.25" customHeight="1" x14ac:dyDescent="0.2">
      <c r="A52" s="142" t="s">
        <v>1054</v>
      </c>
      <c r="B52" s="90" t="s">
        <v>3824</v>
      </c>
      <c r="C52" s="111">
        <v>2.65397832E-2</v>
      </c>
      <c r="D52" s="4" t="s">
        <v>1093</v>
      </c>
      <c r="E52" s="335">
        <v>18018</v>
      </c>
      <c r="F52" s="385">
        <v>1.0919865E-3</v>
      </c>
      <c r="G52" s="4" t="s">
        <v>1093</v>
      </c>
      <c r="H52" s="99">
        <v>-7.2050265000000002E-2</v>
      </c>
      <c r="I52" s="217">
        <v>6.3955749999999997E-4</v>
      </c>
      <c r="J52" s="3" t="s">
        <v>1093</v>
      </c>
      <c r="K52" s="278">
        <v>18017</v>
      </c>
      <c r="L52" s="192">
        <v>1.1066046E-3</v>
      </c>
      <c r="M52" s="216">
        <v>-7.2101765999999998E-2</v>
      </c>
    </row>
    <row r="53" spans="1:13" ht="17.25" customHeight="1" x14ac:dyDescent="0.2">
      <c r="A53" s="142" t="s">
        <v>1055</v>
      </c>
      <c r="B53" s="90" t="s">
        <v>3825</v>
      </c>
      <c r="C53" s="111">
        <v>1.8940060500000001E-2</v>
      </c>
      <c r="D53" s="4" t="s">
        <v>1093</v>
      </c>
      <c r="E53" s="335">
        <v>109880</v>
      </c>
      <c r="F53" s="385">
        <v>6.6593116000000004E-3</v>
      </c>
      <c r="G53" s="4" t="s">
        <v>1093</v>
      </c>
      <c r="H53" s="99">
        <v>-0.13747900199999999</v>
      </c>
      <c r="I53" s="217">
        <v>8.0065829999999994E-3</v>
      </c>
      <c r="J53" s="3" t="s">
        <v>1093</v>
      </c>
      <c r="K53" s="278">
        <v>109880</v>
      </c>
      <c r="L53" s="192">
        <v>6.7488323000000003E-3</v>
      </c>
      <c r="M53" s="216">
        <v>-0.13747900199999999</v>
      </c>
    </row>
    <row r="54" spans="1:13" ht="17.25" customHeight="1" x14ac:dyDescent="0.2">
      <c r="A54" s="142" t="s">
        <v>1056</v>
      </c>
      <c r="B54" s="90" t="s">
        <v>3826</v>
      </c>
      <c r="C54" s="111">
        <v>1.4780600499999999E-2</v>
      </c>
      <c r="D54" s="4" t="s">
        <v>1093</v>
      </c>
      <c r="E54" s="335">
        <v>2275</v>
      </c>
      <c r="F54" s="385">
        <v>1.3787709999999999E-4</v>
      </c>
      <c r="G54" s="4" t="s">
        <v>1093</v>
      </c>
      <c r="H54" s="99">
        <v>3.5502958600000002E-2</v>
      </c>
      <c r="I54" s="217">
        <v>-3.5658000000000003E-5</v>
      </c>
      <c r="J54" s="3" t="s">
        <v>1093</v>
      </c>
      <c r="K54" s="278">
        <v>2275</v>
      </c>
      <c r="L54" s="192">
        <v>1.3973060000000001E-4</v>
      </c>
      <c r="M54" s="216">
        <v>3.5502958600000002E-2</v>
      </c>
    </row>
    <row r="55" spans="1:13" ht="17.25" customHeight="1" x14ac:dyDescent="0.2">
      <c r="A55" s="142" t="s">
        <v>1057</v>
      </c>
      <c r="B55" s="90" t="s">
        <v>3827</v>
      </c>
      <c r="C55" s="111">
        <v>-7.9667475000000001E-2</v>
      </c>
      <c r="D55" s="4" t="s">
        <v>1093</v>
      </c>
      <c r="E55" s="335">
        <v>2478</v>
      </c>
      <c r="F55" s="385">
        <v>1.5018E-4</v>
      </c>
      <c r="G55" s="4" t="s">
        <v>1093</v>
      </c>
      <c r="H55" s="99">
        <v>-6.7369212999999997E-2</v>
      </c>
      <c r="I55" s="217">
        <v>8.1830399999999995E-5</v>
      </c>
      <c r="J55" s="3" t="s">
        <v>1093</v>
      </c>
      <c r="K55" s="278">
        <v>2478</v>
      </c>
      <c r="L55" s="192">
        <v>1.5219880000000001E-4</v>
      </c>
      <c r="M55" s="216">
        <v>-6.7369212999999997E-2</v>
      </c>
    </row>
    <row r="56" spans="1:13" ht="17.25" customHeight="1" x14ac:dyDescent="0.2">
      <c r="A56" s="93" t="s">
        <v>1058</v>
      </c>
      <c r="B56" s="90" t="s">
        <v>3828</v>
      </c>
      <c r="C56" s="111">
        <v>-3.2480994999999999E-2</v>
      </c>
      <c r="D56" s="4" t="s">
        <v>1093</v>
      </c>
      <c r="E56" s="335">
        <v>2819</v>
      </c>
      <c r="F56" s="385">
        <v>1.708464E-4</v>
      </c>
      <c r="G56" s="4" t="s">
        <v>1093</v>
      </c>
      <c r="H56" s="99">
        <v>6.7857142999999997E-3</v>
      </c>
      <c r="I56" s="217">
        <v>-8.6859129999999999E-6</v>
      </c>
      <c r="J56" s="3" t="s">
        <v>1093</v>
      </c>
      <c r="K56" s="278">
        <v>2818</v>
      </c>
      <c r="L56" s="192">
        <v>1.7308159999999999E-4</v>
      </c>
      <c r="M56" s="216">
        <v>6.4285714000000002E-3</v>
      </c>
    </row>
    <row r="57" spans="1:13" ht="17.25" customHeight="1" x14ac:dyDescent="0.2">
      <c r="A57" s="93" t="s">
        <v>1059</v>
      </c>
      <c r="B57" s="90" t="s">
        <v>3829</v>
      </c>
      <c r="C57" s="111">
        <v>-5.2286520000000003E-3</v>
      </c>
      <c r="D57" s="4" t="s">
        <v>1093</v>
      </c>
      <c r="E57" s="335">
        <v>742428</v>
      </c>
      <c r="F57" s="385">
        <v>4.4995080100000001E-2</v>
      </c>
      <c r="G57" s="4" t="s">
        <v>1093</v>
      </c>
      <c r="H57" s="99">
        <v>-2.4912134999999998E-2</v>
      </c>
      <c r="I57" s="217">
        <v>8.6712839E-3</v>
      </c>
      <c r="J57" s="3" t="s">
        <v>1093</v>
      </c>
      <c r="K57" s="278">
        <v>742398</v>
      </c>
      <c r="L57" s="192">
        <v>4.5598103600000002E-2</v>
      </c>
      <c r="M57" s="216">
        <v>-2.4951536E-2</v>
      </c>
    </row>
    <row r="58" spans="1:13" ht="17.25" customHeight="1" x14ac:dyDescent="0.2">
      <c r="A58" s="93" t="s">
        <v>1060</v>
      </c>
      <c r="B58" s="90" t="s">
        <v>3830</v>
      </c>
      <c r="C58" s="111">
        <v>-7.0549280000000002E-3</v>
      </c>
      <c r="D58" s="4" t="s">
        <v>1093</v>
      </c>
      <c r="E58" s="335">
        <v>13038</v>
      </c>
      <c r="F58" s="385">
        <v>7.9017200000000001E-4</v>
      </c>
      <c r="G58" s="4" t="s">
        <v>1093</v>
      </c>
      <c r="H58" s="99">
        <v>-5.4737911E-2</v>
      </c>
      <c r="I58" s="217">
        <v>3.4515069999999998E-4</v>
      </c>
      <c r="J58" s="3" t="s">
        <v>1093</v>
      </c>
      <c r="K58" s="278">
        <v>13038</v>
      </c>
      <c r="L58" s="192">
        <v>8.0079429999999996E-4</v>
      </c>
      <c r="M58" s="216">
        <v>-5.4737911E-2</v>
      </c>
    </row>
    <row r="59" spans="1:13" ht="17.25" customHeight="1" x14ac:dyDescent="0.2">
      <c r="A59" s="93" t="s">
        <v>1061</v>
      </c>
      <c r="B59" s="90" t="s">
        <v>3831</v>
      </c>
      <c r="C59" s="111">
        <v>-1.3292322000000001E-2</v>
      </c>
      <c r="D59" s="4" t="s">
        <v>1093</v>
      </c>
      <c r="E59" s="335">
        <v>579422</v>
      </c>
      <c r="F59" s="385">
        <v>3.5116050699999998E-2</v>
      </c>
      <c r="G59" s="4" t="s">
        <v>1093</v>
      </c>
      <c r="H59" s="99">
        <v>-2.5759068999999999E-2</v>
      </c>
      <c r="I59" s="217">
        <v>7.0035886999999996E-3</v>
      </c>
      <c r="J59" s="3" t="s">
        <v>1093</v>
      </c>
      <c r="K59" s="278">
        <v>579369</v>
      </c>
      <c r="L59" s="192">
        <v>3.5584858400000002E-2</v>
      </c>
      <c r="M59" s="216">
        <v>-2.5848183E-2</v>
      </c>
    </row>
    <row r="60" spans="1:13" ht="17.25" customHeight="1" x14ac:dyDescent="0.2">
      <c r="A60" s="93" t="s">
        <v>1062</v>
      </c>
      <c r="B60" s="90" t="s">
        <v>3832</v>
      </c>
      <c r="C60" s="111">
        <v>1.5953286399999999E-2</v>
      </c>
      <c r="D60" s="4" t="s">
        <v>1093</v>
      </c>
      <c r="E60" s="335">
        <v>147624</v>
      </c>
      <c r="F60" s="385">
        <v>8.9467985000000003E-3</v>
      </c>
      <c r="G60" s="4" t="s">
        <v>1093</v>
      </c>
      <c r="H60" s="99">
        <v>-2.0242377999999998E-2</v>
      </c>
      <c r="I60" s="217">
        <v>1.3943175999999999E-3</v>
      </c>
      <c r="J60" s="3" t="s">
        <v>1093</v>
      </c>
      <c r="K60" s="278">
        <v>147529</v>
      </c>
      <c r="L60" s="192">
        <v>9.0612347999999999E-3</v>
      </c>
      <c r="M60" s="216">
        <v>-2.0872878000000001E-2</v>
      </c>
    </row>
    <row r="61" spans="1:13" ht="17.25" customHeight="1" x14ac:dyDescent="0.2">
      <c r="A61" s="93" t="s">
        <v>1063</v>
      </c>
      <c r="B61" s="90" t="s">
        <v>3833</v>
      </c>
      <c r="C61" s="111" t="s">
        <v>1142</v>
      </c>
      <c r="D61" s="4" t="s">
        <v>1093</v>
      </c>
      <c r="E61" s="335" t="s">
        <v>1142</v>
      </c>
      <c r="F61" s="385" t="s">
        <v>1142</v>
      </c>
      <c r="G61" s="4" t="s">
        <v>1093</v>
      </c>
      <c r="H61" s="99" t="s">
        <v>1142</v>
      </c>
      <c r="I61" s="217" t="s">
        <v>1142</v>
      </c>
      <c r="J61" s="3" t="s">
        <v>1093</v>
      </c>
      <c r="K61" s="278" t="s">
        <v>1142</v>
      </c>
      <c r="L61" s="192" t="s">
        <v>1142</v>
      </c>
      <c r="M61" s="216" t="s">
        <v>1142</v>
      </c>
    </row>
    <row r="62" spans="1:13" ht="17.25" customHeight="1" x14ac:dyDescent="0.2">
      <c r="A62" s="93" t="s">
        <v>1064</v>
      </c>
      <c r="B62" s="90" t="s">
        <v>3834</v>
      </c>
      <c r="C62" s="111">
        <v>-2.3412960000000001E-3</v>
      </c>
      <c r="D62" s="4" t="s">
        <v>1093</v>
      </c>
      <c r="E62" s="335">
        <v>260828</v>
      </c>
      <c r="F62" s="385">
        <v>1.5807562099999999E-2</v>
      </c>
      <c r="G62" s="4" t="s">
        <v>1093</v>
      </c>
      <c r="H62" s="99">
        <v>-4.5072289000000001E-2</v>
      </c>
      <c r="I62" s="217">
        <v>5.6280143999999999E-3</v>
      </c>
      <c r="J62" s="3" t="s">
        <v>1093</v>
      </c>
      <c r="K62" s="278">
        <v>260810</v>
      </c>
      <c r="L62" s="192">
        <v>1.60189567E-2</v>
      </c>
      <c r="M62" s="216">
        <v>-4.5138190000000002E-2</v>
      </c>
    </row>
    <row r="63" spans="1:13" ht="17.25" customHeight="1" x14ac:dyDescent="0.2">
      <c r="A63" s="93" t="s">
        <v>1065</v>
      </c>
      <c r="B63" s="90" t="s">
        <v>3835</v>
      </c>
      <c r="C63" s="111">
        <v>-5.2008238999999998E-2</v>
      </c>
      <c r="D63" s="4" t="s">
        <v>1093</v>
      </c>
      <c r="E63" s="335">
        <v>5302</v>
      </c>
      <c r="F63" s="385">
        <v>3.213294E-4</v>
      </c>
      <c r="G63" s="4" t="s">
        <v>1093</v>
      </c>
      <c r="H63" s="99">
        <v>-4.0014485000000002E-2</v>
      </c>
      <c r="I63" s="217">
        <v>1.010309E-4</v>
      </c>
      <c r="J63" s="3" t="s">
        <v>1093</v>
      </c>
      <c r="K63" s="278">
        <v>5292</v>
      </c>
      <c r="L63" s="192">
        <v>3.2503479999999998E-4</v>
      </c>
      <c r="M63" s="216">
        <v>-4.1825095E-2</v>
      </c>
    </row>
    <row r="64" spans="1:13" ht="17.25" customHeight="1" x14ac:dyDescent="0.2">
      <c r="A64" s="93" t="s">
        <v>1066</v>
      </c>
      <c r="B64" s="90" t="s">
        <v>3836</v>
      </c>
      <c r="C64" s="111">
        <v>2.7750741999999998E-3</v>
      </c>
      <c r="D64" s="4" t="s">
        <v>1093</v>
      </c>
      <c r="E64" s="335">
        <v>879232</v>
      </c>
      <c r="F64" s="385">
        <v>5.3286129100000003E-2</v>
      </c>
      <c r="G64" s="4" t="s">
        <v>1093</v>
      </c>
      <c r="H64" s="99">
        <v>-0.14233986800000001</v>
      </c>
      <c r="I64" s="217">
        <v>6.6707810500000006E-2</v>
      </c>
      <c r="J64" s="3" t="s">
        <v>1093</v>
      </c>
      <c r="K64" s="278">
        <v>878447</v>
      </c>
      <c r="L64" s="192">
        <v>5.3954236599999997E-2</v>
      </c>
      <c r="M64" s="216">
        <v>-0.143105608</v>
      </c>
    </row>
    <row r="65" spans="1:13" ht="17.25" customHeight="1" x14ac:dyDescent="0.2">
      <c r="A65" s="93" t="s">
        <v>1067</v>
      </c>
      <c r="B65" s="90" t="s">
        <v>3837</v>
      </c>
      <c r="C65" s="111">
        <v>3.1044532000000001E-3</v>
      </c>
      <c r="D65" s="4" t="s">
        <v>1093</v>
      </c>
      <c r="E65" s="335">
        <v>566155</v>
      </c>
      <c r="F65" s="385">
        <v>3.4312000000000002E-2</v>
      </c>
      <c r="G65" s="4" t="s">
        <v>1093</v>
      </c>
      <c r="H65" s="99">
        <v>-0.113282932</v>
      </c>
      <c r="I65" s="217">
        <v>3.3065441500000001E-2</v>
      </c>
      <c r="J65" s="3" t="s">
        <v>1093</v>
      </c>
      <c r="K65" s="278">
        <v>565579</v>
      </c>
      <c r="L65" s="192">
        <v>3.4737876199999997E-2</v>
      </c>
      <c r="M65" s="216">
        <v>-0.114185074</v>
      </c>
    </row>
    <row r="66" spans="1:13" ht="17.25" customHeight="1" x14ac:dyDescent="0.2">
      <c r="A66" s="93" t="s">
        <v>1068</v>
      </c>
      <c r="B66" s="90" t="s">
        <v>3838</v>
      </c>
      <c r="C66" s="111">
        <v>-2.2530329000000002E-2</v>
      </c>
      <c r="D66" s="4" t="s">
        <v>1093</v>
      </c>
      <c r="E66" s="335">
        <v>99182</v>
      </c>
      <c r="F66" s="385">
        <v>6.0109559999999996E-3</v>
      </c>
      <c r="G66" s="4" t="s">
        <v>1093</v>
      </c>
      <c r="H66" s="99">
        <v>-8.4090573000000002E-2</v>
      </c>
      <c r="I66" s="217">
        <v>4.1628380000000003E-3</v>
      </c>
      <c r="J66" s="3" t="s">
        <v>1093</v>
      </c>
      <c r="K66" s="278">
        <v>99078</v>
      </c>
      <c r="L66" s="192">
        <v>6.0853731999999999E-3</v>
      </c>
      <c r="M66" s="216">
        <v>-8.5050975000000001E-2</v>
      </c>
    </row>
    <row r="67" spans="1:13" ht="17.25" customHeight="1" x14ac:dyDescent="0.2">
      <c r="A67" s="93" t="s">
        <v>1069</v>
      </c>
      <c r="B67" s="90" t="s">
        <v>3839</v>
      </c>
      <c r="C67" s="111">
        <v>1.72120168E-2</v>
      </c>
      <c r="D67" s="4" t="s">
        <v>1093</v>
      </c>
      <c r="E67" s="335">
        <v>137582</v>
      </c>
      <c r="F67" s="385">
        <v>8.3381998999999991E-3</v>
      </c>
      <c r="G67" s="4" t="s">
        <v>1093</v>
      </c>
      <c r="H67" s="99">
        <v>-8.9560338000000003E-2</v>
      </c>
      <c r="I67" s="217">
        <v>6.1871128000000001E-3</v>
      </c>
      <c r="J67" s="3" t="s">
        <v>1093</v>
      </c>
      <c r="K67" s="278">
        <v>137415</v>
      </c>
      <c r="L67" s="192">
        <v>8.4400327000000008E-3</v>
      </c>
      <c r="M67" s="216">
        <v>-9.0665448999999995E-2</v>
      </c>
    </row>
    <row r="68" spans="1:13" ht="17.25" customHeight="1" x14ac:dyDescent="0.2">
      <c r="A68" s="93" t="s">
        <v>1070</v>
      </c>
      <c r="B68" s="90" t="s">
        <v>3748</v>
      </c>
      <c r="C68" s="111">
        <v>1.40632933E-2</v>
      </c>
      <c r="D68" s="4" t="s">
        <v>1093</v>
      </c>
      <c r="E68" s="335">
        <v>301251</v>
      </c>
      <c r="F68" s="385">
        <v>1.8257410599999999E-2</v>
      </c>
      <c r="G68" s="4" t="s">
        <v>1093</v>
      </c>
      <c r="H68" s="99">
        <v>-0.16208841600000001</v>
      </c>
      <c r="I68" s="217">
        <v>2.6640608900000001E-2</v>
      </c>
      <c r="J68" s="3" t="s">
        <v>1093</v>
      </c>
      <c r="K68" s="278">
        <v>300820</v>
      </c>
      <c r="L68" s="192">
        <v>1.84763719E-2</v>
      </c>
      <c r="M68" s="216">
        <v>-0.16328721700000001</v>
      </c>
    </row>
    <row r="69" spans="1:13" ht="17.25" customHeight="1" x14ac:dyDescent="0.2">
      <c r="A69" s="93" t="s">
        <v>1071</v>
      </c>
      <c r="B69" s="90" t="s">
        <v>3840</v>
      </c>
      <c r="C69" s="111">
        <v>1.5109047800000001E-2</v>
      </c>
      <c r="D69" s="4" t="s">
        <v>1093</v>
      </c>
      <c r="E69" s="335">
        <v>732021</v>
      </c>
      <c r="F69" s="385">
        <v>4.43643606E-2</v>
      </c>
      <c r="G69" s="4" t="s">
        <v>1093</v>
      </c>
      <c r="H69" s="99">
        <v>-0.120832783</v>
      </c>
      <c r="I69" s="217">
        <v>4.5993737E-2</v>
      </c>
      <c r="J69" s="3" t="s">
        <v>1093</v>
      </c>
      <c r="K69" s="278">
        <v>730952</v>
      </c>
      <c r="L69" s="192">
        <v>4.4895089999999999E-2</v>
      </c>
      <c r="M69" s="216">
        <v>-0.122116666</v>
      </c>
    </row>
    <row r="70" spans="1:13" ht="17.25" customHeight="1" x14ac:dyDescent="0.2">
      <c r="A70" s="93" t="s">
        <v>1072</v>
      </c>
      <c r="B70" s="90" t="s">
        <v>3752</v>
      </c>
      <c r="C70" s="111">
        <v>-4.9212570000000001E-3</v>
      </c>
      <c r="D70" s="4" t="s">
        <v>1093</v>
      </c>
      <c r="E70" s="335">
        <v>982412</v>
      </c>
      <c r="F70" s="385">
        <v>5.9539385100000002E-2</v>
      </c>
      <c r="G70" s="4" t="s">
        <v>1093</v>
      </c>
      <c r="H70" s="99">
        <v>8.5226180600000007E-2</v>
      </c>
      <c r="I70" s="217">
        <v>-3.5269834999999999E-2</v>
      </c>
      <c r="J70" s="3" t="s">
        <v>1093</v>
      </c>
      <c r="K70" s="278">
        <v>787146</v>
      </c>
      <c r="L70" s="192">
        <v>4.8346526899999999E-2</v>
      </c>
      <c r="M70" s="216">
        <v>-0.13047776899999999</v>
      </c>
    </row>
    <row r="71" spans="1:13" ht="17.25" customHeight="1" x14ac:dyDescent="0.2">
      <c r="A71" s="93" t="s">
        <v>1073</v>
      </c>
      <c r="B71" s="90" t="s">
        <v>3841</v>
      </c>
      <c r="C71" s="111">
        <v>2.1601594599999999E-2</v>
      </c>
      <c r="D71" s="4" t="s">
        <v>1093</v>
      </c>
      <c r="E71" s="335">
        <v>168825</v>
      </c>
      <c r="F71" s="385">
        <v>1.02316917E-2</v>
      </c>
      <c r="G71" s="4" t="s">
        <v>1093</v>
      </c>
      <c r="H71" s="99">
        <v>-0.22497257000000001</v>
      </c>
      <c r="I71" s="217">
        <v>2.2403254899999999E-2</v>
      </c>
      <c r="J71" s="3" t="s">
        <v>1093</v>
      </c>
      <c r="K71" s="278">
        <v>168772</v>
      </c>
      <c r="L71" s="192">
        <v>1.03659804E-2</v>
      </c>
      <c r="M71" s="216">
        <v>-0.22521587800000001</v>
      </c>
    </row>
    <row r="72" spans="1:13" ht="17.25" customHeight="1" x14ac:dyDescent="0.2">
      <c r="A72" s="93" t="s">
        <v>1074</v>
      </c>
      <c r="B72" s="90" t="s">
        <v>3754</v>
      </c>
      <c r="C72" s="111">
        <v>1.62027753E-2</v>
      </c>
      <c r="D72" s="4" t="s">
        <v>1093</v>
      </c>
      <c r="E72" s="335">
        <v>45249</v>
      </c>
      <c r="F72" s="385">
        <v>2.7423297000000002E-3</v>
      </c>
      <c r="G72" s="4" t="s">
        <v>1093</v>
      </c>
      <c r="H72" s="99">
        <v>-0.107092115</v>
      </c>
      <c r="I72" s="217">
        <v>2.4809709999999998E-3</v>
      </c>
      <c r="J72" s="3" t="s">
        <v>1093</v>
      </c>
      <c r="K72" s="278">
        <v>45240</v>
      </c>
      <c r="L72" s="192">
        <v>2.7786419E-3</v>
      </c>
      <c r="M72" s="216">
        <v>-0.107269713</v>
      </c>
    </row>
    <row r="73" spans="1:13" ht="17.25" customHeight="1" x14ac:dyDescent="0.2">
      <c r="A73" s="93" t="s">
        <v>1075</v>
      </c>
      <c r="B73" s="90" t="s">
        <v>3842</v>
      </c>
      <c r="C73" s="111">
        <v>1.5999562200000001E-2</v>
      </c>
      <c r="D73" s="4" t="s">
        <v>1093</v>
      </c>
      <c r="E73" s="335">
        <v>50531</v>
      </c>
      <c r="F73" s="385">
        <v>3.0624469999999998E-3</v>
      </c>
      <c r="G73" s="4" t="s">
        <v>1093</v>
      </c>
      <c r="H73" s="99">
        <v>-9.2654108999999998E-2</v>
      </c>
      <c r="I73" s="217">
        <v>2.3589111E-3</v>
      </c>
      <c r="J73" s="3" t="s">
        <v>1093</v>
      </c>
      <c r="K73" s="278">
        <v>50506</v>
      </c>
      <c r="L73" s="192">
        <v>3.1020798E-3</v>
      </c>
      <c r="M73" s="216">
        <v>-9.3103014999999997E-2</v>
      </c>
    </row>
    <row r="74" spans="1:13" ht="17.25" customHeight="1" x14ac:dyDescent="0.2">
      <c r="A74" s="93" t="s">
        <v>1076</v>
      </c>
      <c r="B74" s="90" t="s">
        <v>3843</v>
      </c>
      <c r="C74" s="111">
        <v>2.0070777299999999E-2</v>
      </c>
      <c r="D74" s="4" t="s">
        <v>1093</v>
      </c>
      <c r="E74" s="335">
        <v>373096</v>
      </c>
      <c r="F74" s="385">
        <v>2.2611599199999999E-2</v>
      </c>
      <c r="G74" s="4" t="s">
        <v>1093</v>
      </c>
      <c r="H74" s="99">
        <v>-0.10114027</v>
      </c>
      <c r="I74" s="217">
        <v>1.9191752999999999E-2</v>
      </c>
      <c r="J74" s="3" t="s">
        <v>1093</v>
      </c>
      <c r="K74" s="278">
        <v>372719</v>
      </c>
      <c r="L74" s="192">
        <v>2.2892410200000001E-2</v>
      </c>
      <c r="M74" s="216">
        <v>-0.102048536</v>
      </c>
    </row>
    <row r="75" spans="1:13" ht="17.25" customHeight="1" x14ac:dyDescent="0.2">
      <c r="A75" s="93" t="s">
        <v>1077</v>
      </c>
      <c r="B75" s="90" t="s">
        <v>3844</v>
      </c>
      <c r="C75" s="111">
        <v>3.9367014700000001E-2</v>
      </c>
      <c r="D75" s="4" t="s">
        <v>1093</v>
      </c>
      <c r="E75" s="335">
        <v>58443</v>
      </c>
      <c r="F75" s="385">
        <v>3.5419561999999998E-3</v>
      </c>
      <c r="G75" s="4" t="s">
        <v>1093</v>
      </c>
      <c r="H75" s="99">
        <v>-8.8309622000000004E-2</v>
      </c>
      <c r="I75" s="217">
        <v>2.5879448999999999E-3</v>
      </c>
      <c r="J75" s="3" t="s">
        <v>1093</v>
      </c>
      <c r="K75" s="278">
        <v>58358</v>
      </c>
      <c r="L75" s="192">
        <v>3.5843498E-3</v>
      </c>
      <c r="M75" s="216">
        <v>-8.9635592E-2</v>
      </c>
    </row>
    <row r="76" spans="1:13" ht="17.25" customHeight="1" x14ac:dyDescent="0.2">
      <c r="A76" s="93" t="s">
        <v>1078</v>
      </c>
      <c r="B76" s="90" t="s">
        <v>3845</v>
      </c>
      <c r="C76" s="111">
        <v>2.64023899E-2</v>
      </c>
      <c r="D76" s="4" t="s">
        <v>1093</v>
      </c>
      <c r="E76" s="335">
        <v>295274</v>
      </c>
      <c r="F76" s="385">
        <v>1.78951727E-2</v>
      </c>
      <c r="G76" s="4" t="s">
        <v>1093</v>
      </c>
      <c r="H76" s="99">
        <v>-9.0588782000000007E-2</v>
      </c>
      <c r="I76" s="217">
        <v>1.3446250200000001E-2</v>
      </c>
      <c r="J76" s="3" t="s">
        <v>1093</v>
      </c>
      <c r="K76" s="278">
        <v>294891</v>
      </c>
      <c r="L76" s="192">
        <v>1.8112212499999999E-2</v>
      </c>
      <c r="M76" s="216">
        <v>-9.1768379999999997E-2</v>
      </c>
    </row>
    <row r="77" spans="1:13" ht="17.25" customHeight="1" x14ac:dyDescent="0.2">
      <c r="A77" s="93" t="s">
        <v>1079</v>
      </c>
      <c r="B77" s="90" t="s">
        <v>3846</v>
      </c>
      <c r="C77" s="111">
        <v>6.1915344000000004E-3</v>
      </c>
      <c r="D77" s="4" t="s">
        <v>1093</v>
      </c>
      <c r="E77" s="335">
        <v>333474</v>
      </c>
      <c r="F77" s="385">
        <v>2.0210295600000001E-2</v>
      </c>
      <c r="G77" s="4" t="s">
        <v>1093</v>
      </c>
      <c r="H77" s="99">
        <v>-0.14379674100000001</v>
      </c>
      <c r="I77" s="217">
        <v>2.55964708E-2</v>
      </c>
      <c r="J77" s="3" t="s">
        <v>1093</v>
      </c>
      <c r="K77" s="278">
        <v>333133</v>
      </c>
      <c r="L77" s="192">
        <v>2.0461037099999999E-2</v>
      </c>
      <c r="M77" s="216">
        <v>-0.14467250200000001</v>
      </c>
    </row>
    <row r="78" spans="1:13" ht="17.25" customHeight="1" x14ac:dyDescent="0.2">
      <c r="A78" s="93" t="s">
        <v>1080</v>
      </c>
      <c r="B78" s="90" t="s">
        <v>3847</v>
      </c>
      <c r="C78" s="111">
        <v>2.5878196199999998E-2</v>
      </c>
      <c r="D78" s="4" t="s">
        <v>1093</v>
      </c>
      <c r="E78" s="335">
        <v>221051</v>
      </c>
      <c r="F78" s="385">
        <v>1.33968647E-2</v>
      </c>
      <c r="G78" s="4" t="s">
        <v>1093</v>
      </c>
      <c r="H78" s="99">
        <v>-0.10222159</v>
      </c>
      <c r="I78" s="217">
        <v>1.1506091600000001E-2</v>
      </c>
      <c r="J78" s="3" t="s">
        <v>1093</v>
      </c>
      <c r="K78" s="278">
        <v>220839</v>
      </c>
      <c r="L78" s="192">
        <v>1.35639369E-2</v>
      </c>
      <c r="M78" s="216">
        <v>-0.10308260900000001</v>
      </c>
    </row>
    <row r="79" spans="1:13" ht="17.25" customHeight="1" x14ac:dyDescent="0.2">
      <c r="A79" s="93" t="s">
        <v>1081</v>
      </c>
      <c r="B79" s="90" t="s">
        <v>3739</v>
      </c>
      <c r="C79" s="111">
        <v>-2.7172290000000002E-2</v>
      </c>
      <c r="D79" s="4" t="s">
        <v>1093</v>
      </c>
      <c r="E79" s="335">
        <v>6448</v>
      </c>
      <c r="F79" s="385">
        <v>3.9078300000000002E-4</v>
      </c>
      <c r="G79" s="4" t="s">
        <v>1093</v>
      </c>
      <c r="H79" s="99">
        <v>-1.043585E-2</v>
      </c>
      <c r="I79" s="217">
        <v>3.1086400000000001E-5</v>
      </c>
      <c r="J79" s="3" t="s">
        <v>1093</v>
      </c>
      <c r="K79" s="278">
        <v>6447</v>
      </c>
      <c r="L79" s="192">
        <v>3.9597489999999998E-4</v>
      </c>
      <c r="M79" s="216">
        <v>-1.0589319E-2</v>
      </c>
    </row>
    <row r="80" spans="1:13" ht="17.25" customHeight="1" x14ac:dyDescent="0.2">
      <c r="A80" s="93" t="s">
        <v>1082</v>
      </c>
      <c r="B80" s="90" t="s">
        <v>3848</v>
      </c>
      <c r="C80" s="111">
        <v>0.1123475214</v>
      </c>
      <c r="D80" s="4" t="s">
        <v>1093</v>
      </c>
      <c r="E80" s="335">
        <v>142235</v>
      </c>
      <c r="F80" s="385">
        <v>8.6201964999999998E-3</v>
      </c>
      <c r="G80" s="4" t="s">
        <v>1093</v>
      </c>
      <c r="H80" s="99">
        <v>-0.17032694600000001</v>
      </c>
      <c r="I80" s="217">
        <v>1.3348876500000001E-2</v>
      </c>
      <c r="J80" s="3" t="s">
        <v>1093</v>
      </c>
      <c r="K80" s="278">
        <v>142219</v>
      </c>
      <c r="L80" s="192">
        <v>8.7350945000000003E-3</v>
      </c>
      <c r="M80" s="216">
        <v>-0.17042027600000001</v>
      </c>
    </row>
    <row r="81" spans="1:17" ht="17.25" customHeight="1" x14ac:dyDescent="0.2">
      <c r="A81" s="93" t="s">
        <v>1083</v>
      </c>
      <c r="B81" s="90" t="s">
        <v>3849</v>
      </c>
      <c r="C81" s="111">
        <v>-1.8045005999999999E-2</v>
      </c>
      <c r="D81" s="4" t="s">
        <v>1093</v>
      </c>
      <c r="E81" s="335">
        <v>128160</v>
      </c>
      <c r="F81" s="385">
        <v>7.7671766999999996E-3</v>
      </c>
      <c r="G81" s="4" t="s">
        <v>1093</v>
      </c>
      <c r="H81" s="99">
        <v>2.6207691799999999E-2</v>
      </c>
      <c r="I81" s="217">
        <v>-1.4962630000000001E-3</v>
      </c>
      <c r="J81" s="3" t="s">
        <v>1093</v>
      </c>
      <c r="K81" s="278">
        <v>113147</v>
      </c>
      <c r="L81" s="192">
        <v>6.9494915000000001E-3</v>
      </c>
      <c r="M81" s="216">
        <v>-9.4004981000000001E-2</v>
      </c>
    </row>
    <row r="82" spans="1:17" ht="17.25" customHeight="1" x14ac:dyDescent="0.2">
      <c r="A82" s="93" t="s">
        <v>1084</v>
      </c>
      <c r="B82" s="90" t="s">
        <v>3764</v>
      </c>
      <c r="C82" s="111">
        <v>1.21716911E-2</v>
      </c>
      <c r="D82" s="4" t="s">
        <v>1093</v>
      </c>
      <c r="E82" s="335">
        <v>270235</v>
      </c>
      <c r="F82" s="385">
        <v>1.6377676300000001E-2</v>
      </c>
      <c r="G82" s="4" t="s">
        <v>1093</v>
      </c>
      <c r="H82" s="99">
        <v>-0.132034444</v>
      </c>
      <c r="I82" s="217">
        <v>1.8792658100000002E-2</v>
      </c>
      <c r="J82" s="3" t="s">
        <v>1093</v>
      </c>
      <c r="K82" s="278">
        <v>270094</v>
      </c>
      <c r="L82" s="192">
        <v>1.6589180200000001E-2</v>
      </c>
      <c r="M82" s="216">
        <v>-0.13248732099999999</v>
      </c>
    </row>
    <row r="83" spans="1:17" ht="17.25" customHeight="1" x14ac:dyDescent="0.2">
      <c r="A83" s="93" t="s">
        <v>1085</v>
      </c>
      <c r="B83" s="90" t="s">
        <v>3850</v>
      </c>
      <c r="C83" s="111">
        <v>5.6455511999999996E-3</v>
      </c>
      <c r="D83" s="4" t="s">
        <v>1093</v>
      </c>
      <c r="E83" s="335">
        <v>317681</v>
      </c>
      <c r="F83" s="385">
        <v>1.9253155899999999E-2</v>
      </c>
      <c r="G83" s="4" t="s">
        <v>1093</v>
      </c>
      <c r="H83" s="99">
        <v>-0.13719595000000001</v>
      </c>
      <c r="I83" s="217">
        <v>2.3093099299999999E-2</v>
      </c>
      <c r="J83" s="3" t="s">
        <v>1093</v>
      </c>
      <c r="K83" s="278">
        <v>317606</v>
      </c>
      <c r="L83" s="192">
        <v>1.9507368399999999E-2</v>
      </c>
      <c r="M83" s="216">
        <v>-0.13739964599999999</v>
      </c>
    </row>
    <row r="84" spans="1:17" ht="17.25" customHeight="1" x14ac:dyDescent="0.2">
      <c r="A84" s="93" t="s">
        <v>1086</v>
      </c>
      <c r="B84" s="90" t="s">
        <v>3851</v>
      </c>
      <c r="C84" s="111">
        <v>7.7855804299999998E-2</v>
      </c>
      <c r="D84" s="4" t="s">
        <v>1093</v>
      </c>
      <c r="E84" s="335">
        <v>197361</v>
      </c>
      <c r="F84" s="385">
        <v>1.19611248E-2</v>
      </c>
      <c r="G84" s="4" t="s">
        <v>1093</v>
      </c>
      <c r="H84" s="99">
        <v>-7.7592855000000002E-2</v>
      </c>
      <c r="I84" s="217">
        <v>7.5896592000000004E-3</v>
      </c>
      <c r="J84" s="3" t="s">
        <v>1093</v>
      </c>
      <c r="K84" s="278">
        <v>196424</v>
      </c>
      <c r="L84" s="192">
        <v>1.2064366999999999E-2</v>
      </c>
      <c r="M84" s="216">
        <v>-8.1972116999999997E-2</v>
      </c>
    </row>
    <row r="85" spans="1:17" ht="17.25" customHeight="1" x14ac:dyDescent="0.2">
      <c r="A85" s="93" t="s">
        <v>1087</v>
      </c>
      <c r="B85" s="90" t="s">
        <v>3852</v>
      </c>
      <c r="C85" s="111">
        <v>-1.6464629000000001E-2</v>
      </c>
      <c r="D85" s="4" t="s">
        <v>1093</v>
      </c>
      <c r="E85" s="335">
        <v>171315</v>
      </c>
      <c r="F85" s="385">
        <v>1.03825989E-2</v>
      </c>
      <c r="G85" s="4" t="s">
        <v>1093</v>
      </c>
      <c r="H85" s="99">
        <v>-9.4170522000000007E-2</v>
      </c>
      <c r="I85" s="217">
        <v>8.1419004000000007E-3</v>
      </c>
      <c r="J85" s="3" t="s">
        <v>1093</v>
      </c>
      <c r="K85" s="278">
        <v>171313</v>
      </c>
      <c r="L85" s="192">
        <v>1.05220487E-2</v>
      </c>
      <c r="M85" s="216">
        <v>-9.4181097000000005E-2</v>
      </c>
    </row>
    <row r="86" spans="1:17" ht="17.25" customHeight="1" x14ac:dyDescent="0.2">
      <c r="A86" s="93" t="s">
        <v>1088</v>
      </c>
      <c r="B86" s="90" t="s">
        <v>3853</v>
      </c>
      <c r="C86" s="111">
        <v>5.16504323E-2</v>
      </c>
      <c r="D86" s="4" t="s">
        <v>1093</v>
      </c>
      <c r="E86" s="335">
        <v>416449</v>
      </c>
      <c r="F86" s="385">
        <v>2.5239021300000001E-2</v>
      </c>
      <c r="G86" s="4" t="s">
        <v>1093</v>
      </c>
      <c r="H86" s="99">
        <v>-9.6663426999999996E-2</v>
      </c>
      <c r="I86" s="217">
        <v>2.03721228E-2</v>
      </c>
      <c r="J86" s="3" t="s">
        <v>1093</v>
      </c>
      <c r="K86" s="278">
        <v>416407</v>
      </c>
      <c r="L86" s="192">
        <v>2.5575728299999999E-2</v>
      </c>
      <c r="M86" s="216">
        <v>-9.6754531000000005E-2</v>
      </c>
    </row>
    <row r="87" spans="1:17" ht="17.25" customHeight="1" x14ac:dyDescent="0.2">
      <c r="A87" s="93" t="s">
        <v>1089</v>
      </c>
      <c r="B87" s="90" t="s">
        <v>3742</v>
      </c>
      <c r="C87" s="111">
        <v>6.8019747699999994E-2</v>
      </c>
      <c r="D87" s="4" t="s">
        <v>1093</v>
      </c>
      <c r="E87" s="335">
        <v>5236</v>
      </c>
      <c r="F87" s="385">
        <v>3.1732940000000001E-4</v>
      </c>
      <c r="G87" s="4" t="s">
        <v>1093</v>
      </c>
      <c r="H87" s="99">
        <v>-0.10357815400000001</v>
      </c>
      <c r="I87" s="217">
        <v>2.7657780000000002E-4</v>
      </c>
      <c r="J87" s="3" t="s">
        <v>1093</v>
      </c>
      <c r="K87" s="278">
        <v>5227</v>
      </c>
      <c r="L87" s="192">
        <v>3.2104250000000001E-4</v>
      </c>
      <c r="M87" s="216">
        <v>-0.105118986</v>
      </c>
    </row>
    <row r="88" spans="1:17" ht="17.25" customHeight="1" thickBot="1" x14ac:dyDescent="0.25">
      <c r="A88" s="93" t="s">
        <v>1090</v>
      </c>
      <c r="B88" s="90" t="s">
        <v>3854</v>
      </c>
      <c r="C88" s="111">
        <v>0.875</v>
      </c>
      <c r="D88" s="4" t="s">
        <v>1093</v>
      </c>
      <c r="E88" s="335" t="s">
        <v>6906</v>
      </c>
      <c r="F88" s="385">
        <v>5.4544779999999996E-7</v>
      </c>
      <c r="G88" s="4" t="s">
        <v>1093</v>
      </c>
      <c r="H88" s="99">
        <v>-0.4</v>
      </c>
      <c r="I88" s="217">
        <v>2.7429197999999999E-6</v>
      </c>
      <c r="J88" s="3" t="s">
        <v>1093</v>
      </c>
      <c r="K88" s="335" t="s">
        <v>6906</v>
      </c>
      <c r="L88" s="192">
        <v>5.5278021999999995E-7</v>
      </c>
      <c r="M88" s="216">
        <v>-0.4</v>
      </c>
    </row>
    <row r="89" spans="1:17" s="3" customFormat="1" ht="13.5" thickBot="1" x14ac:dyDescent="0.25">
      <c r="A89" s="91" t="s">
        <v>726</v>
      </c>
      <c r="B89" s="406"/>
      <c r="C89" s="382">
        <v>1.1045115499999999E-2</v>
      </c>
      <c r="D89" s="4" t="s">
        <v>1093</v>
      </c>
      <c r="E89" s="328">
        <v>16500204</v>
      </c>
      <c r="F89" s="291">
        <v>1</v>
      </c>
      <c r="G89" s="4" t="s">
        <v>1093</v>
      </c>
      <c r="H89" s="339">
        <v>-0.11705402400000001</v>
      </c>
      <c r="I89" s="230">
        <v>1</v>
      </c>
      <c r="J89" s="3" t="s">
        <v>1093</v>
      </c>
      <c r="K89" s="336">
        <v>16281335</v>
      </c>
      <c r="L89" s="337">
        <v>1</v>
      </c>
      <c r="M89" s="338">
        <v>-0.12876606199999999</v>
      </c>
    </row>
    <row r="90" spans="1:17" x14ac:dyDescent="0.2">
      <c r="A90" s="12" t="s">
        <v>738</v>
      </c>
      <c r="B90" s="3"/>
    </row>
    <row r="92" spans="1:17" s="3" customFormat="1" x14ac:dyDescent="0.2">
      <c r="A92" s="474" t="s">
        <v>851</v>
      </c>
      <c r="B92" s="475"/>
      <c r="C92" s="475"/>
      <c r="D92" s="475"/>
      <c r="E92" s="475"/>
      <c r="H92" s="4"/>
      <c r="I92" s="4"/>
      <c r="J92" s="4"/>
      <c r="K92" s="4"/>
      <c r="L92" s="4"/>
      <c r="M92" s="4"/>
      <c r="N92" s="4"/>
      <c r="O92" s="4"/>
      <c r="P92" s="4"/>
      <c r="Q92" s="4"/>
    </row>
    <row r="116" spans="1:10" x14ac:dyDescent="0.2">
      <c r="A116" s="15" t="s">
        <v>887</v>
      </c>
    </row>
    <row r="117" spans="1:10" x14ac:dyDescent="0.2">
      <c r="G117" s="477"/>
      <c r="H117" s="477"/>
      <c r="I117" s="477"/>
      <c r="J117" s="478"/>
    </row>
    <row r="118" spans="1:10" x14ac:dyDescent="0.2">
      <c r="G118" s="477"/>
      <c r="H118" s="477"/>
      <c r="I118" s="477"/>
      <c r="J118" s="478"/>
    </row>
    <row r="119" spans="1:10" x14ac:dyDescent="0.2">
      <c r="G119" s="477"/>
      <c r="H119" s="477"/>
      <c r="I119" s="477"/>
      <c r="J119" s="478"/>
    </row>
    <row r="120" spans="1:10" x14ac:dyDescent="0.2">
      <c r="G120" s="477"/>
      <c r="H120" s="477"/>
      <c r="I120" s="477"/>
      <c r="J120" s="478"/>
    </row>
    <row r="121" spans="1:10" x14ac:dyDescent="0.2">
      <c r="G121" s="477"/>
      <c r="H121" s="477"/>
      <c r="I121" s="477"/>
      <c r="J121" s="478"/>
    </row>
  </sheetData>
  <mergeCells count="5">
    <mergeCell ref="K10:M11"/>
    <mergeCell ref="C10:C11"/>
    <mergeCell ref="E10:F11"/>
    <mergeCell ref="H10:I11"/>
    <mergeCell ref="A10:B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116"/>
  <sheetViews>
    <sheetView showGridLines="0" zoomScale="85" zoomScaleNormal="85" workbookViewId="0">
      <selection activeCell="C55" sqref="C55:G55"/>
    </sheetView>
  </sheetViews>
  <sheetFormatPr baseColWidth="10" defaultColWidth="13" defaultRowHeight="12.75" x14ac:dyDescent="0.2"/>
  <cols>
    <col min="1" max="1" width="4.140625" style="239" customWidth="1"/>
    <col min="2" max="2" width="32.42578125" style="239" customWidth="1"/>
    <col min="3" max="3" width="36.5703125" style="239" customWidth="1"/>
    <col min="4" max="5" width="23.7109375" style="239" customWidth="1"/>
    <col min="6" max="7" width="36.5703125" style="239" customWidth="1"/>
    <col min="8" max="16384" width="13" style="239"/>
  </cols>
  <sheetData>
    <row r="1" spans="2:8" ht="18" x14ac:dyDescent="0.25">
      <c r="B1" s="172" t="s">
        <v>831</v>
      </c>
    </row>
    <row r="3" spans="2:8" x14ac:dyDescent="0.2">
      <c r="B3" s="240"/>
      <c r="C3" s="241"/>
      <c r="D3" s="241"/>
      <c r="E3" s="241"/>
      <c r="F3" s="241"/>
      <c r="G3" s="242"/>
      <c r="H3" s="242"/>
    </row>
    <row r="4" spans="2:8" x14ac:dyDescent="0.2">
      <c r="B4" s="24" t="s">
        <v>684</v>
      </c>
      <c r="C4" s="241" t="s">
        <v>3705</v>
      </c>
      <c r="D4" s="241"/>
      <c r="E4" s="241"/>
      <c r="F4" s="241"/>
      <c r="G4" s="242"/>
      <c r="H4" s="242"/>
    </row>
    <row r="5" spans="2:8" x14ac:dyDescent="0.2">
      <c r="B5" s="24"/>
      <c r="C5" s="241"/>
      <c r="D5" s="241"/>
      <c r="E5" s="241"/>
      <c r="F5" s="241"/>
      <c r="G5" s="242"/>
      <c r="H5" s="242"/>
    </row>
    <row r="6" spans="2:8" x14ac:dyDescent="0.2">
      <c r="B6" s="24" t="s">
        <v>685</v>
      </c>
      <c r="C6" s="241" t="s">
        <v>3706</v>
      </c>
      <c r="D6" s="241"/>
      <c r="E6" s="241"/>
      <c r="F6" s="241"/>
      <c r="G6" s="242"/>
      <c r="H6" s="242"/>
    </row>
    <row r="7" spans="2:8" x14ac:dyDescent="0.2">
      <c r="B7" s="24"/>
      <c r="C7" s="241"/>
      <c r="D7" s="241"/>
      <c r="E7" s="241"/>
      <c r="F7" s="241"/>
      <c r="G7" s="242"/>
      <c r="H7" s="242"/>
    </row>
    <row r="8" spans="2:8" x14ac:dyDescent="0.2">
      <c r="B8" s="24"/>
      <c r="C8" s="241"/>
      <c r="D8" s="241"/>
      <c r="E8" s="241"/>
      <c r="F8" s="241"/>
      <c r="G8" s="242"/>
      <c r="H8" s="242"/>
    </row>
    <row r="9" spans="2:8" ht="12.75" customHeight="1" x14ac:dyDescent="0.2">
      <c r="B9" s="24" t="s">
        <v>793</v>
      </c>
      <c r="C9" s="543" t="s">
        <v>896</v>
      </c>
      <c r="D9" s="543"/>
      <c r="E9" s="543"/>
      <c r="F9" s="543"/>
      <c r="G9" s="543"/>
      <c r="H9" s="242"/>
    </row>
    <row r="10" spans="2:8" ht="33" customHeight="1" x14ac:dyDescent="0.2">
      <c r="B10" s="24"/>
      <c r="C10" s="544" t="s">
        <v>3707</v>
      </c>
      <c r="D10" s="544"/>
      <c r="E10" s="544"/>
      <c r="F10" s="544"/>
      <c r="G10" s="544"/>
      <c r="H10" s="242"/>
    </row>
    <row r="11" spans="2:8" ht="45.6" customHeight="1" x14ac:dyDescent="0.2">
      <c r="B11" s="24"/>
      <c r="C11" s="547" t="s">
        <v>3708</v>
      </c>
      <c r="D11" s="547"/>
      <c r="E11" s="547"/>
      <c r="F11" s="547"/>
      <c r="G11" s="547"/>
      <c r="H11" s="242"/>
    </row>
    <row r="12" spans="2:8" ht="84.6" customHeight="1" x14ac:dyDescent="0.2">
      <c r="B12" s="24"/>
      <c r="C12" s="544" t="s">
        <v>3709</v>
      </c>
      <c r="D12" s="544"/>
      <c r="E12" s="544"/>
      <c r="F12" s="544"/>
      <c r="G12" s="544"/>
      <c r="H12" s="242"/>
    </row>
    <row r="13" spans="2:8" x14ac:dyDescent="0.2">
      <c r="B13" s="24"/>
      <c r="C13" s="241"/>
      <c r="D13" s="241"/>
      <c r="E13" s="241"/>
      <c r="F13" s="241"/>
      <c r="G13" s="242"/>
      <c r="H13" s="242"/>
    </row>
    <row r="14" spans="2:8" ht="38.25" x14ac:dyDescent="0.2">
      <c r="B14" s="24"/>
      <c r="C14" s="347" t="s">
        <v>3710</v>
      </c>
      <c r="D14" s="345" t="s">
        <v>686</v>
      </c>
      <c r="E14" s="244" t="s">
        <v>687</v>
      </c>
      <c r="F14" s="241"/>
      <c r="G14" s="242"/>
      <c r="H14" s="242"/>
    </row>
    <row r="15" spans="2:8" x14ac:dyDescent="0.2">
      <c r="B15" s="24"/>
      <c r="C15" s="346" t="s">
        <v>3711</v>
      </c>
      <c r="D15" s="487">
        <v>1871</v>
      </c>
      <c r="E15" s="485">
        <v>29697996</v>
      </c>
      <c r="F15" s="245"/>
      <c r="G15" s="242"/>
      <c r="H15" s="242"/>
    </row>
    <row r="16" spans="2:8" x14ac:dyDescent="0.2">
      <c r="B16" s="24"/>
      <c r="C16" s="246" t="s">
        <v>3712</v>
      </c>
      <c r="D16" s="488">
        <v>1868</v>
      </c>
      <c r="E16" s="486">
        <v>29687111</v>
      </c>
      <c r="F16" s="241"/>
      <c r="G16" s="242"/>
      <c r="H16" s="242"/>
    </row>
    <row r="17" spans="2:8" x14ac:dyDescent="0.2">
      <c r="B17" s="24"/>
      <c r="C17" s="247" t="s">
        <v>3713</v>
      </c>
      <c r="D17" s="248">
        <v>0.99839657936932125</v>
      </c>
      <c r="E17" s="248">
        <v>0.99963347695245164</v>
      </c>
      <c r="F17" s="241"/>
      <c r="G17" s="242"/>
      <c r="H17" s="242"/>
    </row>
    <row r="18" spans="2:8" x14ac:dyDescent="0.2">
      <c r="B18" s="24"/>
      <c r="C18" s="241"/>
      <c r="D18" s="241"/>
      <c r="E18" s="241"/>
      <c r="F18" s="241"/>
      <c r="G18" s="242"/>
      <c r="H18" s="242"/>
    </row>
    <row r="19" spans="2:8" x14ac:dyDescent="0.2">
      <c r="B19" s="24"/>
      <c r="C19" s="241"/>
      <c r="D19" s="241"/>
      <c r="E19" s="241"/>
      <c r="F19" s="241"/>
      <c r="G19" s="242"/>
      <c r="H19" s="242"/>
    </row>
    <row r="20" spans="2:8" x14ac:dyDescent="0.2">
      <c r="B20" s="24" t="s">
        <v>792</v>
      </c>
      <c r="C20" s="241" t="s">
        <v>933</v>
      </c>
      <c r="D20" s="241"/>
      <c r="E20" s="241"/>
      <c r="F20" s="241"/>
      <c r="G20" s="242"/>
      <c r="H20" s="242"/>
    </row>
    <row r="21" spans="2:8" x14ac:dyDescent="0.2">
      <c r="B21" s="24"/>
      <c r="C21" s="241"/>
      <c r="D21" s="241"/>
      <c r="E21" s="241"/>
      <c r="F21" s="241"/>
      <c r="G21" s="242"/>
      <c r="H21" s="242"/>
    </row>
    <row r="22" spans="2:8" x14ac:dyDescent="0.2">
      <c r="B22" s="24"/>
      <c r="C22" s="241"/>
      <c r="D22" s="241"/>
      <c r="E22" s="241"/>
      <c r="F22" s="241"/>
      <c r="G22" s="242"/>
      <c r="H22" s="242"/>
    </row>
    <row r="23" spans="2:8" x14ac:dyDescent="0.2">
      <c r="B23" s="24" t="s">
        <v>897</v>
      </c>
      <c r="C23" s="348" t="s">
        <v>898</v>
      </c>
      <c r="D23" s="241"/>
      <c r="E23" s="241"/>
      <c r="F23" s="241"/>
    </row>
    <row r="24" spans="2:8" x14ac:dyDescent="0.2">
      <c r="B24" s="24" t="s">
        <v>899</v>
      </c>
      <c r="C24" s="241" t="s">
        <v>688</v>
      </c>
      <c r="D24" s="241"/>
      <c r="E24" s="241"/>
      <c r="F24" s="241"/>
    </row>
    <row r="25" spans="2:8" x14ac:dyDescent="0.2">
      <c r="B25" s="24"/>
      <c r="C25" s="241"/>
      <c r="D25" s="241"/>
      <c r="E25" s="241"/>
      <c r="F25" s="241"/>
    </row>
    <row r="26" spans="2:8" x14ac:dyDescent="0.2">
      <c r="B26" s="24"/>
      <c r="C26" s="249" t="s">
        <v>689</v>
      </c>
      <c r="D26" s="249"/>
      <c r="E26" s="249"/>
      <c r="F26" s="249"/>
    </row>
    <row r="27" spans="2:8" x14ac:dyDescent="0.2">
      <c r="B27" s="24"/>
      <c r="C27" s="241" t="s">
        <v>690</v>
      </c>
      <c r="D27" s="241"/>
      <c r="E27" s="241"/>
      <c r="F27" s="241"/>
    </row>
    <row r="28" spans="2:8" x14ac:dyDescent="0.2">
      <c r="B28" s="24"/>
      <c r="C28" s="241"/>
      <c r="D28" s="241"/>
      <c r="E28" s="241"/>
      <c r="F28" s="241"/>
    </row>
    <row r="29" spans="2:8" x14ac:dyDescent="0.2">
      <c r="B29" s="24"/>
      <c r="C29" s="249" t="s">
        <v>691</v>
      </c>
      <c r="D29" s="249"/>
      <c r="E29" s="249"/>
      <c r="F29" s="249"/>
    </row>
    <row r="30" spans="2:8" ht="25.5" customHeight="1" x14ac:dyDescent="0.2">
      <c r="B30" s="24"/>
      <c r="C30" s="547" t="s">
        <v>720</v>
      </c>
      <c r="D30" s="547"/>
      <c r="E30" s="547"/>
      <c r="F30" s="547"/>
      <c r="G30" s="547"/>
    </row>
    <row r="31" spans="2:8" x14ac:dyDescent="0.2">
      <c r="B31" s="24"/>
      <c r="C31" s="250" t="s">
        <v>3681</v>
      </c>
      <c r="D31" s="251"/>
      <c r="E31" s="251"/>
      <c r="F31" s="251"/>
    </row>
    <row r="32" spans="2:8" x14ac:dyDescent="0.2">
      <c r="B32" s="24"/>
      <c r="C32" s="250" t="s">
        <v>3682</v>
      </c>
      <c r="D32" s="251"/>
      <c r="E32" s="251"/>
      <c r="F32" s="251"/>
    </row>
    <row r="33" spans="2:7" x14ac:dyDescent="0.2">
      <c r="B33" s="24"/>
      <c r="C33" s="250" t="s">
        <v>3690</v>
      </c>
      <c r="D33" s="251"/>
      <c r="E33" s="251"/>
      <c r="F33" s="251"/>
    </row>
    <row r="34" spans="2:7" x14ac:dyDescent="0.2">
      <c r="B34" s="24"/>
      <c r="C34" s="250" t="s">
        <v>3683</v>
      </c>
      <c r="D34" s="251"/>
      <c r="E34" s="251"/>
      <c r="F34" s="251"/>
    </row>
    <row r="35" spans="2:7" x14ac:dyDescent="0.2">
      <c r="B35" s="24"/>
      <c r="C35" s="250" t="s">
        <v>3698</v>
      </c>
      <c r="D35" s="251"/>
      <c r="E35" s="251"/>
      <c r="F35" s="251"/>
    </row>
    <row r="36" spans="2:7" x14ac:dyDescent="0.2">
      <c r="B36" s="24"/>
      <c r="C36" s="250" t="s">
        <v>3699</v>
      </c>
      <c r="D36" s="251"/>
      <c r="E36" s="251"/>
      <c r="F36" s="251"/>
    </row>
    <row r="37" spans="2:7" x14ac:dyDescent="0.2">
      <c r="B37" s="24"/>
      <c r="C37" s="27" t="s">
        <v>3700</v>
      </c>
      <c r="D37" s="251"/>
      <c r="E37" s="251"/>
      <c r="F37" s="251"/>
    </row>
    <row r="38" spans="2:7" x14ac:dyDescent="0.2">
      <c r="B38" s="24"/>
      <c r="C38" s="27"/>
      <c r="D38" s="251"/>
      <c r="E38" s="251"/>
      <c r="F38" s="251"/>
    </row>
    <row r="39" spans="2:7" x14ac:dyDescent="0.2">
      <c r="B39" s="24"/>
      <c r="C39" s="27" t="s">
        <v>3695</v>
      </c>
      <c r="D39" s="251"/>
      <c r="E39" s="251"/>
      <c r="F39" s="251"/>
    </row>
    <row r="40" spans="2:7" x14ac:dyDescent="0.2">
      <c r="B40" s="24"/>
      <c r="C40" s="27" t="s">
        <v>3694</v>
      </c>
      <c r="D40" s="251"/>
      <c r="E40" s="251"/>
      <c r="F40" s="251"/>
    </row>
    <row r="41" spans="2:7" x14ac:dyDescent="0.2">
      <c r="B41" s="24"/>
      <c r="C41" s="29" t="s">
        <v>3696</v>
      </c>
      <c r="D41" s="251"/>
      <c r="E41" s="251"/>
      <c r="F41" s="251"/>
    </row>
    <row r="42" spans="2:7" x14ac:dyDescent="0.2">
      <c r="B42" s="24"/>
      <c r="C42" s="515" t="s">
        <v>3697</v>
      </c>
      <c r="D42" s="241"/>
      <c r="E42" s="241"/>
      <c r="F42" s="241"/>
    </row>
    <row r="43" spans="2:7" x14ac:dyDescent="0.2">
      <c r="B43" s="24"/>
      <c r="C43" s="241"/>
      <c r="D43" s="241"/>
      <c r="E43" s="241"/>
      <c r="F43" s="241"/>
    </row>
    <row r="44" spans="2:7" x14ac:dyDescent="0.2">
      <c r="B44" s="24"/>
      <c r="C44" s="249" t="s">
        <v>692</v>
      </c>
      <c r="D44" s="249"/>
      <c r="E44" s="249"/>
      <c r="F44" s="249"/>
    </row>
    <row r="45" spans="2:7" x14ac:dyDescent="0.2">
      <c r="B45" s="24"/>
      <c r="C45" s="241" t="s">
        <v>693</v>
      </c>
      <c r="D45" s="241"/>
      <c r="E45" s="241"/>
      <c r="F45" s="241"/>
    </row>
    <row r="46" spans="2:7" x14ac:dyDescent="0.2">
      <c r="B46" s="24"/>
      <c r="C46" s="241"/>
      <c r="D46" s="241"/>
      <c r="E46" s="241"/>
      <c r="F46" s="241"/>
    </row>
    <row r="47" spans="2:7" x14ac:dyDescent="0.2">
      <c r="B47" s="24"/>
      <c r="C47" s="249" t="s">
        <v>694</v>
      </c>
      <c r="D47" s="249"/>
      <c r="E47" s="249"/>
      <c r="F47" s="249"/>
    </row>
    <row r="48" spans="2:7" ht="27.75" customHeight="1" x14ac:dyDescent="0.2">
      <c r="B48" s="24"/>
      <c r="C48" s="547" t="s">
        <v>695</v>
      </c>
      <c r="D48" s="547"/>
      <c r="E48" s="547"/>
      <c r="F48" s="547"/>
      <c r="G48" s="547"/>
    </row>
    <row r="49" spans="2:7" x14ac:dyDescent="0.2">
      <c r="B49" s="24"/>
      <c r="C49" s="252" t="s">
        <v>3704</v>
      </c>
      <c r="D49" s="252"/>
      <c r="E49" s="252"/>
      <c r="F49" s="252"/>
    </row>
    <row r="50" spans="2:7" x14ac:dyDescent="0.2">
      <c r="B50" s="24"/>
      <c r="C50" s="252" t="s">
        <v>698</v>
      </c>
      <c r="D50" s="252"/>
      <c r="E50" s="252"/>
      <c r="F50" s="252"/>
    </row>
    <row r="51" spans="2:7" x14ac:dyDescent="0.2">
      <c r="B51" s="24"/>
      <c r="C51" s="252" t="s">
        <v>699</v>
      </c>
      <c r="D51" s="252"/>
      <c r="E51" s="252"/>
      <c r="F51" s="252"/>
    </row>
    <row r="52" spans="2:7" x14ac:dyDescent="0.2">
      <c r="B52" s="24"/>
      <c r="C52" s="252" t="s">
        <v>700</v>
      </c>
      <c r="D52" s="252"/>
      <c r="E52" s="252"/>
      <c r="F52" s="252"/>
    </row>
    <row r="53" spans="2:7" x14ac:dyDescent="0.2">
      <c r="B53" s="24"/>
      <c r="C53" s="252" t="s">
        <v>701</v>
      </c>
      <c r="D53" s="252"/>
      <c r="E53" s="252"/>
      <c r="F53" s="252"/>
    </row>
    <row r="54" spans="2:7" x14ac:dyDescent="0.2">
      <c r="B54" s="24"/>
      <c r="C54" s="252" t="s">
        <v>702</v>
      </c>
      <c r="D54" s="252"/>
      <c r="E54" s="252"/>
      <c r="F54" s="252"/>
    </row>
    <row r="55" spans="2:7" ht="27" customHeight="1" x14ac:dyDescent="0.2">
      <c r="B55" s="24"/>
      <c r="C55" s="546" t="s">
        <v>719</v>
      </c>
      <c r="D55" s="546"/>
      <c r="E55" s="546"/>
      <c r="F55" s="546"/>
      <c r="G55" s="546"/>
    </row>
    <row r="56" spans="2:7" x14ac:dyDescent="0.2">
      <c r="B56" s="24"/>
      <c r="C56" s="253" t="s">
        <v>757</v>
      </c>
      <c r="D56" s="252"/>
      <c r="E56" s="252"/>
      <c r="F56" s="252"/>
    </row>
    <row r="57" spans="2:7" x14ac:dyDescent="0.2">
      <c r="B57" s="24"/>
      <c r="D57" s="254"/>
      <c r="E57" s="254"/>
      <c r="F57" s="254"/>
    </row>
    <row r="58" spans="2:7" x14ac:dyDescent="0.2">
      <c r="B58" s="24"/>
      <c r="C58" s="249" t="s">
        <v>6908</v>
      </c>
      <c r="D58" s="254"/>
      <c r="E58" s="254"/>
      <c r="F58" s="254"/>
    </row>
    <row r="59" spans="2:7" ht="30.75" customHeight="1" x14ac:dyDescent="0.2">
      <c r="B59" s="24"/>
      <c r="C59" s="547" t="s">
        <v>6909</v>
      </c>
      <c r="D59" s="547"/>
      <c r="E59" s="547"/>
      <c r="F59" s="547"/>
      <c r="G59" s="547"/>
    </row>
    <row r="60" spans="2:7" x14ac:dyDescent="0.2">
      <c r="B60" s="24"/>
      <c r="C60" s="547" t="s">
        <v>6910</v>
      </c>
      <c r="D60" s="547"/>
      <c r="E60" s="547"/>
      <c r="F60" s="547"/>
      <c r="G60" s="547"/>
    </row>
    <row r="61" spans="2:7" x14ac:dyDescent="0.2">
      <c r="B61" s="24"/>
    </row>
    <row r="62" spans="2:7" x14ac:dyDescent="0.2">
      <c r="B62" s="24" t="s">
        <v>791</v>
      </c>
      <c r="C62" s="253" t="s">
        <v>900</v>
      </c>
    </row>
    <row r="63" spans="2:7" x14ac:dyDescent="0.2">
      <c r="B63" s="24"/>
    </row>
    <row r="64" spans="2:7" ht="21.75" customHeight="1" x14ac:dyDescent="0.2">
      <c r="B64" s="24"/>
      <c r="C64" s="243"/>
      <c r="D64" s="255" t="s">
        <v>3714</v>
      </c>
    </row>
    <row r="65" spans="2:7" x14ac:dyDescent="0.2">
      <c r="B65" s="24"/>
      <c r="C65" s="256" t="s">
        <v>696</v>
      </c>
      <c r="D65" s="257">
        <v>0.98944800990000004</v>
      </c>
    </row>
    <row r="66" spans="2:7" x14ac:dyDescent="0.2">
      <c r="B66" s="24"/>
      <c r="C66" s="257" t="s">
        <v>697</v>
      </c>
      <c r="D66" s="257">
        <v>0.99019297049999999</v>
      </c>
    </row>
    <row r="67" spans="2:7" x14ac:dyDescent="0.2">
      <c r="B67" s="24"/>
      <c r="C67" s="514"/>
      <c r="D67" s="514"/>
    </row>
    <row r="68" spans="2:7" x14ac:dyDescent="0.2">
      <c r="B68" s="24"/>
      <c r="C68" s="253" t="s">
        <v>3692</v>
      </c>
      <c r="D68" s="514"/>
    </row>
    <row r="69" spans="2:7" x14ac:dyDescent="0.2">
      <c r="B69" s="24"/>
      <c r="C69" s="253" t="s">
        <v>3693</v>
      </c>
      <c r="D69" s="514"/>
    </row>
    <row r="70" spans="2:7" x14ac:dyDescent="0.2">
      <c r="B70" s="24"/>
    </row>
    <row r="71" spans="2:7" x14ac:dyDescent="0.2">
      <c r="B71" s="24"/>
    </row>
    <row r="72" spans="2:7" s="494" customFormat="1" x14ac:dyDescent="0.2">
      <c r="B72" s="491" t="s">
        <v>901</v>
      </c>
      <c r="C72" s="492" t="s">
        <v>902</v>
      </c>
      <c r="D72" s="492"/>
      <c r="E72" s="492"/>
      <c r="F72" s="492"/>
      <c r="G72" s="493"/>
    </row>
    <row r="73" spans="2:7" s="494" customFormat="1" x14ac:dyDescent="0.2">
      <c r="B73" s="491" t="s">
        <v>903</v>
      </c>
      <c r="C73" s="492" t="s">
        <v>904</v>
      </c>
      <c r="D73" s="492"/>
      <c r="E73" s="492"/>
      <c r="F73" s="492"/>
      <c r="G73" s="493"/>
    </row>
    <row r="74" spans="2:7" s="494" customFormat="1" ht="13.15" customHeight="1" x14ac:dyDescent="0.2">
      <c r="B74" s="491" t="s">
        <v>905</v>
      </c>
      <c r="C74" s="492" t="s">
        <v>906</v>
      </c>
      <c r="D74" s="492"/>
      <c r="E74" s="492"/>
      <c r="F74" s="492"/>
      <c r="G74" s="493"/>
    </row>
    <row r="75" spans="2:7" s="494" customFormat="1" ht="13.15" customHeight="1" x14ac:dyDescent="0.2">
      <c r="B75" s="491"/>
      <c r="C75" s="492" t="s">
        <v>907</v>
      </c>
      <c r="D75" s="492"/>
      <c r="E75" s="492"/>
      <c r="F75" s="492"/>
      <c r="G75" s="493"/>
    </row>
    <row r="76" spans="2:7" s="494" customFormat="1" ht="13.15" customHeight="1" x14ac:dyDescent="0.2">
      <c r="B76" s="491"/>
      <c r="C76" s="492" t="s">
        <v>908</v>
      </c>
      <c r="D76" s="492"/>
      <c r="E76" s="492"/>
      <c r="F76" s="492"/>
      <c r="G76" s="493"/>
    </row>
    <row r="77" spans="2:7" s="494" customFormat="1" ht="13.15" customHeight="1" x14ac:dyDescent="0.2">
      <c r="B77" s="491"/>
      <c r="C77" s="492"/>
      <c r="D77" s="492"/>
      <c r="E77" s="492"/>
      <c r="F77" s="492"/>
      <c r="G77" s="493"/>
    </row>
    <row r="78" spans="2:7" s="494" customFormat="1" x14ac:dyDescent="0.2">
      <c r="B78" s="491"/>
      <c r="C78" s="492" t="s">
        <v>909</v>
      </c>
      <c r="D78" s="492"/>
      <c r="E78" s="492"/>
      <c r="F78" s="492"/>
      <c r="G78" s="493"/>
    </row>
    <row r="79" spans="2:7" s="494" customFormat="1" ht="13.15" customHeight="1" x14ac:dyDescent="0.2">
      <c r="B79" s="491"/>
      <c r="C79" s="492" t="s">
        <v>811</v>
      </c>
      <c r="D79" s="492" t="s">
        <v>846</v>
      </c>
      <c r="E79" s="492"/>
      <c r="F79" s="492"/>
      <c r="G79" s="493"/>
    </row>
    <row r="80" spans="2:7" s="494" customFormat="1" x14ac:dyDescent="0.2">
      <c r="B80" s="491"/>
      <c r="C80" s="492" t="s">
        <v>803</v>
      </c>
      <c r="D80" s="492" t="s">
        <v>804</v>
      </c>
      <c r="E80" s="492"/>
      <c r="F80" s="492"/>
      <c r="G80" s="493"/>
    </row>
    <row r="81" spans="2:7" s="494" customFormat="1" x14ac:dyDescent="0.2">
      <c r="B81" s="491"/>
      <c r="C81" s="492" t="s">
        <v>805</v>
      </c>
      <c r="D81" s="492" t="s">
        <v>806</v>
      </c>
      <c r="E81" s="492"/>
      <c r="F81" s="492"/>
      <c r="G81" s="493"/>
    </row>
    <row r="82" spans="2:7" s="494" customFormat="1" x14ac:dyDescent="0.2">
      <c r="B82" s="491"/>
      <c r="C82" s="492" t="s">
        <v>807</v>
      </c>
      <c r="D82" s="492" t="s">
        <v>808</v>
      </c>
      <c r="E82" s="492"/>
      <c r="F82" s="492"/>
      <c r="G82" s="493"/>
    </row>
    <row r="83" spans="2:7" s="494" customFormat="1" x14ac:dyDescent="0.2">
      <c r="B83" s="491"/>
      <c r="C83" s="492" t="s">
        <v>809</v>
      </c>
      <c r="D83" s="492" t="s">
        <v>810</v>
      </c>
      <c r="E83" s="492"/>
      <c r="F83" s="492"/>
      <c r="G83" s="493"/>
    </row>
    <row r="84" spans="2:7" s="494" customFormat="1" x14ac:dyDescent="0.2">
      <c r="B84" s="491"/>
      <c r="C84" s="495" t="s">
        <v>910</v>
      </c>
      <c r="D84" s="496"/>
      <c r="E84" s="497"/>
      <c r="F84" s="498"/>
      <c r="G84" s="493"/>
    </row>
    <row r="85" spans="2:7" s="494" customFormat="1" x14ac:dyDescent="0.2">
      <c r="B85" s="491"/>
      <c r="C85" s="495" t="s">
        <v>911</v>
      </c>
      <c r="D85" s="496"/>
      <c r="E85" s="497"/>
      <c r="F85" s="498"/>
      <c r="G85" s="493"/>
    </row>
    <row r="86" spans="2:7" s="494" customFormat="1" x14ac:dyDescent="0.2">
      <c r="B86" s="491"/>
      <c r="C86" s="495" t="s">
        <v>912</v>
      </c>
      <c r="D86" s="495"/>
      <c r="E86" s="498"/>
      <c r="F86" s="498"/>
      <c r="G86" s="498"/>
    </row>
    <row r="87" spans="2:7" s="494" customFormat="1" x14ac:dyDescent="0.2">
      <c r="B87" s="491"/>
      <c r="C87" s="495" t="s">
        <v>913</v>
      </c>
      <c r="D87" s="495"/>
      <c r="E87" s="498"/>
      <c r="F87" s="498"/>
      <c r="G87" s="498"/>
    </row>
    <row r="88" spans="2:7" s="494" customFormat="1" x14ac:dyDescent="0.2">
      <c r="B88" s="491"/>
      <c r="C88" s="495" t="s">
        <v>914</v>
      </c>
      <c r="D88" s="498"/>
      <c r="E88" s="498"/>
      <c r="F88" s="498"/>
      <c r="G88" s="498"/>
    </row>
    <row r="89" spans="2:7" s="494" customFormat="1" x14ac:dyDescent="0.2">
      <c r="B89" s="491"/>
      <c r="C89" s="475"/>
      <c r="D89" s="475"/>
      <c r="E89" s="475"/>
      <c r="F89" s="475"/>
      <c r="G89" s="475"/>
    </row>
    <row r="90" spans="2:7" s="494" customFormat="1" x14ac:dyDescent="0.2">
      <c r="B90" s="491"/>
      <c r="C90" s="475"/>
      <c r="D90" s="475"/>
      <c r="E90" s="475"/>
      <c r="F90" s="475"/>
      <c r="G90" s="475"/>
    </row>
    <row r="91" spans="2:7" s="494" customFormat="1" x14ac:dyDescent="0.2">
      <c r="B91" s="491" t="s">
        <v>915</v>
      </c>
      <c r="C91" s="492" t="s">
        <v>916</v>
      </c>
      <c r="D91" s="350"/>
      <c r="E91" s="350"/>
      <c r="F91" s="350"/>
      <c r="G91" s="350"/>
    </row>
    <row r="92" spans="2:7" s="494" customFormat="1" x14ac:dyDescent="0.2">
      <c r="B92" s="491"/>
      <c r="C92" s="492"/>
      <c r="D92" s="350"/>
      <c r="E92" s="350"/>
      <c r="F92" s="350"/>
      <c r="G92" s="350"/>
    </row>
    <row r="93" spans="2:7" s="494" customFormat="1" x14ac:dyDescent="0.2">
      <c r="B93" s="491"/>
      <c r="C93" s="492" t="s">
        <v>917</v>
      </c>
      <c r="D93" s="350"/>
      <c r="E93" s="350"/>
      <c r="F93" s="350"/>
      <c r="G93" s="350"/>
    </row>
    <row r="94" spans="2:7" s="494" customFormat="1" x14ac:dyDescent="0.2">
      <c r="B94" s="491"/>
      <c r="C94" s="492" t="s">
        <v>918</v>
      </c>
      <c r="D94" s="350"/>
      <c r="E94" s="350"/>
      <c r="F94" s="350"/>
      <c r="G94" s="350"/>
    </row>
    <row r="95" spans="2:7" s="494" customFormat="1" x14ac:dyDescent="0.2">
      <c r="B95" s="491"/>
      <c r="C95" s="492" t="s">
        <v>919</v>
      </c>
      <c r="D95" s="350"/>
      <c r="E95" s="350"/>
      <c r="F95" s="350"/>
      <c r="G95" s="350"/>
    </row>
    <row r="96" spans="2:7" s="494" customFormat="1" x14ac:dyDescent="0.2">
      <c r="B96" s="491"/>
      <c r="C96" s="492" t="s">
        <v>920</v>
      </c>
      <c r="D96" s="350"/>
      <c r="E96" s="350"/>
      <c r="F96" s="350"/>
      <c r="G96" s="350"/>
    </row>
    <row r="97" spans="2:7" s="494" customFormat="1" x14ac:dyDescent="0.2">
      <c r="B97" s="491"/>
      <c r="C97" s="492" t="s">
        <v>921</v>
      </c>
      <c r="D97" s="350"/>
      <c r="E97" s="350"/>
      <c r="F97" s="350"/>
      <c r="G97" s="350"/>
    </row>
    <row r="98" spans="2:7" s="494" customFormat="1" x14ac:dyDescent="0.2">
      <c r="B98" s="491"/>
      <c r="C98" s="492" t="s">
        <v>922</v>
      </c>
      <c r="D98" s="350"/>
      <c r="E98" s="350"/>
      <c r="F98" s="350"/>
      <c r="G98" s="350"/>
    </row>
    <row r="99" spans="2:7" s="494" customFormat="1" x14ac:dyDescent="0.2">
      <c r="B99" s="491"/>
      <c r="C99" s="492"/>
      <c r="D99" s="350"/>
      <c r="E99" s="350"/>
      <c r="F99" s="350"/>
      <c r="G99" s="350"/>
    </row>
    <row r="100" spans="2:7" x14ac:dyDescent="0.2">
      <c r="B100" s="24"/>
      <c r="C100" s="349" t="s">
        <v>923</v>
      </c>
      <c r="D100" s="350"/>
      <c r="E100" s="350"/>
      <c r="F100" s="350"/>
      <c r="G100" s="350"/>
    </row>
    <row r="101" spans="2:7" x14ac:dyDescent="0.2">
      <c r="B101" s="24"/>
      <c r="C101" s="351"/>
      <c r="D101" s="352"/>
      <c r="E101" s="352"/>
      <c r="F101" s="352"/>
      <c r="G101" s="352"/>
    </row>
    <row r="102" spans="2:7" x14ac:dyDescent="0.2">
      <c r="B102" s="24"/>
      <c r="C102" s="353"/>
      <c r="D102" s="545" t="s">
        <v>924</v>
      </c>
      <c r="E102" s="545"/>
      <c r="F102" s="545" t="s">
        <v>925</v>
      </c>
      <c r="G102" s="545" t="s">
        <v>926</v>
      </c>
    </row>
    <row r="103" spans="2:7" x14ac:dyDescent="0.2">
      <c r="B103" s="24"/>
      <c r="C103" s="354" t="s">
        <v>771</v>
      </c>
      <c r="D103" s="355">
        <v>2019</v>
      </c>
      <c r="E103" s="355">
        <v>2020</v>
      </c>
      <c r="F103" s="545"/>
      <c r="G103" s="545"/>
    </row>
    <row r="104" spans="2:7" x14ac:dyDescent="0.2">
      <c r="B104" s="24"/>
      <c r="C104" s="354" t="s">
        <v>775</v>
      </c>
      <c r="D104" s="356">
        <v>22</v>
      </c>
      <c r="E104" s="356">
        <v>22</v>
      </c>
      <c r="F104" s="357">
        <v>0</v>
      </c>
      <c r="G104" s="358" t="s">
        <v>927</v>
      </c>
    </row>
    <row r="105" spans="2:7" ht="22.5" x14ac:dyDescent="0.2">
      <c r="B105" s="24"/>
      <c r="C105" s="354" t="s">
        <v>776</v>
      </c>
      <c r="D105" s="356">
        <v>20</v>
      </c>
      <c r="E105" s="356">
        <v>20</v>
      </c>
      <c r="F105" s="357">
        <v>0</v>
      </c>
      <c r="G105" s="358" t="s">
        <v>928</v>
      </c>
    </row>
    <row r="106" spans="2:7" x14ac:dyDescent="0.2">
      <c r="B106" s="24"/>
      <c r="C106" s="354" t="s">
        <v>833</v>
      </c>
      <c r="D106" s="356">
        <v>21</v>
      </c>
      <c r="E106" s="356">
        <v>22</v>
      </c>
      <c r="F106" s="357">
        <v>1</v>
      </c>
      <c r="G106" s="358" t="s">
        <v>929</v>
      </c>
    </row>
    <row r="107" spans="2:7" x14ac:dyDescent="0.2">
      <c r="B107" s="24"/>
      <c r="C107" s="354" t="s">
        <v>778</v>
      </c>
      <c r="D107" s="356">
        <v>21</v>
      </c>
      <c r="E107" s="356">
        <v>21</v>
      </c>
      <c r="F107" s="357">
        <v>0</v>
      </c>
      <c r="G107" s="358" t="s">
        <v>927</v>
      </c>
    </row>
    <row r="108" spans="2:7" x14ac:dyDescent="0.2">
      <c r="B108" s="24"/>
      <c r="C108" s="354" t="s">
        <v>834</v>
      </c>
      <c r="D108" s="356">
        <v>20</v>
      </c>
      <c r="E108" s="356">
        <v>18</v>
      </c>
      <c r="F108" s="357">
        <v>-2</v>
      </c>
      <c r="G108" s="358" t="s">
        <v>930</v>
      </c>
    </row>
    <row r="109" spans="2:7" x14ac:dyDescent="0.2">
      <c r="B109" s="24"/>
      <c r="C109" s="354" t="s">
        <v>835</v>
      </c>
      <c r="D109" s="356">
        <v>19</v>
      </c>
      <c r="E109" s="356">
        <v>21</v>
      </c>
      <c r="F109" s="357">
        <v>2</v>
      </c>
      <c r="G109" s="358" t="s">
        <v>929</v>
      </c>
    </row>
    <row r="110" spans="2:7" x14ac:dyDescent="0.2">
      <c r="B110" s="24"/>
      <c r="C110" s="354" t="s">
        <v>836</v>
      </c>
      <c r="D110" s="356">
        <v>23</v>
      </c>
      <c r="E110" s="356">
        <v>22</v>
      </c>
      <c r="F110" s="357">
        <v>-1</v>
      </c>
      <c r="G110" s="358" t="s">
        <v>930</v>
      </c>
    </row>
    <row r="111" spans="2:7" x14ac:dyDescent="0.2">
      <c r="B111" s="24"/>
      <c r="C111" s="354" t="s">
        <v>782</v>
      </c>
      <c r="D111" s="356">
        <v>21</v>
      </c>
      <c r="E111" s="356">
        <v>21</v>
      </c>
      <c r="F111" s="357">
        <v>0</v>
      </c>
      <c r="G111" s="358" t="s">
        <v>927</v>
      </c>
    </row>
    <row r="112" spans="2:7" x14ac:dyDescent="0.2">
      <c r="B112" s="24"/>
      <c r="C112" s="354" t="s">
        <v>837</v>
      </c>
      <c r="D112" s="356">
        <v>21</v>
      </c>
      <c r="E112" s="356">
        <v>22</v>
      </c>
      <c r="F112" s="357">
        <v>1</v>
      </c>
      <c r="G112" s="358" t="s">
        <v>929</v>
      </c>
    </row>
    <row r="113" spans="2:7" x14ac:dyDescent="0.2">
      <c r="B113" s="24"/>
      <c r="C113" s="354" t="s">
        <v>838</v>
      </c>
      <c r="D113" s="356">
        <v>23</v>
      </c>
      <c r="E113" s="356">
        <v>22</v>
      </c>
      <c r="F113" s="357">
        <v>-1</v>
      </c>
      <c r="G113" s="358" t="s">
        <v>930</v>
      </c>
    </row>
    <row r="114" spans="2:7" x14ac:dyDescent="0.2">
      <c r="B114" s="24"/>
      <c r="C114" s="354" t="s">
        <v>931</v>
      </c>
      <c r="D114" s="356">
        <v>19</v>
      </c>
      <c r="E114" s="356">
        <v>20</v>
      </c>
      <c r="F114" s="357">
        <v>1</v>
      </c>
      <c r="G114" s="358" t="s">
        <v>929</v>
      </c>
    </row>
    <row r="115" spans="2:7" x14ac:dyDescent="0.2">
      <c r="B115" s="24"/>
      <c r="C115" s="354" t="s">
        <v>840</v>
      </c>
      <c r="D115" s="356">
        <v>21</v>
      </c>
      <c r="E115" s="356">
        <v>22</v>
      </c>
      <c r="F115" s="357">
        <v>1</v>
      </c>
      <c r="G115" s="358" t="s">
        <v>929</v>
      </c>
    </row>
    <row r="116" spans="2:7" x14ac:dyDescent="0.2">
      <c r="B116" s="24"/>
      <c r="C116" s="354" t="s">
        <v>932</v>
      </c>
      <c r="D116" s="359">
        <v>251</v>
      </c>
      <c r="E116" s="359">
        <v>253</v>
      </c>
      <c r="F116" s="357">
        <v>2</v>
      </c>
      <c r="G116" s="360" t="s">
        <v>929</v>
      </c>
    </row>
  </sheetData>
  <mergeCells count="12">
    <mergeCell ref="D102:E102"/>
    <mergeCell ref="F102:F103"/>
    <mergeCell ref="G102:G103"/>
    <mergeCell ref="C55:G55"/>
    <mergeCell ref="C9:G9"/>
    <mergeCell ref="C30:G30"/>
    <mergeCell ref="C48:G48"/>
    <mergeCell ref="C10:G10"/>
    <mergeCell ref="C11:G11"/>
    <mergeCell ref="C12:G12"/>
    <mergeCell ref="C59:G59"/>
    <mergeCell ref="C60:G60"/>
  </mergeCells>
  <hyperlinks>
    <hyperlink ref="C60" r:id="rId1" display="https://www.atih.sante.fr/regroupement-des-ghm-en-2020" xr:uid="{540971AF-8985-427B-A3A9-FCE5CC65451D}"/>
  </hyperlinks>
  <pageMargins left="0.70866141732283472" right="0.70866141732283472" top="0.74803149606299213" bottom="0.74803149606299213" header="0.31496062992125984" footer="0.31496062992125984"/>
  <pageSetup paperSize="9" scale="54" orientation="landscape"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X72"/>
  <sheetViews>
    <sheetView zoomScale="90" zoomScaleNormal="90" workbookViewId="0">
      <selection activeCell="B11" sqref="B11:C14"/>
    </sheetView>
  </sheetViews>
  <sheetFormatPr baseColWidth="10" defaultColWidth="9.140625" defaultRowHeight="12.75" customHeight="1" x14ac:dyDescent="0.2"/>
  <cols>
    <col min="1" max="1" width="9.28515625" style="8" bestFit="1" customWidth="1"/>
    <col min="2" max="2" width="6.5703125" style="8" customWidth="1"/>
    <col min="3" max="3" width="26.85546875" style="8" customWidth="1"/>
    <col min="4" max="4" width="12.42578125" style="8" customWidth="1"/>
    <col min="5" max="6" width="9.7109375" style="8" customWidth="1"/>
    <col min="7" max="7" width="9" style="8" customWidth="1"/>
    <col min="8" max="10" width="9.7109375" style="8" customWidth="1"/>
    <col min="11" max="11" width="10.5703125" style="8" customWidth="1"/>
    <col min="12" max="12" width="4.42578125" style="8" customWidth="1"/>
    <col min="13" max="17" width="9.7109375" style="8" customWidth="1"/>
    <col min="18" max="18" width="4.85546875" style="8" customWidth="1"/>
    <col min="19" max="20" width="9.7109375" style="8" customWidth="1"/>
    <col min="21" max="23" width="9.140625" style="8"/>
    <col min="24" max="24" width="4.85546875" style="8" customWidth="1"/>
    <col min="25" max="16384" width="9.140625" style="8"/>
  </cols>
  <sheetData>
    <row r="6" spans="1:24" ht="18" customHeight="1" x14ac:dyDescent="0.2"/>
    <row r="10" spans="1:24" ht="12.75" customHeight="1" thickBot="1" x14ac:dyDescent="0.25">
      <c r="A10" s="13" t="s">
        <v>969</v>
      </c>
    </row>
    <row r="11" spans="1:24" ht="12.75" customHeight="1" x14ac:dyDescent="0.2">
      <c r="A11" s="649" t="s">
        <v>935</v>
      </c>
      <c r="B11" s="652" t="s">
        <v>656</v>
      </c>
      <c r="C11" s="659"/>
      <c r="D11" s="576" t="s">
        <v>3770</v>
      </c>
      <c r="E11" s="3"/>
      <c r="F11" s="578" t="s">
        <v>3771</v>
      </c>
      <c r="G11" s="579"/>
      <c r="H11" s="3"/>
      <c r="I11" s="582" t="s">
        <v>3772</v>
      </c>
      <c r="J11" s="583"/>
      <c r="K11" s="4"/>
      <c r="L11" s="3"/>
      <c r="M11" s="3"/>
      <c r="N11" s="3"/>
      <c r="O11" s="3"/>
      <c r="P11" s="3"/>
      <c r="Q11" s="3"/>
      <c r="R11" s="3"/>
      <c r="S11" s="3"/>
      <c r="T11" s="3"/>
      <c r="U11" s="3"/>
      <c r="V11" s="3"/>
      <c r="W11" s="3"/>
      <c r="X11" s="3"/>
    </row>
    <row r="12" spans="1:24" ht="12.75" customHeight="1" thickBot="1" x14ac:dyDescent="0.25">
      <c r="A12" s="650"/>
      <c r="B12" s="654"/>
      <c r="C12" s="660"/>
      <c r="D12" s="658"/>
      <c r="E12" s="1"/>
      <c r="F12" s="580"/>
      <c r="G12" s="581"/>
      <c r="H12" s="2"/>
      <c r="I12" s="584"/>
      <c r="J12" s="585"/>
      <c r="K12" s="1"/>
    </row>
    <row r="13" spans="1:24" ht="36.75" customHeight="1" x14ac:dyDescent="0.2">
      <c r="A13" s="650"/>
      <c r="B13" s="654"/>
      <c r="C13" s="660"/>
      <c r="D13" s="380" t="s">
        <v>841</v>
      </c>
      <c r="E13" s="369"/>
      <c r="F13" s="202" t="s">
        <v>773</v>
      </c>
      <c r="G13" s="203" t="s">
        <v>842</v>
      </c>
      <c r="H13" s="369"/>
      <c r="I13" s="372" t="s">
        <v>841</v>
      </c>
      <c r="J13" s="373" t="s">
        <v>869</v>
      </c>
      <c r="K13" s="1"/>
    </row>
    <row r="14" spans="1:24" ht="13.5" thickBot="1" x14ac:dyDescent="0.25">
      <c r="A14" s="651"/>
      <c r="B14" s="656"/>
      <c r="C14" s="661"/>
      <c r="D14" s="204" t="s">
        <v>3774</v>
      </c>
      <c r="E14" s="369"/>
      <c r="F14" s="199">
        <v>2020</v>
      </c>
      <c r="G14" s="201">
        <v>2020</v>
      </c>
      <c r="H14" s="369"/>
      <c r="I14" s="184" t="s">
        <v>3775</v>
      </c>
      <c r="J14" s="319" t="s">
        <v>3775</v>
      </c>
      <c r="K14" s="1"/>
    </row>
    <row r="15" spans="1:24" ht="18.75" customHeight="1" x14ac:dyDescent="0.2">
      <c r="A15" s="647" t="s">
        <v>966</v>
      </c>
      <c r="B15" s="374" t="s">
        <v>238</v>
      </c>
      <c r="C15" s="376" t="s">
        <v>3855</v>
      </c>
      <c r="D15" s="111">
        <v>3.319252E-3</v>
      </c>
      <c r="E15" s="4" t="s">
        <v>1093</v>
      </c>
      <c r="F15" s="375">
        <v>850171</v>
      </c>
      <c r="G15" s="315">
        <v>5.1524878099999998E-2</v>
      </c>
      <c r="H15" s="4" t="s">
        <v>1093</v>
      </c>
      <c r="I15" s="99">
        <v>-0.17615816100000001</v>
      </c>
      <c r="J15" s="217">
        <v>8.3104985300000003E-2</v>
      </c>
      <c r="K15" s="3"/>
    </row>
    <row r="16" spans="1:24" ht="18.75" customHeight="1" x14ac:dyDescent="0.2">
      <c r="A16" s="648"/>
      <c r="B16" s="470" t="s">
        <v>237</v>
      </c>
      <c r="C16" s="376" t="s">
        <v>3856</v>
      </c>
      <c r="D16" s="111">
        <v>-7.6807289999999999E-3</v>
      </c>
      <c r="E16" s="4" t="s">
        <v>1093</v>
      </c>
      <c r="F16" s="303">
        <v>474204</v>
      </c>
      <c r="G16" s="300">
        <v>2.8739280999999998E-2</v>
      </c>
      <c r="H16" s="4" t="s">
        <v>1093</v>
      </c>
      <c r="I16" s="99">
        <v>-0.15075799000000001</v>
      </c>
      <c r="J16" s="217">
        <v>3.8483622500000002E-2</v>
      </c>
      <c r="K16" s="3"/>
    </row>
    <row r="17" spans="1:24" ht="18.75" customHeight="1" x14ac:dyDescent="0.2">
      <c r="A17" s="648"/>
      <c r="B17" s="470" t="s">
        <v>241</v>
      </c>
      <c r="C17" s="376" t="s">
        <v>3857</v>
      </c>
      <c r="D17" s="111">
        <v>2.78599803E-2</v>
      </c>
      <c r="E17" s="4" t="s">
        <v>1093</v>
      </c>
      <c r="F17" s="303">
        <v>37808</v>
      </c>
      <c r="G17" s="300">
        <v>2.2913655999999998E-3</v>
      </c>
      <c r="H17" s="4" t="s">
        <v>1093</v>
      </c>
      <c r="I17" s="99">
        <v>-0.50967474199999996</v>
      </c>
      <c r="J17" s="217">
        <v>1.7966124900000002E-2</v>
      </c>
      <c r="K17" s="3"/>
    </row>
    <row r="18" spans="1:24" ht="18.75" customHeight="1" x14ac:dyDescent="0.2">
      <c r="A18" s="648"/>
      <c r="B18" s="470" t="s">
        <v>242</v>
      </c>
      <c r="C18" s="376" t="s">
        <v>3858</v>
      </c>
      <c r="D18" s="111">
        <v>-8.8248470000000002E-3</v>
      </c>
      <c r="E18" s="4" t="s">
        <v>1093</v>
      </c>
      <c r="F18" s="303">
        <v>127906</v>
      </c>
      <c r="G18" s="300">
        <v>7.7517829000000003E-3</v>
      </c>
      <c r="H18" s="4" t="s">
        <v>1093</v>
      </c>
      <c r="I18" s="99">
        <v>-0.16203042500000001</v>
      </c>
      <c r="J18" s="217">
        <v>1.13063156E-2</v>
      </c>
      <c r="K18" s="3"/>
    </row>
    <row r="19" spans="1:24" ht="18.75" customHeight="1" thickBot="1" x14ac:dyDescent="0.25">
      <c r="A19" s="648"/>
      <c r="B19" s="470" t="s">
        <v>225</v>
      </c>
      <c r="C19" s="376" t="s">
        <v>3859</v>
      </c>
      <c r="D19" s="165">
        <v>-1.8119270000000001E-3</v>
      </c>
      <c r="E19" s="4" t="s">
        <v>1093</v>
      </c>
      <c r="F19" s="377">
        <v>105713</v>
      </c>
      <c r="G19" s="318">
        <v>6.4067693000000002E-3</v>
      </c>
      <c r="H19" s="4" t="s">
        <v>1093</v>
      </c>
      <c r="I19" s="166">
        <v>-0.15466118600000001</v>
      </c>
      <c r="J19" s="235">
        <v>8.8418021000000006E-3</v>
      </c>
      <c r="K19" s="3"/>
    </row>
    <row r="20" spans="1:24" ht="12.75" customHeight="1" x14ac:dyDescent="0.2">
      <c r="A20" s="12" t="s">
        <v>3673</v>
      </c>
    </row>
    <row r="23" spans="1:24" ht="12.75" customHeight="1" thickBot="1" x14ac:dyDescent="0.25">
      <c r="A23" s="13" t="s">
        <v>936</v>
      </c>
    </row>
    <row r="24" spans="1:24" ht="12.75" customHeight="1" x14ac:dyDescent="0.2">
      <c r="A24" s="649" t="s">
        <v>935</v>
      </c>
      <c r="B24" s="652" t="s">
        <v>656</v>
      </c>
      <c r="C24" s="653"/>
      <c r="D24" s="576" t="s">
        <v>3770</v>
      </c>
      <c r="E24" s="3"/>
      <c r="F24" s="578" t="s">
        <v>3771</v>
      </c>
      <c r="G24" s="579"/>
      <c r="H24" s="3"/>
      <c r="I24" s="582" t="s">
        <v>3772</v>
      </c>
      <c r="J24" s="583"/>
      <c r="K24" s="4"/>
      <c r="L24" s="3"/>
      <c r="M24" s="3"/>
      <c r="N24" s="3"/>
      <c r="O24" s="3"/>
      <c r="P24" s="3"/>
      <c r="Q24" s="3"/>
      <c r="R24" s="3"/>
      <c r="S24" s="3"/>
      <c r="T24" s="3"/>
      <c r="U24" s="3"/>
      <c r="V24" s="3"/>
      <c r="W24" s="3"/>
      <c r="X24" s="3"/>
    </row>
    <row r="25" spans="1:24" ht="12.75" customHeight="1" thickBot="1" x14ac:dyDescent="0.25">
      <c r="A25" s="650"/>
      <c r="B25" s="654"/>
      <c r="C25" s="655"/>
      <c r="D25" s="658"/>
      <c r="E25" s="1"/>
      <c r="F25" s="580"/>
      <c r="G25" s="581"/>
      <c r="H25" s="2"/>
      <c r="I25" s="584"/>
      <c r="J25" s="585"/>
      <c r="K25" s="1"/>
    </row>
    <row r="26" spans="1:24" ht="36.75" customHeight="1" x14ac:dyDescent="0.2">
      <c r="A26" s="650"/>
      <c r="B26" s="654"/>
      <c r="C26" s="655"/>
      <c r="D26" s="380" t="s">
        <v>841</v>
      </c>
      <c r="E26" s="369"/>
      <c r="F26" s="202" t="s">
        <v>773</v>
      </c>
      <c r="G26" s="203" t="s">
        <v>842</v>
      </c>
      <c r="H26" s="369"/>
      <c r="I26" s="372" t="s">
        <v>841</v>
      </c>
      <c r="J26" s="373" t="s">
        <v>869</v>
      </c>
      <c r="K26" s="1"/>
    </row>
    <row r="27" spans="1:24" ht="13.5" thickBot="1" x14ac:dyDescent="0.25">
      <c r="A27" s="651"/>
      <c r="B27" s="656"/>
      <c r="C27" s="657"/>
      <c r="D27" s="407" t="s">
        <v>3774</v>
      </c>
      <c r="E27" s="369"/>
      <c r="F27" s="199">
        <v>2020</v>
      </c>
      <c r="G27" s="201">
        <v>2020</v>
      </c>
      <c r="H27" s="369"/>
      <c r="I27" s="184" t="s">
        <v>3775</v>
      </c>
      <c r="J27" s="319" t="s">
        <v>3775</v>
      </c>
      <c r="K27" s="1"/>
    </row>
    <row r="28" spans="1:24" ht="17.25" customHeight="1" x14ac:dyDescent="0.2">
      <c r="A28" s="647" t="s">
        <v>937</v>
      </c>
      <c r="B28" s="374" t="s">
        <v>306</v>
      </c>
      <c r="C28" s="376" t="s">
        <v>3860</v>
      </c>
      <c r="D28" s="111">
        <v>-2.6164038000000001E-2</v>
      </c>
      <c r="E28" s="4" t="s">
        <v>1093</v>
      </c>
      <c r="F28" s="375">
        <v>75330</v>
      </c>
      <c r="G28" s="315">
        <v>4.5653980999999996E-3</v>
      </c>
      <c r="H28" s="4" t="s">
        <v>1093</v>
      </c>
      <c r="I28" s="99">
        <v>-0.27821321100000002</v>
      </c>
      <c r="J28" s="217">
        <v>1.32739034E-2</v>
      </c>
      <c r="K28" s="3"/>
    </row>
    <row r="29" spans="1:24" ht="17.25" customHeight="1" x14ac:dyDescent="0.2">
      <c r="A29" s="648"/>
      <c r="B29" s="470" t="s">
        <v>295</v>
      </c>
      <c r="C29" s="376" t="s">
        <v>3861</v>
      </c>
      <c r="D29" s="111">
        <v>2.4318729099999999E-2</v>
      </c>
      <c r="E29" s="4" t="s">
        <v>1093</v>
      </c>
      <c r="F29" s="303">
        <v>89836</v>
      </c>
      <c r="G29" s="300">
        <v>5.4445387000000003E-3</v>
      </c>
      <c r="H29" s="4" t="s">
        <v>1093</v>
      </c>
      <c r="I29" s="99">
        <v>-0.22074182000000001</v>
      </c>
      <c r="J29" s="217">
        <v>1.1633637299999999E-2</v>
      </c>
      <c r="K29" s="3"/>
    </row>
    <row r="30" spans="1:24" ht="17.25" customHeight="1" x14ac:dyDescent="0.2">
      <c r="A30" s="648"/>
      <c r="B30" s="470" t="s">
        <v>291</v>
      </c>
      <c r="C30" s="376" t="s">
        <v>3862</v>
      </c>
      <c r="D30" s="111">
        <v>1.02952761E-2</v>
      </c>
      <c r="E30" s="4" t="s">
        <v>1093</v>
      </c>
      <c r="F30" s="303">
        <v>93355</v>
      </c>
      <c r="G30" s="300">
        <v>5.6578087999999997E-3</v>
      </c>
      <c r="H30" s="4" t="s">
        <v>1093</v>
      </c>
      <c r="I30" s="99">
        <v>-0.16330572900000001</v>
      </c>
      <c r="J30" s="217">
        <v>8.3297904000000002E-3</v>
      </c>
      <c r="K30" s="3"/>
    </row>
    <row r="31" spans="1:24" ht="17.25" customHeight="1" x14ac:dyDescent="0.2">
      <c r="A31" s="648"/>
      <c r="B31" s="470" t="s">
        <v>316</v>
      </c>
      <c r="C31" s="376" t="s">
        <v>3863</v>
      </c>
      <c r="D31" s="111">
        <v>1.8882328100000002E-2</v>
      </c>
      <c r="E31" s="4" t="s">
        <v>1093</v>
      </c>
      <c r="F31" s="303">
        <v>93764</v>
      </c>
      <c r="G31" s="300">
        <v>5.6825964E-3</v>
      </c>
      <c r="H31" s="4" t="s">
        <v>1093</v>
      </c>
      <c r="I31" s="99">
        <v>-0.15359409299999999</v>
      </c>
      <c r="J31" s="217">
        <v>7.7784635E-3</v>
      </c>
      <c r="K31" s="3"/>
    </row>
    <row r="32" spans="1:24" ht="17.25" customHeight="1" thickBot="1" x14ac:dyDescent="0.25">
      <c r="A32" s="648"/>
      <c r="B32" s="470" t="s">
        <v>313</v>
      </c>
      <c r="C32" s="376" t="s">
        <v>3864</v>
      </c>
      <c r="D32" s="165">
        <v>-4.6709990000000003E-3</v>
      </c>
      <c r="E32" s="4" t="s">
        <v>1093</v>
      </c>
      <c r="F32" s="377">
        <v>71265</v>
      </c>
      <c r="G32" s="318">
        <v>4.3190375000000001E-3</v>
      </c>
      <c r="H32" s="4" t="s">
        <v>1093</v>
      </c>
      <c r="I32" s="166">
        <v>-0.19217166599999999</v>
      </c>
      <c r="J32" s="235">
        <v>7.7501200000000001E-3</v>
      </c>
      <c r="K32" s="3"/>
    </row>
    <row r="33" spans="1:24" ht="12.75" customHeight="1" x14ac:dyDescent="0.2">
      <c r="A33" s="12" t="s">
        <v>3673</v>
      </c>
    </row>
    <row r="36" spans="1:24" ht="12.75" customHeight="1" thickBot="1" x14ac:dyDescent="0.25">
      <c r="A36" s="13" t="s">
        <v>968</v>
      </c>
    </row>
    <row r="37" spans="1:24" ht="12.75" customHeight="1" x14ac:dyDescent="0.2">
      <c r="A37" s="649" t="s">
        <v>935</v>
      </c>
      <c r="B37" s="652" t="s">
        <v>656</v>
      </c>
      <c r="C37" s="653"/>
      <c r="D37" s="576" t="s">
        <v>3770</v>
      </c>
      <c r="E37" s="3"/>
      <c r="F37" s="578" t="s">
        <v>3771</v>
      </c>
      <c r="G37" s="579"/>
      <c r="H37" s="3"/>
      <c r="I37" s="582" t="s">
        <v>3772</v>
      </c>
      <c r="J37" s="583"/>
      <c r="K37" s="4"/>
      <c r="L37" s="3"/>
      <c r="M37" s="3"/>
      <c r="N37" s="3"/>
      <c r="O37" s="3"/>
      <c r="P37" s="3"/>
      <c r="Q37" s="3"/>
      <c r="R37" s="3"/>
      <c r="S37" s="3"/>
      <c r="T37" s="3"/>
      <c r="U37" s="3"/>
      <c r="V37" s="3"/>
      <c r="W37" s="3"/>
      <c r="X37" s="3"/>
    </row>
    <row r="38" spans="1:24" ht="12.75" customHeight="1" thickBot="1" x14ac:dyDescent="0.25">
      <c r="A38" s="650"/>
      <c r="B38" s="654"/>
      <c r="C38" s="655"/>
      <c r="D38" s="658"/>
      <c r="E38" s="1"/>
      <c r="F38" s="580"/>
      <c r="G38" s="581"/>
      <c r="H38" s="2"/>
      <c r="I38" s="584"/>
      <c r="J38" s="585"/>
      <c r="K38" s="1"/>
    </row>
    <row r="39" spans="1:24" ht="36.75" customHeight="1" x14ac:dyDescent="0.2">
      <c r="A39" s="650"/>
      <c r="B39" s="654"/>
      <c r="C39" s="655"/>
      <c r="D39" s="380" t="s">
        <v>841</v>
      </c>
      <c r="E39" s="369"/>
      <c r="F39" s="202" t="s">
        <v>773</v>
      </c>
      <c r="G39" s="203" t="s">
        <v>842</v>
      </c>
      <c r="H39" s="369"/>
      <c r="I39" s="372" t="s">
        <v>841</v>
      </c>
      <c r="J39" s="373" t="s">
        <v>869</v>
      </c>
      <c r="K39" s="1"/>
    </row>
    <row r="40" spans="1:24" ht="13.5" thickBot="1" x14ac:dyDescent="0.25">
      <c r="A40" s="651"/>
      <c r="B40" s="656"/>
      <c r="C40" s="657"/>
      <c r="D40" s="407" t="s">
        <v>3774</v>
      </c>
      <c r="E40" s="369"/>
      <c r="F40" s="199">
        <v>2020</v>
      </c>
      <c r="G40" s="201">
        <v>2020</v>
      </c>
      <c r="H40" s="369"/>
      <c r="I40" s="184" t="s">
        <v>3775</v>
      </c>
      <c r="J40" s="319" t="s">
        <v>3775</v>
      </c>
      <c r="K40" s="1"/>
    </row>
    <row r="41" spans="1:24" ht="21" customHeight="1" x14ac:dyDescent="0.2">
      <c r="A41" s="647" t="s">
        <v>967</v>
      </c>
      <c r="B41" s="374" t="s">
        <v>116</v>
      </c>
      <c r="C41" s="376" t="s">
        <v>3865</v>
      </c>
      <c r="D41" s="111">
        <v>1.0797762299999999E-2</v>
      </c>
      <c r="E41" s="4" t="s">
        <v>1093</v>
      </c>
      <c r="F41" s="375">
        <v>235438</v>
      </c>
      <c r="G41" s="315">
        <v>1.4268793300000001E-2</v>
      </c>
      <c r="H41" s="4" t="s">
        <v>1093</v>
      </c>
      <c r="I41" s="99">
        <v>-0.277285438</v>
      </c>
      <c r="J41" s="217">
        <v>4.1295115299999997E-2</v>
      </c>
      <c r="K41" s="3"/>
    </row>
    <row r="42" spans="1:24" ht="21" customHeight="1" x14ac:dyDescent="0.2">
      <c r="A42" s="648"/>
      <c r="B42" s="470" t="s">
        <v>113</v>
      </c>
      <c r="C42" s="376" t="s">
        <v>3866</v>
      </c>
      <c r="D42" s="111">
        <v>-5.1245287E-2</v>
      </c>
      <c r="E42" s="4" t="s">
        <v>1093</v>
      </c>
      <c r="F42" s="303">
        <v>25498</v>
      </c>
      <c r="G42" s="300">
        <v>1.5453142E-3</v>
      </c>
      <c r="H42" s="4" t="s">
        <v>1093</v>
      </c>
      <c r="I42" s="99">
        <v>-0.524273294</v>
      </c>
      <c r="J42" s="217">
        <v>1.2846007899999999E-2</v>
      </c>
      <c r="K42" s="3"/>
    </row>
    <row r="43" spans="1:24" ht="21" customHeight="1" x14ac:dyDescent="0.2">
      <c r="A43" s="648"/>
      <c r="B43" s="470" t="s">
        <v>120</v>
      </c>
      <c r="C43" s="376" t="s">
        <v>3867</v>
      </c>
      <c r="D43" s="111">
        <v>9.4063222799999999E-2</v>
      </c>
      <c r="E43" s="4" t="s">
        <v>1093</v>
      </c>
      <c r="F43" s="303">
        <v>22846</v>
      </c>
      <c r="G43" s="300">
        <v>1.3845889000000001E-3</v>
      </c>
      <c r="H43" s="4" t="s">
        <v>1093</v>
      </c>
      <c r="I43" s="99">
        <v>-0.40370109399999998</v>
      </c>
      <c r="J43" s="217">
        <v>7.0707901999999996E-3</v>
      </c>
      <c r="K43" s="3"/>
    </row>
    <row r="44" spans="1:24" ht="21" customHeight="1" x14ac:dyDescent="0.2">
      <c r="A44" s="648"/>
      <c r="B44" s="470" t="s">
        <v>101</v>
      </c>
      <c r="C44" s="376" t="s">
        <v>3868</v>
      </c>
      <c r="D44" s="111">
        <v>-6.2314783999999998E-2</v>
      </c>
      <c r="E44" s="4" t="s">
        <v>1093</v>
      </c>
      <c r="F44" s="303">
        <v>11191</v>
      </c>
      <c r="G44" s="300">
        <v>6.78234E-4</v>
      </c>
      <c r="H44" s="4" t="s">
        <v>1093</v>
      </c>
      <c r="I44" s="99">
        <v>-0.50877886100000003</v>
      </c>
      <c r="J44" s="217">
        <v>5.2988640000000004E-3</v>
      </c>
      <c r="K44" s="3"/>
    </row>
    <row r="45" spans="1:24" ht="21" customHeight="1" thickBot="1" x14ac:dyDescent="0.25">
      <c r="A45" s="648"/>
      <c r="B45" s="470" t="s">
        <v>96</v>
      </c>
      <c r="C45" s="376" t="s">
        <v>3869</v>
      </c>
      <c r="D45" s="165">
        <v>3.4731359599999997E-2</v>
      </c>
      <c r="E45" s="4" t="s">
        <v>1093</v>
      </c>
      <c r="F45" s="377">
        <v>27979</v>
      </c>
      <c r="G45" s="318">
        <v>1.6956759999999999E-3</v>
      </c>
      <c r="H45" s="4" t="s">
        <v>1093</v>
      </c>
      <c r="I45" s="166">
        <v>-0.25877553199999997</v>
      </c>
      <c r="J45" s="235">
        <v>4.4654734999999999E-3</v>
      </c>
      <c r="K45" s="3"/>
    </row>
    <row r="46" spans="1:24" ht="12.75" customHeight="1" x14ac:dyDescent="0.2">
      <c r="A46" s="12" t="s">
        <v>3673</v>
      </c>
    </row>
    <row r="49" spans="1:24" ht="12.75" customHeight="1" thickBot="1" x14ac:dyDescent="0.25">
      <c r="A49" s="13" t="s">
        <v>938</v>
      </c>
    </row>
    <row r="50" spans="1:24" ht="12.75" customHeight="1" x14ac:dyDescent="0.2">
      <c r="A50" s="649" t="s">
        <v>935</v>
      </c>
      <c r="B50" s="652" t="s">
        <v>656</v>
      </c>
      <c r="C50" s="653"/>
      <c r="D50" s="576" t="s">
        <v>3770</v>
      </c>
      <c r="E50" s="3"/>
      <c r="F50" s="578" t="s">
        <v>3771</v>
      </c>
      <c r="G50" s="579"/>
      <c r="H50" s="3"/>
      <c r="I50" s="582" t="s">
        <v>3772</v>
      </c>
      <c r="J50" s="583"/>
      <c r="K50" s="4"/>
      <c r="L50" s="3"/>
      <c r="M50" s="3"/>
      <c r="N50" s="3"/>
      <c r="O50" s="3"/>
      <c r="P50" s="3"/>
      <c r="Q50" s="3"/>
      <c r="R50" s="3"/>
      <c r="S50" s="3"/>
      <c r="T50" s="3"/>
      <c r="U50" s="3"/>
      <c r="V50" s="3"/>
      <c r="W50" s="3"/>
      <c r="X50" s="3"/>
    </row>
    <row r="51" spans="1:24" ht="12.75" customHeight="1" thickBot="1" x14ac:dyDescent="0.25">
      <c r="A51" s="650"/>
      <c r="B51" s="654"/>
      <c r="C51" s="655"/>
      <c r="D51" s="658"/>
      <c r="E51" s="1"/>
      <c r="F51" s="580"/>
      <c r="G51" s="581"/>
      <c r="H51" s="2"/>
      <c r="I51" s="584"/>
      <c r="J51" s="585"/>
      <c r="K51" s="1"/>
    </row>
    <row r="52" spans="1:24" ht="36.75" customHeight="1" x14ac:dyDescent="0.2">
      <c r="A52" s="650"/>
      <c r="B52" s="654"/>
      <c r="C52" s="655"/>
      <c r="D52" s="380" t="s">
        <v>841</v>
      </c>
      <c r="E52" s="369"/>
      <c r="F52" s="202" t="s">
        <v>773</v>
      </c>
      <c r="G52" s="203" t="s">
        <v>842</v>
      </c>
      <c r="H52" s="369"/>
      <c r="I52" s="372" t="s">
        <v>841</v>
      </c>
      <c r="J52" s="373" t="s">
        <v>869</v>
      </c>
      <c r="K52" s="1"/>
    </row>
    <row r="53" spans="1:24" ht="13.5" thickBot="1" x14ac:dyDescent="0.25">
      <c r="A53" s="651"/>
      <c r="B53" s="656"/>
      <c r="C53" s="657"/>
      <c r="D53" s="407" t="s">
        <v>3774</v>
      </c>
      <c r="E53" s="369"/>
      <c r="F53" s="199">
        <v>2020</v>
      </c>
      <c r="G53" s="201">
        <v>2020</v>
      </c>
      <c r="H53" s="369"/>
      <c r="I53" s="184" t="s">
        <v>3775</v>
      </c>
      <c r="J53" s="319" t="s">
        <v>3775</v>
      </c>
      <c r="K53" s="1"/>
    </row>
    <row r="54" spans="1:24" ht="22.5" customHeight="1" x14ac:dyDescent="0.2">
      <c r="A54" s="647" t="s">
        <v>939</v>
      </c>
      <c r="B54" s="374" t="s">
        <v>177</v>
      </c>
      <c r="C54" s="376" t="s">
        <v>3870</v>
      </c>
      <c r="D54" s="111">
        <v>-0.107105697</v>
      </c>
      <c r="E54" s="4" t="s">
        <v>1093</v>
      </c>
      <c r="F54" s="375">
        <v>44734</v>
      </c>
      <c r="G54" s="315">
        <v>2.7111180000000002E-3</v>
      </c>
      <c r="H54" s="4" t="s">
        <v>1093</v>
      </c>
      <c r="I54" s="99">
        <v>-0.45699303200000002</v>
      </c>
      <c r="J54" s="217">
        <v>1.72109077E-2</v>
      </c>
      <c r="K54" s="3"/>
    </row>
    <row r="55" spans="1:24" ht="22.5" customHeight="1" x14ac:dyDescent="0.2">
      <c r="A55" s="648"/>
      <c r="B55" s="470" t="s">
        <v>203</v>
      </c>
      <c r="C55" s="376" t="s">
        <v>3871</v>
      </c>
      <c r="D55" s="111">
        <v>1.17336157E-2</v>
      </c>
      <c r="E55" s="4" t="s">
        <v>1093</v>
      </c>
      <c r="F55" s="303">
        <v>194035</v>
      </c>
      <c r="G55" s="300">
        <v>1.1759551599999999E-2</v>
      </c>
      <c r="H55" s="4" t="s">
        <v>1093</v>
      </c>
      <c r="I55" s="99">
        <v>-0.13215285700000001</v>
      </c>
      <c r="J55" s="217">
        <v>1.35075087E-2</v>
      </c>
      <c r="K55" s="3"/>
    </row>
    <row r="56" spans="1:24" ht="22.5" customHeight="1" x14ac:dyDescent="0.2">
      <c r="A56" s="648"/>
      <c r="B56" s="470" t="s">
        <v>185</v>
      </c>
      <c r="C56" s="376" t="s">
        <v>3872</v>
      </c>
      <c r="D56" s="111">
        <v>4.1477763799999998E-2</v>
      </c>
      <c r="E56" s="4" t="s">
        <v>1093</v>
      </c>
      <c r="F56" s="303">
        <v>202044</v>
      </c>
      <c r="G56" s="300">
        <v>1.22449395E-2</v>
      </c>
      <c r="H56" s="4" t="s">
        <v>1093</v>
      </c>
      <c r="I56" s="99">
        <v>-0.10344521600000001</v>
      </c>
      <c r="J56" s="217">
        <v>1.06571579E-2</v>
      </c>
      <c r="K56" s="3"/>
    </row>
    <row r="57" spans="1:24" ht="22.5" customHeight="1" x14ac:dyDescent="0.2">
      <c r="A57" s="648"/>
      <c r="B57" s="470" t="s">
        <v>202</v>
      </c>
      <c r="C57" s="376" t="s">
        <v>3873</v>
      </c>
      <c r="D57" s="111">
        <v>1.5096900000000001E-4</v>
      </c>
      <c r="E57" s="4" t="s">
        <v>1093</v>
      </c>
      <c r="F57" s="303">
        <v>89600</v>
      </c>
      <c r="G57" s="300">
        <v>5.4302359000000001E-3</v>
      </c>
      <c r="H57" s="4" t="s">
        <v>1093</v>
      </c>
      <c r="I57" s="99">
        <v>-0.15470103199999999</v>
      </c>
      <c r="J57" s="217">
        <v>7.4963998999999998E-3</v>
      </c>
      <c r="K57" s="3"/>
    </row>
    <row r="58" spans="1:24" ht="22.5" customHeight="1" thickBot="1" x14ac:dyDescent="0.25">
      <c r="A58" s="648"/>
      <c r="B58" s="470" t="s">
        <v>184</v>
      </c>
      <c r="C58" s="376" t="s">
        <v>3874</v>
      </c>
      <c r="D58" s="165">
        <v>4.9779926100000003E-2</v>
      </c>
      <c r="E58" s="4" t="s">
        <v>1093</v>
      </c>
      <c r="F58" s="377">
        <v>156810</v>
      </c>
      <c r="G58" s="318">
        <v>9.5035189000000006E-3</v>
      </c>
      <c r="H58" s="4" t="s">
        <v>1093</v>
      </c>
      <c r="I58" s="166">
        <v>-9.0640223000000006E-2</v>
      </c>
      <c r="J58" s="235">
        <v>7.1453061999999998E-3</v>
      </c>
      <c r="K58" s="3"/>
    </row>
    <row r="59" spans="1:24" ht="12.75" customHeight="1" x14ac:dyDescent="0.2">
      <c r="A59" s="12" t="s">
        <v>3673</v>
      </c>
    </row>
    <row r="60" spans="1:24" ht="12.75" customHeight="1" x14ac:dyDescent="0.2">
      <c r="A60" s="12"/>
    </row>
    <row r="61" spans="1:24" ht="12.75" customHeight="1" x14ac:dyDescent="0.2">
      <c r="A61" s="12"/>
    </row>
    <row r="62" spans="1:24" ht="12.75" customHeight="1" thickBot="1" x14ac:dyDescent="0.25">
      <c r="A62" s="13" t="s">
        <v>940</v>
      </c>
    </row>
    <row r="63" spans="1:24" ht="12.75" customHeight="1" x14ac:dyDescent="0.2">
      <c r="A63" s="649" t="s">
        <v>935</v>
      </c>
      <c r="B63" s="652" t="s">
        <v>656</v>
      </c>
      <c r="C63" s="653"/>
      <c r="D63" s="576" t="s">
        <v>3770</v>
      </c>
      <c r="E63" s="3"/>
      <c r="F63" s="578" t="s">
        <v>3771</v>
      </c>
      <c r="G63" s="579"/>
      <c r="H63" s="3"/>
      <c r="I63" s="582" t="s">
        <v>3772</v>
      </c>
      <c r="J63" s="583"/>
      <c r="K63" s="4"/>
      <c r="L63" s="3"/>
      <c r="M63" s="3"/>
      <c r="N63" s="3"/>
      <c r="O63" s="3"/>
      <c r="P63" s="3"/>
      <c r="Q63" s="3"/>
      <c r="R63" s="3"/>
      <c r="S63" s="3"/>
      <c r="T63" s="3"/>
      <c r="U63" s="3"/>
      <c r="V63" s="3"/>
      <c r="W63" s="3"/>
      <c r="X63" s="3"/>
    </row>
    <row r="64" spans="1:24" ht="12.75" customHeight="1" thickBot="1" x14ac:dyDescent="0.25">
      <c r="A64" s="650"/>
      <c r="B64" s="654"/>
      <c r="C64" s="655"/>
      <c r="D64" s="658"/>
      <c r="E64" s="1"/>
      <c r="F64" s="580"/>
      <c r="G64" s="581"/>
      <c r="H64" s="2"/>
      <c r="I64" s="584"/>
      <c r="J64" s="585"/>
      <c r="K64" s="1"/>
    </row>
    <row r="65" spans="1:11" ht="36.75" customHeight="1" x14ac:dyDescent="0.2">
      <c r="A65" s="650"/>
      <c r="B65" s="654"/>
      <c r="C65" s="655"/>
      <c r="D65" s="380" t="s">
        <v>841</v>
      </c>
      <c r="E65" s="369"/>
      <c r="F65" s="202" t="s">
        <v>773</v>
      </c>
      <c r="G65" s="203" t="s">
        <v>842</v>
      </c>
      <c r="H65" s="369"/>
      <c r="I65" s="372" t="s">
        <v>841</v>
      </c>
      <c r="J65" s="373" t="s">
        <v>869</v>
      </c>
      <c r="K65" s="1"/>
    </row>
    <row r="66" spans="1:11" ht="13.5" thickBot="1" x14ac:dyDescent="0.25">
      <c r="A66" s="651"/>
      <c r="B66" s="656"/>
      <c r="C66" s="657"/>
      <c r="D66" s="407" t="s">
        <v>3774</v>
      </c>
      <c r="E66" s="369"/>
      <c r="F66" s="199">
        <v>2020</v>
      </c>
      <c r="G66" s="201">
        <v>2020</v>
      </c>
      <c r="H66" s="369"/>
      <c r="I66" s="184" t="s">
        <v>3775</v>
      </c>
      <c r="J66" s="319" t="s">
        <v>3775</v>
      </c>
      <c r="K66" s="1"/>
    </row>
    <row r="67" spans="1:11" ht="21" customHeight="1" x14ac:dyDescent="0.2">
      <c r="A67" s="647" t="s">
        <v>941</v>
      </c>
      <c r="B67" s="374" t="s">
        <v>76</v>
      </c>
      <c r="C67" s="376" t="s">
        <v>3875</v>
      </c>
      <c r="D67" s="111">
        <v>2.91734401E-2</v>
      </c>
      <c r="E67" s="4" t="s">
        <v>1093</v>
      </c>
      <c r="F67" s="375">
        <v>726397</v>
      </c>
      <c r="G67" s="315">
        <v>4.4023516300000003E-2</v>
      </c>
      <c r="H67" s="4" t="s">
        <v>1093</v>
      </c>
      <c r="I67" s="99">
        <v>-0.19595474099999999</v>
      </c>
      <c r="J67" s="217">
        <v>8.0930307000000007E-2</v>
      </c>
      <c r="K67" s="3"/>
    </row>
    <row r="68" spans="1:11" ht="21" customHeight="1" x14ac:dyDescent="0.2">
      <c r="A68" s="648"/>
      <c r="B68" s="470" t="s">
        <v>79</v>
      </c>
      <c r="C68" s="376" t="s">
        <v>3876</v>
      </c>
      <c r="D68" s="111">
        <v>1.8056773700000001E-2</v>
      </c>
      <c r="E68" s="4" t="s">
        <v>1093</v>
      </c>
      <c r="F68" s="303">
        <v>55998</v>
      </c>
      <c r="G68" s="300">
        <v>3.3937761999999999E-3</v>
      </c>
      <c r="H68" s="4" t="s">
        <v>1093</v>
      </c>
      <c r="I68" s="99">
        <v>-0.23422585700000001</v>
      </c>
      <c r="J68" s="217">
        <v>7.8301217999999992E-3</v>
      </c>
      <c r="K68" s="3"/>
    </row>
    <row r="69" spans="1:11" ht="21" customHeight="1" x14ac:dyDescent="0.2">
      <c r="A69" s="648"/>
      <c r="B69" s="470" t="s">
        <v>74</v>
      </c>
      <c r="C69" s="376" t="s">
        <v>3877</v>
      </c>
      <c r="D69" s="111">
        <v>1.7009637000000001E-2</v>
      </c>
      <c r="E69" s="4" t="s">
        <v>1093</v>
      </c>
      <c r="F69" s="303">
        <v>51053</v>
      </c>
      <c r="G69" s="300">
        <v>3.0940830000000001E-3</v>
      </c>
      <c r="H69" s="4" t="s">
        <v>1093</v>
      </c>
      <c r="I69" s="99">
        <v>-9.0661347000000003E-2</v>
      </c>
      <c r="J69" s="217">
        <v>2.3269102999999998E-3</v>
      </c>
      <c r="K69" s="3"/>
    </row>
    <row r="70" spans="1:11" ht="21" customHeight="1" x14ac:dyDescent="0.2">
      <c r="A70" s="648"/>
      <c r="B70" s="470" t="s">
        <v>90</v>
      </c>
      <c r="C70" s="376" t="s">
        <v>3878</v>
      </c>
      <c r="D70" s="111">
        <v>3.2725516199999999E-2</v>
      </c>
      <c r="E70" s="4" t="s">
        <v>1093</v>
      </c>
      <c r="F70" s="303">
        <v>14889</v>
      </c>
      <c r="G70" s="300">
        <v>9.0235249999999999E-4</v>
      </c>
      <c r="H70" s="4" t="s">
        <v>1093</v>
      </c>
      <c r="I70" s="99">
        <v>-0.12950187099999999</v>
      </c>
      <c r="J70" s="217">
        <v>1.0125945999999999E-3</v>
      </c>
      <c r="K70" s="3"/>
    </row>
    <row r="71" spans="1:11" ht="21" customHeight="1" thickBot="1" x14ac:dyDescent="0.25">
      <c r="A71" s="648"/>
      <c r="B71" s="470" t="s">
        <v>78</v>
      </c>
      <c r="C71" s="376" t="s">
        <v>3879</v>
      </c>
      <c r="D71" s="165">
        <v>-3.6422313999999997E-2</v>
      </c>
      <c r="E71" s="4" t="s">
        <v>1093</v>
      </c>
      <c r="F71" s="377">
        <v>4411</v>
      </c>
      <c r="G71" s="318">
        <v>2.6732999999999998E-4</v>
      </c>
      <c r="H71" s="4" t="s">
        <v>1093</v>
      </c>
      <c r="I71" s="166">
        <v>-0.296491228</v>
      </c>
      <c r="J71" s="235">
        <v>8.4984800000000005E-4</v>
      </c>
      <c r="K71" s="3"/>
    </row>
    <row r="72" spans="1:11" ht="12.75" customHeight="1" x14ac:dyDescent="0.2">
      <c r="A72" s="12" t="s">
        <v>3673</v>
      </c>
    </row>
  </sheetData>
  <mergeCells count="30">
    <mergeCell ref="I50:J51"/>
    <mergeCell ref="A63:A66"/>
    <mergeCell ref="B63:C66"/>
    <mergeCell ref="D63:D64"/>
    <mergeCell ref="F63:G64"/>
    <mergeCell ref="I63:J64"/>
    <mergeCell ref="F50:G51"/>
    <mergeCell ref="I24:J25"/>
    <mergeCell ref="A37:A40"/>
    <mergeCell ref="B37:C40"/>
    <mergeCell ref="D37:D38"/>
    <mergeCell ref="F37:G38"/>
    <mergeCell ref="I37:J38"/>
    <mergeCell ref="F24:G25"/>
    <mergeCell ref="D24:D25"/>
    <mergeCell ref="D11:D12"/>
    <mergeCell ref="F11:G12"/>
    <mergeCell ref="A11:A14"/>
    <mergeCell ref="B11:C14"/>
    <mergeCell ref="I11:J12"/>
    <mergeCell ref="A67:A71"/>
    <mergeCell ref="A54:A58"/>
    <mergeCell ref="A50:A53"/>
    <mergeCell ref="B50:C53"/>
    <mergeCell ref="D50:D51"/>
    <mergeCell ref="A15:A19"/>
    <mergeCell ref="A41:A45"/>
    <mergeCell ref="A28:A32"/>
    <mergeCell ref="A24:A27"/>
    <mergeCell ref="B24:C2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9"/>
  <dimension ref="A4:V653"/>
  <sheetViews>
    <sheetView showGridLines="0" zoomScale="80" zoomScaleNormal="80" workbookViewId="0">
      <selection activeCell="E4" sqref="E4"/>
    </sheetView>
  </sheetViews>
  <sheetFormatPr baseColWidth="10" defaultColWidth="9.140625" defaultRowHeight="12.75" customHeight="1" x14ac:dyDescent="0.2"/>
  <cols>
    <col min="1" max="1" width="6.140625" style="8" customWidth="1"/>
    <col min="2" max="2" width="30.7109375" style="8" customWidth="1"/>
    <col min="3" max="3" width="11.7109375" style="8" customWidth="1"/>
    <col min="4" max="5" width="9.7109375" style="8" customWidth="1"/>
    <col min="6" max="6" width="9.7109375" style="9" customWidth="1"/>
    <col min="7" max="7" width="9.7109375" style="8" customWidth="1"/>
    <col min="8" max="8" width="13.42578125" style="9" customWidth="1"/>
    <col min="9" max="9" width="12.28515625" style="9" customWidth="1"/>
    <col min="10" max="12" width="9.7109375" style="8" customWidth="1"/>
    <col min="13" max="13" width="5" style="9" customWidth="1"/>
    <col min="14" max="21" width="9.7109375" style="8" customWidth="1"/>
    <col min="22" max="16384" width="9.140625" style="8"/>
  </cols>
  <sheetData>
    <row r="4" spans="1:21" ht="13.5" customHeight="1" thickBot="1" x14ac:dyDescent="0.25">
      <c r="E4" s="529" t="s">
        <v>6907</v>
      </c>
    </row>
    <row r="5" spans="1:21" ht="13.5" customHeight="1" x14ac:dyDescent="0.2">
      <c r="A5" s="652" t="s">
        <v>656</v>
      </c>
      <c r="B5" s="659"/>
      <c r="C5" s="576" t="s">
        <v>3770</v>
      </c>
      <c r="D5" s="3"/>
      <c r="E5" s="578" t="s">
        <v>3771</v>
      </c>
      <c r="F5" s="579"/>
      <c r="G5" s="3"/>
      <c r="H5" s="582" t="s">
        <v>3772</v>
      </c>
      <c r="I5" s="583"/>
      <c r="J5" s="3"/>
      <c r="K5" s="3"/>
      <c r="L5" s="3"/>
      <c r="M5" s="3"/>
      <c r="N5" s="3"/>
      <c r="O5" s="3"/>
      <c r="P5" s="3"/>
      <c r="Q5" s="3"/>
      <c r="R5" s="3"/>
      <c r="S5" s="3"/>
      <c r="T5" s="3"/>
      <c r="U5" s="3"/>
    </row>
    <row r="6" spans="1:21" ht="13.5" customHeight="1" thickBot="1" x14ac:dyDescent="0.25">
      <c r="A6" s="654"/>
      <c r="B6" s="660"/>
      <c r="C6" s="658"/>
      <c r="D6" s="1"/>
      <c r="E6" s="580"/>
      <c r="F6" s="581"/>
      <c r="G6" s="2"/>
      <c r="H6" s="584"/>
      <c r="I6" s="585"/>
      <c r="J6" s="1"/>
      <c r="K6" s="1"/>
      <c r="L6" s="1"/>
      <c r="M6" s="2"/>
      <c r="N6" s="1"/>
      <c r="O6" s="1"/>
      <c r="P6" s="1"/>
      <c r="Q6" s="1"/>
      <c r="R6" s="1"/>
      <c r="S6" s="1"/>
      <c r="T6" s="1"/>
      <c r="U6" s="1"/>
    </row>
    <row r="7" spans="1:21" ht="30.75" customHeight="1" x14ac:dyDescent="0.2">
      <c r="A7" s="654"/>
      <c r="B7" s="660"/>
      <c r="C7" s="380" t="s">
        <v>841</v>
      </c>
      <c r="D7" s="369"/>
      <c r="E7" s="202" t="s">
        <v>773</v>
      </c>
      <c r="F7" s="203" t="s">
        <v>842</v>
      </c>
      <c r="G7" s="369"/>
      <c r="H7" s="372" t="s">
        <v>841</v>
      </c>
      <c r="I7" s="373" t="s">
        <v>869</v>
      </c>
      <c r="J7" s="1"/>
      <c r="K7" s="1"/>
      <c r="L7" s="1"/>
      <c r="M7" s="1"/>
      <c r="N7" s="1"/>
      <c r="O7" s="1"/>
      <c r="P7" s="1"/>
      <c r="Q7" s="1"/>
      <c r="R7" s="1"/>
      <c r="S7" s="1"/>
      <c r="T7" s="1"/>
      <c r="U7" s="1"/>
    </row>
    <row r="8" spans="1:21" ht="12.75" customHeight="1" thickBot="1" x14ac:dyDescent="0.25">
      <c r="A8" s="656"/>
      <c r="B8" s="661"/>
      <c r="C8" s="204" t="s">
        <v>3774</v>
      </c>
      <c r="D8" s="369"/>
      <c r="E8" s="199">
        <v>2020</v>
      </c>
      <c r="F8" s="201">
        <v>2020</v>
      </c>
      <c r="G8" s="369"/>
      <c r="H8" s="184" t="s">
        <v>3775</v>
      </c>
      <c r="I8" s="319" t="s">
        <v>3775</v>
      </c>
      <c r="J8" s="1"/>
      <c r="K8" s="1"/>
      <c r="L8" s="1"/>
      <c r="M8" s="1"/>
      <c r="N8" s="1"/>
      <c r="O8" s="1"/>
      <c r="P8" s="1"/>
      <c r="Q8" s="1"/>
      <c r="R8" s="1"/>
      <c r="S8" s="1"/>
      <c r="T8" s="1"/>
      <c r="U8" s="1"/>
    </row>
    <row r="9" spans="1:21" ht="22.5" x14ac:dyDescent="0.2">
      <c r="A9" s="94" t="s">
        <v>23</v>
      </c>
      <c r="B9" s="408" t="s">
        <v>3880</v>
      </c>
      <c r="C9" s="111">
        <v>-5.587669E-3</v>
      </c>
      <c r="D9" s="4" t="s">
        <v>1093</v>
      </c>
      <c r="E9" s="335">
        <v>4968</v>
      </c>
      <c r="F9" s="385">
        <v>3.0108720000000003E-4</v>
      </c>
      <c r="G9" s="4" t="s">
        <v>1093</v>
      </c>
      <c r="H9" s="99">
        <v>-3.7395853999999999E-2</v>
      </c>
      <c r="I9" s="217">
        <v>8.8230600000000002E-5</v>
      </c>
      <c r="J9" s="1"/>
      <c r="K9" s="1"/>
      <c r="L9" s="1"/>
      <c r="M9" s="4"/>
      <c r="N9" s="1"/>
      <c r="O9" s="1"/>
      <c r="P9" s="1"/>
      <c r="Q9" s="1"/>
      <c r="R9" s="1"/>
      <c r="S9" s="1"/>
      <c r="T9" s="1"/>
      <c r="U9" s="1"/>
    </row>
    <row r="10" spans="1:21" ht="22.5" x14ac:dyDescent="0.2">
      <c r="A10" s="94" t="s">
        <v>24</v>
      </c>
      <c r="B10" s="408" t="s">
        <v>3881</v>
      </c>
      <c r="C10" s="111">
        <v>1.12764224E-2</v>
      </c>
      <c r="D10" s="4" t="s">
        <v>1093</v>
      </c>
      <c r="E10" s="335">
        <v>21907</v>
      </c>
      <c r="F10" s="385">
        <v>1.3276805999999999E-3</v>
      </c>
      <c r="G10" s="4" t="s">
        <v>1093</v>
      </c>
      <c r="H10" s="99">
        <v>-7.1186296999999996E-2</v>
      </c>
      <c r="I10" s="217">
        <v>7.6756039999999995E-4</v>
      </c>
      <c r="J10" s="1"/>
      <c r="K10" s="1"/>
      <c r="L10" s="1"/>
      <c r="M10" s="4"/>
      <c r="N10" s="1"/>
      <c r="O10" s="1"/>
      <c r="P10" s="1"/>
      <c r="Q10" s="1"/>
      <c r="R10" s="1"/>
      <c r="S10" s="1"/>
      <c r="T10" s="1"/>
      <c r="U10" s="1"/>
    </row>
    <row r="11" spans="1:21" ht="22.5" x14ac:dyDescent="0.2">
      <c r="A11" s="94" t="s">
        <v>25</v>
      </c>
      <c r="B11" s="408" t="s">
        <v>3882</v>
      </c>
      <c r="C11" s="111">
        <v>1.54746039E-2</v>
      </c>
      <c r="D11" s="4" t="s">
        <v>1093</v>
      </c>
      <c r="E11" s="335">
        <v>12368</v>
      </c>
      <c r="F11" s="385">
        <v>7.4956649999999997E-4</v>
      </c>
      <c r="G11" s="4" t="s">
        <v>1093</v>
      </c>
      <c r="H11" s="99">
        <v>-9.8213634999999994E-2</v>
      </c>
      <c r="I11" s="217">
        <v>6.1578550000000005E-4</v>
      </c>
      <c r="J11" s="1"/>
      <c r="K11" s="1"/>
      <c r="L11" s="1"/>
      <c r="M11" s="4"/>
      <c r="N11" s="1"/>
      <c r="O11" s="1"/>
      <c r="P11" s="1"/>
      <c r="Q11" s="1"/>
      <c r="R11" s="1"/>
      <c r="S11" s="1"/>
      <c r="T11" s="1"/>
      <c r="U11" s="1"/>
    </row>
    <row r="12" spans="1:21" ht="22.5" x14ac:dyDescent="0.2">
      <c r="A12" s="94" t="s">
        <v>26</v>
      </c>
      <c r="B12" s="408" t="s">
        <v>3883</v>
      </c>
      <c r="C12" s="111">
        <v>6.2255015000000002E-3</v>
      </c>
      <c r="D12" s="4" t="s">
        <v>1093</v>
      </c>
      <c r="E12" s="335">
        <v>15801</v>
      </c>
      <c r="F12" s="385">
        <v>9.5762449999999997E-4</v>
      </c>
      <c r="G12" s="4" t="s">
        <v>1093</v>
      </c>
      <c r="H12" s="99">
        <v>-9.4809807999999995E-2</v>
      </c>
      <c r="I12" s="217">
        <v>7.5658870000000001E-4</v>
      </c>
      <c r="J12" s="1"/>
      <c r="K12" s="1"/>
      <c r="L12" s="1"/>
      <c r="M12" s="4"/>
      <c r="N12" s="1"/>
      <c r="O12" s="1"/>
      <c r="P12" s="1"/>
      <c r="Q12" s="1"/>
      <c r="R12" s="1"/>
      <c r="S12" s="1"/>
      <c r="T12" s="1"/>
      <c r="U12" s="1"/>
    </row>
    <row r="13" spans="1:21" ht="33.75" x14ac:dyDescent="0.2">
      <c r="A13" s="94" t="s">
        <v>27</v>
      </c>
      <c r="B13" s="408" t="s">
        <v>3884</v>
      </c>
      <c r="C13" s="111">
        <v>2.4246140100000001E-2</v>
      </c>
      <c r="D13" s="4" t="s">
        <v>1093</v>
      </c>
      <c r="E13" s="335">
        <v>17802</v>
      </c>
      <c r="F13" s="385">
        <v>1.0788957999999999E-3</v>
      </c>
      <c r="G13" s="4" t="s">
        <v>1093</v>
      </c>
      <c r="H13" s="99">
        <v>-3.1236395E-2</v>
      </c>
      <c r="I13" s="217">
        <v>2.6240600000000002E-4</v>
      </c>
      <c r="J13" s="1"/>
      <c r="K13" s="1"/>
      <c r="L13" s="1"/>
      <c r="M13" s="4"/>
      <c r="N13" s="1"/>
      <c r="O13" s="1"/>
      <c r="P13" s="1"/>
      <c r="Q13" s="1"/>
      <c r="R13" s="1"/>
      <c r="S13" s="1"/>
      <c r="T13" s="1"/>
      <c r="U13" s="1"/>
    </row>
    <row r="14" spans="1:21" x14ac:dyDescent="0.2">
      <c r="A14" s="94" t="s">
        <v>28</v>
      </c>
      <c r="B14" s="408" t="s">
        <v>3885</v>
      </c>
      <c r="C14" s="111">
        <v>-2.7429934E-2</v>
      </c>
      <c r="D14" s="4" t="s">
        <v>1093</v>
      </c>
      <c r="E14" s="335">
        <v>1497</v>
      </c>
      <c r="F14" s="385">
        <v>9.0726199999999999E-5</v>
      </c>
      <c r="G14" s="4" t="s">
        <v>1093</v>
      </c>
      <c r="H14" s="99">
        <v>-8.2158184999999995E-2</v>
      </c>
      <c r="I14" s="217">
        <v>6.1258499999999996E-5</v>
      </c>
      <c r="J14" s="1"/>
      <c r="K14" s="1"/>
      <c r="L14" s="1"/>
      <c r="M14" s="4"/>
      <c r="N14" s="1"/>
      <c r="O14" s="1"/>
      <c r="P14" s="1"/>
      <c r="Q14" s="1"/>
      <c r="R14" s="1"/>
      <c r="S14" s="1"/>
      <c r="T14" s="1"/>
      <c r="U14" s="1"/>
    </row>
    <row r="15" spans="1:21" x14ac:dyDescent="0.2">
      <c r="A15" s="94" t="s">
        <v>29</v>
      </c>
      <c r="B15" s="408" t="s">
        <v>3886</v>
      </c>
      <c r="C15" s="111">
        <v>0.1261892839</v>
      </c>
      <c r="D15" s="4" t="s">
        <v>1093</v>
      </c>
      <c r="E15" s="335">
        <v>5507</v>
      </c>
      <c r="F15" s="385">
        <v>3.3375339999999997E-4</v>
      </c>
      <c r="G15" s="4" t="s">
        <v>1093</v>
      </c>
      <c r="H15" s="99">
        <v>-0.183785386</v>
      </c>
      <c r="I15" s="217">
        <v>5.6687009999999995E-4</v>
      </c>
      <c r="J15" s="1"/>
      <c r="K15" s="1"/>
      <c r="L15" s="1"/>
      <c r="M15" s="4"/>
      <c r="N15" s="1"/>
      <c r="O15" s="1"/>
      <c r="P15" s="1"/>
      <c r="Q15" s="1"/>
      <c r="R15" s="1"/>
      <c r="S15" s="1"/>
      <c r="T15" s="1"/>
      <c r="U15" s="1"/>
    </row>
    <row r="16" spans="1:21" ht="22.5" x14ac:dyDescent="0.2">
      <c r="A16" s="94" t="s">
        <v>30</v>
      </c>
      <c r="B16" s="408" t="s">
        <v>3887</v>
      </c>
      <c r="C16" s="111">
        <v>2.37529691E-2</v>
      </c>
      <c r="D16" s="4" t="s">
        <v>1093</v>
      </c>
      <c r="E16" s="335">
        <v>853</v>
      </c>
      <c r="F16" s="385">
        <v>5.1696300000000002E-5</v>
      </c>
      <c r="G16" s="4" t="s">
        <v>1093</v>
      </c>
      <c r="H16" s="99">
        <v>-1.0440835000000001E-2</v>
      </c>
      <c r="I16" s="217">
        <v>4.1143798000000004E-6</v>
      </c>
      <c r="J16" s="1"/>
      <c r="K16" s="1"/>
      <c r="L16" s="1"/>
      <c r="M16" s="4"/>
      <c r="N16" s="1"/>
      <c r="O16" s="1"/>
      <c r="P16" s="1"/>
      <c r="Q16" s="1"/>
      <c r="R16" s="1"/>
      <c r="S16" s="1"/>
      <c r="T16" s="1"/>
      <c r="U16" s="1"/>
    </row>
    <row r="17" spans="1:21" ht="22.5" x14ac:dyDescent="0.2">
      <c r="A17" s="94" t="s">
        <v>31</v>
      </c>
      <c r="B17" s="408" t="s">
        <v>3888</v>
      </c>
      <c r="C17" s="111">
        <v>-4.7278725000000001E-2</v>
      </c>
      <c r="D17" s="4" t="s">
        <v>1093</v>
      </c>
      <c r="E17" s="335">
        <v>1539</v>
      </c>
      <c r="F17" s="385">
        <v>9.3271599999999997E-5</v>
      </c>
      <c r="G17" s="4" t="s">
        <v>1093</v>
      </c>
      <c r="H17" s="99">
        <v>-0.111944605</v>
      </c>
      <c r="I17" s="217">
        <v>8.8687699999999995E-5</v>
      </c>
      <c r="J17" s="1"/>
      <c r="K17" s="1"/>
      <c r="L17" s="1"/>
      <c r="M17" s="4"/>
      <c r="N17" s="1"/>
      <c r="O17" s="1"/>
      <c r="P17" s="1"/>
      <c r="Q17" s="1"/>
      <c r="R17" s="1"/>
      <c r="S17" s="1"/>
      <c r="T17" s="1"/>
      <c r="U17" s="1"/>
    </row>
    <row r="18" spans="1:21" ht="22.5" x14ac:dyDescent="0.2">
      <c r="A18" s="94" t="s">
        <v>32</v>
      </c>
      <c r="B18" s="408" t="s">
        <v>3889</v>
      </c>
      <c r="C18" s="111">
        <v>1.9250710099999999E-2</v>
      </c>
      <c r="D18" s="4" t="s">
        <v>1093</v>
      </c>
      <c r="E18" s="335">
        <v>20260</v>
      </c>
      <c r="F18" s="385">
        <v>1.2278636E-3</v>
      </c>
      <c r="G18" s="4" t="s">
        <v>1093</v>
      </c>
      <c r="H18" s="99">
        <v>-0.103857042</v>
      </c>
      <c r="I18" s="217">
        <v>1.0733959999999999E-3</v>
      </c>
      <c r="J18" s="1"/>
      <c r="K18" s="1"/>
      <c r="L18" s="1"/>
      <c r="M18" s="4"/>
      <c r="N18" s="1"/>
      <c r="O18" s="1"/>
      <c r="P18" s="1"/>
      <c r="Q18" s="1"/>
      <c r="R18" s="1"/>
      <c r="S18" s="1"/>
      <c r="T18" s="1"/>
      <c r="U18" s="1"/>
    </row>
    <row r="19" spans="1:21" x14ac:dyDescent="0.2">
      <c r="A19" s="94" t="s">
        <v>33</v>
      </c>
      <c r="B19" s="408" t="s">
        <v>3890</v>
      </c>
      <c r="C19" s="111">
        <v>4.1405532199999998E-2</v>
      </c>
      <c r="D19" s="4" t="s">
        <v>1093</v>
      </c>
      <c r="E19" s="335">
        <v>119771</v>
      </c>
      <c r="F19" s="385">
        <v>7.2587587000000004E-3</v>
      </c>
      <c r="G19" s="4" t="s">
        <v>1093</v>
      </c>
      <c r="H19" s="99">
        <v>-0.14089689699999999</v>
      </c>
      <c r="I19" s="217">
        <v>8.9798624000000001E-3</v>
      </c>
      <c r="J19" s="1"/>
      <c r="K19" s="1"/>
      <c r="L19" s="1"/>
      <c r="M19" s="4"/>
      <c r="N19" s="1"/>
      <c r="O19" s="1"/>
      <c r="P19" s="1"/>
      <c r="Q19" s="1"/>
      <c r="R19" s="1"/>
      <c r="S19" s="1"/>
      <c r="T19" s="1"/>
      <c r="U19" s="1"/>
    </row>
    <row r="20" spans="1:21" ht="22.5" x14ac:dyDescent="0.2">
      <c r="A20" s="94" t="s">
        <v>34</v>
      </c>
      <c r="B20" s="408" t="s">
        <v>3891</v>
      </c>
      <c r="C20" s="111">
        <v>4.9265986599999999E-2</v>
      </c>
      <c r="D20" s="4" t="s">
        <v>1093</v>
      </c>
      <c r="E20" s="335">
        <v>3809</v>
      </c>
      <c r="F20" s="385">
        <v>2.3084559999999999E-4</v>
      </c>
      <c r="G20" s="4" t="s">
        <v>1093</v>
      </c>
      <c r="H20" s="99">
        <v>-9.6751245E-2</v>
      </c>
      <c r="I20" s="217">
        <v>1.865185E-4</v>
      </c>
      <c r="J20" s="1"/>
      <c r="K20" s="1"/>
      <c r="L20" s="1"/>
      <c r="M20" s="4"/>
      <c r="N20" s="1"/>
      <c r="O20" s="1"/>
      <c r="P20" s="1"/>
      <c r="Q20" s="1"/>
      <c r="R20" s="1"/>
      <c r="S20" s="1"/>
      <c r="T20" s="1"/>
      <c r="U20" s="1"/>
    </row>
    <row r="21" spans="1:21" ht="22.5" x14ac:dyDescent="0.2">
      <c r="A21" s="94" t="s">
        <v>35</v>
      </c>
      <c r="B21" s="408" t="s">
        <v>3892</v>
      </c>
      <c r="C21" s="111">
        <v>0.105350477</v>
      </c>
      <c r="D21" s="4" t="s">
        <v>1093</v>
      </c>
      <c r="E21" s="335">
        <v>7295</v>
      </c>
      <c r="F21" s="385">
        <v>4.421157E-4</v>
      </c>
      <c r="G21" s="4" t="s">
        <v>1093</v>
      </c>
      <c r="H21" s="99">
        <v>-8.7554722000000001E-2</v>
      </c>
      <c r="I21" s="217">
        <v>3.2000730000000002E-4</v>
      </c>
      <c r="J21" s="1"/>
      <c r="K21" s="1"/>
      <c r="L21" s="1"/>
      <c r="M21" s="4"/>
      <c r="N21" s="1"/>
      <c r="O21" s="1"/>
      <c r="P21" s="1"/>
      <c r="Q21" s="1"/>
      <c r="R21" s="1"/>
      <c r="S21" s="1"/>
      <c r="T21" s="1"/>
      <c r="U21" s="1"/>
    </row>
    <row r="22" spans="1:21" ht="22.5" x14ac:dyDescent="0.2">
      <c r="A22" s="94" t="s">
        <v>36</v>
      </c>
      <c r="B22" s="408" t="s">
        <v>3893</v>
      </c>
      <c r="C22" s="111">
        <v>-0.37133250899999998</v>
      </c>
      <c r="D22" s="4" t="s">
        <v>1093</v>
      </c>
      <c r="E22" s="335">
        <v>67599</v>
      </c>
      <c r="F22" s="385">
        <v>4.0968584000000002E-3</v>
      </c>
      <c r="G22" s="4" t="s">
        <v>1093</v>
      </c>
      <c r="H22" s="99">
        <v>2.4094853682999999</v>
      </c>
      <c r="I22" s="217">
        <v>-2.1831812999999999E-2</v>
      </c>
      <c r="J22" s="1"/>
      <c r="K22" s="1"/>
      <c r="L22" s="1"/>
      <c r="M22" s="4"/>
      <c r="N22" s="1"/>
      <c r="O22" s="1"/>
      <c r="P22" s="1"/>
      <c r="Q22" s="1"/>
      <c r="R22" s="1"/>
      <c r="S22" s="1"/>
      <c r="T22" s="1"/>
      <c r="U22" s="1"/>
    </row>
    <row r="23" spans="1:21" ht="33.75" x14ac:dyDescent="0.2">
      <c r="A23" s="94" t="s">
        <v>37</v>
      </c>
      <c r="B23" s="408" t="s">
        <v>3894</v>
      </c>
      <c r="C23" s="111">
        <v>0.20989125580000001</v>
      </c>
      <c r="D23" s="4" t="s">
        <v>1093</v>
      </c>
      <c r="E23" s="335">
        <v>5978</v>
      </c>
      <c r="F23" s="385">
        <v>3.6229859999999998E-4</v>
      </c>
      <c r="G23" s="4" t="s">
        <v>1093</v>
      </c>
      <c r="H23" s="99">
        <v>-0.26397439099999997</v>
      </c>
      <c r="I23" s="217">
        <v>9.8013669999999996E-4</v>
      </c>
      <c r="J23" s="1"/>
      <c r="K23" s="1"/>
      <c r="L23" s="1"/>
      <c r="M23" s="4"/>
      <c r="N23" s="1"/>
      <c r="O23" s="1"/>
      <c r="P23" s="1"/>
      <c r="Q23" s="1"/>
      <c r="R23" s="1"/>
      <c r="S23" s="1"/>
      <c r="T23" s="1"/>
      <c r="U23" s="1"/>
    </row>
    <row r="24" spans="1:21" ht="33.75" x14ac:dyDescent="0.2">
      <c r="A24" s="94" t="s">
        <v>38</v>
      </c>
      <c r="B24" s="408" t="s">
        <v>3895</v>
      </c>
      <c r="C24" s="111">
        <v>7.03761148E-2</v>
      </c>
      <c r="D24" s="4" t="s">
        <v>1093</v>
      </c>
      <c r="E24" s="335">
        <v>9618</v>
      </c>
      <c r="F24" s="385">
        <v>5.8290190000000002E-4</v>
      </c>
      <c r="G24" s="4" t="s">
        <v>1093</v>
      </c>
      <c r="H24" s="99">
        <v>-0.128962145</v>
      </c>
      <c r="I24" s="217">
        <v>6.5098629999999998E-4</v>
      </c>
      <c r="J24" s="1"/>
      <c r="K24" s="1"/>
      <c r="L24" s="1"/>
      <c r="M24" s="4"/>
      <c r="N24" s="1"/>
      <c r="O24" s="1"/>
      <c r="P24" s="1"/>
      <c r="Q24" s="1"/>
      <c r="R24" s="1"/>
      <c r="S24" s="1"/>
      <c r="T24" s="1"/>
      <c r="U24" s="1"/>
    </row>
    <row r="25" spans="1:21" ht="22.5" x14ac:dyDescent="0.2">
      <c r="A25" s="94" t="s">
        <v>39</v>
      </c>
      <c r="B25" s="408" t="s">
        <v>3896</v>
      </c>
      <c r="C25" s="111">
        <v>-3.3310672999999999E-2</v>
      </c>
      <c r="D25" s="4" t="s">
        <v>1093</v>
      </c>
      <c r="E25" s="335">
        <v>1386</v>
      </c>
      <c r="F25" s="385">
        <v>8.3999000000000007E-5</v>
      </c>
      <c r="G25" s="4" t="s">
        <v>1093</v>
      </c>
      <c r="H25" s="99">
        <v>-2.5316456000000001E-2</v>
      </c>
      <c r="I25" s="217">
        <v>1.64575E-5</v>
      </c>
      <c r="J25" s="1"/>
      <c r="K25" s="1"/>
      <c r="L25" s="1"/>
      <c r="M25" s="4"/>
      <c r="N25" s="1"/>
      <c r="O25" s="1"/>
      <c r="P25" s="1"/>
      <c r="Q25" s="1"/>
      <c r="R25" s="1"/>
      <c r="S25" s="1"/>
      <c r="T25" s="1"/>
      <c r="U25" s="1"/>
    </row>
    <row r="26" spans="1:21" x14ac:dyDescent="0.2">
      <c r="A26" s="94" t="s">
        <v>40</v>
      </c>
      <c r="B26" s="408" t="s">
        <v>3897</v>
      </c>
      <c r="C26" s="111">
        <v>-0.12988037299999999</v>
      </c>
      <c r="D26" s="4" t="s">
        <v>1093</v>
      </c>
      <c r="E26" s="335">
        <v>2826</v>
      </c>
      <c r="F26" s="385">
        <v>1.7127059999999999E-4</v>
      </c>
      <c r="G26" s="4" t="s">
        <v>1093</v>
      </c>
      <c r="H26" s="99">
        <v>-0.57304728800000004</v>
      </c>
      <c r="I26" s="217">
        <v>1.7339825E-3</v>
      </c>
      <c r="J26" s="1"/>
      <c r="K26" s="1"/>
      <c r="L26" s="1"/>
      <c r="M26" s="4"/>
      <c r="N26" s="1"/>
      <c r="O26" s="1"/>
      <c r="P26" s="1"/>
      <c r="Q26" s="1"/>
      <c r="R26" s="1"/>
      <c r="S26" s="1"/>
      <c r="T26" s="1"/>
      <c r="U26" s="1"/>
    </row>
    <row r="27" spans="1:21" ht="22.5" x14ac:dyDescent="0.2">
      <c r="A27" s="94" t="s">
        <v>41</v>
      </c>
      <c r="B27" s="408" t="s">
        <v>3898</v>
      </c>
      <c r="C27" s="111">
        <v>-3.5243090000000002E-3</v>
      </c>
      <c r="D27" s="4" t="s">
        <v>1093</v>
      </c>
      <c r="E27" s="335">
        <v>9327</v>
      </c>
      <c r="F27" s="385">
        <v>5.6526570000000004E-4</v>
      </c>
      <c r="G27" s="4" t="s">
        <v>1093</v>
      </c>
      <c r="H27" s="99">
        <v>-0.154167045</v>
      </c>
      <c r="I27" s="217">
        <v>7.7716060000000003E-4</v>
      </c>
      <c r="J27" s="1"/>
      <c r="K27" s="1"/>
      <c r="L27" s="1"/>
      <c r="M27" s="4"/>
      <c r="N27" s="1"/>
      <c r="O27" s="1"/>
      <c r="P27" s="1"/>
      <c r="Q27" s="1"/>
      <c r="R27" s="1"/>
      <c r="S27" s="1"/>
      <c r="T27" s="1"/>
      <c r="U27" s="1"/>
    </row>
    <row r="28" spans="1:21" ht="22.5" x14ac:dyDescent="0.2">
      <c r="A28" s="94" t="s">
        <v>42</v>
      </c>
      <c r="B28" s="408" t="s">
        <v>3899</v>
      </c>
      <c r="C28" s="111">
        <v>-1.690782E-2</v>
      </c>
      <c r="D28" s="4" t="s">
        <v>1093</v>
      </c>
      <c r="E28" s="335">
        <v>10242</v>
      </c>
      <c r="F28" s="385">
        <v>6.2071960000000003E-4</v>
      </c>
      <c r="G28" s="4" t="s">
        <v>1093</v>
      </c>
      <c r="H28" s="99">
        <v>-0.15313378499999999</v>
      </c>
      <c r="I28" s="217">
        <v>8.4664790000000005E-4</v>
      </c>
      <c r="J28" s="1"/>
      <c r="K28" s="1"/>
      <c r="L28" s="1"/>
      <c r="M28" s="4"/>
      <c r="N28" s="1"/>
      <c r="O28" s="1"/>
      <c r="P28" s="1"/>
      <c r="Q28" s="1"/>
      <c r="R28" s="1"/>
      <c r="S28" s="1"/>
      <c r="T28" s="1"/>
      <c r="U28" s="1"/>
    </row>
    <row r="29" spans="1:21" ht="22.5" x14ac:dyDescent="0.2">
      <c r="A29" s="94" t="s">
        <v>43</v>
      </c>
      <c r="B29" s="408" t="s">
        <v>3900</v>
      </c>
      <c r="C29" s="111">
        <v>-2.3934771000000001E-2</v>
      </c>
      <c r="D29" s="4" t="s">
        <v>1093</v>
      </c>
      <c r="E29" s="335">
        <v>23454</v>
      </c>
      <c r="F29" s="385">
        <v>1.421437E-3</v>
      </c>
      <c r="G29" s="4" t="s">
        <v>1093</v>
      </c>
      <c r="H29" s="99">
        <v>-9.7124378999999997E-2</v>
      </c>
      <c r="I29" s="217">
        <v>1.1533978000000001E-3</v>
      </c>
      <c r="J29" s="1"/>
      <c r="K29" s="1"/>
      <c r="L29" s="1"/>
      <c r="M29" s="4"/>
      <c r="N29" s="1"/>
      <c r="O29" s="1"/>
      <c r="P29" s="1"/>
      <c r="Q29" s="1"/>
      <c r="R29" s="1"/>
      <c r="S29" s="1"/>
      <c r="T29" s="1"/>
      <c r="U29" s="1"/>
    </row>
    <row r="30" spans="1:21" ht="22.5" x14ac:dyDescent="0.2">
      <c r="A30" s="94" t="s">
        <v>44</v>
      </c>
      <c r="B30" s="408" t="s">
        <v>3901</v>
      </c>
      <c r="C30" s="111">
        <v>-2.3263655000000001E-2</v>
      </c>
      <c r="D30" s="4" t="s">
        <v>1093</v>
      </c>
      <c r="E30" s="335">
        <v>2348</v>
      </c>
      <c r="F30" s="385">
        <v>1.423013E-4</v>
      </c>
      <c r="G30" s="4" t="s">
        <v>1093</v>
      </c>
      <c r="H30" s="99">
        <v>-0.190196755</v>
      </c>
      <c r="I30" s="217">
        <v>2.5189150000000003E-4</v>
      </c>
      <c r="J30" s="1"/>
      <c r="K30" s="1"/>
      <c r="L30" s="1"/>
      <c r="M30" s="4"/>
      <c r="N30" s="1"/>
      <c r="O30" s="1"/>
      <c r="P30" s="1"/>
      <c r="Q30" s="1"/>
      <c r="R30" s="1"/>
      <c r="S30" s="1"/>
      <c r="T30" s="1"/>
      <c r="U30" s="1"/>
    </row>
    <row r="31" spans="1:21" x14ac:dyDescent="0.2">
      <c r="A31" s="94" t="s">
        <v>45</v>
      </c>
      <c r="B31" s="408" t="s">
        <v>3902</v>
      </c>
      <c r="C31" s="111">
        <v>6.1061946899999997E-2</v>
      </c>
      <c r="D31" s="4" t="s">
        <v>1093</v>
      </c>
      <c r="E31" s="335">
        <v>6513</v>
      </c>
      <c r="F31" s="385">
        <v>3.9472239999999999E-4</v>
      </c>
      <c r="G31" s="4" t="s">
        <v>1093</v>
      </c>
      <c r="H31" s="99">
        <v>-9.4662219000000006E-2</v>
      </c>
      <c r="I31" s="217">
        <v>3.1132140000000001E-4</v>
      </c>
      <c r="J31" s="1"/>
      <c r="K31" s="1"/>
      <c r="L31" s="1"/>
      <c r="M31" s="4"/>
      <c r="N31" s="1"/>
      <c r="O31" s="1"/>
      <c r="P31" s="1"/>
      <c r="Q31" s="1"/>
      <c r="R31" s="1"/>
      <c r="S31" s="1"/>
      <c r="T31" s="1"/>
      <c r="U31" s="1"/>
    </row>
    <row r="32" spans="1:21" ht="22.5" x14ac:dyDescent="0.2">
      <c r="A32" s="94" t="s">
        <v>46</v>
      </c>
      <c r="B32" s="408" t="s">
        <v>3903</v>
      </c>
      <c r="C32" s="111">
        <v>1.31652804E-2</v>
      </c>
      <c r="D32" s="4" t="s">
        <v>1093</v>
      </c>
      <c r="E32" s="335">
        <v>33476</v>
      </c>
      <c r="F32" s="385">
        <v>2.0288234E-3</v>
      </c>
      <c r="G32" s="4" t="s">
        <v>1093</v>
      </c>
      <c r="H32" s="99">
        <v>-0.15698816400000001</v>
      </c>
      <c r="I32" s="217">
        <v>2.8498936999999998E-3</v>
      </c>
      <c r="J32" s="1"/>
      <c r="K32" s="1"/>
      <c r="L32" s="1"/>
      <c r="M32" s="4"/>
      <c r="N32" s="1"/>
      <c r="O32" s="1"/>
      <c r="P32" s="1"/>
      <c r="Q32" s="1"/>
      <c r="R32" s="1"/>
      <c r="S32" s="1"/>
      <c r="T32" s="1"/>
      <c r="U32" s="1"/>
    </row>
    <row r="33" spans="1:21" x14ac:dyDescent="0.2">
      <c r="A33" s="94" t="s">
        <v>47</v>
      </c>
      <c r="B33" s="408" t="s">
        <v>3904</v>
      </c>
      <c r="C33" s="111">
        <v>5.3742345900000002E-2</v>
      </c>
      <c r="D33" s="4" t="s">
        <v>1093</v>
      </c>
      <c r="E33" s="335">
        <v>16049</v>
      </c>
      <c r="F33" s="385">
        <v>9.7265459999999998E-4</v>
      </c>
      <c r="G33" s="4" t="s">
        <v>1093</v>
      </c>
      <c r="H33" s="99">
        <v>-9.4555712E-2</v>
      </c>
      <c r="I33" s="217">
        <v>7.6618889999999999E-4</v>
      </c>
      <c r="J33" s="1"/>
      <c r="K33" s="1"/>
      <c r="L33" s="1"/>
      <c r="M33" s="4"/>
      <c r="N33" s="1"/>
      <c r="O33" s="1"/>
      <c r="P33" s="1"/>
      <c r="Q33" s="1"/>
      <c r="R33" s="1"/>
      <c r="S33" s="1"/>
      <c r="T33" s="1"/>
      <c r="U33" s="1"/>
    </row>
    <row r="34" spans="1:21" ht="22.5" x14ac:dyDescent="0.2">
      <c r="A34" s="94" t="s">
        <v>48</v>
      </c>
      <c r="B34" s="408" t="s">
        <v>3905</v>
      </c>
      <c r="C34" s="111">
        <v>-2.2596199000000001E-2</v>
      </c>
      <c r="D34" s="4" t="s">
        <v>1093</v>
      </c>
      <c r="E34" s="335">
        <v>9186</v>
      </c>
      <c r="F34" s="385">
        <v>5.5672040000000005E-4</v>
      </c>
      <c r="G34" s="4" t="s">
        <v>1093</v>
      </c>
      <c r="H34" s="99">
        <v>-0.11143354599999999</v>
      </c>
      <c r="I34" s="217">
        <v>5.2664059999999997E-4</v>
      </c>
      <c r="J34" s="1"/>
      <c r="K34" s="1"/>
      <c r="L34" s="1"/>
      <c r="M34" s="4"/>
      <c r="N34" s="1"/>
      <c r="O34" s="1"/>
      <c r="P34" s="1"/>
      <c r="Q34" s="1"/>
      <c r="R34" s="1"/>
      <c r="S34" s="1"/>
      <c r="T34" s="1"/>
      <c r="U34" s="1"/>
    </row>
    <row r="35" spans="1:21" ht="33.75" x14ac:dyDescent="0.2">
      <c r="A35" s="94" t="s">
        <v>49</v>
      </c>
      <c r="B35" s="408" t="s">
        <v>3906</v>
      </c>
      <c r="C35" s="111">
        <v>-3.1466415999999997E-2</v>
      </c>
      <c r="D35" s="4" t="s">
        <v>1093</v>
      </c>
      <c r="E35" s="335">
        <v>13244</v>
      </c>
      <c r="F35" s="385">
        <v>8.0265670000000003E-4</v>
      </c>
      <c r="G35" s="4" t="s">
        <v>1093</v>
      </c>
      <c r="H35" s="99">
        <v>-8.0597014999999994E-2</v>
      </c>
      <c r="I35" s="217">
        <v>5.3075500000000005E-4</v>
      </c>
      <c r="J35" s="1"/>
      <c r="K35" s="1"/>
      <c r="L35" s="1"/>
      <c r="M35" s="4"/>
      <c r="N35" s="1"/>
      <c r="O35" s="1"/>
      <c r="P35" s="1"/>
      <c r="Q35" s="1"/>
      <c r="R35" s="1"/>
      <c r="S35" s="1"/>
      <c r="T35" s="1"/>
      <c r="U35" s="1"/>
    </row>
    <row r="36" spans="1:21" ht="33.75" x14ac:dyDescent="0.2">
      <c r="A36" s="94" t="s">
        <v>50</v>
      </c>
      <c r="B36" s="408" t="s">
        <v>3907</v>
      </c>
      <c r="C36" s="111">
        <v>-1.2021227000000001E-2</v>
      </c>
      <c r="D36" s="4" t="s">
        <v>1093</v>
      </c>
      <c r="E36" s="335">
        <v>25212</v>
      </c>
      <c r="F36" s="385">
        <v>1.5279810999999999E-3</v>
      </c>
      <c r="G36" s="4" t="s">
        <v>1093</v>
      </c>
      <c r="H36" s="99">
        <v>-7.8778134999999999E-2</v>
      </c>
      <c r="I36" s="217">
        <v>9.8562249999999997E-4</v>
      </c>
      <c r="J36" s="1"/>
      <c r="K36" s="1"/>
      <c r="L36" s="1"/>
      <c r="M36" s="4"/>
      <c r="N36" s="1"/>
      <c r="O36" s="1"/>
      <c r="P36" s="1"/>
      <c r="Q36" s="1"/>
      <c r="R36" s="1"/>
      <c r="S36" s="1"/>
      <c r="T36" s="1"/>
      <c r="U36" s="1"/>
    </row>
    <row r="37" spans="1:21" ht="22.5" x14ac:dyDescent="0.2">
      <c r="A37" s="94" t="s">
        <v>51</v>
      </c>
      <c r="B37" s="408" t="s">
        <v>3908</v>
      </c>
      <c r="C37" s="111">
        <v>-4.3232933000000001E-2</v>
      </c>
      <c r="D37" s="4" t="s">
        <v>1093</v>
      </c>
      <c r="E37" s="335">
        <v>9813</v>
      </c>
      <c r="F37" s="385">
        <v>5.9471990000000005E-4</v>
      </c>
      <c r="G37" s="4" t="s">
        <v>1093</v>
      </c>
      <c r="H37" s="99">
        <v>-0.18489907799999999</v>
      </c>
      <c r="I37" s="217">
        <v>1.0176232999999999E-3</v>
      </c>
      <c r="J37" s="1"/>
      <c r="K37" s="1"/>
      <c r="L37" s="1"/>
      <c r="M37" s="4"/>
      <c r="N37" s="1"/>
      <c r="O37" s="1"/>
      <c r="P37" s="1"/>
      <c r="Q37" s="1"/>
      <c r="R37" s="1"/>
      <c r="S37" s="1"/>
      <c r="T37" s="1"/>
      <c r="U37" s="1"/>
    </row>
    <row r="38" spans="1:21" ht="22.5" x14ac:dyDescent="0.2">
      <c r="A38" s="94" t="s">
        <v>52</v>
      </c>
      <c r="B38" s="408" t="s">
        <v>3909</v>
      </c>
      <c r="C38" s="111">
        <v>6.8605792799999996E-2</v>
      </c>
      <c r="D38" s="4" t="s">
        <v>1093</v>
      </c>
      <c r="E38" s="335">
        <v>7873</v>
      </c>
      <c r="F38" s="385">
        <v>4.7714559999999999E-4</v>
      </c>
      <c r="G38" s="4" t="s">
        <v>1093</v>
      </c>
      <c r="H38" s="99">
        <v>-9.5785000999999995E-2</v>
      </c>
      <c r="I38" s="217">
        <v>3.8126590000000003E-4</v>
      </c>
      <c r="J38" s="1"/>
      <c r="K38" s="1"/>
      <c r="L38" s="1"/>
      <c r="M38" s="4"/>
      <c r="N38" s="1"/>
      <c r="O38" s="1"/>
      <c r="P38" s="1"/>
      <c r="Q38" s="1"/>
      <c r="R38" s="1"/>
      <c r="S38" s="1"/>
      <c r="T38" s="1"/>
      <c r="U38" s="1"/>
    </row>
    <row r="39" spans="1:21" ht="22.5" x14ac:dyDescent="0.2">
      <c r="A39" s="94" t="s">
        <v>53</v>
      </c>
      <c r="B39" s="408" t="s">
        <v>3910</v>
      </c>
      <c r="C39" s="111">
        <v>2.77725118E-2</v>
      </c>
      <c r="D39" s="4" t="s">
        <v>1093</v>
      </c>
      <c r="E39" s="335">
        <v>21286</v>
      </c>
      <c r="F39" s="385">
        <v>1.2900447E-3</v>
      </c>
      <c r="G39" s="4" t="s">
        <v>1093</v>
      </c>
      <c r="H39" s="99">
        <v>-1.8445079999999999E-2</v>
      </c>
      <c r="I39" s="217">
        <v>1.828613E-4</v>
      </c>
      <c r="J39" s="1"/>
      <c r="K39" s="1"/>
      <c r="L39" s="1"/>
      <c r="M39" s="4"/>
      <c r="N39" s="1"/>
      <c r="O39" s="1"/>
      <c r="P39" s="1"/>
      <c r="Q39" s="1"/>
      <c r="R39" s="1"/>
      <c r="S39" s="1"/>
      <c r="T39" s="1"/>
      <c r="U39" s="1"/>
    </row>
    <row r="40" spans="1:21" x14ac:dyDescent="0.2">
      <c r="A40" s="94" t="s">
        <v>54</v>
      </c>
      <c r="B40" s="408" t="s">
        <v>3911</v>
      </c>
      <c r="C40" s="111">
        <v>-4.4655121999999998E-2</v>
      </c>
      <c r="D40" s="4" t="s">
        <v>1093</v>
      </c>
      <c r="E40" s="335">
        <v>70023</v>
      </c>
      <c r="F40" s="385">
        <v>4.2437656999999998E-3</v>
      </c>
      <c r="G40" s="4" t="s">
        <v>1093</v>
      </c>
      <c r="H40" s="99">
        <v>-0.101059118</v>
      </c>
      <c r="I40" s="217">
        <v>3.5987108E-3</v>
      </c>
      <c r="J40" s="1"/>
      <c r="K40" s="1"/>
      <c r="L40" s="1"/>
      <c r="M40" s="4"/>
      <c r="N40" s="1"/>
      <c r="O40" s="1"/>
      <c r="P40" s="1"/>
      <c r="Q40" s="1"/>
      <c r="R40" s="1"/>
      <c r="S40" s="1"/>
      <c r="T40" s="1"/>
      <c r="U40" s="1"/>
    </row>
    <row r="41" spans="1:21" x14ac:dyDescent="0.2">
      <c r="A41" s="94" t="s">
        <v>55</v>
      </c>
      <c r="B41" s="408" t="s">
        <v>3912</v>
      </c>
      <c r="C41" s="111">
        <v>0.1220956812</v>
      </c>
      <c r="D41" s="4" t="s">
        <v>1093</v>
      </c>
      <c r="E41" s="335">
        <v>101667</v>
      </c>
      <c r="F41" s="385">
        <v>6.1615602E-3</v>
      </c>
      <c r="G41" s="4" t="s">
        <v>1093</v>
      </c>
      <c r="H41" s="99">
        <v>-7.9511811000000002E-2</v>
      </c>
      <c r="I41" s="217">
        <v>4.0147202999999999E-3</v>
      </c>
      <c r="J41" s="1"/>
      <c r="K41" s="1"/>
      <c r="L41" s="1"/>
      <c r="M41" s="4"/>
      <c r="N41" s="1"/>
      <c r="O41" s="1"/>
      <c r="P41" s="1"/>
      <c r="Q41" s="1"/>
      <c r="R41" s="1"/>
      <c r="S41" s="1"/>
      <c r="T41" s="1"/>
      <c r="U41" s="1"/>
    </row>
    <row r="42" spans="1:21" x14ac:dyDescent="0.2">
      <c r="A42" s="94" t="s">
        <v>56</v>
      </c>
      <c r="B42" s="408" t="s">
        <v>3913</v>
      </c>
      <c r="C42" s="111">
        <v>3.8195047599999997E-2</v>
      </c>
      <c r="D42" s="4" t="s">
        <v>1093</v>
      </c>
      <c r="E42" s="335">
        <v>45872</v>
      </c>
      <c r="F42" s="385">
        <v>2.7800868E-3</v>
      </c>
      <c r="G42" s="4" t="s">
        <v>1093</v>
      </c>
      <c r="H42" s="99">
        <v>-0.147233789</v>
      </c>
      <c r="I42" s="217">
        <v>3.6206542000000001E-3</v>
      </c>
      <c r="J42" s="1"/>
      <c r="K42" s="1"/>
      <c r="L42" s="1"/>
      <c r="M42" s="4"/>
      <c r="N42" s="1"/>
      <c r="O42" s="1"/>
      <c r="P42" s="1"/>
      <c r="Q42" s="1"/>
      <c r="R42" s="1"/>
      <c r="S42" s="1"/>
      <c r="T42" s="1"/>
      <c r="U42" s="1"/>
    </row>
    <row r="43" spans="1:21" x14ac:dyDescent="0.2">
      <c r="A43" s="94" t="s">
        <v>57</v>
      </c>
      <c r="B43" s="408" t="s">
        <v>3914</v>
      </c>
      <c r="C43" s="111">
        <v>-5.8363355999999998E-2</v>
      </c>
      <c r="D43" s="4" t="s">
        <v>1093</v>
      </c>
      <c r="E43" s="335">
        <v>5811</v>
      </c>
      <c r="F43" s="385">
        <v>3.5217750000000002E-4</v>
      </c>
      <c r="G43" s="4" t="s">
        <v>1093</v>
      </c>
      <c r="H43" s="99">
        <v>-0.364779187</v>
      </c>
      <c r="I43" s="217">
        <v>1.5255206E-3</v>
      </c>
      <c r="J43" s="1"/>
      <c r="K43" s="1"/>
      <c r="L43" s="1"/>
      <c r="M43" s="4"/>
      <c r="N43" s="1"/>
      <c r="O43" s="1"/>
      <c r="P43" s="1"/>
      <c r="Q43" s="1"/>
      <c r="R43" s="1"/>
      <c r="S43" s="1"/>
      <c r="T43" s="1"/>
      <c r="U43" s="1"/>
    </row>
    <row r="44" spans="1:21" x14ac:dyDescent="0.2">
      <c r="A44" s="94" t="s">
        <v>58</v>
      </c>
      <c r="B44" s="408" t="s">
        <v>3915</v>
      </c>
      <c r="C44" s="111">
        <v>-3.0921490999999999E-2</v>
      </c>
      <c r="D44" s="4" t="s">
        <v>1093</v>
      </c>
      <c r="E44" s="335">
        <v>16402</v>
      </c>
      <c r="F44" s="385">
        <v>9.9404830000000008E-4</v>
      </c>
      <c r="G44" s="4" t="s">
        <v>1093</v>
      </c>
      <c r="H44" s="99">
        <v>-0.132077469</v>
      </c>
      <c r="I44" s="217">
        <v>1.1410547000000001E-3</v>
      </c>
      <c r="J44" s="1"/>
      <c r="K44" s="1"/>
      <c r="L44" s="1"/>
      <c r="M44" s="4"/>
      <c r="N44" s="1"/>
      <c r="O44" s="1"/>
      <c r="P44" s="1"/>
      <c r="Q44" s="1"/>
      <c r="R44" s="1"/>
      <c r="S44" s="1"/>
      <c r="T44" s="1"/>
      <c r="U44" s="1"/>
    </row>
    <row r="45" spans="1:21" x14ac:dyDescent="0.2">
      <c r="A45" s="94" t="s">
        <v>59</v>
      </c>
      <c r="B45" s="408" t="s">
        <v>3916</v>
      </c>
      <c r="C45" s="111">
        <v>-3.8907450000000001E-3</v>
      </c>
      <c r="D45" s="4" t="s">
        <v>1093</v>
      </c>
      <c r="E45" s="335">
        <v>57517</v>
      </c>
      <c r="F45" s="385">
        <v>3.4858356999999999E-3</v>
      </c>
      <c r="G45" s="4" t="s">
        <v>1093</v>
      </c>
      <c r="H45" s="99">
        <v>-9.4120612000000006E-2</v>
      </c>
      <c r="I45" s="217">
        <v>2.7319482000000002E-3</v>
      </c>
      <c r="J45" s="1"/>
      <c r="K45" s="1"/>
      <c r="L45" s="1"/>
      <c r="M45" s="4"/>
      <c r="N45" s="1"/>
      <c r="O45" s="1"/>
      <c r="P45" s="1"/>
      <c r="Q45" s="1"/>
      <c r="R45" s="1"/>
      <c r="S45" s="1"/>
      <c r="T45" s="1"/>
      <c r="U45" s="1"/>
    </row>
    <row r="46" spans="1:21" x14ac:dyDescent="0.2">
      <c r="A46" s="94" t="s">
        <v>60</v>
      </c>
      <c r="B46" s="408" t="s">
        <v>3917</v>
      </c>
      <c r="C46" s="111">
        <v>-3.8170400000000002E-4</v>
      </c>
      <c r="D46" s="4" t="s">
        <v>1093</v>
      </c>
      <c r="E46" s="335">
        <v>14975</v>
      </c>
      <c r="F46" s="385">
        <v>9.0756449999999998E-4</v>
      </c>
      <c r="G46" s="4" t="s">
        <v>1093</v>
      </c>
      <c r="H46" s="99">
        <v>-4.6967478999999999E-2</v>
      </c>
      <c r="I46" s="217">
        <v>3.3737909999999999E-4</v>
      </c>
      <c r="J46" s="1"/>
      <c r="K46" s="1"/>
      <c r="L46" s="1"/>
      <c r="M46" s="4"/>
      <c r="N46" s="1"/>
      <c r="O46" s="1"/>
      <c r="P46" s="1"/>
      <c r="Q46" s="1"/>
      <c r="R46" s="1"/>
      <c r="S46" s="1"/>
      <c r="T46" s="1"/>
      <c r="U46" s="1"/>
    </row>
    <row r="47" spans="1:21" x14ac:dyDescent="0.2">
      <c r="A47" s="94" t="s">
        <v>61</v>
      </c>
      <c r="B47" s="408" t="s">
        <v>3918</v>
      </c>
      <c r="C47" s="111">
        <v>6.8376067999999998E-3</v>
      </c>
      <c r="D47" s="4" t="s">
        <v>1093</v>
      </c>
      <c r="E47" s="335">
        <v>4835</v>
      </c>
      <c r="F47" s="385">
        <v>2.9302670000000002E-4</v>
      </c>
      <c r="G47" s="4" t="s">
        <v>1093</v>
      </c>
      <c r="H47" s="99">
        <v>-8.7907942000000003E-2</v>
      </c>
      <c r="I47" s="217">
        <v>2.1303340000000001E-4</v>
      </c>
      <c r="J47" s="1"/>
      <c r="K47" s="1"/>
      <c r="L47" s="1"/>
      <c r="M47" s="4"/>
      <c r="N47" s="1"/>
      <c r="O47" s="1"/>
      <c r="P47" s="1"/>
      <c r="Q47" s="1"/>
      <c r="R47" s="1"/>
      <c r="S47" s="1"/>
      <c r="T47" s="1"/>
      <c r="U47" s="1"/>
    </row>
    <row r="48" spans="1:21" x14ac:dyDescent="0.2">
      <c r="A48" s="94" t="s">
        <v>62</v>
      </c>
      <c r="B48" s="408" t="s">
        <v>3919</v>
      </c>
      <c r="C48" s="111">
        <v>2.4707412200000001E-2</v>
      </c>
      <c r="D48" s="4" t="s">
        <v>1093</v>
      </c>
      <c r="E48" s="335">
        <v>3618</v>
      </c>
      <c r="F48" s="385">
        <v>2.1927000000000001E-4</v>
      </c>
      <c r="G48" s="4" t="s">
        <v>1093</v>
      </c>
      <c r="H48" s="99">
        <v>-8.1725887999999997E-2</v>
      </c>
      <c r="I48" s="217">
        <v>1.4720339999999999E-4</v>
      </c>
      <c r="J48" s="1"/>
      <c r="K48" s="1"/>
      <c r="L48" s="1"/>
      <c r="M48" s="4"/>
      <c r="N48" s="1"/>
      <c r="O48" s="1"/>
      <c r="P48" s="1"/>
      <c r="Q48" s="1"/>
      <c r="R48" s="1"/>
      <c r="S48" s="1"/>
      <c r="T48" s="1"/>
      <c r="U48" s="1"/>
    </row>
    <row r="49" spans="1:21" x14ac:dyDescent="0.2">
      <c r="A49" s="94" t="s">
        <v>63</v>
      </c>
      <c r="B49" s="408" t="s">
        <v>3920</v>
      </c>
      <c r="C49" s="111">
        <v>5.06655217E-2</v>
      </c>
      <c r="D49" s="4" t="s">
        <v>1093</v>
      </c>
      <c r="E49" s="335">
        <v>2101</v>
      </c>
      <c r="F49" s="385">
        <v>1.2733180000000001E-4</v>
      </c>
      <c r="G49" s="4" t="s">
        <v>1093</v>
      </c>
      <c r="H49" s="99">
        <v>-0.14139763</v>
      </c>
      <c r="I49" s="217">
        <v>1.5817500000000001E-4</v>
      </c>
      <c r="J49" s="1"/>
      <c r="K49" s="1"/>
      <c r="L49" s="1"/>
      <c r="M49" s="4"/>
      <c r="N49" s="1"/>
      <c r="O49" s="1"/>
      <c r="P49" s="1"/>
      <c r="Q49" s="1"/>
      <c r="R49" s="1"/>
      <c r="S49" s="1"/>
      <c r="T49" s="1"/>
      <c r="U49" s="1"/>
    </row>
    <row r="50" spans="1:21" ht="22.5" x14ac:dyDescent="0.2">
      <c r="A50" s="94" t="s">
        <v>64</v>
      </c>
      <c r="B50" s="408" t="s">
        <v>3921</v>
      </c>
      <c r="C50" s="111">
        <v>2.0293287300000001E-2</v>
      </c>
      <c r="D50" s="4" t="s">
        <v>1093</v>
      </c>
      <c r="E50" s="335">
        <v>114777</v>
      </c>
      <c r="F50" s="385">
        <v>6.9560958000000001E-3</v>
      </c>
      <c r="G50" s="4" t="s">
        <v>1093</v>
      </c>
      <c r="H50" s="99">
        <v>-3.4724908999999998E-2</v>
      </c>
      <c r="I50" s="217">
        <v>1.8875859999999999E-3</v>
      </c>
      <c r="J50" s="1"/>
      <c r="K50" s="1"/>
      <c r="L50" s="1"/>
      <c r="M50" s="4"/>
      <c r="N50" s="1"/>
      <c r="O50" s="1"/>
      <c r="P50" s="1"/>
      <c r="Q50" s="1"/>
      <c r="R50" s="1"/>
      <c r="S50" s="1"/>
      <c r="T50" s="1"/>
      <c r="U50" s="1"/>
    </row>
    <row r="51" spans="1:21" ht="22.5" x14ac:dyDescent="0.2">
      <c r="A51" s="94" t="s">
        <v>65</v>
      </c>
      <c r="B51" s="408" t="s">
        <v>3922</v>
      </c>
      <c r="C51" s="111">
        <v>-4.5831515000000003E-2</v>
      </c>
      <c r="D51" s="4" t="s">
        <v>1093</v>
      </c>
      <c r="E51" s="335">
        <v>12433</v>
      </c>
      <c r="F51" s="385">
        <v>7.5350579999999996E-4</v>
      </c>
      <c r="G51" s="4" t="s">
        <v>1093</v>
      </c>
      <c r="H51" s="99">
        <v>-5.2073803000000002E-2</v>
      </c>
      <c r="I51" s="217">
        <v>3.1223569999999998E-4</v>
      </c>
      <c r="J51" s="1"/>
      <c r="K51" s="1"/>
      <c r="L51" s="1"/>
      <c r="M51" s="4"/>
      <c r="N51" s="1"/>
      <c r="O51" s="1"/>
      <c r="P51" s="1"/>
      <c r="Q51" s="1"/>
      <c r="R51" s="1"/>
      <c r="S51" s="1"/>
      <c r="T51" s="1"/>
      <c r="U51" s="1"/>
    </row>
    <row r="52" spans="1:21" ht="22.5" x14ac:dyDescent="0.2">
      <c r="A52" s="94" t="s">
        <v>66</v>
      </c>
      <c r="B52" s="408" t="s">
        <v>3923</v>
      </c>
      <c r="C52" s="111">
        <v>2.5076886699999999E-2</v>
      </c>
      <c r="D52" s="4" t="s">
        <v>1093</v>
      </c>
      <c r="E52" s="335">
        <v>62603</v>
      </c>
      <c r="F52" s="385">
        <v>3.7940742999999998E-3</v>
      </c>
      <c r="G52" s="4" t="s">
        <v>1093</v>
      </c>
      <c r="H52" s="99">
        <v>-0.15012014500000001</v>
      </c>
      <c r="I52" s="217">
        <v>5.0552013000000002E-3</v>
      </c>
      <c r="J52" s="1"/>
      <c r="K52" s="1"/>
      <c r="L52" s="1"/>
      <c r="M52" s="4"/>
      <c r="N52" s="1"/>
      <c r="O52" s="1"/>
      <c r="P52" s="1"/>
      <c r="Q52" s="1"/>
      <c r="R52" s="1"/>
      <c r="S52" s="1"/>
      <c r="T52" s="1"/>
      <c r="U52" s="1"/>
    </row>
    <row r="53" spans="1:21" x14ac:dyDescent="0.2">
      <c r="A53" s="94" t="s">
        <v>67</v>
      </c>
      <c r="B53" s="408" t="s">
        <v>3924</v>
      </c>
      <c r="C53" s="111">
        <v>-4.9956179000000003E-2</v>
      </c>
      <c r="D53" s="4" t="s">
        <v>1093</v>
      </c>
      <c r="E53" s="335">
        <v>884</v>
      </c>
      <c r="F53" s="385">
        <v>5.3575100000000001E-5</v>
      </c>
      <c r="G53" s="4" t="s">
        <v>1093</v>
      </c>
      <c r="H53" s="99">
        <v>-0.184501845</v>
      </c>
      <c r="I53" s="217">
        <v>9.1430700000000005E-5</v>
      </c>
      <c r="J53" s="1"/>
      <c r="K53" s="1"/>
      <c r="L53" s="1"/>
      <c r="M53" s="4"/>
      <c r="N53" s="1"/>
      <c r="O53" s="1"/>
      <c r="P53" s="1"/>
      <c r="Q53" s="1"/>
      <c r="R53" s="1"/>
      <c r="S53" s="1"/>
      <c r="T53" s="1"/>
      <c r="U53" s="1"/>
    </row>
    <row r="54" spans="1:21" ht="22.5" x14ac:dyDescent="0.2">
      <c r="A54" s="94" t="s">
        <v>68</v>
      </c>
      <c r="B54" s="408" t="s">
        <v>3925</v>
      </c>
      <c r="C54" s="111">
        <v>-2.5700737000000001E-2</v>
      </c>
      <c r="D54" s="4" t="s">
        <v>1093</v>
      </c>
      <c r="E54" s="335">
        <v>39567</v>
      </c>
      <c r="F54" s="385">
        <v>2.3979703999999998E-3</v>
      </c>
      <c r="G54" s="4" t="s">
        <v>1093</v>
      </c>
      <c r="H54" s="99">
        <v>-0.14028073499999999</v>
      </c>
      <c r="I54" s="217">
        <v>2.9513817000000001E-3</v>
      </c>
      <c r="J54" s="1"/>
      <c r="K54" s="1"/>
      <c r="L54" s="1"/>
      <c r="M54" s="4"/>
      <c r="N54" s="1"/>
      <c r="O54" s="1"/>
      <c r="P54" s="1"/>
      <c r="Q54" s="1"/>
      <c r="R54" s="1"/>
      <c r="S54" s="1"/>
      <c r="T54" s="1"/>
      <c r="U54" s="1"/>
    </row>
    <row r="55" spans="1:21" ht="22.5" x14ac:dyDescent="0.2">
      <c r="A55" s="94" t="s">
        <v>69</v>
      </c>
      <c r="B55" s="408" t="s">
        <v>3926</v>
      </c>
      <c r="C55" s="111">
        <v>2.83047427E-2</v>
      </c>
      <c r="D55" s="4" t="s">
        <v>1093</v>
      </c>
      <c r="E55" s="335">
        <v>18336</v>
      </c>
      <c r="F55" s="385">
        <v>1.1112590000000001E-3</v>
      </c>
      <c r="G55" s="4" t="s">
        <v>1093</v>
      </c>
      <c r="H55" s="99">
        <v>-0.100338551</v>
      </c>
      <c r="I55" s="217">
        <v>9.3487850000000005E-4</v>
      </c>
      <c r="J55" s="1"/>
      <c r="K55" s="1"/>
      <c r="L55" s="1"/>
      <c r="M55" s="4"/>
      <c r="N55" s="1"/>
      <c r="O55" s="1"/>
      <c r="P55" s="1"/>
      <c r="Q55" s="1"/>
      <c r="R55" s="1"/>
      <c r="S55" s="1"/>
      <c r="T55" s="1"/>
      <c r="U55" s="1"/>
    </row>
    <row r="56" spans="1:21" ht="33.75" x14ac:dyDescent="0.2">
      <c r="A56" s="94" t="s">
        <v>70</v>
      </c>
      <c r="B56" s="408" t="s">
        <v>3927</v>
      </c>
      <c r="C56" s="111">
        <v>7.2658773000000001E-3</v>
      </c>
      <c r="D56" s="4" t="s">
        <v>1093</v>
      </c>
      <c r="E56" s="335">
        <v>3670</v>
      </c>
      <c r="F56" s="385">
        <v>2.224215E-4</v>
      </c>
      <c r="G56" s="4" t="s">
        <v>1093</v>
      </c>
      <c r="H56" s="99">
        <v>-1.9503072E-2</v>
      </c>
      <c r="I56" s="217">
        <v>3.3372199999999999E-5</v>
      </c>
      <c r="J56" s="1"/>
      <c r="K56" s="1"/>
      <c r="L56" s="1"/>
      <c r="M56" s="4"/>
      <c r="N56" s="1"/>
      <c r="O56" s="1"/>
      <c r="P56" s="1"/>
      <c r="Q56" s="1"/>
      <c r="R56" s="1"/>
      <c r="S56" s="1"/>
      <c r="T56" s="1"/>
      <c r="U56" s="1"/>
    </row>
    <row r="57" spans="1:21" ht="22.5" x14ac:dyDescent="0.2">
      <c r="A57" s="94" t="s">
        <v>71</v>
      </c>
      <c r="B57" s="408" t="s">
        <v>3928</v>
      </c>
      <c r="C57" s="111">
        <v>-3.3838973000000001E-2</v>
      </c>
      <c r="D57" s="4" t="s">
        <v>1093</v>
      </c>
      <c r="E57" s="335">
        <v>3114</v>
      </c>
      <c r="F57" s="385">
        <v>1.8872490000000001E-4</v>
      </c>
      <c r="G57" s="4" t="s">
        <v>1093</v>
      </c>
      <c r="H57" s="99">
        <v>-5.9782609E-2</v>
      </c>
      <c r="I57" s="217">
        <v>9.05164E-5</v>
      </c>
      <c r="J57" s="1"/>
      <c r="K57" s="1"/>
      <c r="L57" s="1"/>
      <c r="M57" s="4"/>
      <c r="N57" s="1"/>
      <c r="O57" s="1"/>
      <c r="P57" s="1"/>
      <c r="Q57" s="1"/>
      <c r="R57" s="1"/>
      <c r="S57" s="1"/>
      <c r="T57" s="1"/>
      <c r="U57" s="1"/>
    </row>
    <row r="58" spans="1:21" ht="33.75" x14ac:dyDescent="0.2">
      <c r="A58" s="94" t="s">
        <v>72</v>
      </c>
      <c r="B58" s="408" t="s">
        <v>3929</v>
      </c>
      <c r="C58" s="111">
        <v>2.4691358E-2</v>
      </c>
      <c r="D58" s="4" t="s">
        <v>1093</v>
      </c>
      <c r="E58" s="335">
        <v>463</v>
      </c>
      <c r="F58" s="385">
        <v>2.80603E-5</v>
      </c>
      <c r="G58" s="4" t="s">
        <v>1093</v>
      </c>
      <c r="H58" s="99">
        <v>-0.203098107</v>
      </c>
      <c r="I58" s="217">
        <v>5.3944099999999997E-5</v>
      </c>
      <c r="J58" s="1"/>
      <c r="K58" s="1"/>
      <c r="L58" s="1"/>
      <c r="M58" s="4"/>
      <c r="N58" s="1"/>
      <c r="O58" s="1"/>
      <c r="P58" s="1"/>
      <c r="Q58" s="1"/>
      <c r="R58" s="1"/>
      <c r="S58" s="1"/>
      <c r="T58" s="1"/>
      <c r="U58" s="1"/>
    </row>
    <row r="59" spans="1:21" ht="22.5" x14ac:dyDescent="0.2">
      <c r="A59" s="94" t="s">
        <v>73</v>
      </c>
      <c r="B59" s="408" t="s">
        <v>3930</v>
      </c>
      <c r="C59" s="111">
        <v>-5.7670129999999997E-3</v>
      </c>
      <c r="D59" s="4" t="s">
        <v>1093</v>
      </c>
      <c r="E59" s="335">
        <v>601</v>
      </c>
      <c r="F59" s="385">
        <v>3.6423800000000002E-5</v>
      </c>
      <c r="G59" s="4" t="s">
        <v>1093</v>
      </c>
      <c r="H59" s="99">
        <v>-0.30278422300000002</v>
      </c>
      <c r="I59" s="217">
        <v>1.19317E-4</v>
      </c>
      <c r="J59" s="1"/>
      <c r="K59" s="1"/>
      <c r="L59" s="1"/>
      <c r="M59" s="4"/>
      <c r="N59" s="1"/>
      <c r="O59" s="1"/>
      <c r="P59" s="1"/>
      <c r="Q59" s="1"/>
      <c r="R59" s="1"/>
      <c r="S59" s="1"/>
      <c r="T59" s="1"/>
      <c r="U59" s="1"/>
    </row>
    <row r="60" spans="1:21" x14ac:dyDescent="0.2">
      <c r="A60" s="94" t="s">
        <v>74</v>
      </c>
      <c r="B60" s="408" t="s">
        <v>3877</v>
      </c>
      <c r="C60" s="111">
        <v>1.7009637000000001E-2</v>
      </c>
      <c r="D60" s="4" t="s">
        <v>1093</v>
      </c>
      <c r="E60" s="335">
        <v>51053</v>
      </c>
      <c r="F60" s="385">
        <v>3.0940830000000001E-3</v>
      </c>
      <c r="G60" s="4" t="s">
        <v>1093</v>
      </c>
      <c r="H60" s="99">
        <v>-9.0661347000000003E-2</v>
      </c>
      <c r="I60" s="217">
        <v>2.3269102999999998E-3</v>
      </c>
      <c r="J60" s="1"/>
      <c r="K60" s="1"/>
      <c r="L60" s="1"/>
      <c r="M60" s="4"/>
      <c r="N60" s="1"/>
      <c r="O60" s="1"/>
      <c r="P60" s="1"/>
      <c r="Q60" s="1"/>
      <c r="R60" s="1"/>
      <c r="S60" s="1"/>
      <c r="T60" s="1"/>
      <c r="U60" s="1"/>
    </row>
    <row r="61" spans="1:21" x14ac:dyDescent="0.2">
      <c r="A61" s="94" t="s">
        <v>75</v>
      </c>
      <c r="B61" s="408" t="s">
        <v>3931</v>
      </c>
      <c r="C61" s="111">
        <v>-2.2588054999999999E-2</v>
      </c>
      <c r="D61" s="4" t="s">
        <v>1093</v>
      </c>
      <c r="E61" s="335">
        <v>4214</v>
      </c>
      <c r="F61" s="385">
        <v>2.5539079999999998E-4</v>
      </c>
      <c r="G61" s="4" t="s">
        <v>1093</v>
      </c>
      <c r="H61" s="99">
        <v>-0.17469643600000001</v>
      </c>
      <c r="I61" s="217">
        <v>4.0778070000000002E-4</v>
      </c>
      <c r="J61" s="1"/>
      <c r="K61" s="1"/>
      <c r="L61" s="1"/>
      <c r="M61" s="4"/>
      <c r="N61" s="1"/>
      <c r="O61" s="1"/>
      <c r="P61" s="1"/>
      <c r="Q61" s="1"/>
      <c r="R61" s="1"/>
      <c r="S61" s="1"/>
      <c r="T61" s="1"/>
      <c r="U61" s="1"/>
    </row>
    <row r="62" spans="1:21" ht="22.5" x14ac:dyDescent="0.2">
      <c r="A62" s="94" t="s">
        <v>76</v>
      </c>
      <c r="B62" s="408" t="s">
        <v>3875</v>
      </c>
      <c r="C62" s="111">
        <v>2.91734401E-2</v>
      </c>
      <c r="D62" s="4" t="s">
        <v>1093</v>
      </c>
      <c r="E62" s="335">
        <v>726397</v>
      </c>
      <c r="F62" s="385">
        <v>4.4023516300000003E-2</v>
      </c>
      <c r="G62" s="4" t="s">
        <v>1093</v>
      </c>
      <c r="H62" s="99">
        <v>-0.19595474099999999</v>
      </c>
      <c r="I62" s="217">
        <v>8.0930307000000007E-2</v>
      </c>
      <c r="J62" s="1"/>
      <c r="K62" s="1"/>
      <c r="L62" s="1"/>
      <c r="M62" s="4"/>
      <c r="N62" s="1"/>
      <c r="O62" s="1"/>
      <c r="P62" s="1"/>
      <c r="Q62" s="1"/>
      <c r="R62" s="1"/>
      <c r="S62" s="1"/>
      <c r="T62" s="1"/>
      <c r="U62" s="1"/>
    </row>
    <row r="63" spans="1:21" x14ac:dyDescent="0.2">
      <c r="A63" s="94" t="s">
        <v>77</v>
      </c>
      <c r="B63" s="408" t="s">
        <v>3932</v>
      </c>
      <c r="C63" s="111">
        <v>-4.3206913E-2</v>
      </c>
      <c r="D63" s="4" t="s">
        <v>1093</v>
      </c>
      <c r="E63" s="335">
        <v>1583</v>
      </c>
      <c r="F63" s="385">
        <v>9.5938200000000002E-5</v>
      </c>
      <c r="G63" s="4" t="s">
        <v>1093</v>
      </c>
      <c r="H63" s="99">
        <v>-0.20572002</v>
      </c>
      <c r="I63" s="217">
        <v>1.874329E-4</v>
      </c>
      <c r="J63" s="1"/>
      <c r="K63" s="1"/>
      <c r="L63" s="1"/>
      <c r="M63" s="4"/>
      <c r="N63" s="1"/>
      <c r="O63" s="1"/>
      <c r="P63" s="1"/>
      <c r="Q63" s="1"/>
      <c r="R63" s="1"/>
      <c r="S63" s="1"/>
      <c r="T63" s="1"/>
      <c r="U63" s="1"/>
    </row>
    <row r="64" spans="1:21" ht="22.5" x14ac:dyDescent="0.2">
      <c r="A64" s="94" t="s">
        <v>78</v>
      </c>
      <c r="B64" s="408" t="s">
        <v>3879</v>
      </c>
      <c r="C64" s="111">
        <v>-3.6422313999999997E-2</v>
      </c>
      <c r="D64" s="4" t="s">
        <v>1093</v>
      </c>
      <c r="E64" s="335">
        <v>4411</v>
      </c>
      <c r="F64" s="385">
        <v>2.6732999999999998E-4</v>
      </c>
      <c r="G64" s="4" t="s">
        <v>1093</v>
      </c>
      <c r="H64" s="99">
        <v>-0.296491228</v>
      </c>
      <c r="I64" s="217">
        <v>8.4984800000000005E-4</v>
      </c>
      <c r="J64" s="1"/>
      <c r="K64" s="1"/>
      <c r="L64" s="1"/>
      <c r="M64" s="4"/>
      <c r="N64" s="1"/>
      <c r="O64" s="1"/>
      <c r="P64" s="1"/>
      <c r="Q64" s="1"/>
      <c r="R64" s="1"/>
      <c r="S64" s="1"/>
      <c r="T64" s="1"/>
      <c r="U64" s="1"/>
    </row>
    <row r="65" spans="1:21" ht="22.5" x14ac:dyDescent="0.2">
      <c r="A65" s="94" t="s">
        <v>79</v>
      </c>
      <c r="B65" s="408" t="s">
        <v>3876</v>
      </c>
      <c r="C65" s="111">
        <v>1.8056773700000001E-2</v>
      </c>
      <c r="D65" s="4" t="s">
        <v>1093</v>
      </c>
      <c r="E65" s="335">
        <v>55998</v>
      </c>
      <c r="F65" s="385">
        <v>3.3937761999999999E-3</v>
      </c>
      <c r="G65" s="4" t="s">
        <v>1093</v>
      </c>
      <c r="H65" s="99">
        <v>-0.23422585700000001</v>
      </c>
      <c r="I65" s="217">
        <v>7.8301217999999992E-3</v>
      </c>
      <c r="J65" s="1"/>
      <c r="K65" s="1"/>
      <c r="L65" s="1"/>
      <c r="M65" s="4"/>
      <c r="N65" s="1"/>
      <c r="O65" s="1"/>
      <c r="P65" s="1"/>
      <c r="Q65" s="1"/>
      <c r="R65" s="1"/>
      <c r="S65" s="1"/>
      <c r="T65" s="1"/>
      <c r="U65" s="1"/>
    </row>
    <row r="66" spans="1:21" x14ac:dyDescent="0.2">
      <c r="A66" s="94" t="s">
        <v>80</v>
      </c>
      <c r="B66" s="408" t="s">
        <v>3933</v>
      </c>
      <c r="C66" s="111">
        <v>0.1618365353</v>
      </c>
      <c r="D66" s="4" t="s">
        <v>1093</v>
      </c>
      <c r="E66" s="335">
        <v>9105</v>
      </c>
      <c r="F66" s="385">
        <v>5.5181139999999995E-4</v>
      </c>
      <c r="G66" s="4" t="s">
        <v>1093</v>
      </c>
      <c r="H66" s="99">
        <v>-0.149383408</v>
      </c>
      <c r="I66" s="217">
        <v>7.3098810000000005E-4</v>
      </c>
      <c r="J66" s="1"/>
      <c r="K66" s="1"/>
      <c r="L66" s="1"/>
      <c r="M66" s="4"/>
      <c r="N66" s="1"/>
      <c r="O66" s="1"/>
      <c r="P66" s="1"/>
      <c r="Q66" s="1"/>
      <c r="R66" s="1"/>
      <c r="S66" s="1"/>
      <c r="T66" s="1"/>
      <c r="U66" s="1"/>
    </row>
    <row r="67" spans="1:21" ht="22.5" x14ac:dyDescent="0.2">
      <c r="A67" s="94" t="s">
        <v>81</v>
      </c>
      <c r="B67" s="408" t="s">
        <v>3934</v>
      </c>
      <c r="C67" s="111">
        <v>-2.3781561999999999E-2</v>
      </c>
      <c r="D67" s="4" t="s">
        <v>1093</v>
      </c>
      <c r="E67" s="335">
        <v>2962</v>
      </c>
      <c r="F67" s="385">
        <v>1.7951290000000001E-4</v>
      </c>
      <c r="G67" s="4" t="s">
        <v>1093</v>
      </c>
      <c r="H67" s="99">
        <v>-0.109172932</v>
      </c>
      <c r="I67" s="217">
        <v>1.6594670000000001E-4</v>
      </c>
      <c r="J67" s="1"/>
      <c r="K67" s="1"/>
      <c r="L67" s="1"/>
      <c r="M67" s="4"/>
      <c r="N67" s="1"/>
      <c r="O67" s="1"/>
      <c r="P67" s="1"/>
      <c r="Q67" s="1"/>
      <c r="R67" s="1"/>
      <c r="S67" s="1"/>
      <c r="T67" s="1"/>
      <c r="U67" s="1"/>
    </row>
    <row r="68" spans="1:21" ht="22.5" x14ac:dyDescent="0.2">
      <c r="A68" s="94" t="s">
        <v>82</v>
      </c>
      <c r="B68" s="408" t="s">
        <v>3935</v>
      </c>
      <c r="C68" s="111">
        <v>1.7449269699999999E-2</v>
      </c>
      <c r="D68" s="4" t="s">
        <v>1093</v>
      </c>
      <c r="E68" s="335">
        <v>32126</v>
      </c>
      <c r="F68" s="385">
        <v>1.9470061999999999E-3</v>
      </c>
      <c r="G68" s="4" t="s">
        <v>1093</v>
      </c>
      <c r="H68" s="99">
        <v>0.54764428170000001</v>
      </c>
      <c r="I68" s="217">
        <v>-5.1969190000000004E-3</v>
      </c>
      <c r="J68" s="1"/>
      <c r="K68" s="1"/>
      <c r="L68" s="1"/>
      <c r="M68" s="4"/>
      <c r="N68" s="1"/>
      <c r="O68" s="1"/>
      <c r="P68" s="1"/>
      <c r="Q68" s="1"/>
      <c r="R68" s="1"/>
      <c r="S68" s="1"/>
      <c r="T68" s="1"/>
      <c r="U68" s="1"/>
    </row>
    <row r="69" spans="1:21" ht="22.5" x14ac:dyDescent="0.2">
      <c r="A69" s="94" t="s">
        <v>83</v>
      </c>
      <c r="B69" s="408" t="s">
        <v>3936</v>
      </c>
      <c r="C69" s="111">
        <v>0.4795394154</v>
      </c>
      <c r="D69" s="4" t="s">
        <v>1093</v>
      </c>
      <c r="E69" s="335">
        <v>8771</v>
      </c>
      <c r="F69" s="385">
        <v>5.3156920000000003E-4</v>
      </c>
      <c r="G69" s="4" t="s">
        <v>1093</v>
      </c>
      <c r="H69" s="99">
        <v>5.0167624500000001E-2</v>
      </c>
      <c r="I69" s="217">
        <v>-1.91547E-4</v>
      </c>
      <c r="J69" s="1"/>
      <c r="K69" s="1"/>
      <c r="L69" s="1"/>
      <c r="M69" s="4"/>
      <c r="N69" s="1"/>
      <c r="O69" s="1"/>
      <c r="P69" s="1"/>
      <c r="Q69" s="1"/>
      <c r="R69" s="1"/>
      <c r="S69" s="1"/>
      <c r="T69" s="1"/>
      <c r="U69" s="1"/>
    </row>
    <row r="70" spans="1:21" ht="22.5" x14ac:dyDescent="0.2">
      <c r="A70" s="94" t="s">
        <v>84</v>
      </c>
      <c r="B70" s="408" t="s">
        <v>3937</v>
      </c>
      <c r="C70" s="111">
        <v>-4.2880569999999996E-3</v>
      </c>
      <c r="D70" s="4" t="s">
        <v>1093</v>
      </c>
      <c r="E70" s="335">
        <v>6379</v>
      </c>
      <c r="F70" s="385">
        <v>3.8660129999999997E-4</v>
      </c>
      <c r="G70" s="4" t="s">
        <v>1093</v>
      </c>
      <c r="H70" s="99">
        <v>-0.192020266</v>
      </c>
      <c r="I70" s="217">
        <v>6.930444E-4</v>
      </c>
      <c r="J70" s="1"/>
      <c r="K70" s="1"/>
      <c r="L70" s="1"/>
      <c r="M70" s="4"/>
      <c r="N70" s="1"/>
      <c r="O70" s="1"/>
      <c r="P70" s="1"/>
      <c r="Q70" s="1"/>
      <c r="R70" s="1"/>
      <c r="S70" s="1"/>
      <c r="T70" s="1"/>
      <c r="U70" s="1"/>
    </row>
    <row r="71" spans="1:21" x14ac:dyDescent="0.2">
      <c r="A71" s="94" t="s">
        <v>85</v>
      </c>
      <c r="B71" s="408" t="s">
        <v>3938</v>
      </c>
      <c r="C71" s="111">
        <v>2.8638681799999999E-2</v>
      </c>
      <c r="D71" s="4" t="s">
        <v>1093</v>
      </c>
      <c r="E71" s="335">
        <v>2135</v>
      </c>
      <c r="F71" s="385">
        <v>1.293923E-4</v>
      </c>
      <c r="G71" s="4" t="s">
        <v>1093</v>
      </c>
      <c r="H71" s="99">
        <v>-0.185736079</v>
      </c>
      <c r="I71" s="217">
        <v>2.2263369999999999E-4</v>
      </c>
      <c r="J71" s="1"/>
      <c r="K71" s="1"/>
      <c r="L71" s="1"/>
      <c r="M71" s="4"/>
      <c r="N71" s="1"/>
      <c r="O71" s="1"/>
      <c r="P71" s="1"/>
      <c r="Q71" s="1"/>
      <c r="R71" s="1"/>
      <c r="S71" s="1"/>
      <c r="T71" s="1"/>
      <c r="U71" s="1"/>
    </row>
    <row r="72" spans="1:21" x14ac:dyDescent="0.2">
      <c r="A72" s="94" t="s">
        <v>86</v>
      </c>
      <c r="B72" s="408" t="s">
        <v>3939</v>
      </c>
      <c r="C72" s="111">
        <v>-5.5555555999999999E-2</v>
      </c>
      <c r="D72" s="4" t="s">
        <v>1093</v>
      </c>
      <c r="E72" s="335">
        <v>3128</v>
      </c>
      <c r="F72" s="385">
        <v>1.8957340000000001E-4</v>
      </c>
      <c r="G72" s="4" t="s">
        <v>1093</v>
      </c>
      <c r="H72" s="99">
        <v>-0.155963303</v>
      </c>
      <c r="I72" s="217">
        <v>2.6423460000000001E-4</v>
      </c>
      <c r="J72" s="1"/>
      <c r="K72" s="1"/>
      <c r="L72" s="1"/>
      <c r="M72" s="4"/>
      <c r="N72" s="1"/>
      <c r="O72" s="1"/>
      <c r="P72" s="1"/>
      <c r="Q72" s="1"/>
      <c r="R72" s="1"/>
      <c r="S72" s="1"/>
      <c r="T72" s="1"/>
      <c r="U72" s="1"/>
    </row>
    <row r="73" spans="1:21" ht="22.5" x14ac:dyDescent="0.2">
      <c r="A73" s="94" t="s">
        <v>87</v>
      </c>
      <c r="B73" s="408" t="s">
        <v>3940</v>
      </c>
      <c r="C73" s="111">
        <v>1.83467111E-2</v>
      </c>
      <c r="D73" s="4" t="s">
        <v>1093</v>
      </c>
      <c r="E73" s="335">
        <v>9422</v>
      </c>
      <c r="F73" s="385">
        <v>5.710232E-4</v>
      </c>
      <c r="G73" s="4" t="s">
        <v>1093</v>
      </c>
      <c r="H73" s="99">
        <v>-3.5520523999999998E-2</v>
      </c>
      <c r="I73" s="217">
        <v>1.5863220000000001E-4</v>
      </c>
      <c r="J73" s="1"/>
      <c r="K73" s="1"/>
      <c r="L73" s="1"/>
      <c r="M73" s="4"/>
      <c r="N73" s="1"/>
      <c r="O73" s="1"/>
      <c r="P73" s="1"/>
      <c r="Q73" s="1"/>
      <c r="R73" s="1"/>
      <c r="S73" s="1"/>
      <c r="T73" s="1"/>
      <c r="U73" s="1"/>
    </row>
    <row r="74" spans="1:21" ht="22.5" x14ac:dyDescent="0.2">
      <c r="A74" s="94" t="s">
        <v>88</v>
      </c>
      <c r="B74" s="408" t="s">
        <v>3941</v>
      </c>
      <c r="C74" s="111">
        <v>8.6819258000000003E-3</v>
      </c>
      <c r="D74" s="4" t="s">
        <v>1093</v>
      </c>
      <c r="E74" s="335">
        <v>3119</v>
      </c>
      <c r="F74" s="385">
        <v>1.8902799999999999E-4</v>
      </c>
      <c r="G74" s="4" t="s">
        <v>1093</v>
      </c>
      <c r="H74" s="99">
        <v>-0.18648930599999999</v>
      </c>
      <c r="I74" s="217">
        <v>3.2686459999999999E-4</v>
      </c>
      <c r="J74" s="1"/>
      <c r="K74" s="1"/>
      <c r="L74" s="1"/>
      <c r="M74" s="4"/>
      <c r="N74" s="1"/>
      <c r="O74" s="1"/>
      <c r="P74" s="1"/>
      <c r="Q74" s="1"/>
      <c r="R74" s="1"/>
      <c r="S74" s="1"/>
      <c r="T74" s="1"/>
      <c r="U74" s="1"/>
    </row>
    <row r="75" spans="1:21" ht="22.5" x14ac:dyDescent="0.2">
      <c r="A75" s="94" t="s">
        <v>89</v>
      </c>
      <c r="B75" s="408" t="s">
        <v>3942</v>
      </c>
      <c r="C75" s="111">
        <v>2.8528808499999999E-2</v>
      </c>
      <c r="D75" s="4" t="s">
        <v>1093</v>
      </c>
      <c r="E75" s="335">
        <v>4047</v>
      </c>
      <c r="F75" s="385">
        <v>2.4526970000000002E-4</v>
      </c>
      <c r="G75" s="4" t="s">
        <v>1093</v>
      </c>
      <c r="H75" s="99">
        <v>-0.26631617099999999</v>
      </c>
      <c r="I75" s="217">
        <v>6.7155820000000001E-4</v>
      </c>
      <c r="J75" s="1"/>
      <c r="K75" s="1"/>
      <c r="L75" s="1"/>
      <c r="M75" s="4"/>
      <c r="N75" s="1"/>
      <c r="O75" s="1"/>
      <c r="P75" s="1"/>
      <c r="Q75" s="1"/>
      <c r="R75" s="1"/>
      <c r="S75" s="1"/>
      <c r="T75" s="1"/>
      <c r="U75" s="1"/>
    </row>
    <row r="76" spans="1:21" ht="22.5" x14ac:dyDescent="0.2">
      <c r="A76" s="94" t="s">
        <v>90</v>
      </c>
      <c r="B76" s="408" t="s">
        <v>3878</v>
      </c>
      <c r="C76" s="111">
        <v>3.2725516199999999E-2</v>
      </c>
      <c r="D76" s="4" t="s">
        <v>1093</v>
      </c>
      <c r="E76" s="335">
        <v>14889</v>
      </c>
      <c r="F76" s="385">
        <v>9.0235249999999999E-4</v>
      </c>
      <c r="G76" s="4" t="s">
        <v>1093</v>
      </c>
      <c r="H76" s="99">
        <v>-0.12950187099999999</v>
      </c>
      <c r="I76" s="217">
        <v>1.0125945999999999E-3</v>
      </c>
      <c r="J76" s="1"/>
      <c r="K76" s="1"/>
      <c r="L76" s="1"/>
      <c r="M76" s="4"/>
      <c r="N76" s="1"/>
      <c r="O76" s="1"/>
      <c r="P76" s="1"/>
      <c r="Q76" s="1"/>
      <c r="R76" s="1"/>
      <c r="S76" s="1"/>
      <c r="T76" s="1"/>
      <c r="U76" s="1"/>
    </row>
    <row r="77" spans="1:21" ht="22.5" x14ac:dyDescent="0.2">
      <c r="A77" s="94" t="s">
        <v>91</v>
      </c>
      <c r="B77" s="408" t="s">
        <v>3943</v>
      </c>
      <c r="C77" s="111">
        <v>-1.2216405E-2</v>
      </c>
      <c r="D77" s="4" t="s">
        <v>1093</v>
      </c>
      <c r="E77" s="335">
        <v>7128</v>
      </c>
      <c r="F77" s="385">
        <v>4.3199470000000002E-4</v>
      </c>
      <c r="G77" s="4" t="s">
        <v>1093</v>
      </c>
      <c r="H77" s="99">
        <v>4.9469964700000001E-2</v>
      </c>
      <c r="I77" s="217">
        <v>-1.53604E-4</v>
      </c>
      <c r="J77" s="1"/>
      <c r="K77" s="1"/>
      <c r="L77" s="1"/>
      <c r="M77" s="4"/>
      <c r="N77" s="1"/>
      <c r="O77" s="1"/>
      <c r="P77" s="1"/>
      <c r="Q77" s="1"/>
      <c r="R77" s="1"/>
      <c r="S77" s="1"/>
      <c r="T77" s="1"/>
      <c r="U77" s="1"/>
    </row>
    <row r="78" spans="1:21" ht="22.5" x14ac:dyDescent="0.2">
      <c r="A78" s="94" t="s">
        <v>92</v>
      </c>
      <c r="B78" s="408" t="s">
        <v>3944</v>
      </c>
      <c r="C78" s="111">
        <v>0.1108333333</v>
      </c>
      <c r="D78" s="4" t="s">
        <v>1093</v>
      </c>
      <c r="E78" s="335">
        <v>1381</v>
      </c>
      <c r="F78" s="385">
        <v>8.3695899999999999E-5</v>
      </c>
      <c r="G78" s="4" t="s">
        <v>1093</v>
      </c>
      <c r="H78" s="99">
        <v>3.6009002300000002E-2</v>
      </c>
      <c r="I78" s="217">
        <v>-2.1943E-5</v>
      </c>
      <c r="J78" s="1"/>
      <c r="K78" s="1"/>
      <c r="L78" s="1"/>
      <c r="M78" s="4"/>
      <c r="N78" s="1"/>
      <c r="O78" s="1"/>
      <c r="P78" s="1"/>
      <c r="Q78" s="1"/>
      <c r="R78" s="1"/>
      <c r="S78" s="1"/>
      <c r="T78" s="1"/>
      <c r="U78" s="1"/>
    </row>
    <row r="79" spans="1:21" x14ac:dyDescent="0.2">
      <c r="A79" s="94" t="s">
        <v>93</v>
      </c>
      <c r="B79" s="408" t="s">
        <v>3945</v>
      </c>
      <c r="C79" s="111">
        <v>-8.1981981999999995E-2</v>
      </c>
      <c r="D79" s="4" t="s">
        <v>1093</v>
      </c>
      <c r="E79" s="335">
        <v>1737</v>
      </c>
      <c r="F79" s="385">
        <v>1.052714E-4</v>
      </c>
      <c r="G79" s="4" t="s">
        <v>1093</v>
      </c>
      <c r="H79" s="99">
        <v>-0.14769381700000001</v>
      </c>
      <c r="I79" s="217">
        <v>1.3760310000000001E-4</v>
      </c>
      <c r="J79" s="1"/>
      <c r="K79" s="1"/>
      <c r="L79" s="1"/>
      <c r="M79" s="4"/>
      <c r="N79" s="1"/>
      <c r="O79" s="1"/>
      <c r="P79" s="1"/>
      <c r="Q79" s="1"/>
      <c r="R79" s="1"/>
      <c r="S79" s="1"/>
      <c r="T79" s="1"/>
      <c r="U79" s="1"/>
    </row>
    <row r="80" spans="1:21" ht="22.5" x14ac:dyDescent="0.2">
      <c r="A80" s="94" t="s">
        <v>94</v>
      </c>
      <c r="B80" s="408" t="s">
        <v>3946</v>
      </c>
      <c r="C80" s="111">
        <v>0.104159132</v>
      </c>
      <c r="D80" s="4" t="s">
        <v>1093</v>
      </c>
      <c r="E80" s="335">
        <v>2521</v>
      </c>
      <c r="F80" s="385">
        <v>1.52786E-4</v>
      </c>
      <c r="G80" s="4" t="s">
        <v>1093</v>
      </c>
      <c r="H80" s="99">
        <v>-0.174254831</v>
      </c>
      <c r="I80" s="217">
        <v>2.4320559999999999E-4</v>
      </c>
      <c r="J80" s="1"/>
      <c r="K80" s="1"/>
      <c r="L80" s="1"/>
      <c r="M80" s="4"/>
      <c r="N80" s="1"/>
      <c r="O80" s="1"/>
      <c r="P80" s="1"/>
      <c r="Q80" s="1"/>
      <c r="R80" s="1"/>
      <c r="S80" s="1"/>
      <c r="T80" s="1"/>
      <c r="U80" s="1"/>
    </row>
    <row r="81" spans="1:21" ht="22.5" x14ac:dyDescent="0.2">
      <c r="A81" s="94" t="s">
        <v>95</v>
      </c>
      <c r="B81" s="408" t="s">
        <v>3947</v>
      </c>
      <c r="C81" s="111">
        <v>4.5968017999999996E-3</v>
      </c>
      <c r="D81" s="4" t="s">
        <v>1093</v>
      </c>
      <c r="E81" s="335">
        <v>31698</v>
      </c>
      <c r="F81" s="385">
        <v>1.9210671999999999E-3</v>
      </c>
      <c r="G81" s="4" t="s">
        <v>1093</v>
      </c>
      <c r="H81" s="99">
        <v>-0.228496325</v>
      </c>
      <c r="I81" s="217">
        <v>4.2917551999999996E-3</v>
      </c>
      <c r="J81" s="1"/>
      <c r="K81" s="1"/>
      <c r="L81" s="1"/>
      <c r="M81" s="4"/>
      <c r="N81" s="1"/>
      <c r="O81" s="1"/>
      <c r="P81" s="1"/>
      <c r="Q81" s="1"/>
      <c r="R81" s="1"/>
      <c r="S81" s="1"/>
      <c r="T81" s="1"/>
      <c r="U81" s="1"/>
    </row>
    <row r="82" spans="1:21" x14ac:dyDescent="0.2">
      <c r="A82" s="94" t="s">
        <v>96</v>
      </c>
      <c r="B82" s="408" t="s">
        <v>3869</v>
      </c>
      <c r="C82" s="111">
        <v>3.4731359599999997E-2</v>
      </c>
      <c r="D82" s="4" t="s">
        <v>1093</v>
      </c>
      <c r="E82" s="335">
        <v>27979</v>
      </c>
      <c r="F82" s="385">
        <v>1.6956759999999999E-3</v>
      </c>
      <c r="G82" s="4" t="s">
        <v>1093</v>
      </c>
      <c r="H82" s="99">
        <v>-0.25877553199999997</v>
      </c>
      <c r="I82" s="217">
        <v>4.4654734999999999E-3</v>
      </c>
      <c r="J82" s="1"/>
      <c r="K82" s="1"/>
      <c r="L82" s="1"/>
      <c r="M82" s="4"/>
      <c r="N82" s="1"/>
      <c r="O82" s="1"/>
      <c r="P82" s="1"/>
      <c r="Q82" s="1"/>
      <c r="R82" s="1"/>
      <c r="S82" s="1"/>
      <c r="T82" s="1"/>
      <c r="U82" s="1"/>
    </row>
    <row r="83" spans="1:21" ht="22.5" x14ac:dyDescent="0.2">
      <c r="A83" s="94" t="s">
        <v>97</v>
      </c>
      <c r="B83" s="408" t="s">
        <v>3948</v>
      </c>
      <c r="C83" s="111">
        <v>-7.8638498000000001E-2</v>
      </c>
      <c r="D83" s="4" t="s">
        <v>1093</v>
      </c>
      <c r="E83" s="335">
        <v>13338</v>
      </c>
      <c r="F83" s="385">
        <v>8.0835360000000003E-4</v>
      </c>
      <c r="G83" s="4" t="s">
        <v>1093</v>
      </c>
      <c r="H83" s="99">
        <v>-0.39317561400000001</v>
      </c>
      <c r="I83" s="217">
        <v>3.9507188999999996E-3</v>
      </c>
      <c r="J83" s="1"/>
      <c r="K83" s="1"/>
      <c r="L83" s="1"/>
      <c r="M83" s="4"/>
      <c r="N83" s="1"/>
      <c r="O83" s="1"/>
      <c r="P83" s="1"/>
      <c r="Q83" s="1"/>
      <c r="R83" s="1"/>
      <c r="S83" s="1"/>
      <c r="T83" s="1"/>
      <c r="U83" s="1"/>
    </row>
    <row r="84" spans="1:21" ht="22.5" x14ac:dyDescent="0.2">
      <c r="A84" s="94" t="s">
        <v>98</v>
      </c>
      <c r="B84" s="408" t="s">
        <v>3949</v>
      </c>
      <c r="C84" s="111">
        <v>-5.5153707000000003E-2</v>
      </c>
      <c r="D84" s="4" t="s">
        <v>1093</v>
      </c>
      <c r="E84" s="335">
        <v>5850</v>
      </c>
      <c r="F84" s="385">
        <v>3.5454110000000003E-4</v>
      </c>
      <c r="G84" s="4" t="s">
        <v>1093</v>
      </c>
      <c r="H84" s="99">
        <v>-0.30023923400000002</v>
      </c>
      <c r="I84" s="217">
        <v>1.1474548000000001E-3</v>
      </c>
      <c r="J84" s="1"/>
      <c r="K84" s="1"/>
      <c r="L84" s="1"/>
      <c r="M84" s="4"/>
      <c r="N84" s="1"/>
      <c r="O84" s="1"/>
      <c r="P84" s="1"/>
      <c r="Q84" s="1"/>
      <c r="R84" s="1"/>
      <c r="S84" s="1"/>
      <c r="T84" s="1"/>
      <c r="U84" s="1"/>
    </row>
    <row r="85" spans="1:21" ht="56.25" x14ac:dyDescent="0.2">
      <c r="A85" s="94" t="s">
        <v>99</v>
      </c>
      <c r="B85" s="408" t="s">
        <v>3950</v>
      </c>
      <c r="C85" s="111">
        <v>-2.7246077E-2</v>
      </c>
      <c r="D85" s="4" t="s">
        <v>1093</v>
      </c>
      <c r="E85" s="335">
        <v>2937</v>
      </c>
      <c r="F85" s="385">
        <v>1.779978E-4</v>
      </c>
      <c r="G85" s="4" t="s">
        <v>1093</v>
      </c>
      <c r="H85" s="99">
        <v>-0.479347633</v>
      </c>
      <c r="I85" s="217">
        <v>1.2361424999999999E-3</v>
      </c>
      <c r="J85" s="1"/>
      <c r="K85" s="1"/>
      <c r="L85" s="1"/>
      <c r="M85" s="4"/>
      <c r="N85" s="1"/>
      <c r="O85" s="1"/>
      <c r="P85" s="1"/>
      <c r="Q85" s="1"/>
      <c r="R85" s="1"/>
      <c r="S85" s="1"/>
      <c r="T85" s="1"/>
      <c r="U85" s="1"/>
    </row>
    <row r="86" spans="1:21" ht="56.25" x14ac:dyDescent="0.2">
      <c r="A86" s="94" t="s">
        <v>100</v>
      </c>
      <c r="B86" s="408" t="s">
        <v>3951</v>
      </c>
      <c r="C86" s="111">
        <v>5.9275257999999997E-2</v>
      </c>
      <c r="D86" s="4" t="s">
        <v>1093</v>
      </c>
      <c r="E86" s="335">
        <v>3151</v>
      </c>
      <c r="F86" s="385">
        <v>1.909673E-4</v>
      </c>
      <c r="G86" s="4" t="s">
        <v>1093</v>
      </c>
      <c r="H86" s="99">
        <v>-0.28613502499999999</v>
      </c>
      <c r="I86" s="217">
        <v>5.773846E-4</v>
      </c>
      <c r="J86" s="1"/>
      <c r="K86" s="1"/>
      <c r="L86" s="1"/>
      <c r="M86" s="4"/>
      <c r="N86" s="1"/>
      <c r="O86" s="1"/>
      <c r="P86" s="1"/>
      <c r="Q86" s="1"/>
      <c r="R86" s="1"/>
      <c r="S86" s="1"/>
      <c r="T86" s="1"/>
      <c r="U86" s="1"/>
    </row>
    <row r="87" spans="1:21" ht="22.5" x14ac:dyDescent="0.2">
      <c r="A87" s="94" t="s">
        <v>101</v>
      </c>
      <c r="B87" s="408" t="s">
        <v>3868</v>
      </c>
      <c r="C87" s="111">
        <v>-6.2314783999999998E-2</v>
      </c>
      <c r="D87" s="4" t="s">
        <v>1093</v>
      </c>
      <c r="E87" s="335">
        <v>11191</v>
      </c>
      <c r="F87" s="385">
        <v>6.78234E-4</v>
      </c>
      <c r="G87" s="4" t="s">
        <v>1093</v>
      </c>
      <c r="H87" s="99">
        <v>-0.50877886100000003</v>
      </c>
      <c r="I87" s="217">
        <v>5.2988640000000004E-3</v>
      </c>
      <c r="J87" s="1"/>
      <c r="K87" s="1"/>
      <c r="L87" s="1"/>
      <c r="M87" s="4"/>
      <c r="N87" s="1"/>
      <c r="O87" s="1"/>
      <c r="P87" s="1"/>
      <c r="Q87" s="1"/>
      <c r="R87" s="1"/>
      <c r="S87" s="1"/>
      <c r="T87" s="1"/>
      <c r="U87" s="1"/>
    </row>
    <row r="88" spans="1:21" ht="22.5" x14ac:dyDescent="0.2">
      <c r="A88" s="94" t="s">
        <v>102</v>
      </c>
      <c r="B88" s="408" t="s">
        <v>3952</v>
      </c>
      <c r="C88" s="111">
        <v>-4.3638507999999999E-2</v>
      </c>
      <c r="D88" s="4" t="s">
        <v>1093</v>
      </c>
      <c r="E88" s="335">
        <v>4184</v>
      </c>
      <c r="F88" s="385">
        <v>2.5357260000000002E-4</v>
      </c>
      <c r="G88" s="4" t="s">
        <v>1093</v>
      </c>
      <c r="H88" s="99">
        <v>-0.35501772799999998</v>
      </c>
      <c r="I88" s="217">
        <v>1.0528241E-3</v>
      </c>
      <c r="J88" s="1"/>
      <c r="K88" s="1"/>
      <c r="L88" s="1"/>
      <c r="M88" s="4"/>
      <c r="N88" s="1"/>
      <c r="O88" s="1"/>
      <c r="P88" s="1"/>
      <c r="Q88" s="1"/>
      <c r="R88" s="1"/>
      <c r="S88" s="1"/>
      <c r="T88" s="1"/>
      <c r="U88" s="1"/>
    </row>
    <row r="89" spans="1:21" ht="22.5" x14ac:dyDescent="0.2">
      <c r="A89" s="94" t="s">
        <v>103</v>
      </c>
      <c r="B89" s="408" t="s">
        <v>3953</v>
      </c>
      <c r="C89" s="111">
        <v>1.5925760800000001E-2</v>
      </c>
      <c r="D89" s="4" t="s">
        <v>1093</v>
      </c>
      <c r="E89" s="335">
        <v>20569</v>
      </c>
      <c r="F89" s="385">
        <v>1.2465906000000001E-3</v>
      </c>
      <c r="G89" s="4" t="s">
        <v>1093</v>
      </c>
      <c r="H89" s="99">
        <v>-0.17953729600000001</v>
      </c>
      <c r="I89" s="217">
        <v>2.0576470000000001E-3</v>
      </c>
      <c r="J89" s="1"/>
      <c r="K89" s="1"/>
      <c r="L89" s="1"/>
      <c r="M89" s="4"/>
      <c r="N89" s="1"/>
      <c r="O89" s="1"/>
      <c r="P89" s="1"/>
      <c r="Q89" s="1"/>
      <c r="R89" s="1"/>
      <c r="S89" s="1"/>
      <c r="T89" s="1"/>
      <c r="U89" s="1"/>
    </row>
    <row r="90" spans="1:21" x14ac:dyDescent="0.2">
      <c r="A90" s="94" t="s">
        <v>104</v>
      </c>
      <c r="B90" s="408" t="s">
        <v>3954</v>
      </c>
      <c r="C90" s="111">
        <v>1.4745755000000001E-3</v>
      </c>
      <c r="D90" s="4" t="s">
        <v>1093</v>
      </c>
      <c r="E90" s="335">
        <v>16046</v>
      </c>
      <c r="F90" s="385">
        <v>9.724728E-4</v>
      </c>
      <c r="G90" s="4" t="s">
        <v>1093</v>
      </c>
      <c r="H90" s="99">
        <v>-0.23786453900000001</v>
      </c>
      <c r="I90" s="217">
        <v>2.2894237999999999E-3</v>
      </c>
      <c r="J90" s="1"/>
      <c r="K90" s="1"/>
      <c r="L90" s="1"/>
      <c r="M90" s="4"/>
      <c r="N90" s="1"/>
      <c r="O90" s="1"/>
      <c r="P90" s="1"/>
      <c r="Q90" s="1"/>
      <c r="R90" s="1"/>
      <c r="S90" s="1"/>
      <c r="T90" s="1"/>
      <c r="U90" s="1"/>
    </row>
    <row r="91" spans="1:21" x14ac:dyDescent="0.2">
      <c r="A91" s="94" t="s">
        <v>105</v>
      </c>
      <c r="B91" s="408" t="s">
        <v>3955</v>
      </c>
      <c r="C91" s="111">
        <v>7.8271759499999996E-2</v>
      </c>
      <c r="D91" s="4" t="s">
        <v>1093</v>
      </c>
      <c r="E91" s="335">
        <v>1403</v>
      </c>
      <c r="F91" s="385">
        <v>8.5029299999999996E-5</v>
      </c>
      <c r="G91" s="4" t="s">
        <v>1093</v>
      </c>
      <c r="H91" s="99">
        <v>-0.18524971000000001</v>
      </c>
      <c r="I91" s="217">
        <v>1.458319E-4</v>
      </c>
      <c r="J91" s="1"/>
      <c r="K91" s="1"/>
      <c r="L91" s="1"/>
      <c r="M91" s="4"/>
      <c r="N91" s="1"/>
      <c r="O91" s="1"/>
      <c r="P91" s="1"/>
      <c r="Q91" s="1"/>
      <c r="R91" s="1"/>
      <c r="S91" s="1"/>
      <c r="T91" s="1"/>
      <c r="U91" s="1"/>
    </row>
    <row r="92" spans="1:21" x14ac:dyDescent="0.2">
      <c r="A92" s="94" t="s">
        <v>106</v>
      </c>
      <c r="B92" s="408" t="s">
        <v>3956</v>
      </c>
      <c r="C92" s="111">
        <v>6.2491041999999997E-2</v>
      </c>
      <c r="D92" s="4" t="s">
        <v>1093</v>
      </c>
      <c r="E92" s="335">
        <v>12876</v>
      </c>
      <c r="F92" s="385">
        <v>7.8035400000000003E-4</v>
      </c>
      <c r="G92" s="4" t="s">
        <v>1093</v>
      </c>
      <c r="H92" s="99">
        <v>-0.131525698</v>
      </c>
      <c r="I92" s="217">
        <v>8.9144889999999996E-4</v>
      </c>
      <c r="J92" s="1"/>
      <c r="K92" s="1"/>
      <c r="L92" s="1"/>
      <c r="M92" s="4"/>
      <c r="N92" s="1"/>
      <c r="O92" s="1"/>
      <c r="P92" s="1"/>
      <c r="Q92" s="1"/>
      <c r="R92" s="1"/>
      <c r="S92" s="1"/>
      <c r="T92" s="1"/>
      <c r="U92" s="1"/>
    </row>
    <row r="93" spans="1:21" ht="22.5" x14ac:dyDescent="0.2">
      <c r="A93" s="94" t="s">
        <v>107</v>
      </c>
      <c r="B93" s="408" t="s">
        <v>3957</v>
      </c>
      <c r="C93" s="111">
        <v>-2.7050879E-2</v>
      </c>
      <c r="D93" s="4" t="s">
        <v>1093</v>
      </c>
      <c r="E93" s="335">
        <v>19347</v>
      </c>
      <c r="F93" s="385">
        <v>1.1725310000000001E-3</v>
      </c>
      <c r="G93" s="4" t="s">
        <v>1093</v>
      </c>
      <c r="H93" s="99">
        <v>-0.23701542</v>
      </c>
      <c r="I93" s="217">
        <v>2.7474914E-3</v>
      </c>
      <c r="J93" s="1"/>
      <c r="K93" s="1"/>
      <c r="L93" s="1"/>
      <c r="M93" s="4"/>
      <c r="N93" s="1"/>
      <c r="O93" s="1"/>
      <c r="P93" s="1"/>
      <c r="Q93" s="1"/>
      <c r="R93" s="1"/>
      <c r="S93" s="1"/>
      <c r="T93" s="1"/>
      <c r="U93" s="1"/>
    </row>
    <row r="94" spans="1:21" x14ac:dyDescent="0.2">
      <c r="A94" s="94" t="s">
        <v>108</v>
      </c>
      <c r="B94" s="408" t="s">
        <v>3958</v>
      </c>
      <c r="C94" s="111">
        <v>-4.2042501000000003E-2</v>
      </c>
      <c r="D94" s="4" t="s">
        <v>1093</v>
      </c>
      <c r="E94" s="335">
        <v>8906</v>
      </c>
      <c r="F94" s="385">
        <v>5.3975089999999996E-4</v>
      </c>
      <c r="G94" s="4" t="s">
        <v>1093</v>
      </c>
      <c r="H94" s="99">
        <v>-0.289339291</v>
      </c>
      <c r="I94" s="217">
        <v>1.6576379000000001E-3</v>
      </c>
      <c r="J94" s="1"/>
      <c r="K94" s="1"/>
      <c r="L94" s="1"/>
      <c r="M94" s="4"/>
      <c r="N94" s="1"/>
      <c r="O94" s="1"/>
      <c r="P94" s="1"/>
      <c r="Q94" s="1"/>
      <c r="R94" s="1"/>
      <c r="S94" s="1"/>
      <c r="T94" s="1"/>
      <c r="U94" s="1"/>
    </row>
    <row r="95" spans="1:21" x14ac:dyDescent="0.2">
      <c r="A95" s="94" t="s">
        <v>109</v>
      </c>
      <c r="B95" s="408" t="s">
        <v>3959</v>
      </c>
      <c r="C95" s="111">
        <v>-3.4807754000000003E-2</v>
      </c>
      <c r="D95" s="4" t="s">
        <v>1093</v>
      </c>
      <c r="E95" s="335">
        <v>7695</v>
      </c>
      <c r="F95" s="385">
        <v>4.6635790000000002E-4</v>
      </c>
      <c r="G95" s="4" t="s">
        <v>1093</v>
      </c>
      <c r="H95" s="99">
        <v>-0.14613848199999999</v>
      </c>
      <c r="I95" s="217">
        <v>6.020709E-4</v>
      </c>
      <c r="J95" s="1"/>
      <c r="K95" s="1"/>
      <c r="L95" s="1"/>
      <c r="M95" s="4"/>
      <c r="N95" s="1"/>
      <c r="O95" s="1"/>
      <c r="P95" s="1"/>
      <c r="Q95" s="1"/>
      <c r="R95" s="1"/>
      <c r="S95" s="1"/>
      <c r="T95" s="1"/>
      <c r="U95" s="1"/>
    </row>
    <row r="96" spans="1:21" x14ac:dyDescent="0.2">
      <c r="A96" s="94" t="s">
        <v>110</v>
      </c>
      <c r="B96" s="408" t="s">
        <v>3960</v>
      </c>
      <c r="C96" s="111">
        <v>-1.6177203000000001E-2</v>
      </c>
      <c r="D96" s="4" t="s">
        <v>1093</v>
      </c>
      <c r="E96" s="335">
        <v>3757</v>
      </c>
      <c r="F96" s="385">
        <v>2.2769420000000001E-4</v>
      </c>
      <c r="G96" s="4" t="s">
        <v>1093</v>
      </c>
      <c r="H96" s="99">
        <v>-4.9582595E-2</v>
      </c>
      <c r="I96" s="217">
        <v>8.9602E-5</v>
      </c>
      <c r="J96" s="1"/>
      <c r="K96" s="1"/>
      <c r="L96" s="1"/>
      <c r="M96" s="4"/>
      <c r="N96" s="1"/>
      <c r="O96" s="1"/>
      <c r="P96" s="1"/>
      <c r="Q96" s="1"/>
      <c r="R96" s="1"/>
      <c r="S96" s="1"/>
      <c r="T96" s="1"/>
      <c r="U96" s="1"/>
    </row>
    <row r="97" spans="1:21" x14ac:dyDescent="0.2">
      <c r="A97" s="94" t="s">
        <v>111</v>
      </c>
      <c r="B97" s="408" t="s">
        <v>3961</v>
      </c>
      <c r="C97" s="111">
        <v>4.5109699E-3</v>
      </c>
      <c r="D97" s="4" t="s">
        <v>1093</v>
      </c>
      <c r="E97" s="335">
        <v>4700</v>
      </c>
      <c r="F97" s="385">
        <v>2.8484499999999999E-4</v>
      </c>
      <c r="G97" s="4" t="s">
        <v>1093</v>
      </c>
      <c r="H97" s="99">
        <v>-4.0620534999999999E-2</v>
      </c>
      <c r="I97" s="217">
        <v>9.0973500000000006E-5</v>
      </c>
      <c r="J97" s="1"/>
      <c r="K97" s="1"/>
      <c r="L97" s="1"/>
      <c r="M97" s="4"/>
      <c r="N97" s="1"/>
      <c r="O97" s="1"/>
      <c r="P97" s="1"/>
      <c r="Q97" s="1"/>
      <c r="R97" s="1"/>
      <c r="S97" s="1"/>
      <c r="T97" s="1"/>
      <c r="U97" s="1"/>
    </row>
    <row r="98" spans="1:21" ht="22.5" x14ac:dyDescent="0.2">
      <c r="A98" s="94" t="s">
        <v>112</v>
      </c>
      <c r="B98" s="408" t="s">
        <v>3962</v>
      </c>
      <c r="C98" s="111">
        <v>0.14384205580000001</v>
      </c>
      <c r="D98" s="4" t="s">
        <v>1093</v>
      </c>
      <c r="E98" s="335">
        <v>15921</v>
      </c>
      <c r="F98" s="385">
        <v>9.648972E-4</v>
      </c>
      <c r="G98" s="4" t="s">
        <v>1093</v>
      </c>
      <c r="H98" s="99">
        <v>-0.273013699</v>
      </c>
      <c r="I98" s="217">
        <v>2.7333195999999999E-3</v>
      </c>
      <c r="J98" s="1"/>
      <c r="K98" s="1"/>
      <c r="L98" s="1"/>
      <c r="M98" s="4"/>
      <c r="N98" s="1"/>
      <c r="O98" s="1"/>
      <c r="P98" s="1"/>
      <c r="Q98" s="1"/>
      <c r="R98" s="1"/>
      <c r="S98" s="1"/>
      <c r="T98" s="1"/>
      <c r="U98" s="1"/>
    </row>
    <row r="99" spans="1:21" ht="22.5" x14ac:dyDescent="0.2">
      <c r="A99" s="94" t="s">
        <v>113</v>
      </c>
      <c r="B99" s="408" t="s">
        <v>3866</v>
      </c>
      <c r="C99" s="111">
        <v>-5.1245287E-2</v>
      </c>
      <c r="D99" s="4" t="s">
        <v>1093</v>
      </c>
      <c r="E99" s="335">
        <v>25498</v>
      </c>
      <c r="F99" s="385">
        <v>1.5453142E-3</v>
      </c>
      <c r="G99" s="4" t="s">
        <v>1093</v>
      </c>
      <c r="H99" s="99">
        <v>-0.524273294</v>
      </c>
      <c r="I99" s="217">
        <v>1.2846007899999999E-2</v>
      </c>
      <c r="J99" s="1"/>
      <c r="K99" s="1"/>
      <c r="L99" s="1"/>
      <c r="M99" s="4"/>
      <c r="N99" s="1"/>
      <c r="O99" s="1"/>
      <c r="P99" s="1"/>
      <c r="Q99" s="1"/>
      <c r="R99" s="1"/>
      <c r="S99" s="1"/>
      <c r="T99" s="1"/>
      <c r="U99" s="1"/>
    </row>
    <row r="100" spans="1:21" ht="22.5" x14ac:dyDescent="0.2">
      <c r="A100" s="94" t="s">
        <v>114</v>
      </c>
      <c r="B100" s="408" t="s">
        <v>3963</v>
      </c>
      <c r="C100" s="111">
        <v>-1.7222221999999999E-2</v>
      </c>
      <c r="D100" s="4" t="s">
        <v>1093</v>
      </c>
      <c r="E100" s="335">
        <v>1615</v>
      </c>
      <c r="F100" s="385">
        <v>9.7877599999999999E-5</v>
      </c>
      <c r="G100" s="4" t="s">
        <v>1093</v>
      </c>
      <c r="H100" s="99">
        <v>-8.7054832999999998E-2</v>
      </c>
      <c r="I100" s="217">
        <v>7.0401599999999994E-5</v>
      </c>
      <c r="J100" s="1"/>
      <c r="K100" s="1"/>
      <c r="L100" s="1"/>
      <c r="M100" s="4"/>
      <c r="N100" s="1"/>
      <c r="O100" s="1"/>
      <c r="P100" s="1"/>
      <c r="Q100" s="1"/>
      <c r="R100" s="1"/>
      <c r="S100" s="1"/>
      <c r="T100" s="1"/>
      <c r="U100" s="1"/>
    </row>
    <row r="101" spans="1:21" x14ac:dyDescent="0.2">
      <c r="A101" s="94" t="s">
        <v>115</v>
      </c>
      <c r="B101" s="408" t="s">
        <v>3964</v>
      </c>
      <c r="C101" s="111">
        <v>5.4880438999999996E-3</v>
      </c>
      <c r="D101" s="4" t="s">
        <v>1093</v>
      </c>
      <c r="E101" s="335">
        <v>2108</v>
      </c>
      <c r="F101" s="385">
        <v>1.27756E-4</v>
      </c>
      <c r="G101" s="4" t="s">
        <v>1093</v>
      </c>
      <c r="H101" s="99">
        <v>-0.17816764099999999</v>
      </c>
      <c r="I101" s="217">
        <v>2.0891909999999999E-4</v>
      </c>
      <c r="J101" s="1"/>
      <c r="K101" s="1"/>
      <c r="L101" s="1"/>
      <c r="M101" s="4"/>
      <c r="N101" s="1"/>
      <c r="O101" s="1"/>
      <c r="P101" s="1"/>
      <c r="Q101" s="1"/>
      <c r="R101" s="1"/>
      <c r="S101" s="1"/>
      <c r="T101" s="1"/>
      <c r="U101" s="1"/>
    </row>
    <row r="102" spans="1:21" ht="33.75" x14ac:dyDescent="0.2">
      <c r="A102" s="94" t="s">
        <v>116</v>
      </c>
      <c r="B102" s="408" t="s">
        <v>3865</v>
      </c>
      <c r="C102" s="111">
        <v>1.0797762299999999E-2</v>
      </c>
      <c r="D102" s="4" t="s">
        <v>1093</v>
      </c>
      <c r="E102" s="335">
        <v>235438</v>
      </c>
      <c r="F102" s="385">
        <v>1.4268793300000001E-2</v>
      </c>
      <c r="G102" s="4" t="s">
        <v>1093</v>
      </c>
      <c r="H102" s="99">
        <v>-0.277285438</v>
      </c>
      <c r="I102" s="217">
        <v>4.1295115299999997E-2</v>
      </c>
      <c r="J102" s="1"/>
      <c r="K102" s="1"/>
      <c r="L102" s="1"/>
      <c r="M102" s="4"/>
      <c r="N102" s="1"/>
      <c r="O102" s="1"/>
      <c r="P102" s="1"/>
      <c r="Q102" s="1"/>
      <c r="R102" s="1"/>
      <c r="S102" s="1"/>
      <c r="T102" s="1"/>
      <c r="U102" s="1"/>
    </row>
    <row r="103" spans="1:21" ht="22.5" x14ac:dyDescent="0.2">
      <c r="A103" s="94" t="s">
        <v>117</v>
      </c>
      <c r="B103" s="408" t="s">
        <v>3965</v>
      </c>
      <c r="C103" s="111">
        <v>2.1073850099999999E-2</v>
      </c>
      <c r="D103" s="4" t="s">
        <v>1093</v>
      </c>
      <c r="E103" s="335">
        <v>19512</v>
      </c>
      <c r="F103" s="385">
        <v>1.1825308000000001E-3</v>
      </c>
      <c r="G103" s="4" t="s">
        <v>1093</v>
      </c>
      <c r="H103" s="99">
        <v>-0.124551328</v>
      </c>
      <c r="I103" s="217">
        <v>1.2690576000000001E-3</v>
      </c>
      <c r="J103" s="1"/>
      <c r="K103" s="1"/>
      <c r="L103" s="1"/>
      <c r="M103" s="4"/>
      <c r="N103" s="1"/>
      <c r="O103" s="1"/>
      <c r="P103" s="1"/>
      <c r="Q103" s="1"/>
      <c r="R103" s="1"/>
      <c r="S103" s="1"/>
      <c r="T103" s="1"/>
      <c r="U103" s="1"/>
    </row>
    <row r="104" spans="1:21" ht="22.5" x14ac:dyDescent="0.2">
      <c r="A104" s="94" t="s">
        <v>118</v>
      </c>
      <c r="B104" s="408" t="s">
        <v>3966</v>
      </c>
      <c r="C104" s="111">
        <v>-2.9181301999999999E-2</v>
      </c>
      <c r="D104" s="4" t="s">
        <v>1093</v>
      </c>
      <c r="E104" s="335">
        <v>5822</v>
      </c>
      <c r="F104" s="385">
        <v>3.5284409999999998E-4</v>
      </c>
      <c r="G104" s="4" t="s">
        <v>1093</v>
      </c>
      <c r="H104" s="99">
        <v>-0.18981352600000001</v>
      </c>
      <c r="I104" s="217">
        <v>6.2355709999999999E-4</v>
      </c>
      <c r="J104" s="1"/>
      <c r="K104" s="1"/>
      <c r="L104" s="1"/>
      <c r="M104" s="4"/>
      <c r="N104" s="1"/>
      <c r="O104" s="1"/>
      <c r="P104" s="1"/>
      <c r="Q104" s="1"/>
      <c r="R104" s="1"/>
      <c r="S104" s="1"/>
      <c r="T104" s="1"/>
      <c r="U104" s="1"/>
    </row>
    <row r="105" spans="1:21" x14ac:dyDescent="0.2">
      <c r="A105" s="94" t="s">
        <v>119</v>
      </c>
      <c r="B105" s="408" t="s">
        <v>3967</v>
      </c>
      <c r="C105" s="111">
        <v>1.3935527200000001E-2</v>
      </c>
      <c r="D105" s="4" t="s">
        <v>1093</v>
      </c>
      <c r="E105" s="335">
        <v>9264</v>
      </c>
      <c r="F105" s="385">
        <v>5.6144759999999995E-4</v>
      </c>
      <c r="G105" s="4" t="s">
        <v>1093</v>
      </c>
      <c r="H105" s="99">
        <v>-0.23298559399999999</v>
      </c>
      <c r="I105" s="217">
        <v>1.2864294000000001E-3</v>
      </c>
      <c r="J105" s="1"/>
      <c r="K105" s="1"/>
      <c r="L105" s="1"/>
      <c r="M105" s="4"/>
      <c r="N105" s="1"/>
      <c r="O105" s="1"/>
      <c r="P105" s="1"/>
      <c r="Q105" s="1"/>
      <c r="R105" s="1"/>
      <c r="S105" s="1"/>
      <c r="T105" s="1"/>
      <c r="U105" s="1"/>
    </row>
    <row r="106" spans="1:21" ht="33.75" x14ac:dyDescent="0.2">
      <c r="A106" s="94" t="s">
        <v>120</v>
      </c>
      <c r="B106" s="408" t="s">
        <v>3867</v>
      </c>
      <c r="C106" s="111">
        <v>9.4063222799999999E-2</v>
      </c>
      <c r="D106" s="4" t="s">
        <v>1093</v>
      </c>
      <c r="E106" s="335">
        <v>22846</v>
      </c>
      <c r="F106" s="385">
        <v>1.3845889000000001E-3</v>
      </c>
      <c r="G106" s="4" t="s">
        <v>1093</v>
      </c>
      <c r="H106" s="99">
        <v>-0.40370109399999998</v>
      </c>
      <c r="I106" s="217">
        <v>7.0707901999999996E-3</v>
      </c>
      <c r="J106" s="1"/>
      <c r="K106" s="1"/>
      <c r="L106" s="1"/>
      <c r="M106" s="4"/>
      <c r="N106" s="1"/>
      <c r="O106" s="1"/>
      <c r="P106" s="1"/>
      <c r="Q106" s="1"/>
      <c r="R106" s="1"/>
      <c r="S106" s="1"/>
      <c r="T106" s="1"/>
      <c r="U106" s="1"/>
    </row>
    <row r="107" spans="1:21" ht="33.75" x14ac:dyDescent="0.2">
      <c r="A107" s="94" t="s">
        <v>121</v>
      </c>
      <c r="B107" s="408" t="s">
        <v>3968</v>
      </c>
      <c r="C107" s="111">
        <v>3.9963111000000003E-3</v>
      </c>
      <c r="D107" s="4" t="s">
        <v>1093</v>
      </c>
      <c r="E107" s="335">
        <v>10653</v>
      </c>
      <c r="F107" s="385">
        <v>6.4562840000000001E-4</v>
      </c>
      <c r="G107" s="4" t="s">
        <v>1093</v>
      </c>
      <c r="H107" s="99">
        <v>-0.18455297000000001</v>
      </c>
      <c r="I107" s="217">
        <v>1.1021965999999999E-3</v>
      </c>
      <c r="J107" s="1"/>
      <c r="K107" s="1"/>
      <c r="L107" s="1"/>
      <c r="M107" s="4"/>
      <c r="N107" s="1"/>
      <c r="O107" s="1"/>
      <c r="P107" s="1"/>
      <c r="Q107" s="1"/>
      <c r="R107" s="1"/>
      <c r="S107" s="1"/>
      <c r="T107" s="1"/>
      <c r="U107" s="1"/>
    </row>
    <row r="108" spans="1:21" x14ac:dyDescent="0.2">
      <c r="A108" s="94" t="s">
        <v>122</v>
      </c>
      <c r="B108" s="408" t="s">
        <v>3969</v>
      </c>
      <c r="C108" s="111">
        <v>1.40613093E-2</v>
      </c>
      <c r="D108" s="4" t="s">
        <v>1093</v>
      </c>
      <c r="E108" s="335">
        <v>35578</v>
      </c>
      <c r="F108" s="385">
        <v>2.1562157999999998E-3</v>
      </c>
      <c r="G108" s="4" t="s">
        <v>1093</v>
      </c>
      <c r="H108" s="99">
        <v>-0.13752393900000001</v>
      </c>
      <c r="I108" s="217">
        <v>2.5934307000000001E-3</v>
      </c>
      <c r="J108" s="1"/>
      <c r="K108" s="1"/>
      <c r="L108" s="1"/>
      <c r="M108" s="4"/>
      <c r="N108" s="1"/>
      <c r="O108" s="1"/>
      <c r="P108" s="1"/>
      <c r="Q108" s="1"/>
      <c r="R108" s="1"/>
      <c r="S108" s="1"/>
      <c r="T108" s="1"/>
      <c r="U108" s="1"/>
    </row>
    <row r="109" spans="1:21" x14ac:dyDescent="0.2">
      <c r="A109" s="94" t="s">
        <v>123</v>
      </c>
      <c r="B109" s="408" t="s">
        <v>3970</v>
      </c>
      <c r="C109" s="111">
        <v>-2.7517507E-2</v>
      </c>
      <c r="D109" s="4" t="s">
        <v>1093</v>
      </c>
      <c r="E109" s="335">
        <v>8318</v>
      </c>
      <c r="F109" s="385">
        <v>5.0411499999999997E-4</v>
      </c>
      <c r="G109" s="4" t="s">
        <v>1093</v>
      </c>
      <c r="H109" s="99">
        <v>-0.15638945200000001</v>
      </c>
      <c r="I109" s="217">
        <v>7.0493040000000002E-4</v>
      </c>
      <c r="J109" s="1"/>
      <c r="K109" s="1"/>
      <c r="L109" s="1"/>
      <c r="M109" s="4"/>
      <c r="N109" s="1"/>
      <c r="O109" s="1"/>
      <c r="P109" s="1"/>
      <c r="Q109" s="1"/>
      <c r="R109" s="1"/>
      <c r="S109" s="1"/>
      <c r="T109" s="1"/>
      <c r="U109" s="1"/>
    </row>
    <row r="110" spans="1:21" ht="22.5" x14ac:dyDescent="0.2">
      <c r="A110" s="94" t="s">
        <v>124</v>
      </c>
      <c r="B110" s="408" t="s">
        <v>3971</v>
      </c>
      <c r="C110" s="111">
        <v>-3.0935150000000002E-2</v>
      </c>
      <c r="D110" s="4" t="s">
        <v>1093</v>
      </c>
      <c r="E110" s="335">
        <v>12207</v>
      </c>
      <c r="F110" s="385">
        <v>7.3980900000000002E-4</v>
      </c>
      <c r="G110" s="4" t="s">
        <v>1093</v>
      </c>
      <c r="H110" s="99">
        <v>-0.106238102</v>
      </c>
      <c r="I110" s="217">
        <v>6.6332939999999996E-4</v>
      </c>
      <c r="J110" s="1"/>
      <c r="K110" s="1"/>
      <c r="L110" s="1"/>
      <c r="M110" s="4"/>
      <c r="N110" s="1"/>
      <c r="O110" s="1"/>
      <c r="P110" s="1"/>
      <c r="Q110" s="1"/>
      <c r="R110" s="1"/>
      <c r="S110" s="1"/>
      <c r="T110" s="1"/>
      <c r="U110" s="1"/>
    </row>
    <row r="111" spans="1:21" ht="33.75" x14ac:dyDescent="0.2">
      <c r="A111" s="94" t="s">
        <v>125</v>
      </c>
      <c r="B111" s="408" t="s">
        <v>3972</v>
      </c>
      <c r="C111" s="111">
        <v>-1.8276761999999998E-2</v>
      </c>
      <c r="D111" s="4" t="s">
        <v>1093</v>
      </c>
      <c r="E111" s="335">
        <v>3108</v>
      </c>
      <c r="F111" s="385">
        <v>1.883613E-4</v>
      </c>
      <c r="G111" s="4" t="s">
        <v>1093</v>
      </c>
      <c r="H111" s="99">
        <v>-0.17340425500000001</v>
      </c>
      <c r="I111" s="217">
        <v>2.9806400000000001E-4</v>
      </c>
      <c r="J111" s="1"/>
      <c r="K111" s="1"/>
      <c r="L111" s="1"/>
      <c r="M111" s="4"/>
      <c r="N111" s="1"/>
      <c r="O111" s="1"/>
      <c r="P111" s="1"/>
      <c r="Q111" s="1"/>
      <c r="R111" s="1"/>
      <c r="S111" s="1"/>
      <c r="T111" s="1"/>
      <c r="U111" s="1"/>
    </row>
    <row r="112" spans="1:21" ht="33.75" x14ac:dyDescent="0.2">
      <c r="A112" s="94" t="s">
        <v>126</v>
      </c>
      <c r="B112" s="408" t="s">
        <v>3973</v>
      </c>
      <c r="C112" s="111">
        <v>2.9490432999999998E-3</v>
      </c>
      <c r="D112" s="4" t="s">
        <v>1093</v>
      </c>
      <c r="E112" s="335">
        <v>12486</v>
      </c>
      <c r="F112" s="385">
        <v>7.5671790000000005E-4</v>
      </c>
      <c r="G112" s="4" t="s">
        <v>1093</v>
      </c>
      <c r="H112" s="99">
        <v>-0.14619803100000001</v>
      </c>
      <c r="I112" s="217">
        <v>9.7739380000000007E-4</v>
      </c>
      <c r="J112" s="1"/>
      <c r="K112" s="1"/>
      <c r="L112" s="1"/>
      <c r="M112" s="4"/>
      <c r="N112" s="1"/>
      <c r="O112" s="1"/>
      <c r="P112" s="1"/>
      <c r="Q112" s="1"/>
      <c r="R112" s="1"/>
      <c r="S112" s="1"/>
      <c r="T112" s="1"/>
      <c r="U112" s="1"/>
    </row>
    <row r="113" spans="1:21" ht="45" x14ac:dyDescent="0.2">
      <c r="A113" s="94" t="s">
        <v>127</v>
      </c>
      <c r="B113" s="408" t="s">
        <v>3974</v>
      </c>
      <c r="C113" s="111">
        <v>1.32300418E-2</v>
      </c>
      <c r="D113" s="4" t="s">
        <v>1093</v>
      </c>
      <c r="E113" s="335">
        <v>15347</v>
      </c>
      <c r="F113" s="385">
        <v>9.3010969999999995E-4</v>
      </c>
      <c r="G113" s="4" t="s">
        <v>1093</v>
      </c>
      <c r="H113" s="99">
        <v>-0.238059776</v>
      </c>
      <c r="I113" s="217">
        <v>2.1920501000000001E-3</v>
      </c>
      <c r="J113" s="1"/>
      <c r="K113" s="1"/>
      <c r="L113" s="1"/>
      <c r="M113" s="4"/>
      <c r="N113" s="1"/>
      <c r="O113" s="1"/>
      <c r="P113" s="1"/>
      <c r="Q113" s="1"/>
      <c r="R113" s="1"/>
      <c r="S113" s="1"/>
      <c r="T113" s="1"/>
      <c r="U113" s="1"/>
    </row>
    <row r="114" spans="1:21" ht="45" x14ac:dyDescent="0.2">
      <c r="A114" s="94" t="s">
        <v>128</v>
      </c>
      <c r="B114" s="408" t="s">
        <v>3975</v>
      </c>
      <c r="C114" s="111">
        <v>-8.572339E-3</v>
      </c>
      <c r="D114" s="4" t="s">
        <v>1093</v>
      </c>
      <c r="E114" s="335">
        <v>23840</v>
      </c>
      <c r="F114" s="385">
        <v>1.4448306E-3</v>
      </c>
      <c r="G114" s="4" t="s">
        <v>1093</v>
      </c>
      <c r="H114" s="99">
        <v>-0.23371154899999999</v>
      </c>
      <c r="I114" s="217">
        <v>3.3239617000000001E-3</v>
      </c>
      <c r="J114" s="1"/>
      <c r="K114" s="1"/>
      <c r="L114" s="1"/>
      <c r="M114" s="4"/>
      <c r="N114" s="1"/>
      <c r="O114" s="1"/>
      <c r="P114" s="1"/>
      <c r="Q114" s="1"/>
      <c r="R114" s="1"/>
      <c r="S114" s="1"/>
      <c r="T114" s="1"/>
      <c r="U114" s="1"/>
    </row>
    <row r="115" spans="1:21" ht="33.75" x14ac:dyDescent="0.2">
      <c r="A115" s="94" t="s">
        <v>129</v>
      </c>
      <c r="B115" s="408" t="s">
        <v>3976</v>
      </c>
      <c r="C115" s="111">
        <v>8.6200903699999998E-2</v>
      </c>
      <c r="D115" s="4" t="s">
        <v>1093</v>
      </c>
      <c r="E115" s="335">
        <v>1704</v>
      </c>
      <c r="F115" s="385">
        <v>1.032715E-4</v>
      </c>
      <c r="G115" s="4" t="s">
        <v>1093</v>
      </c>
      <c r="H115" s="99">
        <v>-0.45472000000000001</v>
      </c>
      <c r="I115" s="217">
        <v>6.4961480000000002E-4</v>
      </c>
      <c r="J115" s="1"/>
      <c r="K115" s="1"/>
      <c r="L115" s="1"/>
      <c r="M115" s="4"/>
      <c r="N115" s="1"/>
      <c r="O115" s="1"/>
      <c r="P115" s="1"/>
      <c r="Q115" s="1"/>
      <c r="R115" s="1"/>
      <c r="S115" s="1"/>
      <c r="T115" s="1"/>
      <c r="U115" s="1"/>
    </row>
    <row r="116" spans="1:21" ht="33.75" x14ac:dyDescent="0.2">
      <c r="A116" s="94" t="s">
        <v>130</v>
      </c>
      <c r="B116" s="408" t="s">
        <v>3977</v>
      </c>
      <c r="C116" s="111">
        <v>8.0678580700000002E-2</v>
      </c>
      <c r="D116" s="4" t="s">
        <v>1093</v>
      </c>
      <c r="E116" s="335">
        <v>5897</v>
      </c>
      <c r="F116" s="385">
        <v>3.5738950000000001E-4</v>
      </c>
      <c r="G116" s="4" t="s">
        <v>1093</v>
      </c>
      <c r="H116" s="99">
        <v>-0.293349311</v>
      </c>
      <c r="I116" s="217">
        <v>1.1191113E-3</v>
      </c>
      <c r="J116" s="1"/>
      <c r="K116" s="1"/>
      <c r="L116" s="1"/>
      <c r="M116" s="4"/>
      <c r="N116" s="1"/>
      <c r="O116" s="1"/>
      <c r="P116" s="1"/>
      <c r="Q116" s="1"/>
      <c r="R116" s="1"/>
      <c r="S116" s="1"/>
      <c r="T116" s="1"/>
      <c r="U116" s="1"/>
    </row>
    <row r="117" spans="1:21" ht="22.5" x14ac:dyDescent="0.2">
      <c r="A117" s="94" t="s">
        <v>131</v>
      </c>
      <c r="B117" s="408" t="s">
        <v>3978</v>
      </c>
      <c r="C117" s="111">
        <v>9.6763648300000005E-2</v>
      </c>
      <c r="D117" s="4" t="s">
        <v>1093</v>
      </c>
      <c r="E117" s="335">
        <v>3324</v>
      </c>
      <c r="F117" s="385">
        <v>2.014521E-4</v>
      </c>
      <c r="G117" s="4" t="s">
        <v>1093</v>
      </c>
      <c r="H117" s="99">
        <v>-9.2399400000000003E-3</v>
      </c>
      <c r="I117" s="217">
        <v>1.41718E-5</v>
      </c>
      <c r="J117" s="1"/>
      <c r="K117" s="1"/>
      <c r="L117" s="1"/>
      <c r="M117" s="4"/>
      <c r="N117" s="1"/>
      <c r="O117" s="1"/>
      <c r="P117" s="1"/>
      <c r="Q117" s="1"/>
      <c r="R117" s="1"/>
      <c r="S117" s="1"/>
      <c r="T117" s="1"/>
      <c r="U117" s="1"/>
    </row>
    <row r="118" spans="1:21" ht="22.5" x14ac:dyDescent="0.2">
      <c r="A118" s="94" t="s">
        <v>132</v>
      </c>
      <c r="B118" s="408" t="s">
        <v>3979</v>
      </c>
      <c r="C118" s="111">
        <v>2.0428401400000001E-2</v>
      </c>
      <c r="D118" s="4" t="s">
        <v>1093</v>
      </c>
      <c r="E118" s="335">
        <v>4253</v>
      </c>
      <c r="F118" s="385">
        <v>2.5775439999999999E-4</v>
      </c>
      <c r="G118" s="4" t="s">
        <v>1093</v>
      </c>
      <c r="H118" s="99">
        <v>-0.173372206</v>
      </c>
      <c r="I118" s="217">
        <v>4.0778070000000002E-4</v>
      </c>
      <c r="J118" s="1"/>
      <c r="K118" s="1"/>
      <c r="L118" s="1"/>
      <c r="M118" s="4"/>
      <c r="N118" s="1"/>
      <c r="O118" s="1"/>
      <c r="P118" s="1"/>
      <c r="Q118" s="1"/>
      <c r="R118" s="1"/>
      <c r="S118" s="1"/>
      <c r="T118" s="1"/>
      <c r="U118" s="1"/>
    </row>
    <row r="119" spans="1:21" x14ac:dyDescent="0.2">
      <c r="A119" s="94" t="s">
        <v>133</v>
      </c>
      <c r="B119" s="408" t="s">
        <v>3980</v>
      </c>
      <c r="C119" s="111">
        <v>8.6014251000000007E-3</v>
      </c>
      <c r="D119" s="4" t="s">
        <v>1093</v>
      </c>
      <c r="E119" s="335">
        <v>22653</v>
      </c>
      <c r="F119" s="385">
        <v>1.3728920999999999E-3</v>
      </c>
      <c r="G119" s="4" t="s">
        <v>1093</v>
      </c>
      <c r="H119" s="99">
        <v>-5.3007816999999999E-2</v>
      </c>
      <c r="I119" s="217">
        <v>5.7967040000000004E-4</v>
      </c>
      <c r="J119" s="1"/>
      <c r="K119" s="1"/>
      <c r="L119" s="1"/>
      <c r="M119" s="4"/>
      <c r="N119" s="1"/>
      <c r="O119" s="1"/>
      <c r="P119" s="1"/>
      <c r="Q119" s="1"/>
      <c r="R119" s="1"/>
      <c r="S119" s="1"/>
      <c r="T119" s="1"/>
      <c r="U119" s="1"/>
    </row>
    <row r="120" spans="1:21" ht="22.5" x14ac:dyDescent="0.2">
      <c r="A120" s="94" t="s">
        <v>134</v>
      </c>
      <c r="B120" s="408" t="s">
        <v>3981</v>
      </c>
      <c r="C120" s="111">
        <v>1.3392857100000001E-2</v>
      </c>
      <c r="D120" s="4" t="s">
        <v>1093</v>
      </c>
      <c r="E120" s="335">
        <v>2969</v>
      </c>
      <c r="F120" s="385">
        <v>1.7993720000000001E-4</v>
      </c>
      <c r="G120" s="4" t="s">
        <v>1093</v>
      </c>
      <c r="H120" s="99">
        <v>-0.12804699</v>
      </c>
      <c r="I120" s="217">
        <v>1.9931880000000001E-4</v>
      </c>
      <c r="J120" s="1"/>
      <c r="K120" s="1"/>
      <c r="L120" s="1"/>
      <c r="M120" s="4"/>
      <c r="N120" s="1"/>
      <c r="O120" s="1"/>
      <c r="P120" s="1"/>
      <c r="Q120" s="1"/>
      <c r="R120" s="1"/>
      <c r="S120" s="1"/>
      <c r="T120" s="1"/>
      <c r="U120" s="1"/>
    </row>
    <row r="121" spans="1:21" x14ac:dyDescent="0.2">
      <c r="A121" s="94" t="s">
        <v>135</v>
      </c>
      <c r="B121" s="408" t="s">
        <v>3982</v>
      </c>
      <c r="C121" s="111">
        <v>-4.987305E-3</v>
      </c>
      <c r="D121" s="4" t="s">
        <v>1093</v>
      </c>
      <c r="E121" s="335">
        <v>10054</v>
      </c>
      <c r="F121" s="385">
        <v>6.0932580000000003E-4</v>
      </c>
      <c r="G121" s="4" t="s">
        <v>1093</v>
      </c>
      <c r="H121" s="99">
        <v>-8.3751025000000007E-2</v>
      </c>
      <c r="I121" s="217">
        <v>4.2012389999999998E-4</v>
      </c>
      <c r="J121" s="1"/>
      <c r="K121" s="1"/>
      <c r="L121" s="1"/>
      <c r="M121" s="4"/>
      <c r="N121" s="1"/>
      <c r="O121" s="1"/>
      <c r="P121" s="1"/>
      <c r="Q121" s="1"/>
      <c r="R121" s="1"/>
      <c r="S121" s="1"/>
      <c r="T121" s="1"/>
      <c r="U121" s="1"/>
    </row>
    <row r="122" spans="1:21" ht="22.5" x14ac:dyDescent="0.2">
      <c r="A122" s="94" t="s">
        <v>136</v>
      </c>
      <c r="B122" s="408" t="s">
        <v>3983</v>
      </c>
      <c r="C122" s="111">
        <v>1.9485016399999999E-2</v>
      </c>
      <c r="D122" s="4" t="s">
        <v>1093</v>
      </c>
      <c r="E122" s="335">
        <v>25850</v>
      </c>
      <c r="F122" s="385">
        <v>1.5666473000000001E-3</v>
      </c>
      <c r="G122" s="4" t="s">
        <v>1093</v>
      </c>
      <c r="H122" s="99">
        <v>-0.201840245</v>
      </c>
      <c r="I122" s="217">
        <v>2.9884111999999999E-3</v>
      </c>
      <c r="J122" s="1"/>
      <c r="K122" s="1"/>
      <c r="L122" s="1"/>
      <c r="M122" s="4"/>
      <c r="N122" s="1"/>
      <c r="O122" s="1"/>
      <c r="P122" s="1"/>
      <c r="Q122" s="1"/>
      <c r="R122" s="1"/>
      <c r="S122" s="1"/>
      <c r="T122" s="1"/>
      <c r="U122" s="1"/>
    </row>
    <row r="123" spans="1:21" ht="22.5" x14ac:dyDescent="0.2">
      <c r="A123" s="94" t="s">
        <v>137</v>
      </c>
      <c r="B123" s="408" t="s">
        <v>3984</v>
      </c>
      <c r="C123" s="111">
        <v>-0.11949973899999999</v>
      </c>
      <c r="D123" s="4" t="s">
        <v>1093</v>
      </c>
      <c r="E123" s="335">
        <v>33531</v>
      </c>
      <c r="F123" s="385">
        <v>2.0321567E-3</v>
      </c>
      <c r="G123" s="4" t="s">
        <v>1093</v>
      </c>
      <c r="H123" s="99">
        <v>-0.20621656199999999</v>
      </c>
      <c r="I123" s="217">
        <v>3.9822625E-3</v>
      </c>
      <c r="J123" s="1"/>
      <c r="K123" s="1"/>
      <c r="L123" s="1"/>
      <c r="M123" s="4"/>
      <c r="N123" s="1"/>
      <c r="O123" s="1"/>
      <c r="P123" s="1"/>
      <c r="Q123" s="1"/>
      <c r="R123" s="1"/>
      <c r="S123" s="1"/>
      <c r="T123" s="1"/>
      <c r="U123" s="1"/>
    </row>
    <row r="124" spans="1:21" ht="22.5" x14ac:dyDescent="0.2">
      <c r="A124" s="94" t="s">
        <v>138</v>
      </c>
      <c r="B124" s="408" t="s">
        <v>3985</v>
      </c>
      <c r="C124" s="111">
        <v>-4.2192441999999997E-2</v>
      </c>
      <c r="D124" s="4" t="s">
        <v>1093</v>
      </c>
      <c r="E124" s="335">
        <v>41408</v>
      </c>
      <c r="F124" s="385">
        <v>2.5095447000000001E-3</v>
      </c>
      <c r="G124" s="4" t="s">
        <v>1093</v>
      </c>
      <c r="H124" s="99">
        <v>-0.29518297900000001</v>
      </c>
      <c r="I124" s="217">
        <v>7.9279525999999996E-3</v>
      </c>
      <c r="J124" s="1"/>
      <c r="K124" s="1"/>
      <c r="L124" s="1"/>
      <c r="M124" s="4"/>
      <c r="N124" s="1"/>
      <c r="O124" s="1"/>
      <c r="P124" s="1"/>
      <c r="Q124" s="1"/>
      <c r="R124" s="1"/>
      <c r="S124" s="1"/>
      <c r="T124" s="1"/>
      <c r="U124" s="1"/>
    </row>
    <row r="125" spans="1:21" ht="22.5" x14ac:dyDescent="0.2">
      <c r="A125" s="94" t="s">
        <v>139</v>
      </c>
      <c r="B125" s="408" t="s">
        <v>3986</v>
      </c>
      <c r="C125" s="111">
        <v>2.5901367599999999E-2</v>
      </c>
      <c r="D125" s="4" t="s">
        <v>1093</v>
      </c>
      <c r="E125" s="335">
        <v>7729</v>
      </c>
      <c r="F125" s="385">
        <v>4.6841850000000002E-4</v>
      </c>
      <c r="G125" s="4" t="s">
        <v>1093</v>
      </c>
      <c r="H125" s="99">
        <v>-0.47963374399999997</v>
      </c>
      <c r="I125" s="217">
        <v>3.2567602000000001E-3</v>
      </c>
      <c r="J125" s="1"/>
      <c r="K125" s="1"/>
      <c r="L125" s="1"/>
      <c r="M125" s="4"/>
      <c r="N125" s="1"/>
      <c r="O125" s="1"/>
      <c r="P125" s="1"/>
      <c r="Q125" s="1"/>
      <c r="R125" s="1"/>
      <c r="S125" s="1"/>
      <c r="T125" s="1"/>
      <c r="U125" s="1"/>
    </row>
    <row r="126" spans="1:21" ht="22.5" x14ac:dyDescent="0.2">
      <c r="A126" s="94" t="s">
        <v>140</v>
      </c>
      <c r="B126" s="408" t="s">
        <v>3987</v>
      </c>
      <c r="C126" s="111">
        <v>-6.6056589999999998E-3</v>
      </c>
      <c r="D126" s="4" t="s">
        <v>1093</v>
      </c>
      <c r="E126" s="335">
        <v>129844</v>
      </c>
      <c r="F126" s="385">
        <v>7.8692359999999999E-3</v>
      </c>
      <c r="G126" s="4" t="s">
        <v>1093</v>
      </c>
      <c r="H126" s="99">
        <v>-0.247246249</v>
      </c>
      <c r="I126" s="217">
        <v>1.9496674200000001E-2</v>
      </c>
      <c r="J126" s="1"/>
      <c r="K126" s="1"/>
      <c r="L126" s="1"/>
      <c r="M126" s="4"/>
      <c r="N126" s="1"/>
      <c r="O126" s="1"/>
      <c r="P126" s="1"/>
      <c r="Q126" s="1"/>
      <c r="R126" s="1"/>
      <c r="S126" s="1"/>
      <c r="T126" s="1"/>
      <c r="U126" s="1"/>
    </row>
    <row r="127" spans="1:21" ht="22.5" x14ac:dyDescent="0.2">
      <c r="A127" s="94" t="s">
        <v>141</v>
      </c>
      <c r="B127" s="408" t="s">
        <v>3988</v>
      </c>
      <c r="C127" s="111">
        <v>-8.0182232000000006E-2</v>
      </c>
      <c r="D127" s="4" t="s">
        <v>1093</v>
      </c>
      <c r="E127" s="335">
        <v>3294</v>
      </c>
      <c r="F127" s="385">
        <v>1.9963390000000001E-4</v>
      </c>
      <c r="G127" s="4" t="s">
        <v>1093</v>
      </c>
      <c r="H127" s="99">
        <v>0.63150074290000002</v>
      </c>
      <c r="I127" s="217">
        <v>-5.8286999999999998E-4</v>
      </c>
      <c r="J127" s="1"/>
      <c r="K127" s="1"/>
      <c r="L127" s="1"/>
      <c r="M127" s="4"/>
      <c r="N127" s="1"/>
      <c r="O127" s="1"/>
      <c r="P127" s="1"/>
      <c r="Q127" s="1"/>
      <c r="R127" s="1"/>
      <c r="S127" s="1"/>
      <c r="T127" s="1"/>
      <c r="U127" s="1"/>
    </row>
    <row r="128" spans="1:21" ht="22.5" x14ac:dyDescent="0.2">
      <c r="A128" s="94" t="s">
        <v>142</v>
      </c>
      <c r="B128" s="408" t="s">
        <v>3989</v>
      </c>
      <c r="C128" s="111">
        <v>6.5156025999999999E-3</v>
      </c>
      <c r="D128" s="4" t="s">
        <v>1093</v>
      </c>
      <c r="E128" s="335">
        <v>266465</v>
      </c>
      <c r="F128" s="385">
        <v>1.6149194299999999E-2</v>
      </c>
      <c r="G128" s="4" t="s">
        <v>1093</v>
      </c>
      <c r="H128" s="99">
        <v>4.1185193722999998</v>
      </c>
      <c r="I128" s="217">
        <v>-9.8016411999999997E-2</v>
      </c>
      <c r="J128" s="1"/>
      <c r="K128" s="1"/>
      <c r="L128" s="1"/>
      <c r="M128" s="4"/>
      <c r="N128" s="1"/>
      <c r="O128" s="1"/>
      <c r="P128" s="1"/>
      <c r="Q128" s="1"/>
      <c r="R128" s="1"/>
      <c r="S128" s="1"/>
      <c r="T128" s="1"/>
      <c r="U128" s="1"/>
    </row>
    <row r="129" spans="1:21" x14ac:dyDescent="0.2">
      <c r="A129" s="94" t="s">
        <v>143</v>
      </c>
      <c r="B129" s="408" t="s">
        <v>3990</v>
      </c>
      <c r="C129" s="111">
        <v>-4.6903707000000003E-2</v>
      </c>
      <c r="D129" s="4" t="s">
        <v>1093</v>
      </c>
      <c r="E129" s="335">
        <v>13598</v>
      </c>
      <c r="F129" s="385">
        <v>8.2411099999999998E-4</v>
      </c>
      <c r="G129" s="4" t="s">
        <v>1093</v>
      </c>
      <c r="H129" s="99">
        <v>-0.22905091299999999</v>
      </c>
      <c r="I129" s="217">
        <v>1.8468994000000001E-3</v>
      </c>
      <c r="J129" s="1"/>
      <c r="K129" s="1"/>
      <c r="L129" s="1"/>
      <c r="M129" s="4"/>
      <c r="N129" s="1"/>
      <c r="O129" s="1"/>
      <c r="P129" s="1"/>
      <c r="Q129" s="1"/>
      <c r="R129" s="1"/>
      <c r="S129" s="1"/>
      <c r="T129" s="1"/>
      <c r="U129" s="1"/>
    </row>
    <row r="130" spans="1:21" x14ac:dyDescent="0.2">
      <c r="A130" s="94" t="s">
        <v>144</v>
      </c>
      <c r="B130" s="408" t="s">
        <v>3991</v>
      </c>
      <c r="C130" s="111">
        <v>9.1178165000000005E-3</v>
      </c>
      <c r="D130" s="4" t="s">
        <v>1093</v>
      </c>
      <c r="E130" s="335">
        <v>49773</v>
      </c>
      <c r="F130" s="385">
        <v>3.0165081999999998E-3</v>
      </c>
      <c r="G130" s="4" t="s">
        <v>1093</v>
      </c>
      <c r="H130" s="99">
        <v>-2.0216535000000001E-2</v>
      </c>
      <c r="I130" s="217">
        <v>4.6949639999999999E-4</v>
      </c>
      <c r="J130" s="1"/>
      <c r="K130" s="1"/>
      <c r="L130" s="1"/>
      <c r="M130" s="4"/>
      <c r="N130" s="1"/>
      <c r="O130" s="1"/>
      <c r="P130" s="1"/>
      <c r="Q130" s="1"/>
      <c r="R130" s="1"/>
      <c r="S130" s="1"/>
      <c r="T130" s="1"/>
      <c r="U130" s="1"/>
    </row>
    <row r="131" spans="1:21" x14ac:dyDescent="0.2">
      <c r="A131" s="94" t="s">
        <v>145</v>
      </c>
      <c r="B131" s="408" t="s">
        <v>3992</v>
      </c>
      <c r="C131" s="111">
        <v>2.33539117E-2</v>
      </c>
      <c r="D131" s="4" t="s">
        <v>1093</v>
      </c>
      <c r="E131" s="335">
        <v>49551</v>
      </c>
      <c r="F131" s="385">
        <v>3.0030538000000002E-3</v>
      </c>
      <c r="G131" s="4" t="s">
        <v>1093</v>
      </c>
      <c r="H131" s="99">
        <v>6.3782739399999996E-2</v>
      </c>
      <c r="I131" s="217">
        <v>-1.358202E-3</v>
      </c>
      <c r="J131" s="1"/>
      <c r="K131" s="1"/>
      <c r="L131" s="1"/>
      <c r="M131" s="4"/>
      <c r="N131" s="1"/>
      <c r="O131" s="1"/>
      <c r="P131" s="1"/>
      <c r="Q131" s="1"/>
      <c r="R131" s="1"/>
      <c r="S131" s="1"/>
      <c r="T131" s="1"/>
      <c r="U131" s="1"/>
    </row>
    <row r="132" spans="1:21" x14ac:dyDescent="0.2">
      <c r="A132" s="94" t="s">
        <v>146</v>
      </c>
      <c r="B132" s="408" t="s">
        <v>3993</v>
      </c>
      <c r="C132" s="111">
        <v>2.6193979000000002E-3</v>
      </c>
      <c r="D132" s="4" t="s">
        <v>1093</v>
      </c>
      <c r="E132" s="335">
        <v>71870</v>
      </c>
      <c r="F132" s="385">
        <v>4.3557036999999996E-3</v>
      </c>
      <c r="G132" s="4" t="s">
        <v>1093</v>
      </c>
      <c r="H132" s="99">
        <v>0.28585999569999998</v>
      </c>
      <c r="I132" s="217">
        <v>-7.303024E-3</v>
      </c>
      <c r="J132" s="1"/>
      <c r="K132" s="1"/>
      <c r="L132" s="1"/>
      <c r="M132" s="4"/>
      <c r="N132" s="1"/>
      <c r="O132" s="1"/>
      <c r="P132" s="1"/>
      <c r="Q132" s="1"/>
      <c r="R132" s="1"/>
      <c r="S132" s="1"/>
      <c r="T132" s="1"/>
      <c r="U132" s="1"/>
    </row>
    <row r="133" spans="1:21" x14ac:dyDescent="0.2">
      <c r="A133" s="94" t="s">
        <v>147</v>
      </c>
      <c r="B133" s="408" t="s">
        <v>3994</v>
      </c>
      <c r="C133" s="111">
        <v>1.7039868900000001E-2</v>
      </c>
      <c r="D133" s="4" t="s">
        <v>1093</v>
      </c>
      <c r="E133" s="335">
        <v>17170</v>
      </c>
      <c r="F133" s="385">
        <v>1.0405932000000001E-3</v>
      </c>
      <c r="G133" s="4" t="s">
        <v>1093</v>
      </c>
      <c r="H133" s="99">
        <v>-7.7972290999999999E-2</v>
      </c>
      <c r="I133" s="217">
        <v>6.6378659999999996E-4</v>
      </c>
      <c r="J133" s="1"/>
      <c r="K133" s="1"/>
      <c r="L133" s="1"/>
      <c r="M133" s="4"/>
      <c r="N133" s="1"/>
      <c r="O133" s="1"/>
      <c r="P133" s="1"/>
      <c r="Q133" s="1"/>
      <c r="R133" s="1"/>
      <c r="S133" s="1"/>
      <c r="T133" s="1"/>
      <c r="U133" s="1"/>
    </row>
    <row r="134" spans="1:21" ht="22.5" x14ac:dyDescent="0.2">
      <c r="A134" s="94" t="s">
        <v>148</v>
      </c>
      <c r="B134" s="408" t="s">
        <v>3995</v>
      </c>
      <c r="C134" s="111">
        <v>-3.7482693999999997E-2</v>
      </c>
      <c r="D134" s="4" t="s">
        <v>1093</v>
      </c>
      <c r="E134" s="335">
        <v>40000</v>
      </c>
      <c r="F134" s="385">
        <v>2.4242125E-3</v>
      </c>
      <c r="G134" s="4" t="s">
        <v>1093</v>
      </c>
      <c r="H134" s="99">
        <v>-0.153886832</v>
      </c>
      <c r="I134" s="217">
        <v>3.3257903E-3</v>
      </c>
      <c r="J134" s="1"/>
      <c r="K134" s="1"/>
      <c r="L134" s="1"/>
      <c r="M134" s="4"/>
      <c r="N134" s="1"/>
      <c r="O134" s="1"/>
      <c r="P134" s="1"/>
      <c r="Q134" s="1"/>
      <c r="R134" s="1"/>
      <c r="S134" s="1"/>
      <c r="T134" s="1"/>
      <c r="U134" s="1"/>
    </row>
    <row r="135" spans="1:21" x14ac:dyDescent="0.2">
      <c r="A135" s="94" t="s">
        <v>149</v>
      </c>
      <c r="B135" s="408" t="s">
        <v>3996</v>
      </c>
      <c r="C135" s="111">
        <v>2.0903918699999999E-2</v>
      </c>
      <c r="D135" s="4" t="s">
        <v>1093</v>
      </c>
      <c r="E135" s="335">
        <v>14204</v>
      </c>
      <c r="F135" s="385">
        <v>8.6083779999999999E-4</v>
      </c>
      <c r="G135" s="4" t="s">
        <v>1093</v>
      </c>
      <c r="H135" s="99">
        <v>-0.110582342</v>
      </c>
      <c r="I135" s="217">
        <v>8.0733270000000004E-4</v>
      </c>
      <c r="J135" s="1"/>
      <c r="K135" s="1"/>
      <c r="L135" s="1"/>
      <c r="M135" s="4"/>
      <c r="N135" s="1"/>
      <c r="O135" s="1"/>
      <c r="P135" s="1"/>
      <c r="Q135" s="1"/>
      <c r="R135" s="1"/>
      <c r="S135" s="1"/>
      <c r="T135" s="1"/>
      <c r="U135" s="1"/>
    </row>
    <row r="136" spans="1:21" ht="22.5" x14ac:dyDescent="0.2">
      <c r="A136" s="94" t="s">
        <v>150</v>
      </c>
      <c r="B136" s="408" t="s">
        <v>3997</v>
      </c>
      <c r="C136" s="111">
        <v>1.7436443499999999E-2</v>
      </c>
      <c r="D136" s="4" t="s">
        <v>1093</v>
      </c>
      <c r="E136" s="335">
        <v>7075</v>
      </c>
      <c r="F136" s="385">
        <v>4.2878259999999999E-4</v>
      </c>
      <c r="G136" s="4" t="s">
        <v>1093</v>
      </c>
      <c r="H136" s="99">
        <v>-7.4437466999999993E-2</v>
      </c>
      <c r="I136" s="217">
        <v>2.6012019999999998E-4</v>
      </c>
      <c r="J136" s="1"/>
      <c r="K136" s="1"/>
      <c r="L136" s="1"/>
      <c r="M136" s="4"/>
      <c r="N136" s="1"/>
      <c r="O136" s="1"/>
      <c r="P136" s="1"/>
      <c r="Q136" s="1"/>
      <c r="R136" s="1"/>
      <c r="S136" s="1"/>
      <c r="T136" s="1"/>
      <c r="U136" s="1"/>
    </row>
    <row r="137" spans="1:21" x14ac:dyDescent="0.2">
      <c r="A137" s="94" t="s">
        <v>151</v>
      </c>
      <c r="B137" s="408" t="s">
        <v>3998</v>
      </c>
      <c r="C137" s="111">
        <v>9.8511841999999999E-3</v>
      </c>
      <c r="D137" s="4" t="s">
        <v>1093</v>
      </c>
      <c r="E137" s="335">
        <v>13186</v>
      </c>
      <c r="F137" s="385">
        <v>7.9914160000000005E-4</v>
      </c>
      <c r="G137" s="4" t="s">
        <v>1093</v>
      </c>
      <c r="H137" s="99">
        <v>-8.7726580999999998E-2</v>
      </c>
      <c r="I137" s="217">
        <v>5.7967040000000004E-4</v>
      </c>
      <c r="J137" s="1"/>
      <c r="K137" s="1"/>
      <c r="L137" s="1"/>
      <c r="M137" s="4"/>
      <c r="N137" s="1"/>
      <c r="O137" s="1"/>
      <c r="P137" s="1"/>
      <c r="Q137" s="1"/>
      <c r="R137" s="1"/>
      <c r="S137" s="1"/>
      <c r="T137" s="1"/>
      <c r="U137" s="1"/>
    </row>
    <row r="138" spans="1:21" x14ac:dyDescent="0.2">
      <c r="A138" s="94" t="s">
        <v>152</v>
      </c>
      <c r="B138" s="408" t="s">
        <v>3999</v>
      </c>
      <c r="C138" s="111">
        <v>-5.8990090000000002E-3</v>
      </c>
      <c r="D138" s="4" t="s">
        <v>1093</v>
      </c>
      <c r="E138" s="335">
        <v>24613</v>
      </c>
      <c r="F138" s="385">
        <v>1.4916784999999999E-3</v>
      </c>
      <c r="G138" s="4" t="s">
        <v>1093</v>
      </c>
      <c r="H138" s="99">
        <v>-2.6307461000000001E-2</v>
      </c>
      <c r="I138" s="217">
        <v>3.0400689999999998E-4</v>
      </c>
      <c r="J138" s="1"/>
      <c r="K138" s="1"/>
      <c r="L138" s="1"/>
      <c r="M138" s="4"/>
      <c r="N138" s="1"/>
      <c r="O138" s="1"/>
      <c r="P138" s="1"/>
      <c r="Q138" s="1"/>
      <c r="R138" s="1"/>
      <c r="S138" s="1"/>
      <c r="T138" s="1"/>
      <c r="U138" s="1"/>
    </row>
    <row r="139" spans="1:21" x14ac:dyDescent="0.2">
      <c r="A139" s="94" t="s">
        <v>153</v>
      </c>
      <c r="B139" s="408" t="s">
        <v>4000</v>
      </c>
      <c r="C139" s="111">
        <v>1.1229085600000001E-2</v>
      </c>
      <c r="D139" s="4" t="s">
        <v>1093</v>
      </c>
      <c r="E139" s="335">
        <v>24899</v>
      </c>
      <c r="F139" s="385">
        <v>1.5090116E-3</v>
      </c>
      <c r="G139" s="4" t="s">
        <v>1093</v>
      </c>
      <c r="H139" s="99">
        <v>-0.49820636800000001</v>
      </c>
      <c r="I139" s="217">
        <v>1.1301286900000001E-2</v>
      </c>
      <c r="J139" s="1"/>
      <c r="K139" s="1"/>
      <c r="L139" s="1"/>
      <c r="M139" s="4"/>
      <c r="N139" s="1"/>
      <c r="O139" s="1"/>
      <c r="P139" s="1"/>
      <c r="Q139" s="1"/>
      <c r="R139" s="1"/>
      <c r="S139" s="1"/>
      <c r="T139" s="1"/>
      <c r="U139" s="1"/>
    </row>
    <row r="140" spans="1:21" x14ac:dyDescent="0.2">
      <c r="A140" s="94" t="s">
        <v>154</v>
      </c>
      <c r="B140" s="408" t="s">
        <v>4001</v>
      </c>
      <c r="C140" s="111">
        <v>1.8471212399999999E-2</v>
      </c>
      <c r="D140" s="4" t="s">
        <v>1093</v>
      </c>
      <c r="E140" s="335">
        <v>4145</v>
      </c>
      <c r="F140" s="385">
        <v>2.5120900000000001E-4</v>
      </c>
      <c r="G140" s="4" t="s">
        <v>1093</v>
      </c>
      <c r="H140" s="99">
        <v>-0.200270114</v>
      </c>
      <c r="I140" s="217">
        <v>4.7452509999999998E-4</v>
      </c>
      <c r="J140" s="1"/>
      <c r="K140" s="1"/>
      <c r="L140" s="1"/>
      <c r="M140" s="4"/>
      <c r="N140" s="1"/>
      <c r="O140" s="1"/>
      <c r="P140" s="1"/>
      <c r="Q140" s="1"/>
      <c r="R140" s="1"/>
      <c r="S140" s="1"/>
      <c r="T140" s="1"/>
      <c r="U140" s="1"/>
    </row>
    <row r="141" spans="1:21" ht="22.5" x14ac:dyDescent="0.2">
      <c r="A141" s="94" t="s">
        <v>155</v>
      </c>
      <c r="B141" s="408" t="s">
        <v>4002</v>
      </c>
      <c r="C141" s="111">
        <v>-1.9862498999999999E-2</v>
      </c>
      <c r="D141" s="4" t="s">
        <v>1093</v>
      </c>
      <c r="E141" s="335">
        <v>63535</v>
      </c>
      <c r="F141" s="385">
        <v>3.8505585000000002E-3</v>
      </c>
      <c r="G141" s="4" t="s">
        <v>1093</v>
      </c>
      <c r="H141" s="99">
        <v>-0.27298837399999998</v>
      </c>
      <c r="I141" s="217">
        <v>1.0906306399999999E-2</v>
      </c>
      <c r="J141" s="1"/>
      <c r="K141" s="1"/>
      <c r="L141" s="1"/>
      <c r="M141" s="4"/>
      <c r="N141" s="1"/>
      <c r="O141" s="1"/>
      <c r="P141" s="1"/>
      <c r="Q141" s="1"/>
      <c r="R141" s="1"/>
      <c r="S141" s="1"/>
      <c r="T141" s="1"/>
      <c r="U141" s="1"/>
    </row>
    <row r="142" spans="1:21" x14ac:dyDescent="0.2">
      <c r="A142" s="94" t="s">
        <v>156</v>
      </c>
      <c r="B142" s="408" t="s">
        <v>4003</v>
      </c>
      <c r="C142" s="111">
        <v>-2.3265592000000002E-2</v>
      </c>
      <c r="D142" s="4" t="s">
        <v>1093</v>
      </c>
      <c r="E142" s="335">
        <v>6457</v>
      </c>
      <c r="F142" s="385">
        <v>3.9132849999999999E-4</v>
      </c>
      <c r="G142" s="4" t="s">
        <v>1093</v>
      </c>
      <c r="H142" s="99">
        <v>-7.3468216000000003E-2</v>
      </c>
      <c r="I142" s="217">
        <v>2.340625E-4</v>
      </c>
      <c r="J142" s="1"/>
      <c r="K142" s="1"/>
      <c r="L142" s="1"/>
      <c r="M142" s="4"/>
      <c r="N142" s="1"/>
      <c r="O142" s="1"/>
      <c r="P142" s="1"/>
      <c r="Q142" s="1"/>
      <c r="R142" s="1"/>
      <c r="S142" s="1"/>
      <c r="T142" s="1"/>
      <c r="U142" s="1"/>
    </row>
    <row r="143" spans="1:21" ht="22.5" x14ac:dyDescent="0.2">
      <c r="A143" s="94" t="s">
        <v>157</v>
      </c>
      <c r="B143" s="408" t="s">
        <v>4004</v>
      </c>
      <c r="C143" s="111">
        <v>2.8718337100000001E-2</v>
      </c>
      <c r="D143" s="4" t="s">
        <v>1093</v>
      </c>
      <c r="E143" s="335">
        <v>49291</v>
      </c>
      <c r="F143" s="385">
        <v>2.9872964000000001E-3</v>
      </c>
      <c r="G143" s="4" t="s">
        <v>1093</v>
      </c>
      <c r="H143" s="99">
        <v>-4.5081173000000002E-2</v>
      </c>
      <c r="I143" s="217">
        <v>1.0637957E-3</v>
      </c>
      <c r="J143" s="1"/>
      <c r="K143" s="1"/>
      <c r="L143" s="1"/>
      <c r="M143" s="4"/>
      <c r="N143" s="1"/>
      <c r="O143" s="1"/>
      <c r="P143" s="1"/>
      <c r="Q143" s="1"/>
      <c r="R143" s="1"/>
      <c r="S143" s="1"/>
      <c r="T143" s="1"/>
      <c r="U143" s="1"/>
    </row>
    <row r="144" spans="1:21" ht="22.5" x14ac:dyDescent="0.2">
      <c r="A144" s="94" t="s">
        <v>158</v>
      </c>
      <c r="B144" s="408" t="s">
        <v>4005</v>
      </c>
      <c r="C144" s="111">
        <v>8.4310618099999998E-2</v>
      </c>
      <c r="D144" s="4" t="s">
        <v>1093</v>
      </c>
      <c r="E144" s="335">
        <v>10625</v>
      </c>
      <c r="F144" s="385">
        <v>6.4393139999999996E-4</v>
      </c>
      <c r="G144" s="4" t="s">
        <v>1093</v>
      </c>
      <c r="H144" s="99">
        <v>3.5272337500000001E-2</v>
      </c>
      <c r="I144" s="217">
        <v>-1.65489E-4</v>
      </c>
      <c r="J144" s="1"/>
      <c r="K144" s="1"/>
      <c r="L144" s="1"/>
      <c r="M144" s="4"/>
      <c r="N144" s="1"/>
      <c r="O144" s="1"/>
      <c r="P144" s="1"/>
      <c r="Q144" s="1"/>
      <c r="R144" s="1"/>
      <c r="S144" s="1"/>
      <c r="T144" s="1"/>
      <c r="U144" s="1"/>
    </row>
    <row r="145" spans="1:21" ht="22.5" x14ac:dyDescent="0.2">
      <c r="A145" s="94" t="s">
        <v>159</v>
      </c>
      <c r="B145" s="408" t="s">
        <v>4006</v>
      </c>
      <c r="C145" s="111">
        <v>1.17801047E-2</v>
      </c>
      <c r="D145" s="4" t="s">
        <v>1093</v>
      </c>
      <c r="E145" s="335">
        <v>16558</v>
      </c>
      <c r="F145" s="385">
        <v>1.0035027000000001E-3</v>
      </c>
      <c r="G145" s="4" t="s">
        <v>1093</v>
      </c>
      <c r="H145" s="99">
        <v>0.26002587319999998</v>
      </c>
      <c r="I145" s="217">
        <v>-1.5620930000000001E-3</v>
      </c>
      <c r="J145" s="1"/>
      <c r="K145" s="1"/>
      <c r="L145" s="1"/>
      <c r="M145" s="4"/>
      <c r="N145" s="1"/>
      <c r="O145" s="1"/>
      <c r="P145" s="1"/>
      <c r="Q145" s="1"/>
      <c r="R145" s="1"/>
      <c r="S145" s="1"/>
      <c r="T145" s="1"/>
      <c r="U145" s="1"/>
    </row>
    <row r="146" spans="1:21" x14ac:dyDescent="0.2">
      <c r="A146" s="94" t="s">
        <v>160</v>
      </c>
      <c r="B146" s="408" t="s">
        <v>4007</v>
      </c>
      <c r="C146" s="111">
        <v>0.1211908485</v>
      </c>
      <c r="D146" s="4" t="s">
        <v>1093</v>
      </c>
      <c r="E146" s="335">
        <v>20736</v>
      </c>
      <c r="F146" s="385">
        <v>1.2567117E-3</v>
      </c>
      <c r="G146" s="4" t="s">
        <v>1093</v>
      </c>
      <c r="H146" s="99">
        <v>-0.40985286199999998</v>
      </c>
      <c r="I146" s="217">
        <v>6.5834648000000001E-3</v>
      </c>
      <c r="J146" s="1"/>
      <c r="K146" s="1"/>
      <c r="L146" s="1"/>
      <c r="M146" s="4"/>
      <c r="N146" s="1"/>
      <c r="O146" s="1"/>
      <c r="P146" s="1"/>
      <c r="Q146" s="1"/>
      <c r="R146" s="1"/>
      <c r="S146" s="1"/>
      <c r="T146" s="1"/>
      <c r="U146" s="1"/>
    </row>
    <row r="147" spans="1:21" ht="22.5" x14ac:dyDescent="0.2">
      <c r="A147" s="94" t="s">
        <v>161</v>
      </c>
      <c r="B147" s="408" t="s">
        <v>4008</v>
      </c>
      <c r="C147" s="111">
        <v>-2.7872860999999999E-2</v>
      </c>
      <c r="D147" s="4" t="s">
        <v>1093</v>
      </c>
      <c r="E147" s="335">
        <v>1824</v>
      </c>
      <c r="F147" s="385">
        <v>1.105441E-4</v>
      </c>
      <c r="G147" s="4" t="s">
        <v>1093</v>
      </c>
      <c r="H147" s="99">
        <v>-8.2494970000000001E-2</v>
      </c>
      <c r="I147" s="217">
        <v>7.4973099999999995E-5</v>
      </c>
      <c r="J147" s="1"/>
      <c r="K147" s="1"/>
      <c r="L147" s="1"/>
      <c r="M147" s="4"/>
      <c r="N147" s="1"/>
      <c r="O147" s="1"/>
      <c r="P147" s="1"/>
      <c r="Q147" s="1"/>
      <c r="R147" s="1"/>
      <c r="S147" s="1"/>
      <c r="T147" s="1"/>
      <c r="U147" s="1"/>
    </row>
    <row r="148" spans="1:21" ht="33.75" x14ac:dyDescent="0.2">
      <c r="A148" s="94" t="s">
        <v>162</v>
      </c>
      <c r="B148" s="408" t="s">
        <v>4009</v>
      </c>
      <c r="C148" s="111">
        <v>-7.1380471000000001E-2</v>
      </c>
      <c r="D148" s="4" t="s">
        <v>1093</v>
      </c>
      <c r="E148" s="335">
        <v>1031</v>
      </c>
      <c r="F148" s="385">
        <v>6.24841E-5</v>
      </c>
      <c r="G148" s="4" t="s">
        <v>1093</v>
      </c>
      <c r="H148" s="99">
        <v>-0.25235678</v>
      </c>
      <c r="I148" s="217">
        <v>1.5908940000000001E-4</v>
      </c>
      <c r="J148" s="1"/>
      <c r="K148" s="1"/>
      <c r="L148" s="1"/>
      <c r="M148" s="4"/>
      <c r="N148" s="1"/>
      <c r="O148" s="1"/>
      <c r="P148" s="1"/>
      <c r="Q148" s="1"/>
      <c r="R148" s="1"/>
      <c r="S148" s="1"/>
      <c r="T148" s="1"/>
      <c r="U148" s="1"/>
    </row>
    <row r="149" spans="1:21" ht="45" x14ac:dyDescent="0.2">
      <c r="A149" s="94" t="s">
        <v>163</v>
      </c>
      <c r="B149" s="408" t="s">
        <v>4010</v>
      </c>
      <c r="C149" s="111">
        <v>-2.1666667000000001E-2</v>
      </c>
      <c r="D149" s="4" t="s">
        <v>1093</v>
      </c>
      <c r="E149" s="335">
        <v>3043</v>
      </c>
      <c r="F149" s="385">
        <v>1.84422E-4</v>
      </c>
      <c r="G149" s="4" t="s">
        <v>1093</v>
      </c>
      <c r="H149" s="99">
        <v>-0.13600227100000001</v>
      </c>
      <c r="I149" s="217">
        <v>2.1897640000000001E-4</v>
      </c>
      <c r="J149" s="1"/>
      <c r="K149" s="1"/>
      <c r="L149" s="1"/>
      <c r="M149" s="4"/>
      <c r="N149" s="1"/>
      <c r="O149" s="1"/>
      <c r="P149" s="1"/>
      <c r="Q149" s="1"/>
      <c r="R149" s="1"/>
      <c r="S149" s="1"/>
      <c r="T149" s="1"/>
      <c r="U149" s="1"/>
    </row>
    <row r="150" spans="1:21" ht="45" x14ac:dyDescent="0.2">
      <c r="A150" s="94" t="s">
        <v>164</v>
      </c>
      <c r="B150" s="408" t="s">
        <v>4011</v>
      </c>
      <c r="C150" s="111">
        <v>-2.9308244000000001E-2</v>
      </c>
      <c r="D150" s="4" t="s">
        <v>1093</v>
      </c>
      <c r="E150" s="335">
        <v>12071</v>
      </c>
      <c r="F150" s="385">
        <v>7.3156670000000003E-4</v>
      </c>
      <c r="G150" s="4" t="s">
        <v>1093</v>
      </c>
      <c r="H150" s="99">
        <v>-0.15828742800000001</v>
      </c>
      <c r="I150" s="217">
        <v>1.0377380000000001E-3</v>
      </c>
      <c r="J150" s="1"/>
      <c r="K150" s="1"/>
      <c r="L150" s="1"/>
      <c r="M150" s="4"/>
      <c r="N150" s="1"/>
      <c r="O150" s="1"/>
      <c r="P150" s="1"/>
      <c r="Q150" s="1"/>
      <c r="R150" s="1"/>
      <c r="S150" s="1"/>
      <c r="T150" s="1"/>
      <c r="U150" s="1"/>
    </row>
    <row r="151" spans="1:21" ht="33.75" x14ac:dyDescent="0.2">
      <c r="A151" s="94" t="s">
        <v>165</v>
      </c>
      <c r="B151" s="408" t="s">
        <v>4012</v>
      </c>
      <c r="C151" s="111">
        <v>-8.72E-2</v>
      </c>
      <c r="D151" s="4" t="s">
        <v>1093</v>
      </c>
      <c r="E151" s="335">
        <v>3030</v>
      </c>
      <c r="F151" s="385">
        <v>1.8363409999999999E-4</v>
      </c>
      <c r="G151" s="4" t="s">
        <v>1093</v>
      </c>
      <c r="H151" s="99">
        <v>-0.114811569</v>
      </c>
      <c r="I151" s="217">
        <v>1.796612E-4</v>
      </c>
      <c r="J151" s="1"/>
      <c r="K151" s="1"/>
      <c r="L151" s="1"/>
      <c r="M151" s="4"/>
      <c r="N151" s="1"/>
      <c r="O151" s="1"/>
      <c r="P151" s="1"/>
      <c r="Q151" s="1"/>
      <c r="R151" s="1"/>
      <c r="S151" s="1"/>
      <c r="T151" s="1"/>
      <c r="U151" s="1"/>
    </row>
    <row r="152" spans="1:21" ht="33.75" x14ac:dyDescent="0.2">
      <c r="A152" s="94" t="s">
        <v>166</v>
      </c>
      <c r="B152" s="408" t="s">
        <v>4013</v>
      </c>
      <c r="C152" s="111">
        <v>5.2717437999999998E-2</v>
      </c>
      <c r="D152" s="4" t="s">
        <v>1093</v>
      </c>
      <c r="E152" s="335">
        <v>10429</v>
      </c>
      <c r="F152" s="385">
        <v>6.3205279999999997E-4</v>
      </c>
      <c r="G152" s="4" t="s">
        <v>1093</v>
      </c>
      <c r="H152" s="99">
        <v>-0.14941684999999999</v>
      </c>
      <c r="I152" s="217">
        <v>8.3750489999999996E-4</v>
      </c>
      <c r="J152" s="1"/>
      <c r="K152" s="1"/>
      <c r="L152" s="1"/>
      <c r="M152" s="4"/>
      <c r="N152" s="1"/>
      <c r="O152" s="1"/>
      <c r="P152" s="1"/>
      <c r="Q152" s="1"/>
      <c r="R152" s="1"/>
      <c r="S152" s="1"/>
      <c r="T152" s="1"/>
      <c r="U152" s="1"/>
    </row>
    <row r="153" spans="1:21" ht="45" x14ac:dyDescent="0.2">
      <c r="A153" s="94" t="s">
        <v>167</v>
      </c>
      <c r="B153" s="408" t="s">
        <v>4014</v>
      </c>
      <c r="C153" s="111">
        <v>3.25241208E-2</v>
      </c>
      <c r="D153" s="4" t="s">
        <v>1093</v>
      </c>
      <c r="E153" s="335">
        <v>5777</v>
      </c>
      <c r="F153" s="385">
        <v>3.5011690000000002E-4</v>
      </c>
      <c r="G153" s="4" t="s">
        <v>1093</v>
      </c>
      <c r="H153" s="99">
        <v>-0.129314243</v>
      </c>
      <c r="I153" s="217">
        <v>3.9223749999999999E-4</v>
      </c>
      <c r="J153" s="1"/>
      <c r="K153" s="1"/>
      <c r="L153" s="1"/>
      <c r="M153" s="4"/>
      <c r="N153" s="1"/>
      <c r="O153" s="1"/>
      <c r="P153" s="1"/>
      <c r="Q153" s="1"/>
      <c r="R153" s="1"/>
      <c r="S153" s="1"/>
      <c r="T153" s="1"/>
      <c r="U153" s="1"/>
    </row>
    <row r="154" spans="1:21" ht="33.75" x14ac:dyDescent="0.2">
      <c r="A154" s="94" t="s">
        <v>168</v>
      </c>
      <c r="B154" s="408" t="s">
        <v>4015</v>
      </c>
      <c r="C154" s="111">
        <v>8.3565459999999994E-3</v>
      </c>
      <c r="D154" s="4" t="s">
        <v>1093</v>
      </c>
      <c r="E154" s="335">
        <v>963</v>
      </c>
      <c r="F154" s="385">
        <v>5.8362900000000003E-5</v>
      </c>
      <c r="G154" s="4" t="s">
        <v>1093</v>
      </c>
      <c r="H154" s="99">
        <v>-0.11325966899999999</v>
      </c>
      <c r="I154" s="217">
        <v>5.6229900000000002E-5</v>
      </c>
      <c r="J154" s="1"/>
      <c r="K154" s="1"/>
      <c r="L154" s="1"/>
      <c r="M154" s="4"/>
      <c r="N154" s="1"/>
      <c r="O154" s="1"/>
      <c r="P154" s="1"/>
      <c r="Q154" s="1"/>
      <c r="R154" s="1"/>
      <c r="S154" s="1"/>
      <c r="T154" s="1"/>
      <c r="U154" s="1"/>
    </row>
    <row r="155" spans="1:21" ht="45" x14ac:dyDescent="0.2">
      <c r="A155" s="94" t="s">
        <v>169</v>
      </c>
      <c r="B155" s="408" t="s">
        <v>4016</v>
      </c>
      <c r="C155" s="111">
        <v>-4.8323901000000002E-2</v>
      </c>
      <c r="D155" s="4" t="s">
        <v>1093</v>
      </c>
      <c r="E155" s="335">
        <v>4106</v>
      </c>
      <c r="F155" s="385">
        <v>2.4884540000000001E-4</v>
      </c>
      <c r="G155" s="4" t="s">
        <v>1093</v>
      </c>
      <c r="H155" s="99">
        <v>-6.0841720000000002E-2</v>
      </c>
      <c r="I155" s="217">
        <v>1.2160279999999999E-4</v>
      </c>
      <c r="J155" s="1"/>
      <c r="K155" s="1"/>
      <c r="L155" s="1"/>
      <c r="M155" s="4"/>
      <c r="N155" s="1"/>
      <c r="O155" s="1"/>
      <c r="P155" s="1"/>
      <c r="Q155" s="1"/>
      <c r="R155" s="1"/>
      <c r="S155" s="1"/>
      <c r="T155" s="1"/>
      <c r="U155" s="1"/>
    </row>
    <row r="156" spans="1:21" ht="33.75" x14ac:dyDescent="0.2">
      <c r="A156" s="94" t="s">
        <v>170</v>
      </c>
      <c r="B156" s="408" t="s">
        <v>4017</v>
      </c>
      <c r="C156" s="111">
        <v>-0.10928961700000001</v>
      </c>
      <c r="D156" s="4" t="s">
        <v>1093</v>
      </c>
      <c r="E156" s="335">
        <v>156</v>
      </c>
      <c r="F156" s="385">
        <v>9.4544286E-6</v>
      </c>
      <c r="G156" s="4" t="s">
        <v>1093</v>
      </c>
      <c r="H156" s="99">
        <v>-4.2944784999999999E-2</v>
      </c>
      <c r="I156" s="217">
        <v>3.2000730999999999E-6</v>
      </c>
      <c r="J156" s="1"/>
      <c r="K156" s="1"/>
      <c r="L156" s="1"/>
      <c r="M156" s="4"/>
      <c r="N156" s="1"/>
      <c r="O156" s="1"/>
      <c r="P156" s="1"/>
      <c r="Q156" s="1"/>
      <c r="R156" s="1"/>
      <c r="S156" s="1"/>
      <c r="T156" s="1"/>
      <c r="U156" s="1"/>
    </row>
    <row r="157" spans="1:21" x14ac:dyDescent="0.2">
      <c r="A157" s="94" t="s">
        <v>171</v>
      </c>
      <c r="B157" s="408" t="s">
        <v>4018</v>
      </c>
      <c r="C157" s="111">
        <v>-1.9702015999999999E-2</v>
      </c>
      <c r="D157" s="4" t="s">
        <v>1093</v>
      </c>
      <c r="E157" s="335">
        <v>25137</v>
      </c>
      <c r="F157" s="385">
        <v>1.5234357000000001E-3</v>
      </c>
      <c r="G157" s="4" t="s">
        <v>1093</v>
      </c>
      <c r="H157" s="99">
        <v>-0.10106211800000001</v>
      </c>
      <c r="I157" s="217">
        <v>1.2919152000000001E-3</v>
      </c>
      <c r="J157" s="1"/>
      <c r="K157" s="1"/>
      <c r="L157" s="1"/>
      <c r="M157" s="4"/>
      <c r="N157" s="1"/>
      <c r="O157" s="1"/>
      <c r="P157" s="1"/>
      <c r="Q157" s="1"/>
      <c r="R157" s="1"/>
      <c r="S157" s="1"/>
      <c r="T157" s="1"/>
      <c r="U157" s="1"/>
    </row>
    <row r="158" spans="1:21" ht="22.5" x14ac:dyDescent="0.2">
      <c r="A158" s="94" t="s">
        <v>172</v>
      </c>
      <c r="B158" s="408" t="s">
        <v>4019</v>
      </c>
      <c r="C158" s="111">
        <v>-1.5372036E-2</v>
      </c>
      <c r="D158" s="4" t="s">
        <v>1093</v>
      </c>
      <c r="E158" s="335">
        <v>11228</v>
      </c>
      <c r="F158" s="385">
        <v>6.8047639999999998E-4</v>
      </c>
      <c r="G158" s="4" t="s">
        <v>1093</v>
      </c>
      <c r="H158" s="99">
        <v>-6.7596745E-2</v>
      </c>
      <c r="I158" s="217">
        <v>3.7212280000000001E-4</v>
      </c>
      <c r="J158" s="1"/>
      <c r="K158" s="1"/>
      <c r="L158" s="1"/>
      <c r="M158" s="4"/>
      <c r="N158" s="1"/>
      <c r="O158" s="1"/>
      <c r="P158" s="1"/>
      <c r="Q158" s="1"/>
      <c r="R158" s="1"/>
      <c r="S158" s="1"/>
      <c r="T158" s="1"/>
      <c r="U158" s="1"/>
    </row>
    <row r="159" spans="1:21" ht="22.5" x14ac:dyDescent="0.2">
      <c r="A159" s="94" t="s">
        <v>173</v>
      </c>
      <c r="B159" s="408" t="s">
        <v>4020</v>
      </c>
      <c r="C159" s="111">
        <v>-2.3471616000000001E-2</v>
      </c>
      <c r="D159" s="4" t="s">
        <v>1093</v>
      </c>
      <c r="E159" s="335">
        <v>5132</v>
      </c>
      <c r="F159" s="385">
        <v>3.1102650000000001E-4</v>
      </c>
      <c r="G159" s="4" t="s">
        <v>1093</v>
      </c>
      <c r="H159" s="99">
        <v>-4.3786100000000001E-2</v>
      </c>
      <c r="I159" s="217">
        <v>1.07431E-4</v>
      </c>
      <c r="J159" s="1"/>
      <c r="K159" s="1"/>
      <c r="L159" s="1"/>
      <c r="M159" s="4"/>
      <c r="N159" s="1"/>
      <c r="O159" s="1"/>
      <c r="P159" s="1"/>
      <c r="Q159" s="1"/>
      <c r="R159" s="1"/>
      <c r="S159" s="1"/>
      <c r="T159" s="1"/>
      <c r="U159" s="1"/>
    </row>
    <row r="160" spans="1:21" ht="33.75" x14ac:dyDescent="0.2">
      <c r="A160" s="94" t="s">
        <v>174</v>
      </c>
      <c r="B160" s="408" t="s">
        <v>4021</v>
      </c>
      <c r="C160" s="111">
        <v>2.1021992E-3</v>
      </c>
      <c r="D160" s="4" t="s">
        <v>1093</v>
      </c>
      <c r="E160" s="335">
        <v>6061</v>
      </c>
      <c r="F160" s="385">
        <v>3.6732879999999999E-4</v>
      </c>
      <c r="G160" s="4" t="s">
        <v>1093</v>
      </c>
      <c r="H160" s="99">
        <v>-2.1946103000000002E-2</v>
      </c>
      <c r="I160" s="217">
        <v>6.2172800000000002E-5</v>
      </c>
      <c r="J160" s="1"/>
      <c r="K160" s="1"/>
      <c r="L160" s="1"/>
      <c r="M160" s="4"/>
      <c r="N160" s="1"/>
      <c r="O160" s="1"/>
      <c r="P160" s="1"/>
      <c r="Q160" s="1"/>
      <c r="R160" s="1"/>
      <c r="S160" s="1"/>
      <c r="T160" s="1"/>
      <c r="U160" s="1"/>
    </row>
    <row r="161" spans="1:21" ht="45" x14ac:dyDescent="0.2">
      <c r="A161" s="94" t="s">
        <v>175</v>
      </c>
      <c r="B161" s="408" t="s">
        <v>4022</v>
      </c>
      <c r="C161" s="111">
        <v>-3.6320910000000001E-3</v>
      </c>
      <c r="D161" s="4" t="s">
        <v>1093</v>
      </c>
      <c r="E161" s="335">
        <v>9156</v>
      </c>
      <c r="F161" s="385">
        <v>5.5490219999999998E-4</v>
      </c>
      <c r="G161" s="4" t="s">
        <v>1093</v>
      </c>
      <c r="H161" s="99">
        <v>-1.8333868999999999E-2</v>
      </c>
      <c r="I161" s="217">
        <v>7.8173199999999999E-5</v>
      </c>
      <c r="J161" s="1"/>
      <c r="K161" s="1"/>
      <c r="L161" s="1"/>
      <c r="M161" s="4"/>
      <c r="N161" s="1"/>
      <c r="O161" s="1"/>
      <c r="P161" s="1"/>
      <c r="Q161" s="1"/>
      <c r="R161" s="1"/>
      <c r="S161" s="1"/>
      <c r="T161" s="1"/>
      <c r="U161" s="1"/>
    </row>
    <row r="162" spans="1:21" ht="45" x14ac:dyDescent="0.2">
      <c r="A162" s="94" t="s">
        <v>176</v>
      </c>
      <c r="B162" s="408" t="s">
        <v>4023</v>
      </c>
      <c r="C162" s="111">
        <v>-1.9863080000000002E-2</v>
      </c>
      <c r="D162" s="4" t="s">
        <v>1093</v>
      </c>
      <c r="E162" s="335">
        <v>38095</v>
      </c>
      <c r="F162" s="385">
        <v>2.3087593000000002E-3</v>
      </c>
      <c r="G162" s="4" t="s">
        <v>1093</v>
      </c>
      <c r="H162" s="99">
        <v>-6.3084111999999998E-2</v>
      </c>
      <c r="I162" s="217">
        <v>1.1725982E-3</v>
      </c>
      <c r="J162" s="1"/>
      <c r="K162" s="1"/>
      <c r="L162" s="1"/>
      <c r="M162" s="4"/>
      <c r="N162" s="1"/>
      <c r="O162" s="1"/>
      <c r="P162" s="1"/>
      <c r="Q162" s="1"/>
      <c r="R162" s="1"/>
      <c r="S162" s="1"/>
      <c r="T162" s="1"/>
      <c r="U162" s="1"/>
    </row>
    <row r="163" spans="1:21" x14ac:dyDescent="0.2">
      <c r="A163" s="94" t="s">
        <v>177</v>
      </c>
      <c r="B163" s="408" t="s">
        <v>3870</v>
      </c>
      <c r="C163" s="111">
        <v>-0.107105697</v>
      </c>
      <c r="D163" s="4" t="s">
        <v>1093</v>
      </c>
      <c r="E163" s="335">
        <v>44734</v>
      </c>
      <c r="F163" s="385">
        <v>2.7111180000000002E-3</v>
      </c>
      <c r="G163" s="4" t="s">
        <v>1093</v>
      </c>
      <c r="H163" s="99">
        <v>-0.45699303200000002</v>
      </c>
      <c r="I163" s="217">
        <v>1.72109077E-2</v>
      </c>
      <c r="J163" s="1"/>
      <c r="K163" s="1"/>
      <c r="L163" s="1"/>
      <c r="M163" s="4"/>
      <c r="N163" s="1"/>
      <c r="O163" s="1"/>
      <c r="P163" s="1"/>
      <c r="Q163" s="1"/>
      <c r="R163" s="1"/>
      <c r="S163" s="1"/>
      <c r="T163" s="1"/>
      <c r="U163" s="1"/>
    </row>
    <row r="164" spans="1:21" ht="22.5" x14ac:dyDescent="0.2">
      <c r="A164" s="94" t="s">
        <v>178</v>
      </c>
      <c r="B164" s="408" t="s">
        <v>4024</v>
      </c>
      <c r="C164" s="111">
        <v>2.8101164200000001E-2</v>
      </c>
      <c r="D164" s="4" t="s">
        <v>1093</v>
      </c>
      <c r="E164" s="335">
        <v>6702</v>
      </c>
      <c r="F164" s="385">
        <v>4.0617680000000001E-4</v>
      </c>
      <c r="G164" s="4" t="s">
        <v>1093</v>
      </c>
      <c r="H164" s="99">
        <v>-0.12768449800000001</v>
      </c>
      <c r="I164" s="217">
        <v>4.484674E-4</v>
      </c>
      <c r="J164" s="1"/>
      <c r="K164" s="1"/>
      <c r="L164" s="1"/>
      <c r="M164" s="4"/>
      <c r="N164" s="1"/>
      <c r="O164" s="1"/>
      <c r="P164" s="1"/>
      <c r="Q164" s="1"/>
      <c r="R164" s="1"/>
      <c r="S164" s="1"/>
      <c r="T164" s="1"/>
      <c r="U164" s="1"/>
    </row>
    <row r="165" spans="1:21" x14ac:dyDescent="0.2">
      <c r="A165" s="94" t="s">
        <v>179</v>
      </c>
      <c r="B165" s="408" t="s">
        <v>4025</v>
      </c>
      <c r="C165" s="111">
        <v>-7.1530760000000004E-3</v>
      </c>
      <c r="D165" s="4" t="s">
        <v>1093</v>
      </c>
      <c r="E165" s="335">
        <v>14420</v>
      </c>
      <c r="F165" s="385">
        <v>8.7392860000000004E-4</v>
      </c>
      <c r="G165" s="4" t="s">
        <v>1093</v>
      </c>
      <c r="H165" s="99">
        <v>-1.0566763E-2</v>
      </c>
      <c r="I165" s="217">
        <v>7.0401599999999994E-5</v>
      </c>
      <c r="J165" s="1"/>
      <c r="K165" s="1"/>
      <c r="L165" s="1"/>
      <c r="M165" s="4"/>
      <c r="N165" s="1"/>
      <c r="O165" s="1"/>
      <c r="P165" s="1"/>
      <c r="Q165" s="1"/>
      <c r="R165" s="1"/>
      <c r="S165" s="1"/>
      <c r="T165" s="1"/>
      <c r="U165" s="1"/>
    </row>
    <row r="166" spans="1:21" ht="45" x14ac:dyDescent="0.2">
      <c r="A166" s="94" t="s">
        <v>180</v>
      </c>
      <c r="B166" s="408" t="s">
        <v>4026</v>
      </c>
      <c r="C166" s="111">
        <v>-9.9050204000000003E-2</v>
      </c>
      <c r="D166" s="4" t="s">
        <v>1093</v>
      </c>
      <c r="E166" s="335">
        <v>618</v>
      </c>
      <c r="F166" s="385">
        <v>3.7454099999999998E-5</v>
      </c>
      <c r="G166" s="4" t="s">
        <v>1093</v>
      </c>
      <c r="H166" s="99">
        <v>-6.9277108000000004E-2</v>
      </c>
      <c r="I166" s="217">
        <v>2.1029100000000002E-5</v>
      </c>
      <c r="J166" s="1"/>
      <c r="K166" s="1"/>
      <c r="L166" s="1"/>
      <c r="M166" s="4"/>
      <c r="N166" s="1"/>
      <c r="O166" s="1"/>
      <c r="P166" s="1"/>
      <c r="Q166" s="1"/>
      <c r="R166" s="1"/>
      <c r="S166" s="1"/>
      <c r="T166" s="1"/>
      <c r="U166" s="1"/>
    </row>
    <row r="167" spans="1:21" ht="33.75" x14ac:dyDescent="0.2">
      <c r="A167" s="94" t="s">
        <v>181</v>
      </c>
      <c r="B167" s="408" t="s">
        <v>4027</v>
      </c>
      <c r="C167" s="111">
        <v>1.3630353E-2</v>
      </c>
      <c r="D167" s="4" t="s">
        <v>1093</v>
      </c>
      <c r="E167" s="335">
        <v>9537</v>
      </c>
      <c r="F167" s="385">
        <v>5.7799290000000003E-4</v>
      </c>
      <c r="G167" s="4" t="s">
        <v>1093</v>
      </c>
      <c r="H167" s="99">
        <v>-4.2950325999999997E-2</v>
      </c>
      <c r="I167" s="217">
        <v>1.9566160000000001E-4</v>
      </c>
      <c r="J167" s="1"/>
      <c r="K167" s="1"/>
      <c r="L167" s="1"/>
      <c r="M167" s="4"/>
      <c r="N167" s="1"/>
      <c r="O167" s="1"/>
      <c r="P167" s="1"/>
      <c r="Q167" s="1"/>
      <c r="R167" s="1"/>
      <c r="S167" s="1"/>
      <c r="T167" s="1"/>
      <c r="U167" s="1"/>
    </row>
    <row r="168" spans="1:21" ht="22.5" x14ac:dyDescent="0.2">
      <c r="A168" s="94" t="s">
        <v>182</v>
      </c>
      <c r="B168" s="408" t="s">
        <v>4028</v>
      </c>
      <c r="C168" s="111">
        <v>5.0496472399999999E-2</v>
      </c>
      <c r="D168" s="4" t="s">
        <v>1093</v>
      </c>
      <c r="E168" s="335">
        <v>17206</v>
      </c>
      <c r="F168" s="385">
        <v>1.0427749999999999E-3</v>
      </c>
      <c r="G168" s="4" t="s">
        <v>1093</v>
      </c>
      <c r="H168" s="99">
        <v>6.9958335900000002E-2</v>
      </c>
      <c r="I168" s="217">
        <v>-5.1429700000000004E-4</v>
      </c>
      <c r="J168" s="1"/>
      <c r="K168" s="1"/>
      <c r="L168" s="1"/>
      <c r="M168" s="4"/>
      <c r="N168" s="1"/>
      <c r="O168" s="1"/>
      <c r="P168" s="1"/>
      <c r="Q168" s="1"/>
      <c r="R168" s="1"/>
      <c r="S168" s="1"/>
      <c r="T168" s="1"/>
      <c r="U168" s="1"/>
    </row>
    <row r="169" spans="1:21" ht="22.5" x14ac:dyDescent="0.2">
      <c r="A169" s="94" t="s">
        <v>183</v>
      </c>
      <c r="B169" s="408" t="s">
        <v>4029</v>
      </c>
      <c r="C169" s="111">
        <v>4.2457045499999999E-2</v>
      </c>
      <c r="D169" s="4" t="s">
        <v>1093</v>
      </c>
      <c r="E169" s="335">
        <v>60249</v>
      </c>
      <c r="F169" s="385">
        <v>3.6514094000000001E-3</v>
      </c>
      <c r="G169" s="4" t="s">
        <v>1093</v>
      </c>
      <c r="H169" s="99">
        <v>-2.5491305999999998E-2</v>
      </c>
      <c r="I169" s="217">
        <v>7.204736E-4</v>
      </c>
      <c r="J169" s="1"/>
      <c r="K169" s="1"/>
      <c r="L169" s="1"/>
      <c r="M169" s="4"/>
      <c r="N169" s="1"/>
      <c r="O169" s="1"/>
      <c r="P169" s="1"/>
      <c r="Q169" s="1"/>
      <c r="R169" s="1"/>
      <c r="S169" s="1"/>
      <c r="T169" s="1"/>
      <c r="U169" s="1"/>
    </row>
    <row r="170" spans="1:21" ht="22.5" x14ac:dyDescent="0.2">
      <c r="A170" s="94" t="s">
        <v>184</v>
      </c>
      <c r="B170" s="408" t="s">
        <v>3874</v>
      </c>
      <c r="C170" s="111">
        <v>4.9779926100000003E-2</v>
      </c>
      <c r="D170" s="4" t="s">
        <v>1093</v>
      </c>
      <c r="E170" s="335">
        <v>156810</v>
      </c>
      <c r="F170" s="385">
        <v>9.5035189000000006E-3</v>
      </c>
      <c r="G170" s="4" t="s">
        <v>1093</v>
      </c>
      <c r="H170" s="99">
        <v>-9.0640223000000006E-2</v>
      </c>
      <c r="I170" s="217">
        <v>7.1453061999999998E-3</v>
      </c>
      <c r="J170" s="1"/>
      <c r="K170" s="1"/>
      <c r="L170" s="1"/>
      <c r="M170" s="4"/>
      <c r="N170" s="1"/>
      <c r="O170" s="1"/>
      <c r="P170" s="1"/>
      <c r="Q170" s="1"/>
      <c r="R170" s="1"/>
      <c r="S170" s="1"/>
      <c r="T170" s="1"/>
      <c r="U170" s="1"/>
    </row>
    <row r="171" spans="1:21" x14ac:dyDescent="0.2">
      <c r="A171" s="94" t="s">
        <v>185</v>
      </c>
      <c r="B171" s="408" t="s">
        <v>3872</v>
      </c>
      <c r="C171" s="111">
        <v>4.1477763799999998E-2</v>
      </c>
      <c r="D171" s="4" t="s">
        <v>1093</v>
      </c>
      <c r="E171" s="335">
        <v>202044</v>
      </c>
      <c r="F171" s="385">
        <v>1.22449395E-2</v>
      </c>
      <c r="G171" s="4" t="s">
        <v>1093</v>
      </c>
      <c r="H171" s="99">
        <v>-0.10344521600000001</v>
      </c>
      <c r="I171" s="217">
        <v>1.06571579E-2</v>
      </c>
      <c r="J171" s="1"/>
      <c r="K171" s="1"/>
      <c r="L171" s="1"/>
      <c r="M171" s="4"/>
      <c r="N171" s="1"/>
      <c r="O171" s="1"/>
      <c r="P171" s="1"/>
      <c r="Q171" s="1"/>
      <c r="R171" s="1"/>
      <c r="S171" s="1"/>
      <c r="T171" s="1"/>
      <c r="U171" s="1"/>
    </row>
    <row r="172" spans="1:21" ht="33.75" x14ac:dyDescent="0.2">
      <c r="A172" s="94" t="s">
        <v>186</v>
      </c>
      <c r="B172" s="408" t="s">
        <v>4030</v>
      </c>
      <c r="C172" s="111">
        <v>6.5123010100000003E-2</v>
      </c>
      <c r="D172" s="4" t="s">
        <v>1093</v>
      </c>
      <c r="E172" s="335">
        <v>1375</v>
      </c>
      <c r="F172" s="385">
        <v>8.3332300000000002E-5</v>
      </c>
      <c r="G172" s="4" t="s">
        <v>1093</v>
      </c>
      <c r="H172" s="99">
        <v>-6.5896738999999996E-2</v>
      </c>
      <c r="I172" s="217">
        <v>4.4343900000000001E-5</v>
      </c>
      <c r="J172" s="1"/>
      <c r="K172" s="1"/>
      <c r="L172" s="1"/>
      <c r="M172" s="4"/>
      <c r="N172" s="1"/>
      <c r="O172" s="1"/>
      <c r="P172" s="1"/>
      <c r="Q172" s="1"/>
      <c r="R172" s="1"/>
      <c r="S172" s="1"/>
      <c r="T172" s="1"/>
      <c r="U172" s="1"/>
    </row>
    <row r="173" spans="1:21" ht="33.75" x14ac:dyDescent="0.2">
      <c r="A173" s="94" t="s">
        <v>187</v>
      </c>
      <c r="B173" s="408" t="s">
        <v>4031</v>
      </c>
      <c r="C173" s="111">
        <v>1.5379949299999999E-2</v>
      </c>
      <c r="D173" s="4" t="s">
        <v>1093</v>
      </c>
      <c r="E173" s="335">
        <v>103388</v>
      </c>
      <c r="F173" s="385">
        <v>6.2658619E-3</v>
      </c>
      <c r="G173" s="4" t="s">
        <v>1093</v>
      </c>
      <c r="H173" s="99">
        <v>-3.806018E-3</v>
      </c>
      <c r="I173" s="217">
        <v>1.805756E-4</v>
      </c>
      <c r="J173" s="1"/>
      <c r="K173" s="1"/>
      <c r="L173" s="1"/>
      <c r="M173" s="4"/>
      <c r="N173" s="1"/>
      <c r="O173" s="1"/>
      <c r="P173" s="1"/>
      <c r="Q173" s="1"/>
      <c r="R173" s="1"/>
      <c r="S173" s="1"/>
      <c r="T173" s="1"/>
      <c r="U173" s="1"/>
    </row>
    <row r="174" spans="1:21" ht="22.5" x14ac:dyDescent="0.2">
      <c r="A174" s="94" t="s">
        <v>188</v>
      </c>
      <c r="B174" s="408" t="s">
        <v>4032</v>
      </c>
      <c r="C174" s="111">
        <v>-1.6853933000000001E-2</v>
      </c>
      <c r="D174" s="4" t="s">
        <v>1093</v>
      </c>
      <c r="E174" s="335">
        <v>3839</v>
      </c>
      <c r="F174" s="385">
        <v>2.3266380000000001E-4</v>
      </c>
      <c r="G174" s="4" t="s">
        <v>1093</v>
      </c>
      <c r="H174" s="99">
        <v>-0.15626373599999999</v>
      </c>
      <c r="I174" s="217">
        <v>3.2503600000000001E-4</v>
      </c>
      <c r="J174" s="1"/>
      <c r="K174" s="1"/>
      <c r="L174" s="1"/>
      <c r="M174" s="4"/>
      <c r="N174" s="1"/>
      <c r="O174" s="1"/>
      <c r="P174" s="1"/>
      <c r="Q174" s="1"/>
      <c r="R174" s="1"/>
      <c r="S174" s="1"/>
      <c r="T174" s="1"/>
      <c r="U174" s="1"/>
    </row>
    <row r="175" spans="1:21" ht="33.75" x14ac:dyDescent="0.2">
      <c r="A175" s="94" t="s">
        <v>189</v>
      </c>
      <c r="B175" s="408" t="s">
        <v>4033</v>
      </c>
      <c r="C175" s="111">
        <v>9.2581845499999996E-2</v>
      </c>
      <c r="D175" s="4" t="s">
        <v>1093</v>
      </c>
      <c r="E175" s="335">
        <v>29821</v>
      </c>
      <c r="F175" s="385">
        <v>1.807311E-3</v>
      </c>
      <c r="G175" s="4" t="s">
        <v>1093</v>
      </c>
      <c r="H175" s="99">
        <v>-6.8239337999999997E-2</v>
      </c>
      <c r="I175" s="217">
        <v>9.9842279999999995E-4</v>
      </c>
      <c r="J175" s="1"/>
      <c r="K175" s="1"/>
      <c r="L175" s="1"/>
      <c r="M175" s="4"/>
      <c r="N175" s="1"/>
      <c r="O175" s="1"/>
      <c r="P175" s="1"/>
      <c r="Q175" s="1"/>
      <c r="R175" s="1"/>
      <c r="S175" s="1"/>
      <c r="T175" s="1"/>
      <c r="U175" s="1"/>
    </row>
    <row r="176" spans="1:21" ht="22.5" x14ac:dyDescent="0.2">
      <c r="A176" s="94" t="s">
        <v>190</v>
      </c>
      <c r="B176" s="408" t="s">
        <v>4034</v>
      </c>
      <c r="C176" s="111">
        <v>0.16520595969999999</v>
      </c>
      <c r="D176" s="4" t="s">
        <v>1093</v>
      </c>
      <c r="E176" s="335">
        <v>25727</v>
      </c>
      <c r="F176" s="385">
        <v>1.5591928000000001E-3</v>
      </c>
      <c r="G176" s="4" t="s">
        <v>1093</v>
      </c>
      <c r="H176" s="99">
        <v>-3.2455810000000002E-2</v>
      </c>
      <c r="I176" s="217">
        <v>3.9452330000000002E-4</v>
      </c>
      <c r="J176" s="1"/>
      <c r="K176" s="1"/>
      <c r="L176" s="1"/>
      <c r="M176" s="4"/>
      <c r="N176" s="1"/>
      <c r="O176" s="1"/>
      <c r="P176" s="1"/>
      <c r="Q176" s="1"/>
      <c r="R176" s="1"/>
      <c r="S176" s="1"/>
      <c r="T176" s="1"/>
      <c r="U176" s="1"/>
    </row>
    <row r="177" spans="1:21" ht="22.5" x14ac:dyDescent="0.2">
      <c r="A177" s="94" t="s">
        <v>191</v>
      </c>
      <c r="B177" s="408" t="s">
        <v>4035</v>
      </c>
      <c r="C177" s="111">
        <v>3.8507474999999999E-2</v>
      </c>
      <c r="D177" s="4" t="s">
        <v>1093</v>
      </c>
      <c r="E177" s="335">
        <v>22592</v>
      </c>
      <c r="F177" s="385">
        <v>1.3691952E-3</v>
      </c>
      <c r="G177" s="4" t="s">
        <v>1093</v>
      </c>
      <c r="H177" s="99">
        <v>-0.104060914</v>
      </c>
      <c r="I177" s="217">
        <v>1.1995702999999999E-3</v>
      </c>
      <c r="J177" s="1"/>
      <c r="K177" s="1"/>
      <c r="L177" s="1"/>
      <c r="M177" s="4"/>
      <c r="N177" s="1"/>
      <c r="O177" s="1"/>
      <c r="P177" s="1"/>
      <c r="Q177" s="1"/>
      <c r="R177" s="1"/>
      <c r="S177" s="1"/>
      <c r="T177" s="1"/>
      <c r="U177" s="1"/>
    </row>
    <row r="178" spans="1:21" ht="22.5" x14ac:dyDescent="0.2">
      <c r="A178" s="94" t="s">
        <v>192</v>
      </c>
      <c r="B178" s="408" t="s">
        <v>4036</v>
      </c>
      <c r="C178" s="111">
        <v>9.5399762299999996E-2</v>
      </c>
      <c r="D178" s="4" t="s">
        <v>1093</v>
      </c>
      <c r="E178" s="335">
        <v>12964</v>
      </c>
      <c r="F178" s="385">
        <v>7.8568729999999997E-4</v>
      </c>
      <c r="G178" s="4" t="s">
        <v>1093</v>
      </c>
      <c r="H178" s="99">
        <v>4.4940338E-3</v>
      </c>
      <c r="I178" s="217">
        <v>-2.6514999999999999E-5</v>
      </c>
      <c r="J178" s="1"/>
      <c r="K178" s="1"/>
      <c r="L178" s="1"/>
      <c r="M178" s="4"/>
      <c r="N178" s="1"/>
      <c r="O178" s="1"/>
      <c r="P178" s="1"/>
      <c r="Q178" s="1"/>
      <c r="R178" s="1"/>
      <c r="S178" s="1"/>
      <c r="T178" s="1"/>
      <c r="U178" s="1"/>
    </row>
    <row r="179" spans="1:21" ht="33.75" x14ac:dyDescent="0.2">
      <c r="A179" s="94" t="s">
        <v>193</v>
      </c>
      <c r="B179" s="408" t="s">
        <v>4037</v>
      </c>
      <c r="C179" s="111">
        <v>0.134263875</v>
      </c>
      <c r="D179" s="4" t="s">
        <v>1093</v>
      </c>
      <c r="E179" s="335">
        <v>6620</v>
      </c>
      <c r="F179" s="385">
        <v>4.0120720000000001E-4</v>
      </c>
      <c r="G179" s="4" t="s">
        <v>1093</v>
      </c>
      <c r="H179" s="99">
        <v>-3.0178727999999998E-2</v>
      </c>
      <c r="I179" s="217">
        <v>9.4173599999999996E-5</v>
      </c>
      <c r="J179" s="1"/>
      <c r="K179" s="1"/>
      <c r="L179" s="1"/>
      <c r="M179" s="4"/>
      <c r="N179" s="1"/>
      <c r="O179" s="1"/>
      <c r="P179" s="1"/>
      <c r="Q179" s="1"/>
      <c r="R179" s="1"/>
      <c r="S179" s="1"/>
      <c r="T179" s="1"/>
      <c r="U179" s="1"/>
    </row>
    <row r="180" spans="1:21" ht="33.75" x14ac:dyDescent="0.2">
      <c r="A180" s="94" t="s">
        <v>194</v>
      </c>
      <c r="B180" s="408" t="s">
        <v>4038</v>
      </c>
      <c r="C180" s="111">
        <v>-1.3285807E-2</v>
      </c>
      <c r="D180" s="4" t="s">
        <v>1093</v>
      </c>
      <c r="E180" s="335">
        <v>3170</v>
      </c>
      <c r="F180" s="385">
        <v>1.9211879999999999E-4</v>
      </c>
      <c r="G180" s="4" t="s">
        <v>1093</v>
      </c>
      <c r="H180" s="99">
        <v>4.1050903100000001E-2</v>
      </c>
      <c r="I180" s="217">
        <v>-5.7144E-5</v>
      </c>
      <c r="J180" s="1"/>
      <c r="K180" s="1"/>
      <c r="L180" s="1"/>
      <c r="M180" s="4"/>
      <c r="N180" s="1"/>
      <c r="O180" s="1"/>
      <c r="P180" s="1"/>
      <c r="Q180" s="1"/>
      <c r="R180" s="1"/>
      <c r="S180" s="1"/>
      <c r="T180" s="1"/>
      <c r="U180" s="1"/>
    </row>
    <row r="181" spans="1:21" ht="33.75" x14ac:dyDescent="0.2">
      <c r="A181" s="94" t="s">
        <v>195</v>
      </c>
      <c r="B181" s="408" t="s">
        <v>4039</v>
      </c>
      <c r="C181" s="111">
        <v>6.4516129000000005E-2</v>
      </c>
      <c r="D181" s="4" t="s">
        <v>1093</v>
      </c>
      <c r="E181" s="335">
        <v>6285</v>
      </c>
      <c r="F181" s="385">
        <v>3.8090440000000003E-4</v>
      </c>
      <c r="G181" s="4" t="s">
        <v>1093</v>
      </c>
      <c r="H181" s="99">
        <v>-7.5463372000000001E-2</v>
      </c>
      <c r="I181" s="217">
        <v>2.345196E-4</v>
      </c>
      <c r="J181" s="1"/>
      <c r="K181" s="1"/>
      <c r="L181" s="1"/>
      <c r="M181" s="4"/>
      <c r="N181" s="1"/>
      <c r="O181" s="1"/>
      <c r="P181" s="1"/>
      <c r="Q181" s="1"/>
      <c r="R181" s="1"/>
      <c r="S181" s="1"/>
      <c r="T181" s="1"/>
      <c r="U181" s="1"/>
    </row>
    <row r="182" spans="1:21" ht="22.5" x14ac:dyDescent="0.2">
      <c r="A182" s="94" t="s">
        <v>196</v>
      </c>
      <c r="B182" s="408" t="s">
        <v>4040</v>
      </c>
      <c r="C182" s="111">
        <v>4.1966772300000003E-2</v>
      </c>
      <c r="D182" s="4" t="s">
        <v>1093</v>
      </c>
      <c r="E182" s="335">
        <v>19731</v>
      </c>
      <c r="F182" s="385">
        <v>1.1958034E-3</v>
      </c>
      <c r="G182" s="4" t="s">
        <v>1093</v>
      </c>
      <c r="H182" s="99">
        <v>-9.0737327000000007E-2</v>
      </c>
      <c r="I182" s="217">
        <v>9.0013490000000001E-4</v>
      </c>
      <c r="J182" s="1"/>
      <c r="K182" s="1"/>
      <c r="L182" s="1"/>
      <c r="M182" s="4"/>
      <c r="N182" s="1"/>
      <c r="O182" s="1"/>
      <c r="P182" s="1"/>
      <c r="Q182" s="1"/>
      <c r="R182" s="1"/>
      <c r="S182" s="1"/>
      <c r="T182" s="1"/>
      <c r="U182" s="1"/>
    </row>
    <row r="183" spans="1:21" ht="33.75" x14ac:dyDescent="0.2">
      <c r="A183" s="94" t="s">
        <v>197</v>
      </c>
      <c r="B183" s="408" t="s">
        <v>4041</v>
      </c>
      <c r="C183" s="111">
        <v>0.31504124760000002</v>
      </c>
      <c r="D183" s="4" t="s">
        <v>1093</v>
      </c>
      <c r="E183" s="335">
        <v>60139</v>
      </c>
      <c r="F183" s="385">
        <v>3.6447428000000001E-3</v>
      </c>
      <c r="G183" s="4" t="s">
        <v>1093</v>
      </c>
      <c r="H183" s="99">
        <v>3.3600302499999998E-2</v>
      </c>
      <c r="I183" s="217">
        <v>-8.9373499999999999E-4</v>
      </c>
      <c r="J183" s="1"/>
      <c r="K183" s="1"/>
      <c r="L183" s="1"/>
      <c r="M183" s="4"/>
      <c r="N183" s="1"/>
      <c r="O183" s="1"/>
      <c r="P183" s="1"/>
      <c r="Q183" s="1"/>
      <c r="R183" s="1"/>
      <c r="S183" s="1"/>
      <c r="T183" s="1"/>
      <c r="U183" s="1"/>
    </row>
    <row r="184" spans="1:21" x14ac:dyDescent="0.2">
      <c r="A184" s="94" t="s">
        <v>198</v>
      </c>
      <c r="B184" s="408" t="s">
        <v>4042</v>
      </c>
      <c r="C184" s="111">
        <v>-1.710376E-3</v>
      </c>
      <c r="D184" s="4" t="s">
        <v>1093</v>
      </c>
      <c r="E184" s="335">
        <v>37514</v>
      </c>
      <c r="F184" s="385">
        <v>2.2735476000000001E-3</v>
      </c>
      <c r="G184" s="4" t="s">
        <v>1093</v>
      </c>
      <c r="H184" s="99">
        <v>-6.8507437000000004E-2</v>
      </c>
      <c r="I184" s="217">
        <v>1.2612859999999999E-3</v>
      </c>
      <c r="J184" s="1"/>
      <c r="K184" s="1"/>
      <c r="L184" s="1"/>
      <c r="M184" s="4"/>
      <c r="N184" s="1"/>
      <c r="O184" s="1"/>
      <c r="P184" s="1"/>
      <c r="Q184" s="1"/>
      <c r="R184" s="1"/>
      <c r="S184" s="1"/>
      <c r="T184" s="1"/>
      <c r="U184" s="1"/>
    </row>
    <row r="185" spans="1:21" x14ac:dyDescent="0.2">
      <c r="A185" s="94" t="s">
        <v>199</v>
      </c>
      <c r="B185" s="408" t="s">
        <v>4043</v>
      </c>
      <c r="C185" s="111">
        <v>-7.2145969999999997E-3</v>
      </c>
      <c r="D185" s="4" t="s">
        <v>1093</v>
      </c>
      <c r="E185" s="335">
        <v>55714</v>
      </c>
      <c r="F185" s="385">
        <v>3.3765643E-3</v>
      </c>
      <c r="G185" s="4" t="s">
        <v>1093</v>
      </c>
      <c r="H185" s="99">
        <v>-0.16001025199999999</v>
      </c>
      <c r="I185" s="217">
        <v>4.8517680000000002E-3</v>
      </c>
      <c r="J185" s="1"/>
      <c r="K185" s="1"/>
      <c r="L185" s="1"/>
      <c r="M185" s="4"/>
      <c r="N185" s="1"/>
      <c r="O185" s="1"/>
      <c r="P185" s="1"/>
      <c r="Q185" s="1"/>
      <c r="R185" s="1"/>
      <c r="S185" s="1"/>
      <c r="T185" s="1"/>
      <c r="U185" s="1"/>
    </row>
    <row r="186" spans="1:21" x14ac:dyDescent="0.2">
      <c r="A186" s="94" t="s">
        <v>200</v>
      </c>
      <c r="B186" s="408" t="s">
        <v>4044</v>
      </c>
      <c r="C186" s="111">
        <v>-3.7607285999999997E-2</v>
      </c>
      <c r="D186" s="4" t="s">
        <v>1093</v>
      </c>
      <c r="E186" s="335">
        <v>12666</v>
      </c>
      <c r="F186" s="385">
        <v>7.6762689999999997E-4</v>
      </c>
      <c r="G186" s="4" t="s">
        <v>1093</v>
      </c>
      <c r="H186" s="99">
        <v>-0.13772210500000001</v>
      </c>
      <c r="I186" s="217">
        <v>9.2482109999999997E-4</v>
      </c>
      <c r="J186" s="1"/>
      <c r="K186" s="1"/>
      <c r="L186" s="1"/>
      <c r="M186" s="4"/>
      <c r="N186" s="1"/>
      <c r="O186" s="1"/>
      <c r="P186" s="1"/>
      <c r="Q186" s="1"/>
      <c r="R186" s="1"/>
      <c r="S186" s="1"/>
      <c r="T186" s="1"/>
      <c r="U186" s="1"/>
    </row>
    <row r="187" spans="1:21" x14ac:dyDescent="0.2">
      <c r="A187" s="94" t="s">
        <v>201</v>
      </c>
      <c r="B187" s="408" t="s">
        <v>4045</v>
      </c>
      <c r="C187" s="111">
        <v>-7.1323649000000003E-2</v>
      </c>
      <c r="D187" s="4" t="s">
        <v>1093</v>
      </c>
      <c r="E187" s="335">
        <v>9561</v>
      </c>
      <c r="F187" s="385">
        <v>5.794474E-4</v>
      </c>
      <c r="G187" s="4" t="s">
        <v>1093</v>
      </c>
      <c r="H187" s="99">
        <v>-0.15984182799999999</v>
      </c>
      <c r="I187" s="217">
        <v>8.3156189999999996E-4</v>
      </c>
      <c r="J187" s="1"/>
      <c r="K187" s="1"/>
      <c r="L187" s="1"/>
      <c r="M187" s="4"/>
      <c r="N187" s="1"/>
      <c r="O187" s="1"/>
      <c r="P187" s="1"/>
      <c r="Q187" s="1"/>
      <c r="R187" s="1"/>
      <c r="S187" s="1"/>
      <c r="T187" s="1"/>
      <c r="U187" s="1"/>
    </row>
    <row r="188" spans="1:21" ht="22.5" x14ac:dyDescent="0.2">
      <c r="A188" s="94" t="s">
        <v>202</v>
      </c>
      <c r="B188" s="408" t="s">
        <v>3873</v>
      </c>
      <c r="C188" s="111">
        <v>1.5096900000000001E-4</v>
      </c>
      <c r="D188" s="4" t="s">
        <v>1093</v>
      </c>
      <c r="E188" s="335">
        <v>89600</v>
      </c>
      <c r="F188" s="385">
        <v>5.4302359000000001E-3</v>
      </c>
      <c r="G188" s="4" t="s">
        <v>1093</v>
      </c>
      <c r="H188" s="99">
        <v>-0.15470103199999999</v>
      </c>
      <c r="I188" s="217">
        <v>7.4963998999999998E-3</v>
      </c>
      <c r="J188" s="1"/>
      <c r="K188" s="1"/>
      <c r="L188" s="1"/>
      <c r="M188" s="4"/>
      <c r="N188" s="1"/>
      <c r="O188" s="1"/>
      <c r="P188" s="1"/>
      <c r="Q188" s="1"/>
      <c r="R188" s="1"/>
      <c r="S188" s="1"/>
      <c r="T188" s="1"/>
      <c r="U188" s="1"/>
    </row>
    <row r="189" spans="1:21" ht="22.5" x14ac:dyDescent="0.2">
      <c r="A189" s="94" t="s">
        <v>203</v>
      </c>
      <c r="B189" s="408" t="s">
        <v>3871</v>
      </c>
      <c r="C189" s="111">
        <v>1.17336157E-2</v>
      </c>
      <c r="D189" s="4" t="s">
        <v>1093</v>
      </c>
      <c r="E189" s="335">
        <v>194035</v>
      </c>
      <c r="F189" s="385">
        <v>1.1759551599999999E-2</v>
      </c>
      <c r="G189" s="4" t="s">
        <v>1093</v>
      </c>
      <c r="H189" s="99">
        <v>-0.13215285700000001</v>
      </c>
      <c r="I189" s="217">
        <v>1.35075087E-2</v>
      </c>
      <c r="J189" s="1"/>
      <c r="K189" s="1"/>
      <c r="L189" s="1"/>
      <c r="M189" s="4"/>
      <c r="N189" s="1"/>
      <c r="O189" s="1"/>
      <c r="P189" s="1"/>
      <c r="Q189" s="1"/>
      <c r="R189" s="1"/>
      <c r="S189" s="1"/>
      <c r="T189" s="1"/>
      <c r="U189" s="1"/>
    </row>
    <row r="190" spans="1:21" ht="22.5" x14ac:dyDescent="0.2">
      <c r="A190" s="94" t="s">
        <v>204</v>
      </c>
      <c r="B190" s="408" t="s">
        <v>4046</v>
      </c>
      <c r="C190" s="111">
        <v>0.1282442748</v>
      </c>
      <c r="D190" s="4" t="s">
        <v>1093</v>
      </c>
      <c r="E190" s="335">
        <v>1078</v>
      </c>
      <c r="F190" s="385">
        <v>6.5332499999999998E-5</v>
      </c>
      <c r="G190" s="4" t="s">
        <v>1093</v>
      </c>
      <c r="H190" s="99">
        <v>-0.27063599500000002</v>
      </c>
      <c r="I190" s="217">
        <v>1.828613E-4</v>
      </c>
      <c r="J190" s="1"/>
      <c r="K190" s="1"/>
      <c r="L190" s="1"/>
      <c r="M190" s="4"/>
      <c r="N190" s="1"/>
      <c r="O190" s="1"/>
      <c r="P190" s="1"/>
      <c r="Q190" s="1"/>
      <c r="R190" s="1"/>
      <c r="S190" s="1"/>
      <c r="T190" s="1"/>
      <c r="U190" s="1"/>
    </row>
    <row r="191" spans="1:21" ht="22.5" x14ac:dyDescent="0.2">
      <c r="A191" s="94" t="s">
        <v>205</v>
      </c>
      <c r="B191" s="408" t="s">
        <v>4047</v>
      </c>
      <c r="C191" s="111">
        <v>4.1596256000000003E-3</v>
      </c>
      <c r="D191" s="4" t="s">
        <v>1093</v>
      </c>
      <c r="E191" s="335">
        <v>6511</v>
      </c>
      <c r="F191" s="385">
        <v>3.9460120000000003E-4</v>
      </c>
      <c r="G191" s="4" t="s">
        <v>1093</v>
      </c>
      <c r="H191" s="99">
        <v>-0.15715210399999999</v>
      </c>
      <c r="I191" s="217">
        <v>5.5498410000000005E-4</v>
      </c>
      <c r="J191" s="1"/>
      <c r="K191" s="1"/>
      <c r="L191" s="1"/>
      <c r="M191" s="4"/>
      <c r="N191" s="1"/>
      <c r="O191" s="1"/>
      <c r="P191" s="1"/>
      <c r="Q191" s="1"/>
      <c r="R191" s="1"/>
      <c r="S191" s="1"/>
      <c r="T191" s="1"/>
      <c r="U191" s="1"/>
    </row>
    <row r="192" spans="1:21" x14ac:dyDescent="0.2">
      <c r="A192" s="94" t="s">
        <v>206</v>
      </c>
      <c r="B192" s="408" t="s">
        <v>4048</v>
      </c>
      <c r="C192" s="111">
        <v>5.4946172999999999E-3</v>
      </c>
      <c r="D192" s="4" t="s">
        <v>1093</v>
      </c>
      <c r="E192" s="335">
        <v>41287</v>
      </c>
      <c r="F192" s="385">
        <v>2.5022115E-3</v>
      </c>
      <c r="G192" s="4" t="s">
        <v>1093</v>
      </c>
      <c r="H192" s="99">
        <v>-0.164383007</v>
      </c>
      <c r="I192" s="217">
        <v>3.7129991999999999E-3</v>
      </c>
      <c r="J192" s="1"/>
      <c r="K192" s="1"/>
      <c r="L192" s="1"/>
      <c r="M192" s="4"/>
      <c r="N192" s="1"/>
      <c r="O192" s="1"/>
      <c r="P192" s="1"/>
      <c r="Q192" s="1"/>
      <c r="R192" s="1"/>
      <c r="S192" s="1"/>
      <c r="T192" s="1"/>
      <c r="U192" s="1"/>
    </row>
    <row r="193" spans="1:21" x14ac:dyDescent="0.2">
      <c r="A193" s="94" t="s">
        <v>207</v>
      </c>
      <c r="B193" s="408" t="s">
        <v>4049</v>
      </c>
      <c r="C193" s="111">
        <v>3.7723812699999998E-2</v>
      </c>
      <c r="D193" s="4" t="s">
        <v>1093</v>
      </c>
      <c r="E193" s="335">
        <v>112819</v>
      </c>
      <c r="F193" s="385">
        <v>6.8374305999999996E-3</v>
      </c>
      <c r="G193" s="4" t="s">
        <v>1093</v>
      </c>
      <c r="H193" s="99">
        <v>-6.2786079999999994E-2</v>
      </c>
      <c r="I193" s="217">
        <v>3.4551647E-3</v>
      </c>
      <c r="J193" s="1"/>
      <c r="K193" s="1"/>
      <c r="L193" s="1"/>
      <c r="M193" s="4"/>
      <c r="N193" s="1"/>
      <c r="O193" s="1"/>
      <c r="P193" s="1"/>
      <c r="Q193" s="1"/>
      <c r="R193" s="1"/>
      <c r="S193" s="1"/>
      <c r="T193" s="1"/>
      <c r="U193" s="1"/>
    </row>
    <row r="194" spans="1:21" x14ac:dyDescent="0.2">
      <c r="A194" s="94" t="s">
        <v>208</v>
      </c>
      <c r="B194" s="408" t="s">
        <v>4050</v>
      </c>
      <c r="C194" s="111">
        <v>1.8497546199999999E-2</v>
      </c>
      <c r="D194" s="4" t="s">
        <v>1093</v>
      </c>
      <c r="E194" s="335">
        <v>2418</v>
      </c>
      <c r="F194" s="385">
        <v>1.465436E-4</v>
      </c>
      <c r="G194" s="4" t="s">
        <v>1093</v>
      </c>
      <c r="H194" s="99">
        <v>-0.103780578</v>
      </c>
      <c r="I194" s="217">
        <v>1.2800290000000001E-4</v>
      </c>
      <c r="J194" s="1"/>
      <c r="K194" s="1"/>
      <c r="L194" s="1"/>
      <c r="M194" s="4"/>
      <c r="N194" s="1"/>
      <c r="O194" s="1"/>
      <c r="P194" s="1"/>
      <c r="Q194" s="1"/>
      <c r="R194" s="1"/>
      <c r="S194" s="1"/>
      <c r="T194" s="1"/>
      <c r="U194" s="1"/>
    </row>
    <row r="195" spans="1:21" x14ac:dyDescent="0.2">
      <c r="A195" s="94" t="s">
        <v>209</v>
      </c>
      <c r="B195" s="408" t="s">
        <v>4051</v>
      </c>
      <c r="C195" s="111">
        <v>7.0625638700000007E-2</v>
      </c>
      <c r="D195" s="4" t="s">
        <v>1093</v>
      </c>
      <c r="E195" s="335">
        <v>33423</v>
      </c>
      <c r="F195" s="385">
        <v>2.0256113000000002E-3</v>
      </c>
      <c r="G195" s="4" t="s">
        <v>1093</v>
      </c>
      <c r="H195" s="99">
        <v>-0.11382437199999999</v>
      </c>
      <c r="I195" s="217">
        <v>1.9625591E-3</v>
      </c>
      <c r="J195" s="1"/>
      <c r="K195" s="1"/>
      <c r="L195" s="1"/>
      <c r="M195" s="4"/>
      <c r="N195" s="1"/>
      <c r="O195" s="1"/>
      <c r="P195" s="1"/>
      <c r="Q195" s="1"/>
      <c r="R195" s="1"/>
      <c r="S195" s="1"/>
      <c r="T195" s="1"/>
      <c r="U195" s="1"/>
    </row>
    <row r="196" spans="1:21" x14ac:dyDescent="0.2">
      <c r="A196" s="94" t="s">
        <v>210</v>
      </c>
      <c r="B196" s="408" t="s">
        <v>4052</v>
      </c>
      <c r="C196" s="111">
        <v>4.0173609300000003E-2</v>
      </c>
      <c r="D196" s="4" t="s">
        <v>1093</v>
      </c>
      <c r="E196" s="335">
        <v>16492</v>
      </c>
      <c r="F196" s="385">
        <v>9.9950280000000004E-4</v>
      </c>
      <c r="G196" s="4" t="s">
        <v>1093</v>
      </c>
      <c r="H196" s="99">
        <v>-0.160797883</v>
      </c>
      <c r="I196" s="217">
        <v>1.4446044000000001E-3</v>
      </c>
      <c r="J196" s="1"/>
      <c r="K196" s="1"/>
      <c r="L196" s="1"/>
      <c r="M196" s="4"/>
      <c r="N196" s="1"/>
      <c r="O196" s="1"/>
      <c r="P196" s="1"/>
      <c r="Q196" s="1"/>
      <c r="R196" s="1"/>
      <c r="S196" s="1"/>
      <c r="T196" s="1"/>
      <c r="U196" s="1"/>
    </row>
    <row r="197" spans="1:21" x14ac:dyDescent="0.2">
      <c r="A197" s="94" t="s">
        <v>211</v>
      </c>
      <c r="B197" s="408" t="s">
        <v>4053</v>
      </c>
      <c r="C197" s="111">
        <v>2.2393095299999999E-2</v>
      </c>
      <c r="D197" s="4" t="s">
        <v>1093</v>
      </c>
      <c r="E197" s="335">
        <v>59305</v>
      </c>
      <c r="F197" s="385">
        <v>3.5941979999999998E-3</v>
      </c>
      <c r="G197" s="4" t="s">
        <v>1093</v>
      </c>
      <c r="H197" s="99">
        <v>-8.9743982999999999E-2</v>
      </c>
      <c r="I197" s="217">
        <v>2.6729753999999999E-3</v>
      </c>
      <c r="J197" s="1"/>
      <c r="K197" s="1"/>
      <c r="L197" s="1"/>
      <c r="M197" s="4"/>
      <c r="N197" s="1"/>
      <c r="O197" s="1"/>
      <c r="P197" s="1"/>
      <c r="Q197" s="1"/>
      <c r="R197" s="1"/>
      <c r="S197" s="1"/>
      <c r="T197" s="1"/>
      <c r="U197" s="1"/>
    </row>
    <row r="198" spans="1:21" x14ac:dyDescent="0.2">
      <c r="A198" s="94" t="s">
        <v>212</v>
      </c>
      <c r="B198" s="408" t="s">
        <v>4054</v>
      </c>
      <c r="C198" s="111">
        <v>6.3368453199999994E-2</v>
      </c>
      <c r="D198" s="4" t="s">
        <v>1093</v>
      </c>
      <c r="E198" s="335">
        <v>6512</v>
      </c>
      <c r="F198" s="385">
        <v>3.9466179999999998E-4</v>
      </c>
      <c r="G198" s="4" t="s">
        <v>1093</v>
      </c>
      <c r="H198" s="99">
        <v>-6.4905226999999996E-2</v>
      </c>
      <c r="I198" s="217">
        <v>2.0663330000000001E-4</v>
      </c>
      <c r="J198" s="1"/>
      <c r="K198" s="1"/>
      <c r="L198" s="1"/>
      <c r="M198" s="4"/>
      <c r="N198" s="1"/>
      <c r="O198" s="1"/>
      <c r="P198" s="1"/>
      <c r="Q198" s="1"/>
      <c r="R198" s="1"/>
      <c r="S198" s="1"/>
      <c r="T198" s="1"/>
      <c r="U198" s="1"/>
    </row>
    <row r="199" spans="1:21" ht="22.5" x14ac:dyDescent="0.2">
      <c r="A199" s="94" t="s">
        <v>213</v>
      </c>
      <c r="B199" s="408" t="s">
        <v>4055</v>
      </c>
      <c r="C199" s="111">
        <v>4.0921202900000002E-2</v>
      </c>
      <c r="D199" s="4" t="s">
        <v>1093</v>
      </c>
      <c r="E199" s="335">
        <v>5275</v>
      </c>
      <c r="F199" s="385">
        <v>3.1969300000000002E-4</v>
      </c>
      <c r="G199" s="4" t="s">
        <v>1093</v>
      </c>
      <c r="H199" s="99">
        <v>-3.5472664000000001E-2</v>
      </c>
      <c r="I199" s="217">
        <v>8.8687699999999995E-5</v>
      </c>
      <c r="J199" s="1"/>
      <c r="K199" s="1"/>
      <c r="L199" s="1"/>
      <c r="M199" s="4"/>
      <c r="N199" s="1"/>
      <c r="O199" s="1"/>
      <c r="P199" s="1"/>
      <c r="Q199" s="1"/>
      <c r="R199" s="1"/>
      <c r="S199" s="1"/>
      <c r="T199" s="1"/>
      <c r="U199" s="1"/>
    </row>
    <row r="200" spans="1:21" ht="22.5" x14ac:dyDescent="0.2">
      <c r="A200" s="94" t="s">
        <v>214</v>
      </c>
      <c r="B200" s="408" t="s">
        <v>4056</v>
      </c>
      <c r="C200" s="111">
        <v>4.45319837E-2</v>
      </c>
      <c r="D200" s="4" t="s">
        <v>1093</v>
      </c>
      <c r="E200" s="335">
        <v>36158</v>
      </c>
      <c r="F200" s="385">
        <v>2.1913668E-3</v>
      </c>
      <c r="G200" s="4" t="s">
        <v>1093</v>
      </c>
      <c r="H200" s="99">
        <v>-9.6930493000000006E-2</v>
      </c>
      <c r="I200" s="217">
        <v>1.7742120000000001E-3</v>
      </c>
      <c r="J200" s="1"/>
      <c r="K200" s="1"/>
      <c r="L200" s="1"/>
      <c r="M200" s="4"/>
      <c r="N200" s="1"/>
      <c r="O200" s="1"/>
      <c r="P200" s="1"/>
      <c r="Q200" s="1"/>
      <c r="R200" s="1"/>
      <c r="S200" s="1"/>
      <c r="T200" s="1"/>
      <c r="U200" s="1"/>
    </row>
    <row r="201" spans="1:21" ht="22.5" x14ac:dyDescent="0.2">
      <c r="A201" s="94" t="s">
        <v>215</v>
      </c>
      <c r="B201" s="408" t="s">
        <v>4057</v>
      </c>
      <c r="C201" s="111">
        <v>-8.4441488999999995E-2</v>
      </c>
      <c r="D201" s="4" t="s">
        <v>1093</v>
      </c>
      <c r="E201" s="335">
        <v>1292</v>
      </c>
      <c r="F201" s="385">
        <v>7.8302100000000004E-5</v>
      </c>
      <c r="G201" s="4" t="s">
        <v>1093</v>
      </c>
      <c r="H201" s="99">
        <v>-6.1728394999999998E-2</v>
      </c>
      <c r="I201" s="217">
        <v>3.8858E-5</v>
      </c>
      <c r="J201" s="1"/>
      <c r="K201" s="1"/>
      <c r="L201" s="1"/>
      <c r="M201" s="4"/>
      <c r="N201" s="1"/>
      <c r="O201" s="1"/>
      <c r="P201" s="1"/>
      <c r="Q201" s="1"/>
      <c r="R201" s="1"/>
      <c r="S201" s="1"/>
      <c r="T201" s="1"/>
      <c r="U201" s="1"/>
    </row>
    <row r="202" spans="1:21" ht="22.5" x14ac:dyDescent="0.2">
      <c r="A202" s="94" t="s">
        <v>216</v>
      </c>
      <c r="B202" s="408" t="s">
        <v>4058</v>
      </c>
      <c r="C202" s="111">
        <v>2.1851638900000001E-2</v>
      </c>
      <c r="D202" s="4" t="s">
        <v>1093</v>
      </c>
      <c r="E202" s="335">
        <v>13005</v>
      </c>
      <c r="F202" s="385">
        <v>7.881721E-4</v>
      </c>
      <c r="G202" s="4" t="s">
        <v>1093</v>
      </c>
      <c r="H202" s="99">
        <v>-8.5185706E-2</v>
      </c>
      <c r="I202" s="217">
        <v>5.5361270000000001E-4</v>
      </c>
      <c r="J202" s="1"/>
      <c r="K202" s="1"/>
      <c r="L202" s="1"/>
      <c r="M202" s="4"/>
      <c r="N202" s="1"/>
      <c r="O202" s="1"/>
      <c r="P202" s="1"/>
      <c r="Q202" s="1"/>
      <c r="R202" s="1"/>
      <c r="S202" s="1"/>
      <c r="T202" s="1"/>
      <c r="U202" s="1"/>
    </row>
    <row r="203" spans="1:21" ht="22.5" x14ac:dyDescent="0.2">
      <c r="A203" s="94" t="s">
        <v>217</v>
      </c>
      <c r="B203" s="408" t="s">
        <v>4059</v>
      </c>
      <c r="C203" s="111">
        <v>3.2464899999999999E-4</v>
      </c>
      <c r="D203" s="4" t="s">
        <v>1093</v>
      </c>
      <c r="E203" s="335">
        <v>10361</v>
      </c>
      <c r="F203" s="385">
        <v>6.2793159999999996E-4</v>
      </c>
      <c r="G203" s="4" t="s">
        <v>1093</v>
      </c>
      <c r="H203" s="99">
        <v>-0.15935091300000001</v>
      </c>
      <c r="I203" s="217">
        <v>8.9784909999999997E-4</v>
      </c>
      <c r="J203" s="1"/>
      <c r="K203" s="1"/>
      <c r="L203" s="1"/>
      <c r="M203" s="4"/>
      <c r="N203" s="1"/>
      <c r="O203" s="1"/>
      <c r="P203" s="1"/>
      <c r="Q203" s="1"/>
      <c r="R203" s="1"/>
      <c r="S203" s="1"/>
      <c r="T203" s="1"/>
      <c r="U203" s="1"/>
    </row>
    <row r="204" spans="1:21" x14ac:dyDescent="0.2">
      <c r="A204" s="94" t="s">
        <v>218</v>
      </c>
      <c r="B204" s="408" t="s">
        <v>4060</v>
      </c>
      <c r="C204" s="111">
        <v>-3.5249685000000003E-2</v>
      </c>
      <c r="D204" s="4" t="s">
        <v>1093</v>
      </c>
      <c r="E204" s="335">
        <v>14594</v>
      </c>
      <c r="F204" s="385">
        <v>8.8447389999999997E-4</v>
      </c>
      <c r="G204" s="4" t="s">
        <v>1093</v>
      </c>
      <c r="H204" s="99">
        <v>-9.3146088000000002E-2</v>
      </c>
      <c r="I204" s="217">
        <v>6.8527279999999996E-4</v>
      </c>
      <c r="J204" s="1"/>
      <c r="K204" s="1"/>
      <c r="L204" s="1"/>
      <c r="M204" s="4"/>
      <c r="N204" s="1"/>
      <c r="O204" s="1"/>
      <c r="P204" s="1"/>
      <c r="Q204" s="1"/>
      <c r="R204" s="1"/>
      <c r="S204" s="1"/>
      <c r="T204" s="1"/>
      <c r="U204" s="1"/>
    </row>
    <row r="205" spans="1:21" ht="22.5" x14ac:dyDescent="0.2">
      <c r="A205" s="94" t="s">
        <v>219</v>
      </c>
      <c r="B205" s="408" t="s">
        <v>4061</v>
      </c>
      <c r="C205" s="111">
        <v>-5.9463299999999997E-3</v>
      </c>
      <c r="D205" s="4" t="s">
        <v>1093</v>
      </c>
      <c r="E205" s="335">
        <v>65930</v>
      </c>
      <c r="F205" s="385">
        <v>3.9957081999999998E-3</v>
      </c>
      <c r="G205" s="4" t="s">
        <v>1093</v>
      </c>
      <c r="H205" s="99">
        <v>-7.6377797999999997E-2</v>
      </c>
      <c r="I205" s="217">
        <v>2.4923998E-3</v>
      </c>
      <c r="J205" s="1"/>
      <c r="K205" s="1"/>
      <c r="L205" s="1"/>
      <c r="M205" s="4"/>
      <c r="N205" s="1"/>
      <c r="O205" s="1"/>
      <c r="P205" s="1"/>
      <c r="Q205" s="1"/>
      <c r="R205" s="1"/>
      <c r="S205" s="1"/>
      <c r="T205" s="1"/>
      <c r="U205" s="1"/>
    </row>
    <row r="206" spans="1:21" ht="22.5" x14ac:dyDescent="0.2">
      <c r="A206" s="94" t="s">
        <v>220</v>
      </c>
      <c r="B206" s="408" t="s">
        <v>4062</v>
      </c>
      <c r="C206" s="111">
        <v>-3.9883974000000003E-2</v>
      </c>
      <c r="D206" s="4" t="s">
        <v>1093</v>
      </c>
      <c r="E206" s="335">
        <v>1309</v>
      </c>
      <c r="F206" s="385">
        <v>7.9332400000000006E-5</v>
      </c>
      <c r="G206" s="4" t="s">
        <v>1093</v>
      </c>
      <c r="H206" s="99">
        <v>-1.1329305E-2</v>
      </c>
      <c r="I206" s="217">
        <v>6.8572995999999998E-6</v>
      </c>
      <c r="J206" s="1"/>
      <c r="K206" s="1"/>
      <c r="L206" s="1"/>
      <c r="M206" s="4"/>
      <c r="N206" s="1"/>
      <c r="O206" s="1"/>
      <c r="P206" s="1"/>
      <c r="Q206" s="1"/>
      <c r="R206" s="1"/>
      <c r="S206" s="1"/>
      <c r="T206" s="1"/>
      <c r="U206" s="1"/>
    </row>
    <row r="207" spans="1:21" ht="22.5" x14ac:dyDescent="0.2">
      <c r="A207" s="94" t="s">
        <v>221</v>
      </c>
      <c r="B207" s="408" t="s">
        <v>4063</v>
      </c>
      <c r="C207" s="111">
        <v>-2.6597303999999999E-2</v>
      </c>
      <c r="D207" s="4" t="s">
        <v>1093</v>
      </c>
      <c r="E207" s="335">
        <v>11826</v>
      </c>
      <c r="F207" s="385">
        <v>7.1671840000000001E-4</v>
      </c>
      <c r="G207" s="4" t="s">
        <v>1093</v>
      </c>
      <c r="H207" s="99">
        <v>-0.109823109</v>
      </c>
      <c r="I207" s="217">
        <v>6.6698669999999997E-4</v>
      </c>
      <c r="J207" s="1"/>
      <c r="K207" s="1"/>
      <c r="L207" s="1"/>
      <c r="M207" s="4"/>
      <c r="N207" s="1"/>
      <c r="O207" s="1"/>
      <c r="P207" s="1"/>
      <c r="Q207" s="1"/>
      <c r="R207" s="1"/>
      <c r="S207" s="1"/>
      <c r="T207" s="1"/>
      <c r="U207" s="1"/>
    </row>
    <row r="208" spans="1:21" x14ac:dyDescent="0.2">
      <c r="A208" s="94" t="s">
        <v>222</v>
      </c>
      <c r="B208" s="408" t="s">
        <v>4064</v>
      </c>
      <c r="C208" s="111">
        <v>1.7776493099999999E-2</v>
      </c>
      <c r="D208" s="4" t="s">
        <v>1093</v>
      </c>
      <c r="E208" s="335">
        <v>28422</v>
      </c>
      <c r="F208" s="385">
        <v>1.7225242000000001E-3</v>
      </c>
      <c r="G208" s="4" t="s">
        <v>1093</v>
      </c>
      <c r="H208" s="99">
        <v>8.9815044999999993E-3</v>
      </c>
      <c r="I208" s="217">
        <v>-1.1566E-4</v>
      </c>
      <c r="J208" s="1"/>
      <c r="K208" s="1"/>
      <c r="L208" s="1"/>
      <c r="M208" s="4"/>
      <c r="N208" s="1"/>
      <c r="O208" s="1"/>
      <c r="P208" s="1"/>
      <c r="Q208" s="1"/>
      <c r="R208" s="1"/>
      <c r="S208" s="1"/>
      <c r="T208" s="1"/>
      <c r="U208" s="1"/>
    </row>
    <row r="209" spans="1:21" x14ac:dyDescent="0.2">
      <c r="A209" s="94" t="s">
        <v>223</v>
      </c>
      <c r="B209" s="408" t="s">
        <v>4065</v>
      </c>
      <c r="C209" s="111">
        <v>-1.3549666E-2</v>
      </c>
      <c r="D209" s="4" t="s">
        <v>1093</v>
      </c>
      <c r="E209" s="335">
        <v>38026</v>
      </c>
      <c r="F209" s="385">
        <v>2.3045776000000001E-3</v>
      </c>
      <c r="G209" s="4" t="s">
        <v>1093</v>
      </c>
      <c r="H209" s="99">
        <v>-4.5124677000000002E-2</v>
      </c>
      <c r="I209" s="217">
        <v>8.2150449999999998E-4</v>
      </c>
      <c r="J209" s="1"/>
      <c r="K209" s="1"/>
      <c r="L209" s="1"/>
      <c r="M209" s="4"/>
      <c r="N209" s="1"/>
      <c r="O209" s="1"/>
      <c r="P209" s="1"/>
      <c r="Q209" s="1"/>
      <c r="R209" s="1"/>
      <c r="S209" s="1"/>
      <c r="T209" s="1"/>
      <c r="U209" s="1"/>
    </row>
    <row r="210" spans="1:21" ht="22.5" x14ac:dyDescent="0.2">
      <c r="A210" s="94" t="s">
        <v>224</v>
      </c>
      <c r="B210" s="408" t="s">
        <v>4066</v>
      </c>
      <c r="C210" s="111">
        <v>-1.3314536E-2</v>
      </c>
      <c r="D210" s="4" t="s">
        <v>1093</v>
      </c>
      <c r="E210" s="335">
        <v>10052</v>
      </c>
      <c r="F210" s="385">
        <v>6.092046E-4</v>
      </c>
      <c r="G210" s="4" t="s">
        <v>1093</v>
      </c>
      <c r="H210" s="99">
        <v>-0.202095571</v>
      </c>
      <c r="I210" s="217">
        <v>1.1639122999999999E-3</v>
      </c>
      <c r="J210" s="1"/>
      <c r="K210" s="1"/>
      <c r="L210" s="1"/>
      <c r="M210" s="4"/>
      <c r="N210" s="1"/>
      <c r="O210" s="1"/>
      <c r="P210" s="1"/>
      <c r="Q210" s="1"/>
      <c r="R210" s="1"/>
      <c r="S210" s="1"/>
      <c r="T210" s="1"/>
      <c r="U210" s="1"/>
    </row>
    <row r="211" spans="1:21" ht="33.75" x14ac:dyDescent="0.2">
      <c r="A211" s="94" t="s">
        <v>225</v>
      </c>
      <c r="B211" s="408" t="s">
        <v>3859</v>
      </c>
      <c r="C211" s="111">
        <v>-1.8119270000000001E-3</v>
      </c>
      <c r="D211" s="4" t="s">
        <v>1093</v>
      </c>
      <c r="E211" s="335">
        <v>105713</v>
      </c>
      <c r="F211" s="385">
        <v>6.4067693000000002E-3</v>
      </c>
      <c r="G211" s="4" t="s">
        <v>1093</v>
      </c>
      <c r="H211" s="99">
        <v>-0.15466118600000001</v>
      </c>
      <c r="I211" s="217">
        <v>8.8418021000000006E-3</v>
      </c>
      <c r="J211" s="1"/>
      <c r="K211" s="1"/>
      <c r="L211" s="1"/>
      <c r="M211" s="4"/>
      <c r="N211" s="1"/>
      <c r="O211" s="1"/>
      <c r="P211" s="1"/>
      <c r="Q211" s="1"/>
      <c r="R211" s="1"/>
      <c r="S211" s="1"/>
      <c r="T211" s="1"/>
      <c r="U211" s="1"/>
    </row>
    <row r="212" spans="1:21" x14ac:dyDescent="0.2">
      <c r="A212" s="94" t="s">
        <v>226</v>
      </c>
      <c r="B212" s="408" t="s">
        <v>4067</v>
      </c>
      <c r="C212" s="111">
        <v>2.0710659900000001E-2</v>
      </c>
      <c r="D212" s="4" t="s">
        <v>1093</v>
      </c>
      <c r="E212" s="335">
        <v>4812</v>
      </c>
      <c r="F212" s="385">
        <v>2.916328E-4</v>
      </c>
      <c r="G212" s="4" t="s">
        <v>1093</v>
      </c>
      <c r="H212" s="99">
        <v>-4.2769046999999998E-2</v>
      </c>
      <c r="I212" s="217">
        <v>9.8288000000000005E-5</v>
      </c>
      <c r="J212" s="1"/>
      <c r="K212" s="1"/>
      <c r="L212" s="1"/>
      <c r="M212" s="4"/>
      <c r="N212" s="1"/>
      <c r="O212" s="1"/>
      <c r="P212" s="1"/>
      <c r="Q212" s="1"/>
      <c r="R212" s="1"/>
      <c r="S212" s="1"/>
      <c r="T212" s="1"/>
      <c r="U212" s="1"/>
    </row>
    <row r="213" spans="1:21" ht="22.5" x14ac:dyDescent="0.2">
      <c r="A213" s="94" t="s">
        <v>227</v>
      </c>
      <c r="B213" s="408" t="s">
        <v>4068</v>
      </c>
      <c r="C213" s="111">
        <v>2.29249012E-2</v>
      </c>
      <c r="D213" s="4" t="s">
        <v>1093</v>
      </c>
      <c r="E213" s="335">
        <v>41621</v>
      </c>
      <c r="F213" s="385">
        <v>2.5224536999999998E-3</v>
      </c>
      <c r="G213" s="4" t="s">
        <v>1093</v>
      </c>
      <c r="H213" s="99">
        <v>-0.13068632799999999</v>
      </c>
      <c r="I213" s="217">
        <v>2.8604082000000001E-3</v>
      </c>
      <c r="J213" s="1"/>
      <c r="K213" s="1"/>
      <c r="L213" s="1"/>
      <c r="M213" s="4"/>
      <c r="N213" s="1"/>
      <c r="O213" s="1"/>
      <c r="P213" s="1"/>
      <c r="Q213" s="1"/>
      <c r="R213" s="1"/>
      <c r="S213" s="1"/>
      <c r="T213" s="1"/>
      <c r="U213" s="1"/>
    </row>
    <row r="214" spans="1:21" ht="22.5" x14ac:dyDescent="0.2">
      <c r="A214" s="94" t="s">
        <v>228</v>
      </c>
      <c r="B214" s="408" t="s">
        <v>4069</v>
      </c>
      <c r="C214" s="111">
        <v>3.8088328599999999E-2</v>
      </c>
      <c r="D214" s="4" t="s">
        <v>1093</v>
      </c>
      <c r="E214" s="335">
        <v>10163</v>
      </c>
      <c r="F214" s="385">
        <v>6.1593179999999996E-4</v>
      </c>
      <c r="G214" s="4" t="s">
        <v>1093</v>
      </c>
      <c r="H214" s="99">
        <v>-0.11216912699999999</v>
      </c>
      <c r="I214" s="217">
        <v>5.8698479999999998E-4</v>
      </c>
      <c r="J214" s="1"/>
      <c r="K214" s="1"/>
      <c r="L214" s="1"/>
      <c r="M214" s="4"/>
      <c r="N214" s="1"/>
      <c r="O214" s="1"/>
      <c r="P214" s="1"/>
      <c r="Q214" s="1"/>
      <c r="R214" s="1"/>
      <c r="S214" s="1"/>
      <c r="T214" s="1"/>
      <c r="U214" s="1"/>
    </row>
    <row r="215" spans="1:21" ht="33.75" x14ac:dyDescent="0.2">
      <c r="A215" s="94" t="s">
        <v>229</v>
      </c>
      <c r="B215" s="408" t="s">
        <v>4070</v>
      </c>
      <c r="C215" s="111">
        <v>-2.1790807999999998E-2</v>
      </c>
      <c r="D215" s="4" t="s">
        <v>1093</v>
      </c>
      <c r="E215" s="335">
        <v>4426</v>
      </c>
      <c r="F215" s="385">
        <v>2.6823910000000001E-4</v>
      </c>
      <c r="G215" s="4" t="s">
        <v>1093</v>
      </c>
      <c r="H215" s="99">
        <v>-0.103685703</v>
      </c>
      <c r="I215" s="217">
        <v>2.340625E-4</v>
      </c>
      <c r="J215" s="1"/>
      <c r="K215" s="1"/>
      <c r="L215" s="1"/>
      <c r="M215" s="4"/>
      <c r="N215" s="1"/>
      <c r="O215" s="1"/>
      <c r="P215" s="1"/>
      <c r="Q215" s="1"/>
      <c r="R215" s="1"/>
      <c r="S215" s="1"/>
      <c r="T215" s="1"/>
      <c r="U215" s="1"/>
    </row>
    <row r="216" spans="1:21" x14ac:dyDescent="0.2">
      <c r="A216" s="94" t="s">
        <v>230</v>
      </c>
      <c r="B216" s="408" t="s">
        <v>4071</v>
      </c>
      <c r="C216" s="111">
        <v>4.1920689099999998E-2</v>
      </c>
      <c r="D216" s="4" t="s">
        <v>1093</v>
      </c>
      <c r="E216" s="335">
        <v>29577</v>
      </c>
      <c r="F216" s="385">
        <v>1.7925233E-3</v>
      </c>
      <c r="G216" s="4" t="s">
        <v>1093</v>
      </c>
      <c r="H216" s="99">
        <v>-0.20613576</v>
      </c>
      <c r="I216" s="217">
        <v>3.5109374000000001E-3</v>
      </c>
      <c r="J216" s="1"/>
      <c r="K216" s="1"/>
      <c r="L216" s="1"/>
      <c r="M216" s="4"/>
      <c r="N216" s="1"/>
      <c r="O216" s="1"/>
      <c r="P216" s="1"/>
      <c r="Q216" s="1"/>
      <c r="R216" s="1"/>
      <c r="S216" s="1"/>
      <c r="T216" s="1"/>
      <c r="U216" s="1"/>
    </row>
    <row r="217" spans="1:21" ht="33.75" x14ac:dyDescent="0.2">
      <c r="A217" s="94" t="s">
        <v>231</v>
      </c>
      <c r="B217" s="408" t="s">
        <v>4072</v>
      </c>
      <c r="C217" s="111">
        <v>-2.0768430000000001E-3</v>
      </c>
      <c r="D217" s="4" t="s">
        <v>1093</v>
      </c>
      <c r="E217" s="335">
        <v>2707</v>
      </c>
      <c r="F217" s="385">
        <v>1.6405860000000001E-4</v>
      </c>
      <c r="G217" s="4" t="s">
        <v>1093</v>
      </c>
      <c r="H217" s="99">
        <v>-6.1047520000000001E-2</v>
      </c>
      <c r="I217" s="217">
        <v>8.0458999999999997E-5</v>
      </c>
      <c r="J217" s="1"/>
      <c r="K217" s="1"/>
      <c r="L217" s="1"/>
      <c r="M217" s="4"/>
      <c r="N217" s="1"/>
      <c r="O217" s="1"/>
      <c r="P217" s="1"/>
      <c r="Q217" s="1"/>
      <c r="R217" s="1"/>
      <c r="S217" s="1"/>
      <c r="T217" s="1"/>
      <c r="U217" s="1"/>
    </row>
    <row r="218" spans="1:21" ht="22.5" x14ac:dyDescent="0.2">
      <c r="A218" s="94" t="s">
        <v>232</v>
      </c>
      <c r="B218" s="408" t="s">
        <v>4073</v>
      </c>
      <c r="C218" s="111">
        <v>-1.2734729E-2</v>
      </c>
      <c r="D218" s="4" t="s">
        <v>1093</v>
      </c>
      <c r="E218" s="335">
        <v>4139</v>
      </c>
      <c r="F218" s="385">
        <v>2.508454E-4</v>
      </c>
      <c r="G218" s="4" t="s">
        <v>1093</v>
      </c>
      <c r="H218" s="99">
        <v>-9.5102754999999997E-2</v>
      </c>
      <c r="I218" s="217">
        <v>1.9886169999999999E-4</v>
      </c>
      <c r="J218" s="1"/>
      <c r="K218" s="1"/>
      <c r="L218" s="1"/>
      <c r="M218" s="4"/>
      <c r="N218" s="1"/>
      <c r="O218" s="1"/>
      <c r="P218" s="1"/>
      <c r="Q218" s="1"/>
      <c r="R218" s="1"/>
      <c r="S218" s="1"/>
      <c r="T218" s="1"/>
      <c r="U218" s="1"/>
    </row>
    <row r="219" spans="1:21" ht="45" x14ac:dyDescent="0.2">
      <c r="A219" s="94" t="s">
        <v>233</v>
      </c>
      <c r="B219" s="408" t="s">
        <v>4074</v>
      </c>
      <c r="C219" s="111">
        <v>4.1333333299999997E-2</v>
      </c>
      <c r="D219" s="4" t="s">
        <v>1093</v>
      </c>
      <c r="E219" s="335">
        <v>8453</v>
      </c>
      <c r="F219" s="385">
        <v>5.122967E-4</v>
      </c>
      <c r="G219" s="4" t="s">
        <v>1093</v>
      </c>
      <c r="H219" s="99">
        <v>-0.16743819600000001</v>
      </c>
      <c r="I219" s="217">
        <v>7.7716060000000003E-4</v>
      </c>
      <c r="J219" s="1"/>
      <c r="K219" s="1"/>
      <c r="L219" s="1"/>
      <c r="M219" s="4"/>
      <c r="N219" s="1"/>
      <c r="O219" s="1"/>
      <c r="P219" s="1"/>
      <c r="Q219" s="1"/>
      <c r="R219" s="1"/>
      <c r="S219" s="1"/>
      <c r="T219" s="1"/>
      <c r="U219" s="1"/>
    </row>
    <row r="220" spans="1:21" x14ac:dyDescent="0.2">
      <c r="A220" s="94" t="s">
        <v>234</v>
      </c>
      <c r="B220" s="408" t="s">
        <v>4075</v>
      </c>
      <c r="C220" s="111">
        <v>3.9603959999999997E-3</v>
      </c>
      <c r="D220" s="4" t="s">
        <v>1093</v>
      </c>
      <c r="E220" s="335">
        <v>1354</v>
      </c>
      <c r="F220" s="385">
        <v>8.2059599999999996E-5</v>
      </c>
      <c r="G220" s="4" t="s">
        <v>1093</v>
      </c>
      <c r="H220" s="99">
        <v>-0.109796187</v>
      </c>
      <c r="I220" s="217">
        <v>7.6344600000000001E-5</v>
      </c>
      <c r="J220" s="1"/>
      <c r="K220" s="1"/>
      <c r="L220" s="1"/>
      <c r="M220" s="4"/>
      <c r="N220" s="1"/>
      <c r="O220" s="1"/>
      <c r="P220" s="1"/>
      <c r="Q220" s="1"/>
      <c r="R220" s="1"/>
      <c r="S220" s="1"/>
      <c r="T220" s="1"/>
      <c r="U220" s="1"/>
    </row>
    <row r="221" spans="1:21" ht="22.5" x14ac:dyDescent="0.2">
      <c r="A221" s="94" t="s">
        <v>235</v>
      </c>
      <c r="B221" s="408" t="s">
        <v>4076</v>
      </c>
      <c r="C221" s="111">
        <v>1.39634801E-2</v>
      </c>
      <c r="D221" s="4" t="s">
        <v>1093</v>
      </c>
      <c r="E221" s="335">
        <v>26840</v>
      </c>
      <c r="F221" s="385">
        <v>1.6266466E-3</v>
      </c>
      <c r="G221" s="4" t="s">
        <v>1093</v>
      </c>
      <c r="H221" s="99">
        <v>-0.187651332</v>
      </c>
      <c r="I221" s="217">
        <v>2.8343505E-3</v>
      </c>
      <c r="J221" s="1"/>
      <c r="K221" s="1"/>
      <c r="L221" s="1"/>
      <c r="M221" s="4"/>
      <c r="N221" s="1"/>
      <c r="O221" s="1"/>
      <c r="P221" s="1"/>
      <c r="Q221" s="1"/>
      <c r="R221" s="1"/>
      <c r="S221" s="1"/>
      <c r="T221" s="1"/>
      <c r="U221" s="1"/>
    </row>
    <row r="222" spans="1:21" ht="33.75" x14ac:dyDescent="0.2">
      <c r="A222" s="94" t="s">
        <v>236</v>
      </c>
      <c r="B222" s="408" t="s">
        <v>4077</v>
      </c>
      <c r="C222" s="111">
        <v>1.7820980199999999E-2</v>
      </c>
      <c r="D222" s="4" t="s">
        <v>1093</v>
      </c>
      <c r="E222" s="335">
        <v>44025</v>
      </c>
      <c r="F222" s="385">
        <v>2.6681487999999998E-3</v>
      </c>
      <c r="G222" s="4" t="s">
        <v>1093</v>
      </c>
      <c r="H222" s="99">
        <v>-0.20368628599999999</v>
      </c>
      <c r="I222" s="217">
        <v>5.1480034000000001E-3</v>
      </c>
      <c r="J222" s="1"/>
      <c r="K222" s="1"/>
      <c r="L222" s="1"/>
      <c r="M222" s="4"/>
      <c r="N222" s="1"/>
      <c r="O222" s="1"/>
      <c r="P222" s="1"/>
      <c r="Q222" s="1"/>
      <c r="R222" s="1"/>
      <c r="S222" s="1"/>
      <c r="T222" s="1"/>
      <c r="U222" s="1"/>
    </row>
    <row r="223" spans="1:21" ht="22.5" x14ac:dyDescent="0.2">
      <c r="A223" s="94" t="s">
        <v>237</v>
      </c>
      <c r="B223" s="408" t="s">
        <v>3856</v>
      </c>
      <c r="C223" s="111">
        <v>-7.6807289999999999E-3</v>
      </c>
      <c r="D223" s="4" t="s">
        <v>1093</v>
      </c>
      <c r="E223" s="335">
        <v>474204</v>
      </c>
      <c r="F223" s="385">
        <v>2.8739280999999998E-2</v>
      </c>
      <c r="G223" s="4" t="s">
        <v>1093</v>
      </c>
      <c r="H223" s="99">
        <v>-0.15075799000000001</v>
      </c>
      <c r="I223" s="217">
        <v>3.8483622500000002E-2</v>
      </c>
      <c r="J223" s="1"/>
      <c r="K223" s="1"/>
      <c r="L223" s="1"/>
      <c r="M223" s="4"/>
      <c r="N223" s="1"/>
      <c r="O223" s="1"/>
      <c r="P223" s="1"/>
      <c r="Q223" s="1"/>
      <c r="R223" s="1"/>
      <c r="S223" s="1"/>
      <c r="T223" s="1"/>
      <c r="U223" s="1"/>
    </row>
    <row r="224" spans="1:21" x14ac:dyDescent="0.2">
      <c r="A224" s="94" t="s">
        <v>1091</v>
      </c>
      <c r="B224" s="408" t="e">
        <v>#N/A</v>
      </c>
      <c r="C224" s="111">
        <v>-2.6626089999999998E-3</v>
      </c>
      <c r="D224" s="4" t="s">
        <v>1093</v>
      </c>
      <c r="E224" s="335">
        <v>6493</v>
      </c>
      <c r="F224" s="385">
        <v>3.9351030000000001E-4</v>
      </c>
      <c r="G224" s="4" t="s">
        <v>1093</v>
      </c>
      <c r="H224" s="99">
        <v>-0.17454869100000001</v>
      </c>
      <c r="I224" s="217">
        <v>6.2767149999999996E-4</v>
      </c>
      <c r="J224" s="1"/>
      <c r="K224" s="1"/>
      <c r="L224" s="1"/>
      <c r="M224" s="4"/>
      <c r="N224" s="1"/>
      <c r="O224" s="1"/>
      <c r="P224" s="1"/>
      <c r="Q224" s="1"/>
      <c r="R224" s="1"/>
      <c r="S224" s="1"/>
      <c r="T224" s="1"/>
      <c r="U224" s="1"/>
    </row>
    <row r="225" spans="1:21" ht="22.5" x14ac:dyDescent="0.2">
      <c r="A225" s="94" t="s">
        <v>238</v>
      </c>
      <c r="B225" s="408" t="s">
        <v>3855</v>
      </c>
      <c r="C225" s="111">
        <v>3.319252E-3</v>
      </c>
      <c r="D225" s="4" t="s">
        <v>1093</v>
      </c>
      <c r="E225" s="335">
        <v>850171</v>
      </c>
      <c r="F225" s="385">
        <v>5.1524878099999998E-2</v>
      </c>
      <c r="G225" s="4" t="s">
        <v>1093</v>
      </c>
      <c r="H225" s="99">
        <v>-0.17615816100000001</v>
      </c>
      <c r="I225" s="217">
        <v>8.3104985300000003E-2</v>
      </c>
      <c r="J225" s="1"/>
      <c r="K225" s="1"/>
      <c r="L225" s="1"/>
      <c r="M225" s="4"/>
      <c r="N225" s="1"/>
      <c r="O225" s="1"/>
      <c r="P225" s="1"/>
      <c r="Q225" s="1"/>
      <c r="R225" s="1"/>
      <c r="S225" s="1"/>
      <c r="T225" s="1"/>
      <c r="U225" s="1"/>
    </row>
    <row r="226" spans="1:21" ht="33.75" x14ac:dyDescent="0.2">
      <c r="A226" s="94" t="s">
        <v>239</v>
      </c>
      <c r="B226" s="408" t="s">
        <v>4078</v>
      </c>
      <c r="C226" s="111">
        <v>-2.9908601E-2</v>
      </c>
      <c r="D226" s="4" t="s">
        <v>1093</v>
      </c>
      <c r="E226" s="335">
        <v>20586</v>
      </c>
      <c r="F226" s="385">
        <v>1.2476208999999999E-3</v>
      </c>
      <c r="G226" s="4" t="s">
        <v>1093</v>
      </c>
      <c r="H226" s="99">
        <v>-0.13413249199999999</v>
      </c>
      <c r="I226" s="217">
        <v>1.4578619000000001E-3</v>
      </c>
      <c r="J226" s="1"/>
      <c r="K226" s="1"/>
      <c r="L226" s="1"/>
      <c r="M226" s="4"/>
      <c r="N226" s="1"/>
      <c r="O226" s="1"/>
      <c r="P226" s="1"/>
      <c r="Q226" s="1"/>
      <c r="R226" s="1"/>
      <c r="S226" s="1"/>
      <c r="T226" s="1"/>
      <c r="U226" s="1"/>
    </row>
    <row r="227" spans="1:21" ht="33.75" x14ac:dyDescent="0.2">
      <c r="A227" s="94" t="s">
        <v>240</v>
      </c>
      <c r="B227" s="408" t="s">
        <v>4079</v>
      </c>
      <c r="C227" s="111">
        <v>-2.4572769999999999E-3</v>
      </c>
      <c r="D227" s="4" t="s">
        <v>1093</v>
      </c>
      <c r="E227" s="335">
        <v>7889</v>
      </c>
      <c r="F227" s="385">
        <v>4.7811529999999998E-4</v>
      </c>
      <c r="G227" s="4" t="s">
        <v>1093</v>
      </c>
      <c r="H227" s="99">
        <v>-0.116672265</v>
      </c>
      <c r="I227" s="217">
        <v>4.7635370000000002E-4</v>
      </c>
      <c r="J227" s="1"/>
      <c r="K227" s="1"/>
      <c r="L227" s="1"/>
      <c r="M227" s="4"/>
      <c r="N227" s="1"/>
      <c r="O227" s="1"/>
      <c r="P227" s="1"/>
      <c r="Q227" s="1"/>
      <c r="R227" s="1"/>
      <c r="S227" s="1"/>
      <c r="T227" s="1"/>
      <c r="U227" s="1"/>
    </row>
    <row r="228" spans="1:21" ht="33.75" x14ac:dyDescent="0.2">
      <c r="A228" s="94" t="s">
        <v>241</v>
      </c>
      <c r="B228" s="408" t="s">
        <v>3857</v>
      </c>
      <c r="C228" s="111">
        <v>2.78599803E-2</v>
      </c>
      <c r="D228" s="4" t="s">
        <v>1093</v>
      </c>
      <c r="E228" s="335">
        <v>37808</v>
      </c>
      <c r="F228" s="385">
        <v>2.2913655999999998E-3</v>
      </c>
      <c r="G228" s="4" t="s">
        <v>1093</v>
      </c>
      <c r="H228" s="99">
        <v>-0.50967474199999996</v>
      </c>
      <c r="I228" s="217">
        <v>1.7966124900000002E-2</v>
      </c>
      <c r="J228" s="1"/>
      <c r="K228" s="1"/>
      <c r="L228" s="1"/>
      <c r="M228" s="4"/>
      <c r="N228" s="1"/>
      <c r="O228" s="1"/>
      <c r="P228" s="1"/>
      <c r="Q228" s="1"/>
      <c r="R228" s="1"/>
      <c r="S228" s="1"/>
      <c r="T228" s="1"/>
      <c r="U228" s="1"/>
    </row>
    <row r="229" spans="1:21" ht="33.75" x14ac:dyDescent="0.2">
      <c r="A229" s="94" t="s">
        <v>242</v>
      </c>
      <c r="B229" s="408" t="s">
        <v>3858</v>
      </c>
      <c r="C229" s="111">
        <v>-8.8248470000000002E-3</v>
      </c>
      <c r="D229" s="4" t="s">
        <v>1093</v>
      </c>
      <c r="E229" s="335">
        <v>127906</v>
      </c>
      <c r="F229" s="385">
        <v>7.7517829000000003E-3</v>
      </c>
      <c r="G229" s="4" t="s">
        <v>1093</v>
      </c>
      <c r="H229" s="99">
        <v>-0.16203042500000001</v>
      </c>
      <c r="I229" s="217">
        <v>1.13063156E-2</v>
      </c>
      <c r="J229" s="1"/>
      <c r="K229" s="1"/>
      <c r="L229" s="1"/>
      <c r="M229" s="4"/>
      <c r="N229" s="1"/>
      <c r="O229" s="1"/>
      <c r="P229" s="1"/>
      <c r="Q229" s="1"/>
      <c r="R229" s="1"/>
      <c r="S229" s="1"/>
      <c r="T229" s="1"/>
      <c r="U229" s="1"/>
    </row>
    <row r="230" spans="1:21" x14ac:dyDescent="0.2">
      <c r="A230" s="94" t="s">
        <v>243</v>
      </c>
      <c r="B230" s="408" t="s">
        <v>4080</v>
      </c>
      <c r="C230" s="111">
        <v>-1.0438892999999999E-2</v>
      </c>
      <c r="D230" s="4" t="s">
        <v>1093</v>
      </c>
      <c r="E230" s="335">
        <v>53848</v>
      </c>
      <c r="F230" s="385">
        <v>3.2634748E-3</v>
      </c>
      <c r="G230" s="4" t="s">
        <v>1093</v>
      </c>
      <c r="H230" s="99">
        <v>-0.10685022399999999</v>
      </c>
      <c r="I230" s="217">
        <v>2.9449815999999999E-3</v>
      </c>
      <c r="J230" s="1"/>
      <c r="K230" s="1"/>
      <c r="L230" s="1"/>
      <c r="M230" s="4"/>
      <c r="N230" s="1"/>
      <c r="O230" s="1"/>
      <c r="P230" s="1"/>
      <c r="Q230" s="1"/>
      <c r="R230" s="1"/>
      <c r="S230" s="1"/>
      <c r="T230" s="1"/>
      <c r="U230" s="1"/>
    </row>
    <row r="231" spans="1:21" x14ac:dyDescent="0.2">
      <c r="A231" s="94" t="s">
        <v>244</v>
      </c>
      <c r="B231" s="408" t="s">
        <v>4081</v>
      </c>
      <c r="C231" s="111">
        <v>-9.1619419999999993E-3</v>
      </c>
      <c r="D231" s="4" t="s">
        <v>1093</v>
      </c>
      <c r="E231" s="335">
        <v>26483</v>
      </c>
      <c r="F231" s="385">
        <v>1.6050105E-3</v>
      </c>
      <c r="G231" s="4" t="s">
        <v>1093</v>
      </c>
      <c r="H231" s="99">
        <v>-7.5927282999999998E-2</v>
      </c>
      <c r="I231" s="217">
        <v>9.9476560000000009E-4</v>
      </c>
      <c r="J231" s="1"/>
      <c r="K231" s="1"/>
      <c r="L231" s="1"/>
      <c r="M231" s="4"/>
      <c r="N231" s="1"/>
      <c r="O231" s="1"/>
      <c r="P231" s="1"/>
      <c r="Q231" s="1"/>
      <c r="R231" s="1"/>
      <c r="S231" s="1"/>
      <c r="T231" s="1"/>
      <c r="U231" s="1"/>
    </row>
    <row r="232" spans="1:21" ht="22.5" x14ac:dyDescent="0.2">
      <c r="A232" s="94" t="s">
        <v>245</v>
      </c>
      <c r="B232" s="408" t="s">
        <v>4082</v>
      </c>
      <c r="C232" s="111">
        <v>1.7995740199999999E-2</v>
      </c>
      <c r="D232" s="4" t="s">
        <v>1093</v>
      </c>
      <c r="E232" s="335">
        <v>52549</v>
      </c>
      <c r="F232" s="385">
        <v>3.1847485E-3</v>
      </c>
      <c r="G232" s="4" t="s">
        <v>1093</v>
      </c>
      <c r="H232" s="99">
        <v>-6.8263621999999996E-2</v>
      </c>
      <c r="I232" s="217">
        <v>1.7600401999999999E-3</v>
      </c>
      <c r="J232" s="1"/>
      <c r="K232" s="1"/>
      <c r="L232" s="1"/>
      <c r="M232" s="4"/>
      <c r="N232" s="1"/>
      <c r="O232" s="1"/>
      <c r="P232" s="1"/>
      <c r="Q232" s="1"/>
      <c r="R232" s="1"/>
      <c r="S232" s="1"/>
      <c r="T232" s="1"/>
      <c r="U232" s="1"/>
    </row>
    <row r="233" spans="1:21" x14ac:dyDescent="0.2">
      <c r="A233" s="94" t="s">
        <v>246</v>
      </c>
      <c r="B233" s="408" t="s">
        <v>4083</v>
      </c>
      <c r="C233" s="111">
        <v>-1.0781503E-2</v>
      </c>
      <c r="D233" s="4" t="s">
        <v>1093</v>
      </c>
      <c r="E233" s="335">
        <v>14043</v>
      </c>
      <c r="F233" s="385">
        <v>8.5108039999999996E-4</v>
      </c>
      <c r="G233" s="4" t="s">
        <v>1093</v>
      </c>
      <c r="H233" s="99">
        <v>-0.115290115</v>
      </c>
      <c r="I233" s="217">
        <v>8.365906E-4</v>
      </c>
      <c r="J233" s="1"/>
      <c r="K233" s="1"/>
      <c r="L233" s="1"/>
      <c r="M233" s="4"/>
      <c r="N233" s="1"/>
      <c r="O233" s="1"/>
      <c r="P233" s="1"/>
      <c r="Q233" s="1"/>
      <c r="R233" s="1"/>
      <c r="S233" s="1"/>
      <c r="T233" s="1"/>
      <c r="U233" s="1"/>
    </row>
    <row r="234" spans="1:21" ht="22.5" x14ac:dyDescent="0.2">
      <c r="A234" s="94" t="s">
        <v>247</v>
      </c>
      <c r="B234" s="408" t="s">
        <v>4084</v>
      </c>
      <c r="C234" s="111">
        <v>5.6253057000000004E-3</v>
      </c>
      <c r="D234" s="4" t="s">
        <v>1093</v>
      </c>
      <c r="E234" s="335">
        <v>10247</v>
      </c>
      <c r="F234" s="385">
        <v>6.2102260000000003E-4</v>
      </c>
      <c r="G234" s="4" t="s">
        <v>1093</v>
      </c>
      <c r="H234" s="99">
        <v>-0.16927442200000001</v>
      </c>
      <c r="I234" s="217">
        <v>9.545361E-4</v>
      </c>
      <c r="J234" s="1"/>
      <c r="K234" s="1"/>
      <c r="L234" s="1"/>
      <c r="M234" s="4"/>
      <c r="N234" s="1"/>
      <c r="O234" s="1"/>
      <c r="P234" s="1"/>
      <c r="Q234" s="1"/>
      <c r="R234" s="1"/>
      <c r="S234" s="1"/>
      <c r="T234" s="1"/>
      <c r="U234" s="1"/>
    </row>
    <row r="235" spans="1:21" ht="22.5" x14ac:dyDescent="0.2">
      <c r="A235" s="94" t="s">
        <v>248</v>
      </c>
      <c r="B235" s="408" t="s">
        <v>4085</v>
      </c>
      <c r="C235" s="111">
        <v>7.6388547000000003E-3</v>
      </c>
      <c r="D235" s="4" t="s">
        <v>1093</v>
      </c>
      <c r="E235" s="335">
        <v>54567</v>
      </c>
      <c r="F235" s="385">
        <v>3.3070500000000002E-3</v>
      </c>
      <c r="G235" s="4" t="s">
        <v>1093</v>
      </c>
      <c r="H235" s="99">
        <v>-0.11038834</v>
      </c>
      <c r="I235" s="217">
        <v>3.095385E-3</v>
      </c>
      <c r="J235" s="1"/>
      <c r="K235" s="1"/>
      <c r="L235" s="1"/>
      <c r="M235" s="4"/>
      <c r="N235" s="1"/>
      <c r="O235" s="1"/>
      <c r="P235" s="1"/>
      <c r="Q235" s="1"/>
      <c r="R235" s="1"/>
      <c r="S235" s="1"/>
      <c r="T235" s="1"/>
      <c r="U235" s="1"/>
    </row>
    <row r="236" spans="1:21" x14ac:dyDescent="0.2">
      <c r="A236" s="94" t="s">
        <v>249</v>
      </c>
      <c r="B236" s="408" t="s">
        <v>4086</v>
      </c>
      <c r="C236" s="111">
        <v>0.1095238095</v>
      </c>
      <c r="D236" s="4" t="s">
        <v>1093</v>
      </c>
      <c r="E236" s="335">
        <v>852</v>
      </c>
      <c r="F236" s="385">
        <v>5.1635699999999998E-5</v>
      </c>
      <c r="G236" s="4" t="s">
        <v>1093</v>
      </c>
      <c r="H236" s="99">
        <v>-8.5836910000000002E-2</v>
      </c>
      <c r="I236" s="217">
        <v>3.6572300000000002E-5</v>
      </c>
      <c r="J236" s="1"/>
      <c r="K236" s="1"/>
      <c r="L236" s="1"/>
      <c r="M236" s="4"/>
      <c r="N236" s="1"/>
      <c r="O236" s="1"/>
      <c r="P236" s="1"/>
      <c r="Q236" s="1"/>
      <c r="R236" s="1"/>
      <c r="S236" s="1"/>
      <c r="T236" s="1"/>
      <c r="U236" s="1"/>
    </row>
    <row r="237" spans="1:21" x14ac:dyDescent="0.2">
      <c r="A237" s="94" t="s">
        <v>250</v>
      </c>
      <c r="B237" s="408" t="s">
        <v>4087</v>
      </c>
      <c r="C237" s="111">
        <v>-2.0450751E-2</v>
      </c>
      <c r="D237" s="4" t="s">
        <v>1093</v>
      </c>
      <c r="E237" s="335">
        <v>6061</v>
      </c>
      <c r="F237" s="385">
        <v>3.6732879999999999E-4</v>
      </c>
      <c r="G237" s="4" t="s">
        <v>1093</v>
      </c>
      <c r="H237" s="99">
        <v>-0.13918477500000001</v>
      </c>
      <c r="I237" s="217">
        <v>4.480102E-4</v>
      </c>
      <c r="J237" s="1"/>
      <c r="K237" s="1"/>
      <c r="L237" s="1"/>
      <c r="M237" s="4"/>
      <c r="N237" s="1"/>
      <c r="O237" s="1"/>
      <c r="P237" s="1"/>
      <c r="Q237" s="1"/>
      <c r="R237" s="1"/>
      <c r="S237" s="1"/>
      <c r="T237" s="1"/>
      <c r="U237" s="1"/>
    </row>
    <row r="238" spans="1:21" x14ac:dyDescent="0.2">
      <c r="A238" s="94" t="s">
        <v>251</v>
      </c>
      <c r="B238" s="408" t="s">
        <v>4088</v>
      </c>
      <c r="C238" s="111">
        <v>2.0380918E-3</v>
      </c>
      <c r="D238" s="4" t="s">
        <v>1093</v>
      </c>
      <c r="E238" s="335">
        <v>93752</v>
      </c>
      <c r="F238" s="385">
        <v>5.6818690999999996E-3</v>
      </c>
      <c r="G238" s="4" t="s">
        <v>1093</v>
      </c>
      <c r="H238" s="99">
        <v>-0.16730764100000001</v>
      </c>
      <c r="I238" s="217">
        <v>8.6113968000000006E-3</v>
      </c>
      <c r="J238" s="1"/>
      <c r="K238" s="1"/>
      <c r="L238" s="1"/>
      <c r="M238" s="4"/>
      <c r="N238" s="1"/>
      <c r="O238" s="1"/>
      <c r="P238" s="1"/>
      <c r="Q238" s="1"/>
      <c r="R238" s="1"/>
      <c r="S238" s="1"/>
      <c r="T238" s="1"/>
      <c r="U238" s="1"/>
    </row>
    <row r="239" spans="1:21" ht="22.5" x14ac:dyDescent="0.2">
      <c r="A239" s="94" t="s">
        <v>252</v>
      </c>
      <c r="B239" s="408" t="s">
        <v>4089</v>
      </c>
      <c r="C239" s="111">
        <v>-5.0560673E-2</v>
      </c>
      <c r="D239" s="4" t="s">
        <v>1093</v>
      </c>
      <c r="E239" s="335">
        <v>8637</v>
      </c>
      <c r="F239" s="385">
        <v>5.2344809999999996E-4</v>
      </c>
      <c r="G239" s="4" t="s">
        <v>1093</v>
      </c>
      <c r="H239" s="99">
        <v>-8.9212274999999994E-2</v>
      </c>
      <c r="I239" s="217">
        <v>3.8675169999999998E-4</v>
      </c>
      <c r="J239" s="1"/>
      <c r="K239" s="1"/>
      <c r="L239" s="1"/>
      <c r="M239" s="4"/>
      <c r="N239" s="1"/>
      <c r="O239" s="1"/>
      <c r="P239" s="1"/>
      <c r="Q239" s="1"/>
      <c r="R239" s="1"/>
      <c r="S239" s="1"/>
      <c r="T239" s="1"/>
      <c r="U239" s="1"/>
    </row>
    <row r="240" spans="1:21" x14ac:dyDescent="0.2">
      <c r="A240" s="94" t="s">
        <v>253</v>
      </c>
      <c r="B240" s="408" t="s">
        <v>4090</v>
      </c>
      <c r="C240" s="111">
        <v>-4.9532200000000004E-3</v>
      </c>
      <c r="D240" s="4" t="s">
        <v>1093</v>
      </c>
      <c r="E240" s="335">
        <v>1419</v>
      </c>
      <c r="F240" s="385">
        <v>8.5998899999999994E-5</v>
      </c>
      <c r="G240" s="4" t="s">
        <v>1093</v>
      </c>
      <c r="H240" s="99">
        <v>-0.215154867</v>
      </c>
      <c r="I240" s="217">
        <v>1.7783259999999999E-4</v>
      </c>
      <c r="J240" s="1"/>
      <c r="K240" s="1"/>
      <c r="L240" s="1"/>
      <c r="M240" s="4"/>
      <c r="N240" s="1"/>
      <c r="O240" s="1"/>
      <c r="P240" s="1"/>
      <c r="Q240" s="1"/>
      <c r="R240" s="1"/>
      <c r="S240" s="1"/>
      <c r="T240" s="1"/>
      <c r="U240" s="1"/>
    </row>
    <row r="241" spans="1:21" x14ac:dyDescent="0.2">
      <c r="A241" s="94" t="s">
        <v>254</v>
      </c>
      <c r="B241" s="408" t="s">
        <v>4091</v>
      </c>
      <c r="C241" s="111">
        <v>-8.3333332999999996E-2</v>
      </c>
      <c r="D241" s="4" t="s">
        <v>1093</v>
      </c>
      <c r="E241" s="335" t="s">
        <v>6906</v>
      </c>
      <c r="F241" s="385">
        <v>6.0605310999999996E-7</v>
      </c>
      <c r="G241" s="4" t="s">
        <v>1093</v>
      </c>
      <c r="H241" s="99">
        <v>-9.0909090999999997E-2</v>
      </c>
      <c r="I241" s="217">
        <v>4.5715330999999998E-7</v>
      </c>
      <c r="J241" s="1"/>
      <c r="K241" s="1"/>
      <c r="L241" s="1"/>
      <c r="M241" s="4"/>
      <c r="N241" s="1"/>
      <c r="O241" s="1"/>
      <c r="P241" s="1"/>
      <c r="Q241" s="1"/>
      <c r="R241" s="1"/>
      <c r="S241" s="1"/>
      <c r="T241" s="1"/>
      <c r="U241" s="1"/>
    </row>
    <row r="242" spans="1:21" ht="22.5" x14ac:dyDescent="0.2">
      <c r="A242" s="94" t="s">
        <v>255</v>
      </c>
      <c r="B242" s="408" t="s">
        <v>4092</v>
      </c>
      <c r="C242" s="111">
        <v>1.8902463299999998E-2</v>
      </c>
      <c r="D242" s="4" t="s">
        <v>1093</v>
      </c>
      <c r="E242" s="335">
        <v>20462</v>
      </c>
      <c r="F242" s="385">
        <v>1.2401058999999999E-3</v>
      </c>
      <c r="G242" s="4" t="s">
        <v>1093</v>
      </c>
      <c r="H242" s="99">
        <v>-0.20082799600000001</v>
      </c>
      <c r="I242" s="217">
        <v>2.3506822999999999E-3</v>
      </c>
      <c r="J242" s="1"/>
      <c r="K242" s="1"/>
      <c r="L242" s="1"/>
      <c r="M242" s="4"/>
      <c r="N242" s="1"/>
      <c r="O242" s="1"/>
      <c r="P242" s="1"/>
      <c r="Q242" s="1"/>
      <c r="R242" s="1"/>
      <c r="S242" s="1"/>
      <c r="T242" s="1"/>
      <c r="U242" s="1"/>
    </row>
    <row r="243" spans="1:21" x14ac:dyDescent="0.2">
      <c r="A243" s="94" t="s">
        <v>256</v>
      </c>
      <c r="B243" s="408" t="s">
        <v>4093</v>
      </c>
      <c r="C243" s="111">
        <v>4.9469496000000002E-2</v>
      </c>
      <c r="D243" s="4" t="s">
        <v>1093</v>
      </c>
      <c r="E243" s="335">
        <v>7996</v>
      </c>
      <c r="F243" s="385">
        <v>4.846001E-4</v>
      </c>
      <c r="G243" s="4" t="s">
        <v>1093</v>
      </c>
      <c r="H243" s="99">
        <v>1.04890686E-2</v>
      </c>
      <c r="I243" s="217">
        <v>-3.7944000000000001E-5</v>
      </c>
      <c r="J243" s="1"/>
      <c r="K243" s="1"/>
      <c r="L243" s="1"/>
      <c r="M243" s="4"/>
      <c r="N243" s="1"/>
      <c r="O243" s="1"/>
      <c r="P243" s="1"/>
      <c r="Q243" s="1"/>
      <c r="R243" s="1"/>
      <c r="S243" s="1"/>
      <c r="T243" s="1"/>
      <c r="U243" s="1"/>
    </row>
    <row r="244" spans="1:21" ht="22.5" x14ac:dyDescent="0.2">
      <c r="A244" s="94" t="s">
        <v>257</v>
      </c>
      <c r="B244" s="408" t="s">
        <v>4094</v>
      </c>
      <c r="C244" s="111">
        <v>-3.8326464999999997E-2</v>
      </c>
      <c r="D244" s="4" t="s">
        <v>1093</v>
      </c>
      <c r="E244" s="335">
        <v>47349</v>
      </c>
      <c r="F244" s="385">
        <v>2.8696008999999998E-3</v>
      </c>
      <c r="G244" s="4" t="s">
        <v>1093</v>
      </c>
      <c r="H244" s="99">
        <v>-0.21044206200000001</v>
      </c>
      <c r="I244" s="217">
        <v>5.7692747000000003E-3</v>
      </c>
      <c r="J244" s="1"/>
      <c r="K244" s="1"/>
      <c r="L244" s="1"/>
      <c r="M244" s="4"/>
      <c r="N244" s="1"/>
      <c r="O244" s="1"/>
      <c r="P244" s="1"/>
      <c r="Q244" s="1"/>
      <c r="R244" s="1"/>
      <c r="S244" s="1"/>
      <c r="T244" s="1"/>
      <c r="U244" s="1"/>
    </row>
    <row r="245" spans="1:21" x14ac:dyDescent="0.2">
      <c r="A245" s="94" t="s">
        <v>258</v>
      </c>
      <c r="B245" s="408" t="s">
        <v>4095</v>
      </c>
      <c r="C245" s="111">
        <v>-4.5509529999999999E-3</v>
      </c>
      <c r="D245" s="4" t="s">
        <v>1093</v>
      </c>
      <c r="E245" s="335">
        <v>15601</v>
      </c>
      <c r="F245" s="385">
        <v>9.4550350000000005E-4</v>
      </c>
      <c r="G245" s="4" t="s">
        <v>1093</v>
      </c>
      <c r="H245" s="99">
        <v>-9.7164351999999996E-2</v>
      </c>
      <c r="I245" s="217">
        <v>7.6756039999999995E-4</v>
      </c>
      <c r="J245" s="1"/>
      <c r="K245" s="1"/>
      <c r="L245" s="1"/>
      <c r="M245" s="4"/>
      <c r="N245" s="1"/>
      <c r="O245" s="1"/>
      <c r="P245" s="1"/>
      <c r="Q245" s="1"/>
      <c r="R245" s="1"/>
      <c r="S245" s="1"/>
      <c r="T245" s="1"/>
      <c r="U245" s="1"/>
    </row>
    <row r="246" spans="1:21" x14ac:dyDescent="0.2">
      <c r="A246" s="94" t="s">
        <v>259</v>
      </c>
      <c r="B246" s="408" t="s">
        <v>4096</v>
      </c>
      <c r="C246" s="111">
        <v>-2.0959842999999999E-2</v>
      </c>
      <c r="D246" s="4" t="s">
        <v>1093</v>
      </c>
      <c r="E246" s="335">
        <v>11444</v>
      </c>
      <c r="F246" s="385">
        <v>6.9356720000000004E-4</v>
      </c>
      <c r="G246" s="4" t="s">
        <v>1093</v>
      </c>
      <c r="H246" s="99">
        <v>-0.236761371</v>
      </c>
      <c r="I246" s="217">
        <v>1.6228942E-3</v>
      </c>
      <c r="J246" s="1"/>
      <c r="K246" s="1"/>
      <c r="L246" s="1"/>
      <c r="M246" s="4"/>
      <c r="N246" s="1"/>
      <c r="O246" s="1"/>
      <c r="P246" s="1"/>
      <c r="Q246" s="1"/>
      <c r="R246" s="1"/>
      <c r="S246" s="1"/>
      <c r="T246" s="1"/>
      <c r="U246" s="1"/>
    </row>
    <row r="247" spans="1:21" ht="22.5" x14ac:dyDescent="0.2">
      <c r="A247" s="94" t="s">
        <v>260</v>
      </c>
      <c r="B247" s="408" t="s">
        <v>4097</v>
      </c>
      <c r="C247" s="111">
        <v>-1.8559762E-2</v>
      </c>
      <c r="D247" s="4" t="s">
        <v>1093</v>
      </c>
      <c r="E247" s="335">
        <v>1154</v>
      </c>
      <c r="F247" s="385">
        <v>6.9938500000000001E-5</v>
      </c>
      <c r="G247" s="4" t="s">
        <v>1093</v>
      </c>
      <c r="H247" s="99">
        <v>-0.12708018200000001</v>
      </c>
      <c r="I247" s="217">
        <v>7.68018E-5</v>
      </c>
      <c r="J247" s="1"/>
      <c r="K247" s="1"/>
      <c r="L247" s="1"/>
      <c r="M247" s="4"/>
      <c r="N247" s="1"/>
      <c r="O247" s="1"/>
      <c r="P247" s="1"/>
      <c r="Q247" s="1"/>
      <c r="R247" s="1"/>
      <c r="S247" s="1"/>
      <c r="T247" s="1"/>
      <c r="U247" s="1"/>
    </row>
    <row r="248" spans="1:21" ht="33.75" x14ac:dyDescent="0.2">
      <c r="A248" s="94" t="s">
        <v>261</v>
      </c>
      <c r="B248" s="408" t="s">
        <v>4098</v>
      </c>
      <c r="C248" s="111">
        <v>-4.5751633999999999E-2</v>
      </c>
      <c r="D248" s="4" t="s">
        <v>1093</v>
      </c>
      <c r="E248" s="335">
        <v>635</v>
      </c>
      <c r="F248" s="385">
        <v>3.84844E-5</v>
      </c>
      <c r="G248" s="4" t="s">
        <v>1093</v>
      </c>
      <c r="H248" s="99">
        <v>-0.13013698600000001</v>
      </c>
      <c r="I248" s="217">
        <v>4.3429600000000002E-5</v>
      </c>
      <c r="J248" s="1"/>
      <c r="K248" s="1"/>
      <c r="L248" s="1"/>
      <c r="M248" s="4"/>
      <c r="N248" s="1"/>
      <c r="O248" s="1"/>
      <c r="P248" s="1"/>
      <c r="Q248" s="1"/>
      <c r="R248" s="1"/>
      <c r="S248" s="1"/>
      <c r="T248" s="1"/>
      <c r="U248" s="1"/>
    </row>
    <row r="249" spans="1:21" ht="33.75" x14ac:dyDescent="0.2">
      <c r="A249" s="94" t="s">
        <v>262</v>
      </c>
      <c r="B249" s="408" t="s">
        <v>4099</v>
      </c>
      <c r="C249" s="111">
        <v>-4.0595400000000004E-3</v>
      </c>
      <c r="D249" s="4" t="s">
        <v>1093</v>
      </c>
      <c r="E249" s="335">
        <v>693</v>
      </c>
      <c r="F249" s="385">
        <v>4.1999500000000003E-5</v>
      </c>
      <c r="G249" s="4" t="s">
        <v>1093</v>
      </c>
      <c r="H249" s="99">
        <v>-5.8423913000000001E-2</v>
      </c>
      <c r="I249" s="217">
        <v>1.96576E-5</v>
      </c>
      <c r="J249" s="1"/>
      <c r="K249" s="1"/>
      <c r="L249" s="1"/>
      <c r="M249" s="4"/>
      <c r="N249" s="1"/>
      <c r="O249" s="1"/>
      <c r="P249" s="1"/>
      <c r="Q249" s="1"/>
      <c r="R249" s="1"/>
      <c r="S249" s="1"/>
      <c r="T249" s="1"/>
      <c r="U249" s="1"/>
    </row>
    <row r="250" spans="1:21" ht="22.5" x14ac:dyDescent="0.2">
      <c r="A250" s="94" t="s">
        <v>263</v>
      </c>
      <c r="B250" s="408" t="s">
        <v>4100</v>
      </c>
      <c r="C250" s="111">
        <v>-4.6153845999999998E-2</v>
      </c>
      <c r="D250" s="4" t="s">
        <v>1093</v>
      </c>
      <c r="E250" s="335">
        <v>627</v>
      </c>
      <c r="F250" s="385">
        <v>3.7999500000000001E-5</v>
      </c>
      <c r="G250" s="4" t="s">
        <v>1093</v>
      </c>
      <c r="H250" s="99">
        <v>1.12903226E-2</v>
      </c>
      <c r="I250" s="217">
        <v>-3.200073E-6</v>
      </c>
      <c r="J250" s="1"/>
      <c r="K250" s="1"/>
      <c r="L250" s="1"/>
      <c r="M250" s="4"/>
      <c r="N250" s="1"/>
      <c r="O250" s="1"/>
      <c r="P250" s="1"/>
      <c r="Q250" s="1"/>
      <c r="R250" s="1"/>
      <c r="S250" s="1"/>
      <c r="T250" s="1"/>
      <c r="U250" s="1"/>
    </row>
    <row r="251" spans="1:21" ht="33.75" x14ac:dyDescent="0.2">
      <c r="A251" s="94" t="s">
        <v>264</v>
      </c>
      <c r="B251" s="408" t="s">
        <v>4101</v>
      </c>
      <c r="C251" s="111">
        <v>2.00484688E-2</v>
      </c>
      <c r="D251" s="4" t="s">
        <v>1093</v>
      </c>
      <c r="E251" s="335">
        <v>8894</v>
      </c>
      <c r="F251" s="385">
        <v>5.3902360000000001E-4</v>
      </c>
      <c r="G251" s="4" t="s">
        <v>1093</v>
      </c>
      <c r="H251" s="99">
        <v>-3.9524838E-2</v>
      </c>
      <c r="I251" s="217">
        <v>1.6731809999999999E-4</v>
      </c>
      <c r="J251" s="1"/>
      <c r="K251" s="1"/>
      <c r="L251" s="1"/>
      <c r="M251" s="4"/>
      <c r="N251" s="1"/>
      <c r="O251" s="1"/>
      <c r="P251" s="1"/>
      <c r="Q251" s="1"/>
      <c r="R251" s="1"/>
      <c r="S251" s="1"/>
      <c r="T251" s="1"/>
      <c r="U251" s="1"/>
    </row>
    <row r="252" spans="1:21" ht="33.75" x14ac:dyDescent="0.2">
      <c r="A252" s="94" t="s">
        <v>265</v>
      </c>
      <c r="B252" s="408" t="s">
        <v>4102</v>
      </c>
      <c r="C252" s="111">
        <v>5.76777131E-2</v>
      </c>
      <c r="D252" s="4" t="s">
        <v>1093</v>
      </c>
      <c r="E252" s="335">
        <v>4050</v>
      </c>
      <c r="F252" s="385">
        <v>2.454515E-4</v>
      </c>
      <c r="G252" s="4" t="s">
        <v>1093</v>
      </c>
      <c r="H252" s="99">
        <v>-3.1332217000000002E-2</v>
      </c>
      <c r="I252" s="217">
        <v>5.9887099999999998E-5</v>
      </c>
      <c r="J252" s="1"/>
      <c r="K252" s="1"/>
      <c r="L252" s="1"/>
      <c r="M252" s="4"/>
      <c r="N252" s="1"/>
      <c r="O252" s="1"/>
      <c r="P252" s="1"/>
      <c r="Q252" s="1"/>
      <c r="R252" s="1"/>
      <c r="S252" s="1"/>
      <c r="T252" s="1"/>
      <c r="U252" s="1"/>
    </row>
    <row r="253" spans="1:21" x14ac:dyDescent="0.2">
      <c r="A253" s="94" t="s">
        <v>266</v>
      </c>
      <c r="B253" s="408" t="s">
        <v>4103</v>
      </c>
      <c r="C253" s="111">
        <v>9.4339622999999994E-3</v>
      </c>
      <c r="D253" s="4" t="s">
        <v>1093</v>
      </c>
      <c r="E253" s="335">
        <v>1057</v>
      </c>
      <c r="F253" s="385">
        <v>6.4059800000000006E-5</v>
      </c>
      <c r="G253" s="4" t="s">
        <v>1093</v>
      </c>
      <c r="H253" s="99">
        <v>-0.10195412099999999</v>
      </c>
      <c r="I253" s="217">
        <v>5.4858400000000003E-5</v>
      </c>
      <c r="J253" s="1"/>
      <c r="K253" s="1"/>
      <c r="L253" s="1"/>
      <c r="M253" s="4"/>
      <c r="N253" s="1"/>
      <c r="O253" s="1"/>
      <c r="P253" s="1"/>
      <c r="Q253" s="1"/>
      <c r="R253" s="1"/>
      <c r="S253" s="1"/>
      <c r="T253" s="1"/>
      <c r="U253" s="1"/>
    </row>
    <row r="254" spans="1:21" ht="22.5" x14ac:dyDescent="0.2">
      <c r="A254" s="94" t="s">
        <v>267</v>
      </c>
      <c r="B254" s="408" t="s">
        <v>4104</v>
      </c>
      <c r="C254" s="111">
        <v>-1.3024824000000001E-2</v>
      </c>
      <c r="D254" s="4" t="s">
        <v>1093</v>
      </c>
      <c r="E254" s="335">
        <v>6566</v>
      </c>
      <c r="F254" s="385">
        <v>3.9793450000000002E-4</v>
      </c>
      <c r="G254" s="4" t="s">
        <v>1093</v>
      </c>
      <c r="H254" s="99">
        <v>1.9406924400000001E-2</v>
      </c>
      <c r="I254" s="217">
        <v>-5.7144E-5</v>
      </c>
      <c r="J254" s="1"/>
      <c r="K254" s="1"/>
      <c r="L254" s="1"/>
      <c r="M254" s="4"/>
      <c r="N254" s="1"/>
      <c r="O254" s="1"/>
      <c r="P254" s="1"/>
      <c r="Q254" s="1"/>
      <c r="R254" s="1"/>
      <c r="S254" s="1"/>
      <c r="T254" s="1"/>
      <c r="U254" s="1"/>
    </row>
    <row r="255" spans="1:21" ht="33.75" x14ac:dyDescent="0.2">
      <c r="A255" s="94" t="s">
        <v>268</v>
      </c>
      <c r="B255" s="408" t="s">
        <v>4105</v>
      </c>
      <c r="C255" s="111">
        <v>-4.1914450000000002E-3</v>
      </c>
      <c r="D255" s="4" t="s">
        <v>1093</v>
      </c>
      <c r="E255" s="335">
        <v>27561</v>
      </c>
      <c r="F255" s="385">
        <v>1.6703429999999999E-3</v>
      </c>
      <c r="G255" s="4" t="s">
        <v>1093</v>
      </c>
      <c r="H255" s="99">
        <v>-8.4901249999999994E-3</v>
      </c>
      <c r="I255" s="217">
        <v>1.0788819999999999E-4</v>
      </c>
      <c r="J255" s="1"/>
      <c r="K255" s="1"/>
      <c r="L255" s="1"/>
      <c r="M255" s="4"/>
      <c r="N255" s="1"/>
      <c r="O255" s="1"/>
      <c r="P255" s="1"/>
      <c r="Q255" s="1"/>
      <c r="R255" s="1"/>
      <c r="S255" s="1"/>
      <c r="T255" s="1"/>
      <c r="U255" s="1"/>
    </row>
    <row r="256" spans="1:21" ht="33.75" x14ac:dyDescent="0.2">
      <c r="A256" s="94" t="s">
        <v>269</v>
      </c>
      <c r="B256" s="408" t="s">
        <v>4106</v>
      </c>
      <c r="C256" s="111">
        <v>-4.8971370000000002E-3</v>
      </c>
      <c r="D256" s="4" t="s">
        <v>1093</v>
      </c>
      <c r="E256" s="335">
        <v>76213</v>
      </c>
      <c r="F256" s="385">
        <v>4.6189126000000004E-3</v>
      </c>
      <c r="G256" s="4" t="s">
        <v>1093</v>
      </c>
      <c r="H256" s="99">
        <v>-0.102721985</v>
      </c>
      <c r="I256" s="217">
        <v>3.9886625999999998E-3</v>
      </c>
      <c r="J256" s="1"/>
      <c r="K256" s="1"/>
      <c r="L256" s="1"/>
      <c r="M256" s="4"/>
      <c r="N256" s="1"/>
      <c r="O256" s="1"/>
      <c r="P256" s="1"/>
      <c r="Q256" s="1"/>
      <c r="R256" s="1"/>
      <c r="S256" s="1"/>
      <c r="T256" s="1"/>
      <c r="U256" s="1"/>
    </row>
    <row r="257" spans="1:21" ht="22.5" x14ac:dyDescent="0.2">
      <c r="A257" s="94" t="s">
        <v>270</v>
      </c>
      <c r="B257" s="408" t="s">
        <v>4107</v>
      </c>
      <c r="C257" s="111">
        <v>7.6862018800000001E-2</v>
      </c>
      <c r="D257" s="4" t="s">
        <v>1093</v>
      </c>
      <c r="E257" s="335">
        <v>8482</v>
      </c>
      <c r="F257" s="385">
        <v>5.140543E-4</v>
      </c>
      <c r="G257" s="4" t="s">
        <v>1093</v>
      </c>
      <c r="H257" s="99">
        <v>4.2014742000000001E-2</v>
      </c>
      <c r="I257" s="217">
        <v>-1.56346E-4</v>
      </c>
      <c r="J257" s="1"/>
      <c r="K257" s="1"/>
      <c r="L257" s="1"/>
      <c r="M257" s="4"/>
      <c r="N257" s="1"/>
      <c r="O257" s="1"/>
      <c r="P257" s="1"/>
      <c r="Q257" s="1"/>
      <c r="R257" s="1"/>
      <c r="S257" s="1"/>
      <c r="T257" s="1"/>
      <c r="U257" s="1"/>
    </row>
    <row r="258" spans="1:21" ht="22.5" x14ac:dyDescent="0.2">
      <c r="A258" s="94" t="s">
        <v>271</v>
      </c>
      <c r="B258" s="408" t="s">
        <v>4108</v>
      </c>
      <c r="C258" s="111">
        <v>5.95940046E-2</v>
      </c>
      <c r="D258" s="4" t="s">
        <v>1093</v>
      </c>
      <c r="E258" s="335">
        <v>20598</v>
      </c>
      <c r="F258" s="385">
        <v>1.2483482000000001E-3</v>
      </c>
      <c r="G258" s="4" t="s">
        <v>1093</v>
      </c>
      <c r="H258" s="99">
        <v>-0.12501593</v>
      </c>
      <c r="I258" s="217">
        <v>1.3454022E-3</v>
      </c>
      <c r="J258" s="1"/>
      <c r="K258" s="1"/>
      <c r="L258" s="1"/>
      <c r="M258" s="4"/>
      <c r="N258" s="1"/>
      <c r="O258" s="1"/>
      <c r="P258" s="1"/>
      <c r="Q258" s="1"/>
      <c r="R258" s="1"/>
      <c r="S258" s="1"/>
      <c r="T258" s="1"/>
      <c r="U258" s="1"/>
    </row>
    <row r="259" spans="1:21" ht="33.75" x14ac:dyDescent="0.2">
      <c r="A259" s="94" t="s">
        <v>272</v>
      </c>
      <c r="B259" s="408" t="s">
        <v>4109</v>
      </c>
      <c r="C259" s="111">
        <v>0.27741935480000002</v>
      </c>
      <c r="D259" s="4" t="s">
        <v>1093</v>
      </c>
      <c r="E259" s="335">
        <v>86</v>
      </c>
      <c r="F259" s="385">
        <v>5.2120567999999996E-6</v>
      </c>
      <c r="G259" s="4" t="s">
        <v>1093</v>
      </c>
      <c r="H259" s="99">
        <v>-0.56565656600000003</v>
      </c>
      <c r="I259" s="217">
        <v>5.12012E-5</v>
      </c>
      <c r="J259" s="1"/>
      <c r="K259" s="1"/>
      <c r="L259" s="1"/>
      <c r="M259" s="4"/>
      <c r="N259" s="1"/>
      <c r="O259" s="1"/>
      <c r="P259" s="1"/>
      <c r="Q259" s="1"/>
      <c r="R259" s="1"/>
      <c r="S259" s="1"/>
      <c r="T259" s="1"/>
      <c r="U259" s="1"/>
    </row>
    <row r="260" spans="1:21" ht="33.75" x14ac:dyDescent="0.2">
      <c r="A260" s="94" t="s">
        <v>675</v>
      </c>
      <c r="B260" s="408" t="s">
        <v>4110</v>
      </c>
      <c r="C260" s="111">
        <v>-5.6483578999999999E-2</v>
      </c>
      <c r="D260" s="4" t="s">
        <v>1093</v>
      </c>
      <c r="E260" s="335">
        <v>6373</v>
      </c>
      <c r="F260" s="385">
        <v>3.8623759999999998E-4</v>
      </c>
      <c r="G260" s="4" t="s">
        <v>1093</v>
      </c>
      <c r="H260" s="99">
        <v>-4.3810953E-2</v>
      </c>
      <c r="I260" s="217">
        <v>1.3348879999999999E-4</v>
      </c>
      <c r="J260" s="1"/>
      <c r="K260" s="1"/>
      <c r="L260" s="1"/>
      <c r="M260" s="4"/>
      <c r="N260" s="1"/>
      <c r="O260" s="1"/>
      <c r="P260" s="1"/>
      <c r="Q260" s="1"/>
      <c r="R260" s="1"/>
      <c r="S260" s="1"/>
      <c r="T260" s="1"/>
      <c r="U260" s="1"/>
    </row>
    <row r="261" spans="1:21" x14ac:dyDescent="0.2">
      <c r="A261" s="94" t="s">
        <v>273</v>
      </c>
      <c r="B261" s="408" t="s">
        <v>4111</v>
      </c>
      <c r="C261" s="111">
        <v>1.45516615E-2</v>
      </c>
      <c r="D261" s="4" t="s">
        <v>1093</v>
      </c>
      <c r="E261" s="335">
        <v>78316</v>
      </c>
      <c r="F261" s="385">
        <v>4.7463656E-3</v>
      </c>
      <c r="G261" s="4" t="s">
        <v>1093</v>
      </c>
      <c r="H261" s="99">
        <v>-5.2082451000000002E-2</v>
      </c>
      <c r="I261" s="217">
        <v>1.9671306999999999E-3</v>
      </c>
      <c r="J261" s="1"/>
      <c r="K261" s="1"/>
      <c r="L261" s="1"/>
      <c r="M261" s="4"/>
      <c r="N261" s="1"/>
      <c r="O261" s="1"/>
      <c r="P261" s="1"/>
      <c r="Q261" s="1"/>
      <c r="R261" s="1"/>
      <c r="S261" s="1"/>
      <c r="T261" s="1"/>
      <c r="U261" s="1"/>
    </row>
    <row r="262" spans="1:21" x14ac:dyDescent="0.2">
      <c r="A262" s="94" t="s">
        <v>274</v>
      </c>
      <c r="B262" s="408" t="s">
        <v>4112</v>
      </c>
      <c r="C262" s="111">
        <v>-4.0442390000000002E-2</v>
      </c>
      <c r="D262" s="4" t="s">
        <v>1093</v>
      </c>
      <c r="E262" s="335">
        <v>20166</v>
      </c>
      <c r="F262" s="385">
        <v>1.2221667E-3</v>
      </c>
      <c r="G262" s="4" t="s">
        <v>1093</v>
      </c>
      <c r="H262" s="99">
        <v>-0.13271976599999999</v>
      </c>
      <c r="I262" s="217">
        <v>1.4107751E-3</v>
      </c>
      <c r="J262" s="1"/>
      <c r="K262" s="1"/>
      <c r="L262" s="1"/>
      <c r="M262" s="4"/>
      <c r="N262" s="1"/>
      <c r="O262" s="1"/>
      <c r="P262" s="1"/>
      <c r="Q262" s="1"/>
      <c r="R262" s="1"/>
      <c r="S262" s="1"/>
      <c r="T262" s="1"/>
      <c r="U262" s="1"/>
    </row>
    <row r="263" spans="1:21" ht="22.5" x14ac:dyDescent="0.2">
      <c r="A263" s="94" t="s">
        <v>275</v>
      </c>
      <c r="B263" s="408" t="s">
        <v>4113</v>
      </c>
      <c r="C263" s="111">
        <v>1.8881660799999998E-2</v>
      </c>
      <c r="D263" s="4" t="s">
        <v>1093</v>
      </c>
      <c r="E263" s="335">
        <v>42147</v>
      </c>
      <c r="F263" s="385">
        <v>2.5543320999999999E-3</v>
      </c>
      <c r="G263" s="4" t="s">
        <v>1093</v>
      </c>
      <c r="H263" s="99">
        <v>-2.8535207999999999E-2</v>
      </c>
      <c r="I263" s="217">
        <v>5.6595579999999999E-4</v>
      </c>
      <c r="J263" s="1"/>
      <c r="K263" s="1"/>
      <c r="L263" s="1"/>
      <c r="M263" s="4"/>
      <c r="N263" s="1"/>
      <c r="O263" s="1"/>
      <c r="P263" s="1"/>
      <c r="Q263" s="1"/>
      <c r="R263" s="1"/>
      <c r="S263" s="1"/>
      <c r="T263" s="1"/>
      <c r="U263" s="1"/>
    </row>
    <row r="264" spans="1:21" x14ac:dyDescent="0.2">
      <c r="A264" s="94" t="s">
        <v>276</v>
      </c>
      <c r="B264" s="408" t="s">
        <v>4114</v>
      </c>
      <c r="C264" s="111">
        <v>-3.6036039999999998E-3</v>
      </c>
      <c r="D264" s="4" t="s">
        <v>1093</v>
      </c>
      <c r="E264" s="335">
        <v>18611</v>
      </c>
      <c r="F264" s="385">
        <v>1.1279254E-3</v>
      </c>
      <c r="G264" s="4" t="s">
        <v>1093</v>
      </c>
      <c r="H264" s="99">
        <v>-3.8439679999999997E-2</v>
      </c>
      <c r="I264" s="217">
        <v>3.4012209999999997E-4</v>
      </c>
      <c r="J264" s="1"/>
      <c r="K264" s="1"/>
      <c r="L264" s="1"/>
      <c r="M264" s="4"/>
      <c r="N264" s="1"/>
      <c r="O264" s="1"/>
      <c r="P264" s="1"/>
      <c r="Q264" s="1"/>
      <c r="R264" s="1"/>
      <c r="S264" s="1"/>
      <c r="T264" s="1"/>
      <c r="U264" s="1"/>
    </row>
    <row r="265" spans="1:21" x14ac:dyDescent="0.2">
      <c r="A265" s="94" t="s">
        <v>277</v>
      </c>
      <c r="B265" s="408" t="s">
        <v>4115</v>
      </c>
      <c r="C265" s="111">
        <v>8.6141404199999994E-2</v>
      </c>
      <c r="D265" s="4" t="s">
        <v>1093</v>
      </c>
      <c r="E265" s="335">
        <v>7441</v>
      </c>
      <c r="F265" s="385">
        <v>4.5096410000000002E-4</v>
      </c>
      <c r="G265" s="4" t="s">
        <v>1093</v>
      </c>
      <c r="H265" s="99">
        <v>-0.16053700400000001</v>
      </c>
      <c r="I265" s="217">
        <v>6.5052920000000002E-4</v>
      </c>
      <c r="J265" s="1"/>
      <c r="K265" s="1"/>
      <c r="L265" s="1"/>
      <c r="M265" s="4"/>
      <c r="N265" s="1"/>
      <c r="O265" s="1"/>
      <c r="P265" s="1"/>
      <c r="Q265" s="1"/>
      <c r="R265" s="1"/>
      <c r="S265" s="1"/>
      <c r="T265" s="1"/>
      <c r="U265" s="1"/>
    </row>
    <row r="266" spans="1:21" x14ac:dyDescent="0.2">
      <c r="A266" s="94" t="s">
        <v>278</v>
      </c>
      <c r="B266" s="408" t="s">
        <v>4116</v>
      </c>
      <c r="C266" s="111">
        <v>-0.20322939900000001</v>
      </c>
      <c r="D266" s="4" t="s">
        <v>1093</v>
      </c>
      <c r="E266" s="335">
        <v>1110</v>
      </c>
      <c r="F266" s="385">
        <v>6.7271899999999995E-5</v>
      </c>
      <c r="G266" s="4" t="s">
        <v>1093</v>
      </c>
      <c r="H266" s="99">
        <v>-0.224318658</v>
      </c>
      <c r="I266" s="217">
        <v>1.4674619999999999E-4</v>
      </c>
      <c r="J266" s="1"/>
      <c r="K266" s="1"/>
      <c r="L266" s="1"/>
      <c r="M266" s="4"/>
      <c r="N266" s="1"/>
      <c r="O266" s="1"/>
      <c r="P266" s="1"/>
      <c r="Q266" s="1"/>
      <c r="R266" s="1"/>
      <c r="S266" s="1"/>
      <c r="T266" s="1"/>
      <c r="U266" s="1"/>
    </row>
    <row r="267" spans="1:21" x14ac:dyDescent="0.2">
      <c r="A267" s="94" t="s">
        <v>279</v>
      </c>
      <c r="B267" s="408" t="s">
        <v>4117</v>
      </c>
      <c r="C267" s="111">
        <v>2.9077287899999998E-2</v>
      </c>
      <c r="D267" s="4" t="s">
        <v>1093</v>
      </c>
      <c r="E267" s="335">
        <v>36877</v>
      </c>
      <c r="F267" s="385">
        <v>2.2349421000000002E-3</v>
      </c>
      <c r="G267" s="4" t="s">
        <v>1093</v>
      </c>
      <c r="H267" s="99">
        <v>-3.4304868000000002E-2</v>
      </c>
      <c r="I267" s="217">
        <v>5.9887079999999999E-4</v>
      </c>
      <c r="J267" s="1"/>
      <c r="K267" s="1"/>
      <c r="L267" s="1"/>
      <c r="M267" s="4"/>
      <c r="N267" s="1"/>
      <c r="O267" s="1"/>
      <c r="P267" s="1"/>
      <c r="Q267" s="1"/>
      <c r="R267" s="1"/>
      <c r="S267" s="1"/>
      <c r="T267" s="1"/>
      <c r="U267" s="1"/>
    </row>
    <row r="268" spans="1:21" ht="22.5" x14ac:dyDescent="0.2">
      <c r="A268" s="94" t="s">
        <v>280</v>
      </c>
      <c r="B268" s="408" t="s">
        <v>4118</v>
      </c>
      <c r="C268" s="111">
        <v>1.17478136E-2</v>
      </c>
      <c r="D268" s="4" t="s">
        <v>1093</v>
      </c>
      <c r="E268" s="335">
        <v>6558</v>
      </c>
      <c r="F268" s="385">
        <v>3.9744960000000001E-4</v>
      </c>
      <c r="G268" s="4" t="s">
        <v>1093</v>
      </c>
      <c r="H268" s="99">
        <v>-0.153915624</v>
      </c>
      <c r="I268" s="217">
        <v>5.4538389999999996E-4</v>
      </c>
      <c r="J268" s="1"/>
      <c r="K268" s="1"/>
      <c r="L268" s="1"/>
      <c r="M268" s="4"/>
      <c r="N268" s="1"/>
      <c r="O268" s="1"/>
      <c r="P268" s="1"/>
      <c r="Q268" s="1"/>
      <c r="R268" s="1"/>
      <c r="S268" s="1"/>
      <c r="T268" s="1"/>
      <c r="U268" s="1"/>
    </row>
    <row r="269" spans="1:21" x14ac:dyDescent="0.2">
      <c r="A269" s="94" t="s">
        <v>281</v>
      </c>
      <c r="B269" s="408" t="s">
        <v>4119</v>
      </c>
      <c r="C269" s="111">
        <v>7.6362655200000004E-2</v>
      </c>
      <c r="D269" s="4" t="s">
        <v>1093</v>
      </c>
      <c r="E269" s="335">
        <v>3190</v>
      </c>
      <c r="F269" s="385">
        <v>1.933309E-4</v>
      </c>
      <c r="G269" s="4" t="s">
        <v>1093</v>
      </c>
      <c r="H269" s="99">
        <v>-0.20030082699999999</v>
      </c>
      <c r="I269" s="217">
        <v>3.6526549999999999E-4</v>
      </c>
      <c r="J269" s="1"/>
      <c r="K269" s="1"/>
      <c r="L269" s="1"/>
      <c r="M269" s="4"/>
      <c r="N269" s="1"/>
      <c r="O269" s="1"/>
      <c r="P269" s="1"/>
      <c r="Q269" s="1"/>
      <c r="R269" s="1"/>
      <c r="S269" s="1"/>
      <c r="T269" s="1"/>
      <c r="U269" s="1"/>
    </row>
    <row r="270" spans="1:21" ht="33.75" x14ac:dyDescent="0.2">
      <c r="A270" s="94" t="s">
        <v>282</v>
      </c>
      <c r="B270" s="408" t="s">
        <v>4120</v>
      </c>
      <c r="C270" s="111">
        <v>6.1957868999999999E-3</v>
      </c>
      <c r="D270" s="4" t="s">
        <v>1093</v>
      </c>
      <c r="E270" s="335">
        <v>7814</v>
      </c>
      <c r="F270" s="385">
        <v>4.735699E-4</v>
      </c>
      <c r="G270" s="4" t="s">
        <v>1093</v>
      </c>
      <c r="H270" s="99">
        <v>-0.12516793600000001</v>
      </c>
      <c r="I270" s="217">
        <v>5.1109739999999999E-4</v>
      </c>
      <c r="J270" s="1"/>
      <c r="K270" s="1"/>
      <c r="L270" s="1"/>
      <c r="M270" s="4"/>
      <c r="N270" s="1"/>
      <c r="O270" s="1"/>
      <c r="P270" s="1"/>
      <c r="Q270" s="1"/>
      <c r="R270" s="1"/>
      <c r="S270" s="1"/>
      <c r="T270" s="1"/>
      <c r="U270" s="1"/>
    </row>
    <row r="271" spans="1:21" ht="22.5" x14ac:dyDescent="0.2">
      <c r="A271" s="94" t="s">
        <v>283</v>
      </c>
      <c r="B271" s="408" t="s">
        <v>4121</v>
      </c>
      <c r="C271" s="111">
        <v>1.77012525E-2</v>
      </c>
      <c r="D271" s="4" t="s">
        <v>1093</v>
      </c>
      <c r="E271" s="335">
        <v>59979</v>
      </c>
      <c r="F271" s="385">
        <v>3.6350459999999999E-3</v>
      </c>
      <c r="G271" s="4" t="s">
        <v>1093</v>
      </c>
      <c r="H271" s="99">
        <v>1.68000271E-2</v>
      </c>
      <c r="I271" s="217">
        <v>-4.5303900000000002E-4</v>
      </c>
      <c r="J271" s="1"/>
      <c r="K271" s="1"/>
      <c r="L271" s="1"/>
      <c r="M271" s="4"/>
      <c r="N271" s="1"/>
      <c r="O271" s="1"/>
      <c r="P271" s="1"/>
      <c r="Q271" s="1"/>
      <c r="R271" s="1"/>
      <c r="S271" s="1"/>
      <c r="T271" s="1"/>
      <c r="U271" s="1"/>
    </row>
    <row r="272" spans="1:21" ht="33.75" x14ac:dyDescent="0.2">
      <c r="A272" s="94" t="s">
        <v>284</v>
      </c>
      <c r="B272" s="408" t="s">
        <v>4122</v>
      </c>
      <c r="C272" s="111">
        <v>2.5549310200000001E-2</v>
      </c>
      <c r="D272" s="4" t="s">
        <v>1093</v>
      </c>
      <c r="E272" s="335">
        <v>3951</v>
      </c>
      <c r="F272" s="385">
        <v>2.394516E-4</v>
      </c>
      <c r="G272" s="4" t="s">
        <v>1093</v>
      </c>
      <c r="H272" s="99">
        <v>-1.5695067E-2</v>
      </c>
      <c r="I272" s="217">
        <v>2.88007E-5</v>
      </c>
      <c r="J272" s="1"/>
      <c r="K272" s="1"/>
      <c r="L272" s="1"/>
      <c r="M272" s="4"/>
      <c r="N272" s="1"/>
      <c r="O272" s="1"/>
      <c r="P272" s="1"/>
      <c r="Q272" s="1"/>
      <c r="R272" s="1"/>
      <c r="S272" s="1"/>
      <c r="T272" s="1"/>
      <c r="U272" s="1"/>
    </row>
    <row r="273" spans="1:21" x14ac:dyDescent="0.2">
      <c r="A273" s="94" t="s">
        <v>285</v>
      </c>
      <c r="B273" s="408" t="s">
        <v>4123</v>
      </c>
      <c r="C273" s="111">
        <v>6.25E-2</v>
      </c>
      <c r="D273" s="4" t="s">
        <v>1093</v>
      </c>
      <c r="E273" s="335">
        <v>884</v>
      </c>
      <c r="F273" s="385">
        <v>5.3575100000000001E-5</v>
      </c>
      <c r="G273" s="4" t="s">
        <v>1093</v>
      </c>
      <c r="H273" s="99">
        <v>0.10638297870000001</v>
      </c>
      <c r="I273" s="217">
        <v>-3.8858E-5</v>
      </c>
      <c r="J273" s="1"/>
      <c r="K273" s="1"/>
      <c r="L273" s="1"/>
      <c r="M273" s="4"/>
      <c r="N273" s="1"/>
      <c r="O273" s="1"/>
      <c r="P273" s="1"/>
      <c r="Q273" s="1"/>
      <c r="R273" s="1"/>
      <c r="S273" s="1"/>
      <c r="T273" s="1"/>
      <c r="U273" s="1"/>
    </row>
    <row r="274" spans="1:21" ht="22.5" x14ac:dyDescent="0.2">
      <c r="A274" s="94" t="s">
        <v>286</v>
      </c>
      <c r="B274" s="408" t="s">
        <v>4124</v>
      </c>
      <c r="C274" s="111">
        <v>-1.5680684E-2</v>
      </c>
      <c r="D274" s="4" t="s">
        <v>1093</v>
      </c>
      <c r="E274" s="335">
        <v>1259</v>
      </c>
      <c r="F274" s="385">
        <v>7.6302099999999996E-5</v>
      </c>
      <c r="G274" s="4" t="s">
        <v>1093</v>
      </c>
      <c r="H274" s="99">
        <v>-8.8341780999999994E-2</v>
      </c>
      <c r="I274" s="217">
        <v>5.5772700000000002E-5</v>
      </c>
      <c r="J274" s="1"/>
      <c r="K274" s="1"/>
      <c r="L274" s="1"/>
      <c r="M274" s="4"/>
      <c r="N274" s="1"/>
      <c r="O274" s="1"/>
      <c r="P274" s="1"/>
      <c r="Q274" s="1"/>
      <c r="R274" s="1"/>
      <c r="S274" s="1"/>
      <c r="T274" s="1"/>
      <c r="U274" s="1"/>
    </row>
    <row r="275" spans="1:21" ht="22.5" x14ac:dyDescent="0.2">
      <c r="A275" s="94" t="s">
        <v>287</v>
      </c>
      <c r="B275" s="408" t="s">
        <v>4125</v>
      </c>
      <c r="C275" s="111">
        <v>-4.4826526999999998E-2</v>
      </c>
      <c r="D275" s="4" t="s">
        <v>1093</v>
      </c>
      <c r="E275" s="335">
        <v>2588</v>
      </c>
      <c r="F275" s="385">
        <v>1.5684649999999999E-4</v>
      </c>
      <c r="G275" s="4" t="s">
        <v>1093</v>
      </c>
      <c r="H275" s="99">
        <v>-0.16811314699999999</v>
      </c>
      <c r="I275" s="217">
        <v>2.3909119999999999E-4</v>
      </c>
      <c r="J275" s="1"/>
      <c r="K275" s="1"/>
      <c r="L275" s="1"/>
      <c r="M275" s="4"/>
      <c r="N275" s="1"/>
      <c r="O275" s="1"/>
      <c r="P275" s="1"/>
      <c r="Q275" s="1"/>
      <c r="R275" s="1"/>
      <c r="S275" s="1"/>
      <c r="T275" s="1"/>
      <c r="U275" s="1"/>
    </row>
    <row r="276" spans="1:21" ht="22.5" x14ac:dyDescent="0.2">
      <c r="A276" s="94" t="s">
        <v>288</v>
      </c>
      <c r="B276" s="408" t="s">
        <v>4126</v>
      </c>
      <c r="C276" s="111">
        <v>2.08333333E-2</v>
      </c>
      <c r="D276" s="4" t="s">
        <v>1093</v>
      </c>
      <c r="E276" s="335">
        <v>1089</v>
      </c>
      <c r="F276" s="385">
        <v>6.5999200000000003E-5</v>
      </c>
      <c r="G276" s="4" t="s">
        <v>1093</v>
      </c>
      <c r="H276" s="99">
        <v>-0.111020408</v>
      </c>
      <c r="I276" s="217">
        <v>6.2172800000000002E-5</v>
      </c>
      <c r="J276" s="1"/>
      <c r="K276" s="1"/>
      <c r="L276" s="1"/>
      <c r="M276" s="4"/>
      <c r="N276" s="1"/>
      <c r="O276" s="1"/>
      <c r="P276" s="1"/>
      <c r="Q276" s="1"/>
      <c r="R276" s="1"/>
      <c r="S276" s="1"/>
      <c r="T276" s="1"/>
      <c r="U276" s="1"/>
    </row>
    <row r="277" spans="1:21" x14ac:dyDescent="0.2">
      <c r="A277" s="94" t="s">
        <v>289</v>
      </c>
      <c r="B277" s="408" t="s">
        <v>4127</v>
      </c>
      <c r="C277" s="111">
        <v>-4.4544868000000001E-2</v>
      </c>
      <c r="D277" s="4" t="s">
        <v>1093</v>
      </c>
      <c r="E277" s="335">
        <v>1266</v>
      </c>
      <c r="F277" s="385">
        <v>7.6726300000000004E-5</v>
      </c>
      <c r="G277" s="4" t="s">
        <v>1093</v>
      </c>
      <c r="H277" s="99">
        <v>-0.14459459499999999</v>
      </c>
      <c r="I277" s="217">
        <v>9.7830800000000005E-5</v>
      </c>
      <c r="J277" s="1"/>
      <c r="K277" s="1"/>
      <c r="L277" s="1"/>
      <c r="M277" s="4"/>
      <c r="N277" s="1"/>
      <c r="O277" s="1"/>
      <c r="P277" s="1"/>
      <c r="Q277" s="1"/>
      <c r="R277" s="1"/>
      <c r="S277" s="1"/>
      <c r="T277" s="1"/>
      <c r="U277" s="1"/>
    </row>
    <row r="278" spans="1:21" ht="33.75" x14ac:dyDescent="0.2">
      <c r="A278" s="94" t="s">
        <v>290</v>
      </c>
      <c r="B278" s="408" t="s">
        <v>4128</v>
      </c>
      <c r="C278" s="111">
        <v>-5.9007707E-2</v>
      </c>
      <c r="D278" s="4" t="s">
        <v>1093</v>
      </c>
      <c r="E278" s="335">
        <v>3020</v>
      </c>
      <c r="F278" s="385">
        <v>1.8302800000000001E-4</v>
      </c>
      <c r="G278" s="4" t="s">
        <v>1093</v>
      </c>
      <c r="H278" s="99">
        <v>-0.22702841100000001</v>
      </c>
      <c r="I278" s="217">
        <v>4.0549500000000002E-4</v>
      </c>
      <c r="J278" s="1"/>
      <c r="K278" s="1"/>
      <c r="L278" s="1"/>
      <c r="M278" s="4"/>
      <c r="N278" s="1"/>
      <c r="O278" s="1"/>
      <c r="P278" s="1"/>
      <c r="Q278" s="1"/>
      <c r="R278" s="1"/>
      <c r="S278" s="1"/>
      <c r="T278" s="1"/>
      <c r="U278" s="1"/>
    </row>
    <row r="279" spans="1:21" ht="45" x14ac:dyDescent="0.2">
      <c r="A279" s="94" t="s">
        <v>291</v>
      </c>
      <c r="B279" s="408" t="s">
        <v>3862</v>
      </c>
      <c r="C279" s="111">
        <v>1.02952761E-2</v>
      </c>
      <c r="D279" s="4" t="s">
        <v>1093</v>
      </c>
      <c r="E279" s="335">
        <v>93355</v>
      </c>
      <c r="F279" s="385">
        <v>5.6578087999999997E-3</v>
      </c>
      <c r="G279" s="4" t="s">
        <v>1093</v>
      </c>
      <c r="H279" s="99">
        <v>-0.16330572900000001</v>
      </c>
      <c r="I279" s="217">
        <v>8.3297904000000002E-3</v>
      </c>
      <c r="J279" s="1"/>
      <c r="K279" s="1"/>
      <c r="L279" s="1"/>
      <c r="M279" s="4"/>
      <c r="N279" s="1"/>
      <c r="O279" s="1"/>
      <c r="P279" s="1"/>
      <c r="Q279" s="1"/>
      <c r="R279" s="1"/>
      <c r="S279" s="1"/>
      <c r="T279" s="1"/>
      <c r="U279" s="1"/>
    </row>
    <row r="280" spans="1:21" ht="22.5" x14ac:dyDescent="0.2">
      <c r="A280" s="94" t="s">
        <v>292</v>
      </c>
      <c r="B280" s="408" t="s">
        <v>4129</v>
      </c>
      <c r="C280" s="111">
        <v>-1.9047618999999998E-2</v>
      </c>
      <c r="D280" s="4" t="s">
        <v>1093</v>
      </c>
      <c r="E280" s="335">
        <v>2288</v>
      </c>
      <c r="F280" s="385">
        <v>1.38665E-4</v>
      </c>
      <c r="G280" s="4" t="s">
        <v>1093</v>
      </c>
      <c r="H280" s="99">
        <v>-7.4433657E-2</v>
      </c>
      <c r="I280" s="217">
        <v>8.4116200000000006E-5</v>
      </c>
      <c r="J280" s="1"/>
      <c r="K280" s="1"/>
      <c r="L280" s="1"/>
      <c r="M280" s="4"/>
      <c r="N280" s="1"/>
      <c r="O280" s="1"/>
      <c r="P280" s="1"/>
      <c r="Q280" s="1"/>
      <c r="R280" s="1"/>
      <c r="S280" s="1"/>
      <c r="T280" s="1"/>
      <c r="U280" s="1"/>
    </row>
    <row r="281" spans="1:21" ht="22.5" x14ac:dyDescent="0.2">
      <c r="A281" s="94" t="s">
        <v>293</v>
      </c>
      <c r="B281" s="408" t="s">
        <v>4130</v>
      </c>
      <c r="C281" s="111">
        <v>3.11892486E-2</v>
      </c>
      <c r="D281" s="4" t="s">
        <v>1093</v>
      </c>
      <c r="E281" s="335">
        <v>10417</v>
      </c>
      <c r="F281" s="385">
        <v>6.3132550000000003E-4</v>
      </c>
      <c r="G281" s="4" t="s">
        <v>1093</v>
      </c>
      <c r="H281" s="99">
        <v>-0.14614754099999999</v>
      </c>
      <c r="I281" s="217">
        <v>8.1510429999999997E-4</v>
      </c>
      <c r="J281" s="1"/>
      <c r="K281" s="1"/>
      <c r="L281" s="1"/>
      <c r="M281" s="4"/>
      <c r="N281" s="1"/>
      <c r="O281" s="1"/>
      <c r="P281" s="1"/>
      <c r="Q281" s="1"/>
      <c r="R281" s="1"/>
      <c r="S281" s="1"/>
      <c r="T281" s="1"/>
      <c r="U281" s="1"/>
    </row>
    <row r="282" spans="1:21" ht="22.5" x14ac:dyDescent="0.2">
      <c r="A282" s="94" t="s">
        <v>294</v>
      </c>
      <c r="B282" s="408" t="s">
        <v>4131</v>
      </c>
      <c r="C282" s="111">
        <v>2.09930558E-2</v>
      </c>
      <c r="D282" s="4" t="s">
        <v>1093</v>
      </c>
      <c r="E282" s="335">
        <v>20897</v>
      </c>
      <c r="F282" s="385">
        <v>1.2664692E-3</v>
      </c>
      <c r="G282" s="4" t="s">
        <v>1093</v>
      </c>
      <c r="H282" s="99">
        <v>-0.17844786900000001</v>
      </c>
      <c r="I282" s="217">
        <v>2.0750189E-3</v>
      </c>
      <c r="J282" s="1"/>
      <c r="K282" s="1"/>
      <c r="L282" s="1"/>
      <c r="M282" s="4"/>
      <c r="N282" s="1"/>
      <c r="O282" s="1"/>
      <c r="P282" s="1"/>
      <c r="Q282" s="1"/>
      <c r="R282" s="1"/>
      <c r="S282" s="1"/>
      <c r="T282" s="1"/>
      <c r="U282" s="1"/>
    </row>
    <row r="283" spans="1:21" x14ac:dyDescent="0.2">
      <c r="A283" s="94" t="s">
        <v>295</v>
      </c>
      <c r="B283" s="408" t="s">
        <v>3861</v>
      </c>
      <c r="C283" s="111">
        <v>2.4318729099999999E-2</v>
      </c>
      <c r="D283" s="4" t="s">
        <v>1093</v>
      </c>
      <c r="E283" s="335">
        <v>89836</v>
      </c>
      <c r="F283" s="385">
        <v>5.4445387000000003E-3</v>
      </c>
      <c r="G283" s="4" t="s">
        <v>1093</v>
      </c>
      <c r="H283" s="99">
        <v>-0.22074182000000001</v>
      </c>
      <c r="I283" s="217">
        <v>1.1633637299999999E-2</v>
      </c>
      <c r="J283" s="1"/>
      <c r="K283" s="1"/>
      <c r="L283" s="1"/>
      <c r="M283" s="4"/>
      <c r="N283" s="1"/>
      <c r="O283" s="1"/>
      <c r="P283" s="1"/>
      <c r="Q283" s="1"/>
      <c r="R283" s="1"/>
      <c r="S283" s="1"/>
      <c r="T283" s="1"/>
      <c r="U283" s="1"/>
    </row>
    <row r="284" spans="1:21" x14ac:dyDescent="0.2">
      <c r="A284" s="94" t="s">
        <v>296</v>
      </c>
      <c r="B284" s="408" t="s">
        <v>4132</v>
      </c>
      <c r="C284" s="111">
        <v>6.4895947400000001E-2</v>
      </c>
      <c r="D284" s="4" t="s">
        <v>1093</v>
      </c>
      <c r="E284" s="335">
        <v>16309</v>
      </c>
      <c r="F284" s="385">
        <v>9.8841199999999993E-4</v>
      </c>
      <c r="G284" s="4" t="s">
        <v>1093</v>
      </c>
      <c r="H284" s="99">
        <v>-0.16127539199999999</v>
      </c>
      <c r="I284" s="217">
        <v>1.4336328000000001E-3</v>
      </c>
      <c r="J284" s="1"/>
      <c r="K284" s="1"/>
      <c r="L284" s="1"/>
      <c r="M284" s="4"/>
      <c r="N284" s="1"/>
      <c r="O284" s="1"/>
      <c r="P284" s="1"/>
      <c r="Q284" s="1"/>
      <c r="R284" s="1"/>
      <c r="S284" s="1"/>
      <c r="T284" s="1"/>
      <c r="U284" s="1"/>
    </row>
    <row r="285" spans="1:21" x14ac:dyDescent="0.2">
      <c r="A285" s="469" t="s">
        <v>297</v>
      </c>
      <c r="B285" s="408" t="s">
        <v>4133</v>
      </c>
      <c r="C285" s="111">
        <v>-4.4106149999999997E-3</v>
      </c>
      <c r="D285" s="4" t="s">
        <v>1093</v>
      </c>
      <c r="E285" s="335">
        <v>60065</v>
      </c>
      <c r="F285" s="385">
        <v>3.6402579999999999E-3</v>
      </c>
      <c r="G285" s="4" t="s">
        <v>1093</v>
      </c>
      <c r="H285" s="99">
        <v>-0.11004267199999999</v>
      </c>
      <c r="I285" s="217">
        <v>3.3952776000000001E-3</v>
      </c>
      <c r="J285" s="1"/>
      <c r="K285" s="1"/>
      <c r="L285" s="1"/>
      <c r="M285" s="4"/>
      <c r="N285" s="1"/>
      <c r="O285" s="1"/>
      <c r="P285" s="1"/>
      <c r="Q285" s="1"/>
      <c r="R285" s="1"/>
      <c r="S285" s="1"/>
      <c r="T285" s="1"/>
      <c r="U285" s="1"/>
    </row>
    <row r="286" spans="1:21" x14ac:dyDescent="0.2">
      <c r="A286" s="469" t="s">
        <v>298</v>
      </c>
      <c r="B286" s="408" t="s">
        <v>4134</v>
      </c>
      <c r="C286" s="111">
        <v>-4.7084389999999997E-2</v>
      </c>
      <c r="D286" s="4" t="s">
        <v>1093</v>
      </c>
      <c r="E286" s="335">
        <v>2094</v>
      </c>
      <c r="F286" s="385">
        <v>1.269075E-4</v>
      </c>
      <c r="G286" s="4" t="s">
        <v>1093</v>
      </c>
      <c r="H286" s="99">
        <v>-0.204104903</v>
      </c>
      <c r="I286" s="217">
        <v>2.4549130000000002E-4</v>
      </c>
      <c r="J286" s="1"/>
      <c r="K286" s="1"/>
      <c r="L286" s="1"/>
      <c r="M286" s="4"/>
      <c r="N286" s="1"/>
      <c r="O286" s="1"/>
      <c r="P286" s="1"/>
      <c r="Q286" s="1"/>
      <c r="R286" s="1"/>
      <c r="S286" s="1"/>
      <c r="T286" s="1"/>
      <c r="U286" s="1"/>
    </row>
    <row r="287" spans="1:21" ht="22.5" x14ac:dyDescent="0.2">
      <c r="A287" s="469" t="s">
        <v>299</v>
      </c>
      <c r="B287" s="408" t="s">
        <v>4135</v>
      </c>
      <c r="C287" s="111">
        <v>-4.4613711E-2</v>
      </c>
      <c r="D287" s="4" t="s">
        <v>1093</v>
      </c>
      <c r="E287" s="335">
        <v>1668</v>
      </c>
      <c r="F287" s="385">
        <v>1.010897E-4</v>
      </c>
      <c r="G287" s="4" t="s">
        <v>1093</v>
      </c>
      <c r="H287" s="99">
        <v>-5.0113894999999999E-2</v>
      </c>
      <c r="I287" s="217">
        <v>4.0229499999999998E-5</v>
      </c>
      <c r="J287" s="1"/>
      <c r="K287" s="1"/>
      <c r="L287" s="1"/>
      <c r="M287" s="4"/>
      <c r="N287" s="1"/>
      <c r="O287" s="1"/>
      <c r="P287" s="1"/>
      <c r="Q287" s="1"/>
      <c r="R287" s="1"/>
      <c r="S287" s="1"/>
      <c r="T287" s="1"/>
      <c r="U287" s="1"/>
    </row>
    <row r="288" spans="1:21" ht="22.5" x14ac:dyDescent="0.2">
      <c r="A288" s="94" t="s">
        <v>300</v>
      </c>
      <c r="B288" s="408" t="s">
        <v>4136</v>
      </c>
      <c r="C288" s="111">
        <v>3.9953387700000002E-2</v>
      </c>
      <c r="D288" s="4" t="s">
        <v>1093</v>
      </c>
      <c r="E288" s="335">
        <v>5109</v>
      </c>
      <c r="F288" s="385">
        <v>3.0963250000000001E-4</v>
      </c>
      <c r="G288" s="4" t="s">
        <v>1093</v>
      </c>
      <c r="H288" s="99">
        <v>-0.18216744000000001</v>
      </c>
      <c r="I288" s="217">
        <v>5.202405E-4</v>
      </c>
      <c r="J288" s="1"/>
      <c r="K288" s="1"/>
      <c r="L288" s="1"/>
      <c r="M288" s="4"/>
      <c r="N288" s="1"/>
      <c r="O288" s="1"/>
      <c r="P288" s="1"/>
      <c r="Q288" s="1"/>
      <c r="R288" s="1"/>
      <c r="S288" s="1"/>
      <c r="T288" s="1"/>
      <c r="U288" s="1"/>
    </row>
    <row r="289" spans="1:21" ht="22.5" x14ac:dyDescent="0.2">
      <c r="A289" s="94" t="s">
        <v>301</v>
      </c>
      <c r="B289" s="408" t="s">
        <v>4137</v>
      </c>
      <c r="C289" s="111">
        <v>-3.7682999999999998E-5</v>
      </c>
      <c r="D289" s="4" t="s">
        <v>1093</v>
      </c>
      <c r="E289" s="335">
        <v>46464</v>
      </c>
      <c r="F289" s="385">
        <v>2.8159652000000002E-3</v>
      </c>
      <c r="G289" s="4" t="s">
        <v>1093</v>
      </c>
      <c r="H289" s="99">
        <v>-0.124510099</v>
      </c>
      <c r="I289" s="217">
        <v>3.0208689999999998E-3</v>
      </c>
      <c r="J289" s="1"/>
      <c r="K289" s="1"/>
      <c r="L289" s="1"/>
      <c r="M289" s="4"/>
      <c r="N289" s="1"/>
      <c r="O289" s="1"/>
      <c r="P289" s="1"/>
      <c r="Q289" s="1"/>
      <c r="R289" s="1"/>
      <c r="S289" s="1"/>
      <c r="T289" s="1"/>
      <c r="U289" s="1"/>
    </row>
    <row r="290" spans="1:21" ht="22.5" x14ac:dyDescent="0.2">
      <c r="A290" s="94" t="s">
        <v>302</v>
      </c>
      <c r="B290" s="408" t="s">
        <v>4138</v>
      </c>
      <c r="C290" s="111">
        <v>5.1198907799999999E-2</v>
      </c>
      <c r="D290" s="4" t="s">
        <v>1093</v>
      </c>
      <c r="E290" s="335">
        <v>10302</v>
      </c>
      <c r="F290" s="385">
        <v>6.2435590000000003E-4</v>
      </c>
      <c r="G290" s="4" t="s">
        <v>1093</v>
      </c>
      <c r="H290" s="99">
        <v>-0.163730822</v>
      </c>
      <c r="I290" s="217">
        <v>9.2207819999999996E-4</v>
      </c>
      <c r="J290" s="1"/>
      <c r="K290" s="1"/>
      <c r="L290" s="1"/>
      <c r="M290" s="4"/>
      <c r="N290" s="1"/>
      <c r="O290" s="1"/>
      <c r="P290" s="1"/>
      <c r="Q290" s="1"/>
      <c r="R290" s="1"/>
      <c r="S290" s="1"/>
      <c r="T290" s="1"/>
      <c r="U290" s="1"/>
    </row>
    <row r="291" spans="1:21" ht="22.5" x14ac:dyDescent="0.2">
      <c r="A291" s="94" t="s">
        <v>303</v>
      </c>
      <c r="B291" s="408" t="s">
        <v>4139</v>
      </c>
      <c r="C291" s="111">
        <v>-7.3343829999999999E-3</v>
      </c>
      <c r="D291" s="4" t="s">
        <v>1093</v>
      </c>
      <c r="E291" s="335">
        <v>34741</v>
      </c>
      <c r="F291" s="385">
        <v>2.1054890999999999E-3</v>
      </c>
      <c r="G291" s="4" t="s">
        <v>1093</v>
      </c>
      <c r="H291" s="99">
        <v>-0.24503987699999999</v>
      </c>
      <c r="I291" s="217">
        <v>5.1548606999999996E-3</v>
      </c>
      <c r="J291" s="1"/>
      <c r="K291" s="1"/>
      <c r="L291" s="1"/>
      <c r="M291" s="4"/>
      <c r="N291" s="1"/>
      <c r="O291" s="1"/>
      <c r="P291" s="1"/>
      <c r="Q291" s="1"/>
      <c r="R291" s="1"/>
      <c r="S291" s="1"/>
      <c r="T291" s="1"/>
      <c r="U291" s="1"/>
    </row>
    <row r="292" spans="1:21" x14ac:dyDescent="0.2">
      <c r="A292" s="94" t="s">
        <v>304</v>
      </c>
      <c r="B292" s="408" t="s">
        <v>4140</v>
      </c>
      <c r="C292" s="111">
        <v>-1.2792003E-2</v>
      </c>
      <c r="D292" s="4" t="s">
        <v>1093</v>
      </c>
      <c r="E292" s="335">
        <v>39731</v>
      </c>
      <c r="F292" s="385">
        <v>2.4079095999999999E-3</v>
      </c>
      <c r="G292" s="4" t="s">
        <v>1093</v>
      </c>
      <c r="H292" s="99">
        <v>-0.113898925</v>
      </c>
      <c r="I292" s="217">
        <v>2.3346819000000002E-3</v>
      </c>
      <c r="J292" s="1"/>
      <c r="K292" s="1"/>
      <c r="L292" s="1"/>
      <c r="M292" s="4"/>
      <c r="N292" s="1"/>
      <c r="O292" s="1"/>
      <c r="P292" s="1"/>
      <c r="Q292" s="1"/>
      <c r="R292" s="1"/>
      <c r="S292" s="1"/>
      <c r="T292" s="1"/>
      <c r="U292" s="1"/>
    </row>
    <row r="293" spans="1:21" ht="22.5" x14ac:dyDescent="0.2">
      <c r="A293" s="94" t="s">
        <v>305</v>
      </c>
      <c r="B293" s="408" t="s">
        <v>4141</v>
      </c>
      <c r="C293" s="111">
        <v>-1.0206896999999999E-2</v>
      </c>
      <c r="D293" s="4" t="s">
        <v>1093</v>
      </c>
      <c r="E293" s="335">
        <v>2929</v>
      </c>
      <c r="F293" s="385">
        <v>1.7751299999999999E-4</v>
      </c>
      <c r="G293" s="4" t="s">
        <v>1093</v>
      </c>
      <c r="H293" s="99">
        <v>-0.183667781</v>
      </c>
      <c r="I293" s="217">
        <v>3.0126399999999998E-4</v>
      </c>
      <c r="J293" s="1"/>
      <c r="K293" s="1"/>
      <c r="L293" s="1"/>
      <c r="M293" s="4"/>
      <c r="N293" s="1"/>
      <c r="O293" s="1"/>
      <c r="P293" s="1"/>
      <c r="Q293" s="1"/>
      <c r="R293" s="1"/>
      <c r="S293" s="1"/>
      <c r="T293" s="1"/>
      <c r="U293" s="1"/>
    </row>
    <row r="294" spans="1:21" ht="22.5" x14ac:dyDescent="0.2">
      <c r="A294" s="94" t="s">
        <v>306</v>
      </c>
      <c r="B294" s="408" t="s">
        <v>3860</v>
      </c>
      <c r="C294" s="111">
        <v>-2.6164038000000001E-2</v>
      </c>
      <c r="D294" s="4" t="s">
        <v>1093</v>
      </c>
      <c r="E294" s="335">
        <v>75330</v>
      </c>
      <c r="F294" s="385">
        <v>4.5653980999999996E-3</v>
      </c>
      <c r="G294" s="4" t="s">
        <v>1093</v>
      </c>
      <c r="H294" s="99">
        <v>-0.27821321100000002</v>
      </c>
      <c r="I294" s="217">
        <v>1.32739034E-2</v>
      </c>
      <c r="J294" s="1"/>
      <c r="K294" s="1"/>
      <c r="L294" s="1"/>
      <c r="M294" s="4"/>
      <c r="N294" s="1"/>
      <c r="O294" s="1"/>
      <c r="P294" s="1"/>
      <c r="Q294" s="1"/>
      <c r="R294" s="1"/>
      <c r="S294" s="1"/>
      <c r="T294" s="1"/>
      <c r="U294" s="1"/>
    </row>
    <row r="295" spans="1:21" x14ac:dyDescent="0.2">
      <c r="A295" s="94" t="s">
        <v>307</v>
      </c>
      <c r="B295" s="408" t="s">
        <v>4142</v>
      </c>
      <c r="C295" s="111">
        <v>-8.7892079999999997E-2</v>
      </c>
      <c r="D295" s="4" t="s">
        <v>1093</v>
      </c>
      <c r="E295" s="335">
        <v>19233</v>
      </c>
      <c r="F295" s="385">
        <v>1.1656220000000001E-3</v>
      </c>
      <c r="G295" s="4" t="s">
        <v>1093</v>
      </c>
      <c r="H295" s="99">
        <v>-0.127438526</v>
      </c>
      <c r="I295" s="217">
        <v>1.2841435999999999E-3</v>
      </c>
      <c r="J295" s="1"/>
      <c r="K295" s="1"/>
      <c r="L295" s="1"/>
      <c r="M295" s="4"/>
      <c r="N295" s="1"/>
      <c r="O295" s="1"/>
      <c r="P295" s="1"/>
      <c r="Q295" s="1"/>
      <c r="R295" s="1"/>
      <c r="S295" s="1"/>
      <c r="T295" s="1"/>
      <c r="U295" s="1"/>
    </row>
    <row r="296" spans="1:21" x14ac:dyDescent="0.2">
      <c r="A296" s="94" t="s">
        <v>308</v>
      </c>
      <c r="B296" s="408" t="s">
        <v>4143</v>
      </c>
      <c r="C296" s="111">
        <v>-1.2054732E-2</v>
      </c>
      <c r="D296" s="4" t="s">
        <v>1093</v>
      </c>
      <c r="E296" s="335">
        <v>63814</v>
      </c>
      <c r="F296" s="385">
        <v>3.8674673E-3</v>
      </c>
      <c r="G296" s="4" t="s">
        <v>1093</v>
      </c>
      <c r="H296" s="99">
        <v>-7.7432413000000005E-2</v>
      </c>
      <c r="I296" s="217">
        <v>2.4485130999999999E-3</v>
      </c>
      <c r="J296" s="1"/>
      <c r="K296" s="1"/>
      <c r="L296" s="1"/>
      <c r="M296" s="4"/>
      <c r="N296" s="1"/>
      <c r="O296" s="1"/>
      <c r="P296" s="1"/>
      <c r="Q296" s="1"/>
      <c r="R296" s="1"/>
      <c r="S296" s="1"/>
      <c r="T296" s="1"/>
      <c r="U296" s="1"/>
    </row>
    <row r="297" spans="1:21" x14ac:dyDescent="0.2">
      <c r="A297" s="94" t="s">
        <v>309</v>
      </c>
      <c r="B297" s="408" t="s">
        <v>4144</v>
      </c>
      <c r="C297" s="111">
        <v>1.0326086999999999E-2</v>
      </c>
      <c r="D297" s="4" t="s">
        <v>1093</v>
      </c>
      <c r="E297" s="335">
        <v>6240</v>
      </c>
      <c r="F297" s="385">
        <v>3.7817709999999997E-4</v>
      </c>
      <c r="G297" s="4" t="s">
        <v>1093</v>
      </c>
      <c r="H297" s="99">
        <v>-0.16083916100000001</v>
      </c>
      <c r="I297" s="217">
        <v>5.4675540000000003E-4</v>
      </c>
      <c r="J297" s="1"/>
      <c r="K297" s="1"/>
      <c r="L297" s="1"/>
      <c r="M297" s="4"/>
      <c r="N297" s="1"/>
      <c r="O297" s="1"/>
      <c r="P297" s="1"/>
      <c r="Q297" s="1"/>
      <c r="R297" s="1"/>
      <c r="S297" s="1"/>
      <c r="T297" s="1"/>
      <c r="U297" s="1"/>
    </row>
    <row r="298" spans="1:21" ht="22.5" x14ac:dyDescent="0.2">
      <c r="A298" s="94" t="s">
        <v>310</v>
      </c>
      <c r="B298" s="408" t="s">
        <v>4145</v>
      </c>
      <c r="C298" s="111">
        <v>2.1631037200000001E-2</v>
      </c>
      <c r="D298" s="4" t="s">
        <v>1093</v>
      </c>
      <c r="E298" s="335">
        <v>27714</v>
      </c>
      <c r="F298" s="385">
        <v>1.6796156E-3</v>
      </c>
      <c r="G298" s="4" t="s">
        <v>1093</v>
      </c>
      <c r="H298" s="99">
        <v>-0.14086428200000001</v>
      </c>
      <c r="I298" s="217">
        <v>2.0773046000000001E-3</v>
      </c>
      <c r="J298" s="1"/>
      <c r="K298" s="1"/>
      <c r="L298" s="1"/>
      <c r="M298" s="4"/>
      <c r="N298" s="1"/>
      <c r="O298" s="1"/>
      <c r="P298" s="1"/>
      <c r="Q298" s="1"/>
      <c r="R298" s="1"/>
      <c r="S298" s="1"/>
      <c r="T298" s="1"/>
      <c r="U298" s="1"/>
    </row>
    <row r="299" spans="1:21" x14ac:dyDescent="0.2">
      <c r="A299" s="94" t="s">
        <v>311</v>
      </c>
      <c r="B299" s="408" t="s">
        <v>4146</v>
      </c>
      <c r="C299" s="111">
        <v>3.0040388000000001E-2</v>
      </c>
      <c r="D299" s="4" t="s">
        <v>1093</v>
      </c>
      <c r="E299" s="335">
        <v>31137</v>
      </c>
      <c r="F299" s="385">
        <v>1.8870676000000001E-3</v>
      </c>
      <c r="G299" s="4" t="s">
        <v>1093</v>
      </c>
      <c r="H299" s="99">
        <v>-0.108843732</v>
      </c>
      <c r="I299" s="217">
        <v>1.738554E-3</v>
      </c>
      <c r="J299" s="1"/>
      <c r="K299" s="1"/>
      <c r="L299" s="1"/>
      <c r="M299" s="4"/>
      <c r="N299" s="1"/>
      <c r="O299" s="1"/>
      <c r="P299" s="1"/>
      <c r="Q299" s="1"/>
      <c r="R299" s="1"/>
      <c r="S299" s="1"/>
      <c r="T299" s="1"/>
      <c r="U299" s="1"/>
    </row>
    <row r="300" spans="1:21" x14ac:dyDescent="0.2">
      <c r="A300" s="94" t="s">
        <v>312</v>
      </c>
      <c r="B300" s="408" t="s">
        <v>4147</v>
      </c>
      <c r="C300" s="111">
        <v>2.5301278699999999E-2</v>
      </c>
      <c r="D300" s="4" t="s">
        <v>1093</v>
      </c>
      <c r="E300" s="335">
        <v>135370</v>
      </c>
      <c r="F300" s="385">
        <v>8.2041409999999999E-3</v>
      </c>
      <c r="G300" s="4" t="s">
        <v>1093</v>
      </c>
      <c r="H300" s="99">
        <v>-0.100561443</v>
      </c>
      <c r="I300" s="217">
        <v>6.9190153000000003E-3</v>
      </c>
      <c r="J300" s="1"/>
      <c r="K300" s="1"/>
      <c r="L300" s="1"/>
      <c r="M300" s="4"/>
      <c r="N300" s="1"/>
      <c r="O300" s="1"/>
      <c r="P300" s="1"/>
      <c r="Q300" s="1"/>
      <c r="R300" s="1"/>
      <c r="S300" s="1"/>
      <c r="T300" s="1"/>
      <c r="U300" s="1"/>
    </row>
    <row r="301" spans="1:21" x14ac:dyDescent="0.2">
      <c r="A301" s="94" t="s">
        <v>313</v>
      </c>
      <c r="B301" s="408" t="s">
        <v>3864</v>
      </c>
      <c r="C301" s="111">
        <v>-4.6709990000000003E-3</v>
      </c>
      <c r="D301" s="4" t="s">
        <v>1093</v>
      </c>
      <c r="E301" s="335">
        <v>71265</v>
      </c>
      <c r="F301" s="385">
        <v>4.3190375000000001E-3</v>
      </c>
      <c r="G301" s="4" t="s">
        <v>1093</v>
      </c>
      <c r="H301" s="99">
        <v>-0.19217166599999999</v>
      </c>
      <c r="I301" s="217">
        <v>7.7501200000000001E-3</v>
      </c>
      <c r="J301" s="1"/>
      <c r="K301" s="1"/>
      <c r="L301" s="1"/>
      <c r="M301" s="4"/>
      <c r="N301" s="1"/>
      <c r="O301" s="1"/>
      <c r="P301" s="1"/>
      <c r="Q301" s="1"/>
      <c r="R301" s="1"/>
      <c r="S301" s="1"/>
      <c r="T301" s="1"/>
      <c r="U301" s="1"/>
    </row>
    <row r="302" spans="1:21" x14ac:dyDescent="0.2">
      <c r="A302" s="94" t="s">
        <v>314</v>
      </c>
      <c r="B302" s="408" t="s">
        <v>4148</v>
      </c>
      <c r="C302" s="111">
        <v>-1.9370671999999999E-2</v>
      </c>
      <c r="D302" s="4" t="s">
        <v>1093</v>
      </c>
      <c r="E302" s="335">
        <v>45878</v>
      </c>
      <c r="F302" s="385">
        <v>2.7804505E-3</v>
      </c>
      <c r="G302" s="4" t="s">
        <v>1093</v>
      </c>
      <c r="H302" s="99">
        <v>-0.17987129099999999</v>
      </c>
      <c r="I302" s="217">
        <v>4.5998766000000003E-3</v>
      </c>
      <c r="J302" s="1"/>
      <c r="K302" s="1"/>
      <c r="L302" s="1"/>
      <c r="M302" s="4"/>
      <c r="N302" s="1"/>
      <c r="O302" s="1"/>
      <c r="P302" s="1"/>
      <c r="Q302" s="1"/>
      <c r="R302" s="1"/>
      <c r="S302" s="1"/>
      <c r="T302" s="1"/>
      <c r="U302" s="1"/>
    </row>
    <row r="303" spans="1:21" ht="22.5" x14ac:dyDescent="0.2">
      <c r="A303" s="94" t="s">
        <v>315</v>
      </c>
      <c r="B303" s="408" t="s">
        <v>4149</v>
      </c>
      <c r="C303" s="111">
        <v>2.6107425600000001E-2</v>
      </c>
      <c r="D303" s="4" t="s">
        <v>1093</v>
      </c>
      <c r="E303" s="335">
        <v>37419</v>
      </c>
      <c r="F303" s="385">
        <v>2.2677901E-3</v>
      </c>
      <c r="G303" s="4" t="s">
        <v>1093</v>
      </c>
      <c r="H303" s="99">
        <v>-2.4530761000000002E-2</v>
      </c>
      <c r="I303" s="217">
        <v>4.3018130000000001E-4</v>
      </c>
      <c r="J303" s="1"/>
      <c r="K303" s="1"/>
      <c r="L303" s="1"/>
      <c r="M303" s="4"/>
      <c r="N303" s="1"/>
      <c r="O303" s="1"/>
      <c r="P303" s="1"/>
      <c r="Q303" s="1"/>
      <c r="R303" s="1"/>
      <c r="S303" s="1"/>
      <c r="T303" s="1"/>
      <c r="U303" s="1"/>
    </row>
    <row r="304" spans="1:21" ht="22.5" x14ac:dyDescent="0.2">
      <c r="A304" s="94" t="s">
        <v>316</v>
      </c>
      <c r="B304" s="408" t="s">
        <v>3863</v>
      </c>
      <c r="C304" s="111">
        <v>1.8882328100000002E-2</v>
      </c>
      <c r="D304" s="4" t="s">
        <v>1093</v>
      </c>
      <c r="E304" s="335">
        <v>93764</v>
      </c>
      <c r="F304" s="385">
        <v>5.6825964E-3</v>
      </c>
      <c r="G304" s="4" t="s">
        <v>1093</v>
      </c>
      <c r="H304" s="99">
        <v>-0.15359409299999999</v>
      </c>
      <c r="I304" s="217">
        <v>7.7784635E-3</v>
      </c>
      <c r="J304" s="1"/>
      <c r="K304" s="1"/>
      <c r="L304" s="1"/>
      <c r="M304" s="4"/>
      <c r="N304" s="1"/>
      <c r="O304" s="1"/>
      <c r="P304" s="1"/>
      <c r="Q304" s="1"/>
      <c r="R304" s="1"/>
      <c r="S304" s="1"/>
      <c r="T304" s="1"/>
      <c r="U304" s="1"/>
    </row>
    <row r="305" spans="1:21" ht="33.75" x14ac:dyDescent="0.2">
      <c r="A305" s="94" t="s">
        <v>317</v>
      </c>
      <c r="B305" s="408" t="s">
        <v>4150</v>
      </c>
      <c r="C305" s="111">
        <v>1.33900597E-2</v>
      </c>
      <c r="D305" s="4" t="s">
        <v>1093</v>
      </c>
      <c r="E305" s="335">
        <v>59636</v>
      </c>
      <c r="F305" s="385">
        <v>3.6142583000000001E-3</v>
      </c>
      <c r="G305" s="4" t="s">
        <v>1093</v>
      </c>
      <c r="H305" s="99">
        <v>-2.9583102999999999E-2</v>
      </c>
      <c r="I305" s="217">
        <v>8.3110469999999996E-4</v>
      </c>
      <c r="J305" s="1"/>
      <c r="K305" s="1"/>
      <c r="L305" s="1"/>
      <c r="M305" s="4"/>
      <c r="N305" s="1"/>
      <c r="O305" s="1"/>
      <c r="P305" s="1"/>
      <c r="Q305" s="1"/>
      <c r="R305" s="1"/>
      <c r="S305" s="1"/>
      <c r="T305" s="1"/>
      <c r="U305" s="1"/>
    </row>
    <row r="306" spans="1:21" ht="33.75" x14ac:dyDescent="0.2">
      <c r="A306" s="94" t="s">
        <v>318</v>
      </c>
      <c r="B306" s="408" t="s">
        <v>4151</v>
      </c>
      <c r="C306" s="111">
        <v>-2.1819399999999998E-3</v>
      </c>
      <c r="D306" s="4" t="s">
        <v>1093</v>
      </c>
      <c r="E306" s="335">
        <v>5333</v>
      </c>
      <c r="F306" s="385">
        <v>3.2320809999999999E-4</v>
      </c>
      <c r="G306" s="4" t="s">
        <v>1093</v>
      </c>
      <c r="H306" s="99">
        <v>-0.10294365</v>
      </c>
      <c r="I306" s="217">
        <v>2.7977779999999999E-4</v>
      </c>
      <c r="J306" s="1"/>
      <c r="K306" s="1"/>
      <c r="L306" s="1"/>
      <c r="M306" s="4"/>
      <c r="N306" s="1"/>
      <c r="O306" s="1"/>
      <c r="P306" s="1"/>
      <c r="Q306" s="1"/>
      <c r="R306" s="1"/>
      <c r="S306" s="1"/>
      <c r="T306" s="1"/>
      <c r="U306" s="1"/>
    </row>
    <row r="307" spans="1:21" ht="22.5" x14ac:dyDescent="0.2">
      <c r="A307" s="94" t="s">
        <v>319</v>
      </c>
      <c r="B307" s="408" t="s">
        <v>4152</v>
      </c>
      <c r="C307" s="111">
        <v>2.5988843800000001E-2</v>
      </c>
      <c r="D307" s="4" t="s">
        <v>1093</v>
      </c>
      <c r="E307" s="335">
        <v>13835</v>
      </c>
      <c r="F307" s="385">
        <v>8.3847450000000003E-4</v>
      </c>
      <c r="G307" s="4" t="s">
        <v>1093</v>
      </c>
      <c r="H307" s="99">
        <v>-0.145248981</v>
      </c>
      <c r="I307" s="217">
        <v>1.0747674E-3</v>
      </c>
      <c r="J307" s="1"/>
      <c r="K307" s="1"/>
      <c r="L307" s="1"/>
      <c r="M307" s="4"/>
      <c r="N307" s="1"/>
      <c r="O307" s="1"/>
      <c r="P307" s="1"/>
      <c r="Q307" s="1"/>
      <c r="R307" s="1"/>
      <c r="S307" s="1"/>
      <c r="T307" s="1"/>
      <c r="U307" s="1"/>
    </row>
    <row r="308" spans="1:21" ht="22.5" x14ac:dyDescent="0.2">
      <c r="A308" s="94" t="s">
        <v>320</v>
      </c>
      <c r="B308" s="408" t="s">
        <v>4153</v>
      </c>
      <c r="C308" s="111">
        <v>2.0183791900000001E-2</v>
      </c>
      <c r="D308" s="4" t="s">
        <v>1093</v>
      </c>
      <c r="E308" s="335">
        <v>31518</v>
      </c>
      <c r="F308" s="385">
        <v>1.9101582E-3</v>
      </c>
      <c r="G308" s="4" t="s">
        <v>1093</v>
      </c>
      <c r="H308" s="99">
        <v>-0.14227398899999999</v>
      </c>
      <c r="I308" s="217">
        <v>2.3899975000000002E-3</v>
      </c>
      <c r="J308" s="1"/>
      <c r="K308" s="1"/>
      <c r="L308" s="1"/>
      <c r="M308" s="4"/>
      <c r="N308" s="1"/>
      <c r="O308" s="1"/>
      <c r="P308" s="1"/>
      <c r="Q308" s="1"/>
      <c r="R308" s="1"/>
      <c r="S308" s="1"/>
      <c r="T308" s="1"/>
      <c r="U308" s="1"/>
    </row>
    <row r="309" spans="1:21" ht="22.5" x14ac:dyDescent="0.2">
      <c r="A309" s="94" t="s">
        <v>321</v>
      </c>
      <c r="B309" s="408" t="s">
        <v>4154</v>
      </c>
      <c r="C309" s="111">
        <v>1.79148825E-2</v>
      </c>
      <c r="D309" s="4" t="s">
        <v>1093</v>
      </c>
      <c r="E309" s="335">
        <v>10860</v>
      </c>
      <c r="F309" s="385">
        <v>6.5817369999999998E-4</v>
      </c>
      <c r="G309" s="4" t="s">
        <v>1093</v>
      </c>
      <c r="H309" s="99">
        <v>-6.7651099000000006E-2</v>
      </c>
      <c r="I309" s="217">
        <v>3.602368E-4</v>
      </c>
      <c r="J309" s="1"/>
      <c r="K309" s="1"/>
      <c r="L309" s="1"/>
      <c r="M309" s="4"/>
      <c r="N309" s="1"/>
      <c r="O309" s="1"/>
      <c r="P309" s="1"/>
      <c r="Q309" s="1"/>
      <c r="R309" s="1"/>
      <c r="S309" s="1"/>
      <c r="T309" s="1"/>
      <c r="U309" s="1"/>
    </row>
    <row r="310" spans="1:21" ht="22.5" x14ac:dyDescent="0.2">
      <c r="A310" s="94" t="s">
        <v>322</v>
      </c>
      <c r="B310" s="408" t="s">
        <v>4155</v>
      </c>
      <c r="C310" s="111">
        <v>6.9691916100000001E-2</v>
      </c>
      <c r="D310" s="4" t="s">
        <v>1093</v>
      </c>
      <c r="E310" s="335">
        <v>10688</v>
      </c>
      <c r="F310" s="385">
        <v>6.4774959999999997E-4</v>
      </c>
      <c r="G310" s="4" t="s">
        <v>1093</v>
      </c>
      <c r="H310" s="99">
        <v>-0.122999918</v>
      </c>
      <c r="I310" s="217">
        <v>6.8527279999999996E-4</v>
      </c>
      <c r="J310" s="1"/>
      <c r="K310" s="1"/>
      <c r="L310" s="1"/>
      <c r="M310" s="4"/>
      <c r="N310" s="1"/>
      <c r="O310" s="1"/>
      <c r="P310" s="1"/>
      <c r="Q310" s="1"/>
      <c r="R310" s="1"/>
      <c r="S310" s="1"/>
      <c r="T310" s="1"/>
      <c r="U310" s="1"/>
    </row>
    <row r="311" spans="1:21" ht="22.5" x14ac:dyDescent="0.2">
      <c r="A311" s="94" t="s">
        <v>323</v>
      </c>
      <c r="B311" s="408" t="s">
        <v>4156</v>
      </c>
      <c r="C311" s="111">
        <v>1.1757021600000001E-2</v>
      </c>
      <c r="D311" s="4" t="s">
        <v>1093</v>
      </c>
      <c r="E311" s="335">
        <v>1537</v>
      </c>
      <c r="F311" s="385">
        <v>9.3150400000000002E-5</v>
      </c>
      <c r="G311" s="4" t="s">
        <v>1093</v>
      </c>
      <c r="H311" s="99">
        <v>-7.7469339999999996E-3</v>
      </c>
      <c r="I311" s="217">
        <v>5.4858396999999997E-6</v>
      </c>
      <c r="J311" s="1"/>
      <c r="K311" s="1"/>
      <c r="L311" s="1"/>
      <c r="M311" s="4"/>
      <c r="N311" s="1"/>
      <c r="O311" s="1"/>
      <c r="P311" s="1"/>
      <c r="Q311" s="1"/>
      <c r="R311" s="1"/>
      <c r="S311" s="1"/>
      <c r="T311" s="1"/>
      <c r="U311" s="1"/>
    </row>
    <row r="312" spans="1:21" ht="33.75" x14ac:dyDescent="0.2">
      <c r="A312" s="94" t="s">
        <v>324</v>
      </c>
      <c r="B312" s="408" t="s">
        <v>4157</v>
      </c>
      <c r="C312" s="111">
        <v>1.4996342399999999E-2</v>
      </c>
      <c r="D312" s="4" t="s">
        <v>1093</v>
      </c>
      <c r="E312" s="335">
        <v>2524</v>
      </c>
      <c r="F312" s="385">
        <v>1.529678E-4</v>
      </c>
      <c r="G312" s="4" t="s">
        <v>1093</v>
      </c>
      <c r="H312" s="99">
        <v>-9.0450450000000002E-2</v>
      </c>
      <c r="I312" s="217">
        <v>1.1474549999999999E-4</v>
      </c>
      <c r="J312" s="1"/>
      <c r="K312" s="1"/>
      <c r="L312" s="1"/>
      <c r="M312" s="4"/>
      <c r="N312" s="1"/>
      <c r="O312" s="1"/>
      <c r="P312" s="1"/>
      <c r="Q312" s="1"/>
      <c r="R312" s="1"/>
      <c r="S312" s="1"/>
      <c r="T312" s="1"/>
      <c r="U312" s="1"/>
    </row>
    <row r="313" spans="1:21" x14ac:dyDescent="0.2">
      <c r="A313" s="94" t="s">
        <v>325</v>
      </c>
      <c r="B313" s="408" t="s">
        <v>4158</v>
      </c>
      <c r="C313" s="111">
        <v>2.9183337000000002E-3</v>
      </c>
      <c r="D313" s="4" t="s">
        <v>1093</v>
      </c>
      <c r="E313" s="335">
        <v>71064</v>
      </c>
      <c r="F313" s="385">
        <v>4.3068558000000003E-3</v>
      </c>
      <c r="G313" s="4" t="s">
        <v>1093</v>
      </c>
      <c r="H313" s="99">
        <v>-0.16618951500000001</v>
      </c>
      <c r="I313" s="217">
        <v>6.4751193999999998E-3</v>
      </c>
      <c r="J313" s="1"/>
      <c r="K313" s="1"/>
      <c r="L313" s="1"/>
      <c r="M313" s="4"/>
      <c r="N313" s="1"/>
      <c r="O313" s="1"/>
      <c r="P313" s="1"/>
      <c r="Q313" s="1"/>
      <c r="R313" s="1"/>
      <c r="S313" s="1"/>
      <c r="T313" s="1"/>
      <c r="U313" s="1"/>
    </row>
    <row r="314" spans="1:21" x14ac:dyDescent="0.2">
      <c r="A314" s="94" t="s">
        <v>326</v>
      </c>
      <c r="B314" s="408" t="s">
        <v>4159</v>
      </c>
      <c r="C314" s="111">
        <v>1.9827401800000002E-2</v>
      </c>
      <c r="D314" s="4" t="s">
        <v>1093</v>
      </c>
      <c r="E314" s="335">
        <v>13009</v>
      </c>
      <c r="F314" s="385">
        <v>7.8841450000000004E-4</v>
      </c>
      <c r="G314" s="4" t="s">
        <v>1093</v>
      </c>
      <c r="H314" s="99">
        <v>-9.0216098999999994E-2</v>
      </c>
      <c r="I314" s="217">
        <v>5.8972780000000002E-4</v>
      </c>
      <c r="J314" s="1"/>
      <c r="K314" s="1"/>
      <c r="L314" s="1"/>
      <c r="M314" s="4"/>
      <c r="N314" s="1"/>
      <c r="O314" s="1"/>
      <c r="P314" s="1"/>
      <c r="Q314" s="1"/>
      <c r="R314" s="1"/>
      <c r="S314" s="1"/>
      <c r="T314" s="1"/>
      <c r="U314" s="1"/>
    </row>
    <row r="315" spans="1:21" ht="22.5" x14ac:dyDescent="0.2">
      <c r="A315" s="94" t="s">
        <v>327</v>
      </c>
      <c r="B315" s="408" t="s">
        <v>4160</v>
      </c>
      <c r="C315" s="111">
        <v>-7.0971180000000003E-3</v>
      </c>
      <c r="D315" s="4" t="s">
        <v>1093</v>
      </c>
      <c r="E315" s="335">
        <v>15968</v>
      </c>
      <c r="F315" s="385">
        <v>9.6774559999999999E-4</v>
      </c>
      <c r="G315" s="4" t="s">
        <v>1093</v>
      </c>
      <c r="H315" s="99">
        <v>-0.141828344</v>
      </c>
      <c r="I315" s="217">
        <v>1.2064275999999999E-3</v>
      </c>
      <c r="J315" s="1"/>
      <c r="K315" s="1"/>
      <c r="L315" s="1"/>
      <c r="M315" s="4"/>
      <c r="N315" s="1"/>
      <c r="O315" s="1"/>
      <c r="P315" s="1"/>
      <c r="Q315" s="1"/>
      <c r="R315" s="1"/>
      <c r="S315" s="1"/>
      <c r="T315" s="1"/>
      <c r="U315" s="1"/>
    </row>
    <row r="316" spans="1:21" ht="22.5" x14ac:dyDescent="0.2">
      <c r="A316" s="94" t="s">
        <v>747</v>
      </c>
      <c r="B316" s="408" t="s">
        <v>4161</v>
      </c>
      <c r="C316" s="111">
        <v>7.6420106299999999E-2</v>
      </c>
      <c r="D316" s="4" t="s">
        <v>1093</v>
      </c>
      <c r="E316" s="335">
        <v>15969</v>
      </c>
      <c r="F316" s="385">
        <v>9.6780620000000005E-4</v>
      </c>
      <c r="G316" s="4" t="s">
        <v>1093</v>
      </c>
      <c r="H316" s="99">
        <v>-0.13390823299999999</v>
      </c>
      <c r="I316" s="217">
        <v>1.1287115000000001E-3</v>
      </c>
      <c r="J316" s="1"/>
      <c r="K316" s="1"/>
      <c r="L316" s="1"/>
      <c r="M316" s="4"/>
      <c r="N316" s="1"/>
      <c r="O316" s="1"/>
      <c r="P316" s="1"/>
      <c r="Q316" s="1"/>
      <c r="R316" s="1"/>
      <c r="S316" s="1"/>
      <c r="T316" s="1"/>
      <c r="U316" s="1"/>
    </row>
    <row r="317" spans="1:21" ht="22.5" x14ac:dyDescent="0.2">
      <c r="A317" s="94" t="s">
        <v>748</v>
      </c>
      <c r="B317" s="408" t="s">
        <v>4162</v>
      </c>
      <c r="C317" s="111">
        <v>5.4239877800000003E-2</v>
      </c>
      <c r="D317" s="4" t="s">
        <v>1093</v>
      </c>
      <c r="E317" s="335">
        <v>10294</v>
      </c>
      <c r="F317" s="385">
        <v>6.2387110000000005E-4</v>
      </c>
      <c r="G317" s="4" t="s">
        <v>1093</v>
      </c>
      <c r="H317" s="99">
        <v>-6.7572463999999999E-2</v>
      </c>
      <c r="I317" s="217">
        <v>3.4103639999999999E-4</v>
      </c>
      <c r="J317" s="1"/>
      <c r="K317" s="1"/>
      <c r="L317" s="1"/>
      <c r="M317" s="4"/>
      <c r="N317" s="1"/>
      <c r="O317" s="1"/>
      <c r="P317" s="1"/>
      <c r="Q317" s="1"/>
      <c r="R317" s="1"/>
      <c r="S317" s="1"/>
      <c r="T317" s="1"/>
      <c r="U317" s="1"/>
    </row>
    <row r="318" spans="1:21" ht="45" x14ac:dyDescent="0.2">
      <c r="A318" s="94" t="s">
        <v>328</v>
      </c>
      <c r="B318" s="408" t="s">
        <v>4163</v>
      </c>
      <c r="C318" s="111">
        <v>1.7074221699999999E-2</v>
      </c>
      <c r="D318" s="4" t="s">
        <v>1093</v>
      </c>
      <c r="E318" s="335">
        <v>32973</v>
      </c>
      <c r="F318" s="385">
        <v>1.9983389E-3</v>
      </c>
      <c r="G318" s="4" t="s">
        <v>1093</v>
      </c>
      <c r="H318" s="99">
        <v>-0.126913096</v>
      </c>
      <c r="I318" s="217">
        <v>2.1911358000000001E-3</v>
      </c>
      <c r="J318" s="1"/>
      <c r="K318" s="1"/>
      <c r="L318" s="1"/>
      <c r="M318" s="4"/>
      <c r="N318" s="1"/>
      <c r="O318" s="1"/>
      <c r="P318" s="1"/>
      <c r="Q318" s="1"/>
      <c r="R318" s="1"/>
      <c r="S318" s="1"/>
      <c r="T318" s="1"/>
      <c r="U318" s="1"/>
    </row>
    <row r="319" spans="1:21" ht="33.75" x14ac:dyDescent="0.2">
      <c r="A319" s="94" t="s">
        <v>329</v>
      </c>
      <c r="B319" s="408" t="s">
        <v>4164</v>
      </c>
      <c r="C319" s="111">
        <v>-3.2894740000000001E-3</v>
      </c>
      <c r="D319" s="4" t="s">
        <v>1093</v>
      </c>
      <c r="E319" s="335">
        <v>791</v>
      </c>
      <c r="F319" s="385">
        <v>4.7938800000000003E-5</v>
      </c>
      <c r="G319" s="4" t="s">
        <v>1093</v>
      </c>
      <c r="H319" s="99">
        <v>-0.12981298099999999</v>
      </c>
      <c r="I319" s="217">
        <v>5.3944099999999997E-5</v>
      </c>
      <c r="J319" s="1"/>
      <c r="K319" s="1"/>
      <c r="L319" s="1"/>
      <c r="M319" s="4"/>
      <c r="N319" s="1"/>
      <c r="O319" s="1"/>
      <c r="P319" s="1"/>
      <c r="Q319" s="1"/>
      <c r="R319" s="1"/>
      <c r="S319" s="1"/>
      <c r="T319" s="1"/>
      <c r="U319" s="1"/>
    </row>
    <row r="320" spans="1:21" ht="22.5" x14ac:dyDescent="0.2">
      <c r="A320" s="94" t="s">
        <v>330</v>
      </c>
      <c r="B320" s="408" t="s">
        <v>4165</v>
      </c>
      <c r="C320" s="111">
        <v>-4.1224970000000001E-3</v>
      </c>
      <c r="D320" s="4" t="s">
        <v>1093</v>
      </c>
      <c r="E320" s="335">
        <v>1524</v>
      </c>
      <c r="F320" s="385">
        <v>9.2362500000000002E-5</v>
      </c>
      <c r="G320" s="4" t="s">
        <v>1093</v>
      </c>
      <c r="H320" s="99">
        <v>-9.8758130999999999E-2</v>
      </c>
      <c r="I320" s="217">
        <v>7.6344600000000001E-5</v>
      </c>
      <c r="J320" s="1"/>
      <c r="K320" s="1"/>
      <c r="L320" s="1"/>
      <c r="M320" s="4"/>
      <c r="N320" s="1"/>
      <c r="O320" s="1"/>
      <c r="P320" s="1"/>
      <c r="Q320" s="1"/>
      <c r="R320" s="1"/>
      <c r="S320" s="1"/>
      <c r="T320" s="1"/>
      <c r="U320" s="1"/>
    </row>
    <row r="321" spans="1:21" x14ac:dyDescent="0.2">
      <c r="A321" s="94" t="s">
        <v>331</v>
      </c>
      <c r="B321" s="408" t="s">
        <v>4166</v>
      </c>
      <c r="C321" s="111">
        <v>6.0984339999999998E-2</v>
      </c>
      <c r="D321" s="4" t="s">
        <v>1093</v>
      </c>
      <c r="E321" s="335">
        <v>22886</v>
      </c>
      <c r="F321" s="385">
        <v>1.3870131999999999E-3</v>
      </c>
      <c r="G321" s="4" t="s">
        <v>1093</v>
      </c>
      <c r="H321" s="99">
        <v>-3.4875385000000002E-2</v>
      </c>
      <c r="I321" s="217">
        <v>3.7806580000000002E-4</v>
      </c>
      <c r="J321" s="1"/>
      <c r="K321" s="1"/>
      <c r="L321" s="1"/>
      <c r="M321" s="4"/>
      <c r="N321" s="1"/>
      <c r="O321" s="1"/>
      <c r="P321" s="1"/>
      <c r="Q321" s="1"/>
      <c r="R321" s="1"/>
      <c r="S321" s="1"/>
      <c r="T321" s="1"/>
      <c r="U321" s="1"/>
    </row>
    <row r="322" spans="1:21" ht="22.5" x14ac:dyDescent="0.2">
      <c r="A322" s="94" t="s">
        <v>332</v>
      </c>
      <c r="B322" s="408" t="s">
        <v>4167</v>
      </c>
      <c r="C322" s="111">
        <v>-1.747742E-3</v>
      </c>
      <c r="D322" s="4" t="s">
        <v>1093</v>
      </c>
      <c r="E322" s="335">
        <v>3275</v>
      </c>
      <c r="F322" s="385">
        <v>1.9848239999999999E-4</v>
      </c>
      <c r="G322" s="4" t="s">
        <v>1093</v>
      </c>
      <c r="H322" s="99">
        <v>-4.4353662000000002E-2</v>
      </c>
      <c r="I322" s="217">
        <v>6.9487300000000001E-5</v>
      </c>
      <c r="J322" s="1"/>
      <c r="K322" s="1"/>
      <c r="L322" s="1"/>
      <c r="M322" s="4"/>
      <c r="N322" s="1"/>
      <c r="O322" s="1"/>
      <c r="P322" s="1"/>
      <c r="Q322" s="1"/>
      <c r="R322" s="1"/>
      <c r="S322" s="1"/>
      <c r="T322" s="1"/>
      <c r="U322" s="1"/>
    </row>
    <row r="323" spans="1:21" ht="33.75" x14ac:dyDescent="0.2">
      <c r="A323" s="94" t="s">
        <v>333</v>
      </c>
      <c r="B323" s="408" t="s">
        <v>4168</v>
      </c>
      <c r="C323" s="111">
        <v>-1.4345036E-2</v>
      </c>
      <c r="D323" s="4" t="s">
        <v>1093</v>
      </c>
      <c r="E323" s="335">
        <v>2246</v>
      </c>
      <c r="F323" s="385">
        <v>1.3611950000000001E-4</v>
      </c>
      <c r="G323" s="4" t="s">
        <v>1093</v>
      </c>
      <c r="H323" s="99">
        <v>-0.13979318299999999</v>
      </c>
      <c r="I323" s="217">
        <v>1.66861E-4</v>
      </c>
      <c r="J323" s="1"/>
      <c r="K323" s="1"/>
      <c r="L323" s="1"/>
      <c r="M323" s="4"/>
      <c r="N323" s="1"/>
      <c r="O323" s="1"/>
      <c r="P323" s="1"/>
      <c r="Q323" s="1"/>
      <c r="R323" s="1"/>
      <c r="S323" s="1"/>
      <c r="T323" s="1"/>
      <c r="U323" s="1"/>
    </row>
    <row r="324" spans="1:21" ht="33.75" x14ac:dyDescent="0.2">
      <c r="A324" s="94" t="s">
        <v>334</v>
      </c>
      <c r="B324" s="408" t="s">
        <v>4169</v>
      </c>
      <c r="C324" s="111">
        <v>-3.2183910000000001E-3</v>
      </c>
      <c r="D324" s="4" t="s">
        <v>1093</v>
      </c>
      <c r="E324" s="335">
        <v>13346</v>
      </c>
      <c r="F324" s="385">
        <v>8.0883850000000005E-4</v>
      </c>
      <c r="G324" s="4" t="s">
        <v>1093</v>
      </c>
      <c r="H324" s="99">
        <v>-0.120585134</v>
      </c>
      <c r="I324" s="217">
        <v>8.365906E-4</v>
      </c>
      <c r="J324" s="1"/>
      <c r="K324" s="1"/>
      <c r="L324" s="1"/>
      <c r="M324" s="4"/>
      <c r="N324" s="1"/>
      <c r="O324" s="1"/>
      <c r="P324" s="1"/>
      <c r="Q324" s="1"/>
      <c r="R324" s="1"/>
      <c r="S324" s="1"/>
      <c r="T324" s="1"/>
      <c r="U324" s="1"/>
    </row>
    <row r="325" spans="1:21" ht="22.5" x14ac:dyDescent="0.2">
      <c r="A325" s="94" t="s">
        <v>335</v>
      </c>
      <c r="B325" s="408" t="s">
        <v>4170</v>
      </c>
      <c r="C325" s="111">
        <v>-3.8809830000000002E-3</v>
      </c>
      <c r="D325" s="4" t="s">
        <v>1093</v>
      </c>
      <c r="E325" s="335">
        <v>1320</v>
      </c>
      <c r="F325" s="385">
        <v>7.9999000000000004E-5</v>
      </c>
      <c r="G325" s="4" t="s">
        <v>1093</v>
      </c>
      <c r="H325" s="99">
        <v>-0.14285714299999999</v>
      </c>
      <c r="I325" s="217">
        <v>1.005737E-4</v>
      </c>
      <c r="J325" s="1"/>
      <c r="K325" s="1"/>
      <c r="L325" s="1"/>
      <c r="M325" s="4"/>
      <c r="N325" s="1"/>
      <c r="O325" s="1"/>
      <c r="P325" s="1"/>
      <c r="Q325" s="1"/>
      <c r="R325" s="1"/>
      <c r="S325" s="1"/>
      <c r="T325" s="1"/>
      <c r="U325" s="1"/>
    </row>
    <row r="326" spans="1:21" x14ac:dyDescent="0.2">
      <c r="A326" s="94" t="s">
        <v>336</v>
      </c>
      <c r="B326" s="408" t="s">
        <v>4171</v>
      </c>
      <c r="C326" s="111">
        <v>4.8231510999999999E-3</v>
      </c>
      <c r="D326" s="4" t="s">
        <v>1093</v>
      </c>
      <c r="E326" s="335">
        <v>5724</v>
      </c>
      <c r="F326" s="385">
        <v>3.4690479999999999E-4</v>
      </c>
      <c r="G326" s="4" t="s">
        <v>1093</v>
      </c>
      <c r="H326" s="99">
        <v>-0.167418182</v>
      </c>
      <c r="I326" s="217">
        <v>5.2618350000000001E-4</v>
      </c>
      <c r="J326" s="1"/>
      <c r="K326" s="1"/>
      <c r="L326" s="1"/>
      <c r="M326" s="4"/>
      <c r="N326" s="1"/>
      <c r="O326" s="1"/>
      <c r="P326" s="1"/>
      <c r="Q326" s="1"/>
      <c r="R326" s="1"/>
      <c r="S326" s="1"/>
      <c r="T326" s="1"/>
      <c r="U326" s="1"/>
    </row>
    <row r="327" spans="1:21" ht="22.5" x14ac:dyDescent="0.2">
      <c r="A327" s="94" t="s">
        <v>337</v>
      </c>
      <c r="B327" s="408" t="s">
        <v>4172</v>
      </c>
      <c r="C327" s="111">
        <v>1.9300570400000001E-2</v>
      </c>
      <c r="D327" s="4" t="s">
        <v>1093</v>
      </c>
      <c r="E327" s="335">
        <v>29137</v>
      </c>
      <c r="F327" s="385">
        <v>1.765857E-3</v>
      </c>
      <c r="G327" s="4" t="s">
        <v>1093</v>
      </c>
      <c r="H327" s="99">
        <v>-0.17654872299999999</v>
      </c>
      <c r="I327" s="217">
        <v>2.8558366999999999E-3</v>
      </c>
      <c r="J327" s="1"/>
      <c r="K327" s="1"/>
      <c r="L327" s="1"/>
      <c r="M327" s="4"/>
      <c r="N327" s="1"/>
      <c r="O327" s="1"/>
      <c r="P327" s="1"/>
      <c r="Q327" s="1"/>
      <c r="R327" s="1"/>
      <c r="S327" s="1"/>
      <c r="T327" s="1"/>
      <c r="U327" s="1"/>
    </row>
    <row r="328" spans="1:21" x14ac:dyDescent="0.2">
      <c r="A328" s="94" t="s">
        <v>338</v>
      </c>
      <c r="B328" s="408" t="s">
        <v>4173</v>
      </c>
      <c r="C328" s="111">
        <v>4.9071999099999999E-2</v>
      </c>
      <c r="D328" s="4" t="s">
        <v>1093</v>
      </c>
      <c r="E328" s="335">
        <v>30984</v>
      </c>
      <c r="F328" s="385">
        <v>1.877795E-3</v>
      </c>
      <c r="G328" s="4" t="s">
        <v>1093</v>
      </c>
      <c r="H328" s="99">
        <v>-0.15144875899999999</v>
      </c>
      <c r="I328" s="217">
        <v>2.5280578000000001E-3</v>
      </c>
      <c r="J328" s="1"/>
      <c r="K328" s="1"/>
      <c r="L328" s="1"/>
      <c r="M328" s="4"/>
      <c r="N328" s="1"/>
      <c r="O328" s="1"/>
      <c r="P328" s="1"/>
      <c r="Q328" s="1"/>
      <c r="R328" s="1"/>
      <c r="S328" s="1"/>
      <c r="T328" s="1"/>
      <c r="U328" s="1"/>
    </row>
    <row r="329" spans="1:21" x14ac:dyDescent="0.2">
      <c r="A329" s="94" t="s">
        <v>339</v>
      </c>
      <c r="B329" s="408" t="s">
        <v>4174</v>
      </c>
      <c r="C329" s="111">
        <v>-4.3210202000000003E-2</v>
      </c>
      <c r="D329" s="4" t="s">
        <v>1093</v>
      </c>
      <c r="E329" s="335">
        <v>16256</v>
      </c>
      <c r="F329" s="385">
        <v>9.8519990000000006E-4</v>
      </c>
      <c r="G329" s="4" t="s">
        <v>1093</v>
      </c>
      <c r="H329" s="99">
        <v>-0.104697913</v>
      </c>
      <c r="I329" s="217">
        <v>8.6904840000000001E-4</v>
      </c>
      <c r="J329" s="1"/>
      <c r="K329" s="1"/>
      <c r="L329" s="1"/>
      <c r="M329" s="4"/>
      <c r="N329" s="1"/>
      <c r="O329" s="1"/>
      <c r="P329" s="1"/>
      <c r="Q329" s="1"/>
      <c r="R329" s="1"/>
      <c r="S329" s="1"/>
      <c r="T329" s="1"/>
      <c r="U329" s="1"/>
    </row>
    <row r="330" spans="1:21" ht="33.75" x14ac:dyDescent="0.2">
      <c r="A330" s="94" t="s">
        <v>340</v>
      </c>
      <c r="B330" s="408" t="s">
        <v>4175</v>
      </c>
      <c r="C330" s="111">
        <v>1.6987095099999999E-2</v>
      </c>
      <c r="D330" s="4" t="s">
        <v>1093</v>
      </c>
      <c r="E330" s="335">
        <v>6663</v>
      </c>
      <c r="F330" s="385">
        <v>4.038132E-4</v>
      </c>
      <c r="G330" s="4" t="s">
        <v>1093</v>
      </c>
      <c r="H330" s="99">
        <v>-0.13725236299999999</v>
      </c>
      <c r="I330" s="217">
        <v>4.8458250000000001E-4</v>
      </c>
      <c r="J330" s="1"/>
      <c r="K330" s="1"/>
      <c r="L330" s="1"/>
      <c r="M330" s="4"/>
      <c r="N330" s="1"/>
      <c r="O330" s="1"/>
      <c r="P330" s="1"/>
      <c r="Q330" s="1"/>
      <c r="R330" s="1"/>
      <c r="S330" s="1"/>
      <c r="T330" s="1"/>
      <c r="U330" s="1"/>
    </row>
    <row r="331" spans="1:21" ht="22.5" x14ac:dyDescent="0.2">
      <c r="A331" s="94" t="s">
        <v>341</v>
      </c>
      <c r="B331" s="408" t="s">
        <v>4176</v>
      </c>
      <c r="C331" s="111">
        <v>4.3878575000000003E-2</v>
      </c>
      <c r="D331" s="4" t="s">
        <v>1093</v>
      </c>
      <c r="E331" s="335">
        <v>37162</v>
      </c>
      <c r="F331" s="385">
        <v>2.2522146E-3</v>
      </c>
      <c r="G331" s="4" t="s">
        <v>1093</v>
      </c>
      <c r="H331" s="99">
        <v>-0.106875916</v>
      </c>
      <c r="I331" s="217">
        <v>2.0329608000000002E-3</v>
      </c>
      <c r="J331" s="1"/>
      <c r="K331" s="1"/>
      <c r="L331" s="1"/>
      <c r="M331" s="4"/>
      <c r="N331" s="1"/>
      <c r="O331" s="1"/>
      <c r="P331" s="1"/>
      <c r="Q331" s="1"/>
      <c r="R331" s="1"/>
      <c r="S331" s="1"/>
      <c r="T331" s="1"/>
      <c r="U331" s="1"/>
    </row>
    <row r="332" spans="1:21" ht="33.75" x14ac:dyDescent="0.2">
      <c r="A332" s="94" t="s">
        <v>342</v>
      </c>
      <c r="B332" s="408" t="s">
        <v>4177</v>
      </c>
      <c r="C332" s="111">
        <v>-4.2523364000000001E-2</v>
      </c>
      <c r="D332" s="4" t="s">
        <v>1093</v>
      </c>
      <c r="E332" s="335">
        <v>10956</v>
      </c>
      <c r="F332" s="385">
        <v>6.6399180000000001E-4</v>
      </c>
      <c r="G332" s="4" t="s">
        <v>1093</v>
      </c>
      <c r="H332" s="99">
        <v>-0.108833577</v>
      </c>
      <c r="I332" s="217">
        <v>6.1167109999999997E-4</v>
      </c>
      <c r="J332" s="1"/>
      <c r="K332" s="1"/>
      <c r="L332" s="1"/>
      <c r="M332" s="4"/>
      <c r="N332" s="1"/>
      <c r="O332" s="1"/>
      <c r="P332" s="1"/>
      <c r="Q332" s="1"/>
      <c r="R332" s="1"/>
      <c r="S332" s="1"/>
      <c r="T332" s="1"/>
      <c r="U332" s="1"/>
    </row>
    <row r="333" spans="1:21" ht="22.5" x14ac:dyDescent="0.2">
      <c r="A333" s="94" t="s">
        <v>343</v>
      </c>
      <c r="B333" s="408" t="s">
        <v>4178</v>
      </c>
      <c r="C333" s="111">
        <v>3.6059896100000002E-2</v>
      </c>
      <c r="D333" s="4" t="s">
        <v>1093</v>
      </c>
      <c r="E333" s="335">
        <v>9227</v>
      </c>
      <c r="F333" s="385">
        <v>5.5920519999999997E-4</v>
      </c>
      <c r="G333" s="4" t="s">
        <v>1093</v>
      </c>
      <c r="H333" s="99">
        <v>-9.2812899000000004E-2</v>
      </c>
      <c r="I333" s="217">
        <v>4.315527E-4</v>
      </c>
      <c r="J333" s="1"/>
      <c r="K333" s="1"/>
      <c r="L333" s="1"/>
      <c r="M333" s="4"/>
      <c r="N333" s="1"/>
      <c r="O333" s="1"/>
      <c r="P333" s="1"/>
      <c r="Q333" s="1"/>
      <c r="R333" s="1"/>
      <c r="S333" s="1"/>
      <c r="T333" s="1"/>
      <c r="U333" s="1"/>
    </row>
    <row r="334" spans="1:21" ht="22.5" x14ac:dyDescent="0.2">
      <c r="A334" s="94" t="s">
        <v>344</v>
      </c>
      <c r="B334" s="408" t="s">
        <v>4179</v>
      </c>
      <c r="C334" s="111">
        <v>3.9306145000000001E-2</v>
      </c>
      <c r="D334" s="4" t="s">
        <v>1093</v>
      </c>
      <c r="E334" s="335">
        <v>5002</v>
      </c>
      <c r="F334" s="385">
        <v>3.0314779999999998E-4</v>
      </c>
      <c r="G334" s="4" t="s">
        <v>1093</v>
      </c>
      <c r="H334" s="99">
        <v>-0.111860795</v>
      </c>
      <c r="I334" s="217">
        <v>2.8800659999999998E-4</v>
      </c>
      <c r="J334" s="1"/>
      <c r="K334" s="1"/>
      <c r="L334" s="1"/>
      <c r="M334" s="4"/>
      <c r="N334" s="1"/>
      <c r="O334" s="1"/>
      <c r="P334" s="1"/>
      <c r="Q334" s="1"/>
      <c r="R334" s="1"/>
      <c r="S334" s="1"/>
      <c r="T334" s="1"/>
      <c r="U334" s="1"/>
    </row>
    <row r="335" spans="1:21" ht="22.5" x14ac:dyDescent="0.2">
      <c r="A335" s="94" t="s">
        <v>345</v>
      </c>
      <c r="B335" s="408" t="s">
        <v>4180</v>
      </c>
      <c r="C335" s="111">
        <v>-1.5489749000000001E-2</v>
      </c>
      <c r="D335" s="4" t="s">
        <v>1093</v>
      </c>
      <c r="E335" s="335">
        <v>1994</v>
      </c>
      <c r="F335" s="385">
        <v>1.20847E-4</v>
      </c>
      <c r="G335" s="4" t="s">
        <v>1093</v>
      </c>
      <c r="H335" s="99">
        <v>-7.7279036999999995E-2</v>
      </c>
      <c r="I335" s="217">
        <v>7.6344600000000001E-5</v>
      </c>
      <c r="J335" s="1"/>
      <c r="K335" s="1"/>
      <c r="L335" s="1"/>
      <c r="M335" s="4"/>
      <c r="N335" s="1"/>
      <c r="O335" s="1"/>
      <c r="P335" s="1"/>
      <c r="Q335" s="1"/>
      <c r="R335" s="1"/>
      <c r="S335" s="1"/>
      <c r="T335" s="1"/>
      <c r="U335" s="1"/>
    </row>
    <row r="336" spans="1:21" ht="22.5" x14ac:dyDescent="0.2">
      <c r="A336" s="94" t="s">
        <v>346</v>
      </c>
      <c r="B336" s="408" t="s">
        <v>4181</v>
      </c>
      <c r="C336" s="111">
        <v>-1.6146992999999998E-2</v>
      </c>
      <c r="D336" s="4" t="s">
        <v>1093</v>
      </c>
      <c r="E336" s="335">
        <v>1778</v>
      </c>
      <c r="F336" s="385">
        <v>1.077562E-4</v>
      </c>
      <c r="G336" s="4" t="s">
        <v>1093</v>
      </c>
      <c r="H336" s="99">
        <v>6.2252404999999997E-3</v>
      </c>
      <c r="I336" s="217">
        <v>-5.0286859999999998E-6</v>
      </c>
      <c r="J336" s="1"/>
      <c r="K336" s="1"/>
      <c r="L336" s="1"/>
      <c r="M336" s="4"/>
      <c r="N336" s="1"/>
      <c r="O336" s="1"/>
      <c r="P336" s="1"/>
      <c r="Q336" s="1"/>
      <c r="R336" s="1"/>
      <c r="S336" s="1"/>
      <c r="T336" s="1"/>
      <c r="U336" s="1"/>
    </row>
    <row r="337" spans="1:21" ht="33.75" x14ac:dyDescent="0.2">
      <c r="A337" s="94" t="s">
        <v>347</v>
      </c>
      <c r="B337" s="408" t="s">
        <v>4182</v>
      </c>
      <c r="C337" s="111">
        <v>3.0053827799999999E-2</v>
      </c>
      <c r="D337" s="4" t="s">
        <v>1093</v>
      </c>
      <c r="E337" s="335">
        <v>30190</v>
      </c>
      <c r="F337" s="385">
        <v>1.8296743E-3</v>
      </c>
      <c r="G337" s="4" t="s">
        <v>1093</v>
      </c>
      <c r="H337" s="99">
        <v>-0.123530266</v>
      </c>
      <c r="I337" s="217">
        <v>1.9451873E-3</v>
      </c>
      <c r="J337" s="1"/>
      <c r="K337" s="1"/>
      <c r="L337" s="1"/>
      <c r="M337" s="4"/>
      <c r="N337" s="1"/>
      <c r="O337" s="1"/>
      <c r="P337" s="1"/>
      <c r="Q337" s="1"/>
      <c r="R337" s="1"/>
      <c r="S337" s="1"/>
      <c r="T337" s="1"/>
      <c r="U337" s="1"/>
    </row>
    <row r="338" spans="1:21" x14ac:dyDescent="0.2">
      <c r="A338" s="94" t="s">
        <v>348</v>
      </c>
      <c r="B338" s="408" t="s">
        <v>4183</v>
      </c>
      <c r="C338" s="111">
        <v>3.5166643800000001E-2</v>
      </c>
      <c r="D338" s="4" t="s">
        <v>1093</v>
      </c>
      <c r="E338" s="335">
        <v>34517</v>
      </c>
      <c r="F338" s="385">
        <v>2.0919135000000001E-3</v>
      </c>
      <c r="G338" s="4" t="s">
        <v>1093</v>
      </c>
      <c r="H338" s="99">
        <v>-8.5327397999999999E-2</v>
      </c>
      <c r="I338" s="217">
        <v>1.4720336E-3</v>
      </c>
      <c r="J338" s="1"/>
      <c r="K338" s="1"/>
      <c r="L338" s="1"/>
      <c r="M338" s="4"/>
      <c r="N338" s="1"/>
      <c r="O338" s="1"/>
      <c r="P338" s="1"/>
      <c r="Q338" s="1"/>
      <c r="R338" s="1"/>
      <c r="S338" s="1"/>
      <c r="T338" s="1"/>
      <c r="U338" s="1"/>
    </row>
    <row r="339" spans="1:21" x14ac:dyDescent="0.2">
      <c r="A339" s="94" t="s">
        <v>349</v>
      </c>
      <c r="B339" s="408" t="s">
        <v>4184</v>
      </c>
      <c r="C339" s="111">
        <v>-1.9280131999999998E-2</v>
      </c>
      <c r="D339" s="4" t="s">
        <v>1093</v>
      </c>
      <c r="E339" s="335">
        <v>12318</v>
      </c>
      <c r="F339" s="385">
        <v>7.4653619999999997E-4</v>
      </c>
      <c r="G339" s="4" t="s">
        <v>1093</v>
      </c>
      <c r="H339" s="99">
        <v>-0.28354562900000002</v>
      </c>
      <c r="I339" s="217">
        <v>2.2286224000000001E-3</v>
      </c>
      <c r="J339" s="1"/>
      <c r="K339" s="1"/>
      <c r="L339" s="1"/>
      <c r="M339" s="4"/>
      <c r="N339" s="1"/>
      <c r="O339" s="1"/>
      <c r="P339" s="1"/>
      <c r="Q339" s="1"/>
      <c r="R339" s="1"/>
      <c r="S339" s="1"/>
      <c r="T339" s="1"/>
      <c r="U339" s="1"/>
    </row>
    <row r="340" spans="1:21" x14ac:dyDescent="0.2">
      <c r="A340" s="94" t="s">
        <v>350</v>
      </c>
      <c r="B340" s="408" t="s">
        <v>4185</v>
      </c>
      <c r="C340" s="111">
        <v>-2.0479460000000001E-2</v>
      </c>
      <c r="D340" s="4" t="s">
        <v>1093</v>
      </c>
      <c r="E340" s="335">
        <v>18790</v>
      </c>
      <c r="F340" s="385">
        <v>1.1387738000000001E-3</v>
      </c>
      <c r="G340" s="4" t="s">
        <v>1093</v>
      </c>
      <c r="H340" s="99">
        <v>-0.22969704399999999</v>
      </c>
      <c r="I340" s="217">
        <v>2.56143E-3</v>
      </c>
      <c r="J340" s="1"/>
      <c r="K340" s="1"/>
      <c r="L340" s="1"/>
      <c r="M340" s="4"/>
      <c r="N340" s="1"/>
      <c r="O340" s="1"/>
      <c r="P340" s="1"/>
      <c r="Q340" s="1"/>
      <c r="R340" s="1"/>
      <c r="S340" s="1"/>
      <c r="T340" s="1"/>
      <c r="U340" s="1"/>
    </row>
    <row r="341" spans="1:21" ht="22.5" x14ac:dyDescent="0.2">
      <c r="A341" s="94" t="s">
        <v>351</v>
      </c>
      <c r="B341" s="408" t="s">
        <v>4186</v>
      </c>
      <c r="C341" s="111">
        <v>-1.7054471000000002E-2</v>
      </c>
      <c r="D341" s="4" t="s">
        <v>1093</v>
      </c>
      <c r="E341" s="335">
        <v>46685</v>
      </c>
      <c r="F341" s="385">
        <v>2.829359E-3</v>
      </c>
      <c r="G341" s="4" t="s">
        <v>1093</v>
      </c>
      <c r="H341" s="99">
        <v>-0.20665805700000001</v>
      </c>
      <c r="I341" s="217">
        <v>5.5594414000000002E-3</v>
      </c>
      <c r="J341" s="1"/>
      <c r="K341" s="1"/>
      <c r="L341" s="1"/>
      <c r="M341" s="4"/>
      <c r="N341" s="1"/>
      <c r="O341" s="1"/>
      <c r="P341" s="1"/>
      <c r="Q341" s="1"/>
      <c r="R341" s="1"/>
      <c r="S341" s="1"/>
      <c r="T341" s="1"/>
      <c r="U341" s="1"/>
    </row>
    <row r="342" spans="1:21" x14ac:dyDescent="0.2">
      <c r="A342" s="94" t="s">
        <v>352</v>
      </c>
      <c r="B342" s="408" t="s">
        <v>4187</v>
      </c>
      <c r="C342" s="111">
        <v>-2.9992815999999999E-2</v>
      </c>
      <c r="D342" s="4" t="s">
        <v>1093</v>
      </c>
      <c r="E342" s="335">
        <v>4058</v>
      </c>
      <c r="F342" s="385">
        <v>2.4593640000000001E-4</v>
      </c>
      <c r="G342" s="4" t="s">
        <v>1093</v>
      </c>
      <c r="H342" s="99">
        <v>-0.248657656</v>
      </c>
      <c r="I342" s="217">
        <v>6.1395690000000001E-4</v>
      </c>
      <c r="J342" s="1"/>
      <c r="K342" s="1"/>
      <c r="L342" s="1"/>
      <c r="M342" s="4"/>
      <c r="N342" s="1"/>
      <c r="O342" s="1"/>
      <c r="P342" s="1"/>
      <c r="Q342" s="1"/>
      <c r="R342" s="1"/>
      <c r="S342" s="1"/>
      <c r="T342" s="1"/>
      <c r="U342" s="1"/>
    </row>
    <row r="343" spans="1:21" ht="22.5" x14ac:dyDescent="0.2">
      <c r="A343" s="94" t="s">
        <v>353</v>
      </c>
      <c r="B343" s="408" t="s">
        <v>4188</v>
      </c>
      <c r="C343" s="111">
        <v>5.1170724100000002E-2</v>
      </c>
      <c r="D343" s="4" t="s">
        <v>1093</v>
      </c>
      <c r="E343" s="335">
        <v>11310</v>
      </c>
      <c r="F343" s="385">
        <v>6.8544609999999996E-4</v>
      </c>
      <c r="G343" s="4" t="s">
        <v>1093</v>
      </c>
      <c r="H343" s="99">
        <v>-0.165806166</v>
      </c>
      <c r="I343" s="217">
        <v>1.0276806E-3</v>
      </c>
      <c r="J343" s="1"/>
      <c r="K343" s="1"/>
      <c r="L343" s="1"/>
      <c r="M343" s="4"/>
      <c r="N343" s="1"/>
      <c r="O343" s="1"/>
      <c r="P343" s="1"/>
      <c r="Q343" s="1"/>
      <c r="R343" s="1"/>
      <c r="S343" s="1"/>
      <c r="T343" s="1"/>
      <c r="U343" s="1"/>
    </row>
    <row r="344" spans="1:21" x14ac:dyDescent="0.2">
      <c r="A344" s="94" t="s">
        <v>354</v>
      </c>
      <c r="B344" s="408" t="s">
        <v>4189</v>
      </c>
      <c r="C344" s="111">
        <v>4.0108937900000002E-2</v>
      </c>
      <c r="D344" s="4" t="s">
        <v>1093</v>
      </c>
      <c r="E344" s="335">
        <v>3647</v>
      </c>
      <c r="F344" s="385">
        <v>2.2102760000000001E-4</v>
      </c>
      <c r="G344" s="4" t="s">
        <v>1093</v>
      </c>
      <c r="H344" s="99">
        <v>-0.13187336299999999</v>
      </c>
      <c r="I344" s="217">
        <v>2.5326290000000001E-4</v>
      </c>
      <c r="J344" s="1"/>
      <c r="K344" s="1"/>
      <c r="L344" s="1"/>
      <c r="M344" s="4"/>
      <c r="N344" s="1"/>
      <c r="O344" s="1"/>
      <c r="P344" s="1"/>
      <c r="Q344" s="1"/>
      <c r="R344" s="1"/>
      <c r="S344" s="1"/>
      <c r="T344" s="1"/>
      <c r="U344" s="1"/>
    </row>
    <row r="345" spans="1:21" x14ac:dyDescent="0.2">
      <c r="A345" s="94" t="s">
        <v>355</v>
      </c>
      <c r="B345" s="408" t="s">
        <v>4190</v>
      </c>
      <c r="C345" s="111">
        <v>-3.3062331E-2</v>
      </c>
      <c r="D345" s="4" t="s">
        <v>1093</v>
      </c>
      <c r="E345" s="335">
        <v>1167</v>
      </c>
      <c r="F345" s="385">
        <v>7.0726400000000001E-5</v>
      </c>
      <c r="G345" s="4" t="s">
        <v>1093</v>
      </c>
      <c r="H345" s="99">
        <v>-0.34585201799999998</v>
      </c>
      <c r="I345" s="217">
        <v>2.8206359999999997E-4</v>
      </c>
      <c r="J345" s="1"/>
      <c r="K345" s="1"/>
      <c r="L345" s="1"/>
      <c r="M345" s="4"/>
      <c r="N345" s="1"/>
      <c r="O345" s="1"/>
      <c r="P345" s="1"/>
      <c r="Q345" s="1"/>
      <c r="R345" s="1"/>
      <c r="S345" s="1"/>
      <c r="T345" s="1"/>
      <c r="U345" s="1"/>
    </row>
    <row r="346" spans="1:21" x14ac:dyDescent="0.2">
      <c r="A346" s="94" t="s">
        <v>356</v>
      </c>
      <c r="B346" s="408" t="s">
        <v>4191</v>
      </c>
      <c r="C346" s="111">
        <v>-0.16046966700000001</v>
      </c>
      <c r="D346" s="4" t="s">
        <v>1093</v>
      </c>
      <c r="E346" s="335">
        <v>948</v>
      </c>
      <c r="F346" s="385">
        <v>5.7453800000000002E-5</v>
      </c>
      <c r="G346" s="4" t="s">
        <v>1093</v>
      </c>
      <c r="H346" s="99">
        <v>-0.263403263</v>
      </c>
      <c r="I346" s="217">
        <v>1.5497500000000001E-4</v>
      </c>
      <c r="J346" s="1"/>
      <c r="K346" s="1"/>
      <c r="L346" s="1"/>
      <c r="M346" s="4"/>
      <c r="N346" s="1"/>
      <c r="O346" s="1"/>
      <c r="P346" s="1"/>
      <c r="Q346" s="1"/>
      <c r="R346" s="1"/>
      <c r="S346" s="1"/>
      <c r="T346" s="1"/>
      <c r="U346" s="1"/>
    </row>
    <row r="347" spans="1:21" ht="22.5" x14ac:dyDescent="0.2">
      <c r="A347" s="94" t="s">
        <v>357</v>
      </c>
      <c r="B347" s="408" t="s">
        <v>4192</v>
      </c>
      <c r="C347" s="111">
        <v>6.7693355499999996E-2</v>
      </c>
      <c r="D347" s="4" t="s">
        <v>1093</v>
      </c>
      <c r="E347" s="335">
        <v>25288</v>
      </c>
      <c r="F347" s="385">
        <v>1.5325871E-3</v>
      </c>
      <c r="G347" s="4" t="s">
        <v>1093</v>
      </c>
      <c r="H347" s="99">
        <v>-0.103802672</v>
      </c>
      <c r="I347" s="217">
        <v>1.3390019999999999E-3</v>
      </c>
      <c r="J347" s="1"/>
      <c r="K347" s="1"/>
      <c r="L347" s="1"/>
      <c r="M347" s="4"/>
      <c r="N347" s="1"/>
      <c r="O347" s="1"/>
      <c r="P347" s="1"/>
      <c r="Q347" s="1"/>
      <c r="R347" s="1"/>
      <c r="S347" s="1"/>
      <c r="T347" s="1"/>
      <c r="U347" s="1"/>
    </row>
    <row r="348" spans="1:21" ht="22.5" x14ac:dyDescent="0.2">
      <c r="A348" s="94" t="s">
        <v>358</v>
      </c>
      <c r="B348" s="408" t="s">
        <v>4193</v>
      </c>
      <c r="C348" s="111">
        <v>8.9285713999999999E-3</v>
      </c>
      <c r="D348" s="4" t="s">
        <v>1093</v>
      </c>
      <c r="E348" s="335">
        <v>20313</v>
      </c>
      <c r="F348" s="385">
        <v>1.2310756999999999E-3</v>
      </c>
      <c r="G348" s="4" t="s">
        <v>1093</v>
      </c>
      <c r="H348" s="99">
        <v>-0.15207046299999999</v>
      </c>
      <c r="I348" s="217">
        <v>1.6654095E-3</v>
      </c>
      <c r="J348" s="1"/>
      <c r="K348" s="1"/>
      <c r="L348" s="1"/>
      <c r="M348" s="4"/>
      <c r="N348" s="1"/>
      <c r="O348" s="1"/>
      <c r="P348" s="1"/>
      <c r="Q348" s="1"/>
      <c r="R348" s="1"/>
      <c r="S348" s="1"/>
      <c r="T348" s="1"/>
      <c r="U348" s="1"/>
    </row>
    <row r="349" spans="1:21" ht="22.5" x14ac:dyDescent="0.2">
      <c r="A349" s="94" t="s">
        <v>359</v>
      </c>
      <c r="B349" s="408" t="s">
        <v>4194</v>
      </c>
      <c r="C349" s="111">
        <v>1.98314536E-2</v>
      </c>
      <c r="D349" s="4" t="s">
        <v>1093</v>
      </c>
      <c r="E349" s="335">
        <v>22401</v>
      </c>
      <c r="F349" s="385">
        <v>1.3576196E-3</v>
      </c>
      <c r="G349" s="4" t="s">
        <v>1093</v>
      </c>
      <c r="H349" s="99">
        <v>-7.9057720999999997E-2</v>
      </c>
      <c r="I349" s="217">
        <v>8.7910579999999998E-4</v>
      </c>
      <c r="J349" s="1"/>
      <c r="K349" s="1"/>
      <c r="L349" s="1"/>
      <c r="M349" s="4"/>
      <c r="N349" s="1"/>
      <c r="O349" s="1"/>
      <c r="P349" s="1"/>
      <c r="Q349" s="1"/>
      <c r="R349" s="1"/>
      <c r="S349" s="1"/>
      <c r="T349" s="1"/>
      <c r="U349" s="1"/>
    </row>
    <row r="350" spans="1:21" x14ac:dyDescent="0.2">
      <c r="A350" s="94" t="s">
        <v>360</v>
      </c>
      <c r="B350" s="408" t="s">
        <v>4195</v>
      </c>
      <c r="C350" s="111">
        <v>-0.105937633</v>
      </c>
      <c r="D350" s="4" t="s">
        <v>1093</v>
      </c>
      <c r="E350" s="335">
        <v>1513</v>
      </c>
      <c r="F350" s="385">
        <v>9.1695799999999997E-5</v>
      </c>
      <c r="G350" s="4" t="s">
        <v>1093</v>
      </c>
      <c r="H350" s="99">
        <v>-0.27711418999999998</v>
      </c>
      <c r="I350" s="217">
        <v>2.6514890000000003E-4</v>
      </c>
      <c r="J350" s="1"/>
      <c r="K350" s="1"/>
      <c r="L350" s="1"/>
      <c r="M350" s="4"/>
      <c r="N350" s="1"/>
      <c r="O350" s="1"/>
      <c r="P350" s="1"/>
      <c r="Q350" s="1"/>
      <c r="R350" s="1"/>
      <c r="S350" s="1"/>
      <c r="T350" s="1"/>
      <c r="U350" s="1"/>
    </row>
    <row r="351" spans="1:21" ht="22.5" x14ac:dyDescent="0.2">
      <c r="A351" s="94" t="s">
        <v>361</v>
      </c>
      <c r="B351" s="408" t="s">
        <v>4196</v>
      </c>
      <c r="C351" s="111">
        <v>-1.8688678E-2</v>
      </c>
      <c r="D351" s="4" t="s">
        <v>1093</v>
      </c>
      <c r="E351" s="335">
        <v>5313</v>
      </c>
      <c r="F351" s="385">
        <v>3.2199600000000001E-4</v>
      </c>
      <c r="G351" s="4" t="s">
        <v>1093</v>
      </c>
      <c r="H351" s="99">
        <v>-0.15680050800000001</v>
      </c>
      <c r="I351" s="217">
        <v>4.5166750000000001E-4</v>
      </c>
      <c r="J351" s="1"/>
      <c r="K351" s="1"/>
      <c r="L351" s="1"/>
      <c r="M351" s="4"/>
      <c r="N351" s="1"/>
      <c r="O351" s="1"/>
      <c r="P351" s="1"/>
      <c r="Q351" s="1"/>
      <c r="R351" s="1"/>
      <c r="S351" s="1"/>
      <c r="T351" s="1"/>
      <c r="U351" s="1"/>
    </row>
    <row r="352" spans="1:21" ht="33.75" x14ac:dyDescent="0.2">
      <c r="A352" s="94" t="s">
        <v>362</v>
      </c>
      <c r="B352" s="408" t="s">
        <v>4197</v>
      </c>
      <c r="C352" s="111">
        <v>3.5640960999999999E-2</v>
      </c>
      <c r="D352" s="4" t="s">
        <v>1093</v>
      </c>
      <c r="E352" s="335">
        <v>104392</v>
      </c>
      <c r="F352" s="385">
        <v>6.3267096999999996E-3</v>
      </c>
      <c r="G352" s="4" t="s">
        <v>1093</v>
      </c>
      <c r="H352" s="99">
        <v>-9.2322406999999995E-2</v>
      </c>
      <c r="I352" s="217">
        <v>4.8540537999999999E-3</v>
      </c>
      <c r="J352" s="1"/>
      <c r="K352" s="1"/>
      <c r="L352" s="1"/>
      <c r="M352" s="4"/>
      <c r="N352" s="1"/>
      <c r="O352" s="1"/>
      <c r="P352" s="1"/>
      <c r="Q352" s="1"/>
      <c r="R352" s="1"/>
      <c r="S352" s="1"/>
      <c r="T352" s="1"/>
      <c r="U352" s="1"/>
    </row>
    <row r="353" spans="1:21" x14ac:dyDescent="0.2">
      <c r="A353" s="94" t="s">
        <v>363</v>
      </c>
      <c r="B353" s="408" t="s">
        <v>4198</v>
      </c>
      <c r="C353" s="111">
        <v>-2.3364261000000001E-2</v>
      </c>
      <c r="D353" s="4" t="s">
        <v>1093</v>
      </c>
      <c r="E353" s="335">
        <v>19684</v>
      </c>
      <c r="F353" s="385">
        <v>1.1929549000000001E-3</v>
      </c>
      <c r="G353" s="4" t="s">
        <v>1093</v>
      </c>
      <c r="H353" s="99">
        <v>-3.1060793E-2</v>
      </c>
      <c r="I353" s="217">
        <v>2.884637E-4</v>
      </c>
      <c r="J353" s="1"/>
      <c r="K353" s="1"/>
      <c r="L353" s="1"/>
      <c r="M353" s="4"/>
      <c r="N353" s="1"/>
      <c r="O353" s="1"/>
      <c r="P353" s="1"/>
      <c r="Q353" s="1"/>
      <c r="R353" s="1"/>
      <c r="S353" s="1"/>
      <c r="T353" s="1"/>
      <c r="U353" s="1"/>
    </row>
    <row r="354" spans="1:21" ht="22.5" x14ac:dyDescent="0.2">
      <c r="A354" s="94" t="s">
        <v>364</v>
      </c>
      <c r="B354" s="408" t="s">
        <v>4199</v>
      </c>
      <c r="C354" s="111">
        <v>6.6004232999999999E-3</v>
      </c>
      <c r="D354" s="4" t="s">
        <v>1093</v>
      </c>
      <c r="E354" s="335">
        <v>52802</v>
      </c>
      <c r="F354" s="385">
        <v>3.2000815999999998E-3</v>
      </c>
      <c r="G354" s="4" t="s">
        <v>1093</v>
      </c>
      <c r="H354" s="99">
        <v>-5.9156836999999997E-2</v>
      </c>
      <c r="I354" s="217">
        <v>1.5177490000000001E-3</v>
      </c>
      <c r="J354" s="1"/>
      <c r="K354" s="1"/>
      <c r="L354" s="1"/>
      <c r="M354" s="4"/>
      <c r="N354" s="1"/>
      <c r="O354" s="1"/>
      <c r="P354" s="1"/>
      <c r="Q354" s="1"/>
      <c r="R354" s="1"/>
      <c r="S354" s="1"/>
      <c r="T354" s="1"/>
      <c r="U354" s="1"/>
    </row>
    <row r="355" spans="1:21" ht="33.75" x14ac:dyDescent="0.2">
      <c r="A355" s="94" t="s">
        <v>365</v>
      </c>
      <c r="B355" s="408" t="s">
        <v>4200</v>
      </c>
      <c r="C355" s="111">
        <v>3.6587096100000001E-2</v>
      </c>
      <c r="D355" s="4" t="s">
        <v>1093</v>
      </c>
      <c r="E355" s="335">
        <v>47500</v>
      </c>
      <c r="F355" s="385">
        <v>2.8787523000000001E-3</v>
      </c>
      <c r="G355" s="4" t="s">
        <v>1093</v>
      </c>
      <c r="H355" s="99">
        <v>-0.18732570300000001</v>
      </c>
      <c r="I355" s="217">
        <v>5.0053716E-3</v>
      </c>
      <c r="J355" s="1"/>
      <c r="K355" s="1"/>
      <c r="L355" s="1"/>
      <c r="M355" s="4"/>
      <c r="N355" s="1"/>
      <c r="O355" s="1"/>
      <c r="P355" s="1"/>
      <c r="Q355" s="1"/>
      <c r="R355" s="1"/>
      <c r="S355" s="1"/>
      <c r="T355" s="1"/>
      <c r="U355" s="1"/>
    </row>
    <row r="356" spans="1:21" ht="22.5" x14ac:dyDescent="0.2">
      <c r="A356" s="94" t="s">
        <v>366</v>
      </c>
      <c r="B356" s="408" t="s">
        <v>4201</v>
      </c>
      <c r="C356" s="111">
        <v>-1.5575916E-2</v>
      </c>
      <c r="D356" s="4" t="s">
        <v>1093</v>
      </c>
      <c r="E356" s="335">
        <v>6153</v>
      </c>
      <c r="F356" s="385">
        <v>3.7290449999999997E-4</v>
      </c>
      <c r="G356" s="4" t="s">
        <v>1093</v>
      </c>
      <c r="H356" s="99">
        <v>-0.18189070600000001</v>
      </c>
      <c r="I356" s="217">
        <v>6.2538570000000003E-4</v>
      </c>
      <c r="J356" s="1"/>
      <c r="K356" s="1"/>
      <c r="L356" s="1"/>
      <c r="M356" s="4"/>
      <c r="N356" s="1"/>
      <c r="O356" s="1"/>
      <c r="P356" s="1"/>
      <c r="Q356" s="1"/>
      <c r="R356" s="1"/>
      <c r="S356" s="1"/>
      <c r="T356" s="1"/>
      <c r="U356" s="1"/>
    </row>
    <row r="357" spans="1:21" ht="22.5" x14ac:dyDescent="0.2">
      <c r="A357" s="94" t="s">
        <v>367</v>
      </c>
      <c r="B357" s="408" t="s">
        <v>4202</v>
      </c>
      <c r="C357" s="111">
        <v>-1.0602079E-2</v>
      </c>
      <c r="D357" s="4" t="s">
        <v>1093</v>
      </c>
      <c r="E357" s="335">
        <v>38467</v>
      </c>
      <c r="F357" s="385">
        <v>2.3313044999999999E-3</v>
      </c>
      <c r="G357" s="4" t="s">
        <v>1093</v>
      </c>
      <c r="H357" s="99">
        <v>-0.11163714499999999</v>
      </c>
      <c r="I357" s="217">
        <v>2.2098791000000001E-3</v>
      </c>
      <c r="J357" s="1"/>
      <c r="K357" s="1"/>
      <c r="L357" s="1"/>
      <c r="M357" s="4"/>
      <c r="N357" s="1"/>
      <c r="O357" s="1"/>
      <c r="P357" s="1"/>
      <c r="Q357" s="1"/>
      <c r="R357" s="1"/>
      <c r="S357" s="1"/>
      <c r="T357" s="1"/>
      <c r="U357" s="1"/>
    </row>
    <row r="358" spans="1:21" ht="22.5" x14ac:dyDescent="0.2">
      <c r="A358" s="94" t="s">
        <v>368</v>
      </c>
      <c r="B358" s="408" t="s">
        <v>4203</v>
      </c>
      <c r="C358" s="111">
        <v>3.7898329299999998E-2</v>
      </c>
      <c r="D358" s="4" t="s">
        <v>1093</v>
      </c>
      <c r="E358" s="335">
        <v>23200</v>
      </c>
      <c r="F358" s="385">
        <v>1.4060431999999999E-3</v>
      </c>
      <c r="G358" s="4" t="s">
        <v>1093</v>
      </c>
      <c r="H358" s="99">
        <v>-0.11294639400000001</v>
      </c>
      <c r="I358" s="217">
        <v>1.3504309E-3</v>
      </c>
      <c r="J358" s="1"/>
      <c r="K358" s="1"/>
      <c r="L358" s="1"/>
      <c r="M358" s="4"/>
      <c r="N358" s="1"/>
      <c r="O358" s="1"/>
      <c r="P358" s="1"/>
      <c r="Q358" s="1"/>
      <c r="R358" s="1"/>
      <c r="S358" s="1"/>
      <c r="T358" s="1"/>
      <c r="U358" s="1"/>
    </row>
    <row r="359" spans="1:21" ht="22.5" x14ac:dyDescent="0.2">
      <c r="A359" s="94" t="s">
        <v>369</v>
      </c>
      <c r="B359" s="408" t="s">
        <v>4204</v>
      </c>
      <c r="C359" s="111">
        <v>2.4905357600000001E-2</v>
      </c>
      <c r="D359" s="4" t="s">
        <v>1093</v>
      </c>
      <c r="E359" s="335">
        <v>81905</v>
      </c>
      <c r="F359" s="385">
        <v>4.9638779999999997E-3</v>
      </c>
      <c r="G359" s="4" t="s">
        <v>1093</v>
      </c>
      <c r="H359" s="99">
        <v>-0.177900009</v>
      </c>
      <c r="I359" s="217">
        <v>8.1025851999999999E-3</v>
      </c>
      <c r="J359" s="1"/>
      <c r="K359" s="1"/>
      <c r="L359" s="1"/>
      <c r="M359" s="4"/>
      <c r="N359" s="1"/>
      <c r="O359" s="1"/>
      <c r="P359" s="1"/>
      <c r="Q359" s="1"/>
      <c r="R359" s="1"/>
      <c r="S359" s="1"/>
      <c r="T359" s="1"/>
      <c r="U359" s="1"/>
    </row>
    <row r="360" spans="1:21" x14ac:dyDescent="0.2">
      <c r="A360" s="94" t="s">
        <v>370</v>
      </c>
      <c r="B360" s="408" t="s">
        <v>4205</v>
      </c>
      <c r="C360" s="111">
        <v>6.7760150599999999E-2</v>
      </c>
      <c r="D360" s="4" t="s">
        <v>1093</v>
      </c>
      <c r="E360" s="335">
        <v>3128</v>
      </c>
      <c r="F360" s="385">
        <v>1.8957340000000001E-4</v>
      </c>
      <c r="G360" s="4" t="s">
        <v>1093</v>
      </c>
      <c r="H360" s="99">
        <v>-0.21228909600000001</v>
      </c>
      <c r="I360" s="217">
        <v>3.8538020000000001E-4</v>
      </c>
      <c r="J360" s="1"/>
      <c r="K360" s="1"/>
      <c r="L360" s="1"/>
      <c r="M360" s="4"/>
      <c r="N360" s="1"/>
      <c r="O360" s="1"/>
      <c r="P360" s="1"/>
      <c r="Q360" s="1"/>
      <c r="R360" s="1"/>
      <c r="S360" s="1"/>
      <c r="T360" s="1"/>
      <c r="U360" s="1"/>
    </row>
    <row r="361" spans="1:21" ht="22.5" x14ac:dyDescent="0.2">
      <c r="A361" s="94" t="s">
        <v>371</v>
      </c>
      <c r="B361" s="408" t="s">
        <v>4206</v>
      </c>
      <c r="C361" s="111">
        <v>3.3038390199999997E-2</v>
      </c>
      <c r="D361" s="4" t="s">
        <v>1093</v>
      </c>
      <c r="E361" s="335">
        <v>36333</v>
      </c>
      <c r="F361" s="385">
        <v>2.2019727999999998E-3</v>
      </c>
      <c r="G361" s="4" t="s">
        <v>1093</v>
      </c>
      <c r="H361" s="99">
        <v>-0.16343165000000001</v>
      </c>
      <c r="I361" s="217">
        <v>3.2448742000000001E-3</v>
      </c>
      <c r="J361" s="1"/>
      <c r="K361" s="1"/>
      <c r="L361" s="1"/>
      <c r="M361" s="4"/>
      <c r="N361" s="1"/>
      <c r="O361" s="1"/>
      <c r="P361" s="1"/>
      <c r="Q361" s="1"/>
      <c r="R361" s="1"/>
      <c r="S361" s="1"/>
      <c r="T361" s="1"/>
      <c r="U361" s="1"/>
    </row>
    <row r="362" spans="1:21" ht="22.5" x14ac:dyDescent="0.2">
      <c r="A362" s="94" t="s">
        <v>372</v>
      </c>
      <c r="B362" s="408" t="s">
        <v>4207</v>
      </c>
      <c r="C362" s="111">
        <v>-2.6909379000000001E-2</v>
      </c>
      <c r="D362" s="4" t="s">
        <v>1093</v>
      </c>
      <c r="E362" s="335">
        <v>4143</v>
      </c>
      <c r="F362" s="385">
        <v>2.5108779999999999E-4</v>
      </c>
      <c r="G362" s="4" t="s">
        <v>1093</v>
      </c>
      <c r="H362" s="99">
        <v>-0.15758438399999999</v>
      </c>
      <c r="I362" s="217">
        <v>3.5429379999999999E-4</v>
      </c>
      <c r="J362" s="1"/>
      <c r="K362" s="1"/>
      <c r="L362" s="1"/>
      <c r="M362" s="4"/>
      <c r="N362" s="1"/>
      <c r="O362" s="1"/>
      <c r="P362" s="1"/>
      <c r="Q362" s="1"/>
      <c r="R362" s="1"/>
      <c r="S362" s="1"/>
      <c r="T362" s="1"/>
      <c r="U362" s="1"/>
    </row>
    <row r="363" spans="1:21" ht="33.75" x14ac:dyDescent="0.2">
      <c r="A363" s="94" t="s">
        <v>373</v>
      </c>
      <c r="B363" s="408" t="s">
        <v>4208</v>
      </c>
      <c r="C363" s="111">
        <v>-6.4250412000000007E-2</v>
      </c>
      <c r="D363" s="4" t="s">
        <v>1093</v>
      </c>
      <c r="E363" s="335">
        <v>3931</v>
      </c>
      <c r="F363" s="385">
        <v>2.3823949999999999E-4</v>
      </c>
      <c r="G363" s="4" t="s">
        <v>1093</v>
      </c>
      <c r="H363" s="99">
        <v>-1.1317907E-2</v>
      </c>
      <c r="I363" s="217">
        <v>2.0571899999999999E-5</v>
      </c>
      <c r="J363" s="1"/>
      <c r="K363" s="1"/>
      <c r="L363" s="1"/>
      <c r="M363" s="4"/>
      <c r="N363" s="1"/>
      <c r="O363" s="1"/>
      <c r="P363" s="1"/>
      <c r="Q363" s="1"/>
      <c r="R363" s="1"/>
      <c r="S363" s="1"/>
      <c r="T363" s="1"/>
      <c r="U363" s="1"/>
    </row>
    <row r="364" spans="1:21" ht="33.75" x14ac:dyDescent="0.2">
      <c r="A364" s="94" t="s">
        <v>374</v>
      </c>
      <c r="B364" s="408" t="s">
        <v>4209</v>
      </c>
      <c r="C364" s="111">
        <v>3.45334313E-2</v>
      </c>
      <c r="D364" s="4" t="s">
        <v>1093</v>
      </c>
      <c r="E364" s="335">
        <v>9282</v>
      </c>
      <c r="F364" s="385">
        <v>5.6253849999999997E-4</v>
      </c>
      <c r="G364" s="4" t="s">
        <v>1093</v>
      </c>
      <c r="H364" s="99">
        <v>-5.8238636000000003E-2</v>
      </c>
      <c r="I364" s="217">
        <v>2.6240600000000002E-4</v>
      </c>
      <c r="J364" s="1"/>
      <c r="K364" s="1"/>
      <c r="L364" s="1"/>
      <c r="M364" s="4"/>
      <c r="N364" s="1"/>
      <c r="O364" s="1"/>
      <c r="P364" s="1"/>
      <c r="Q364" s="1"/>
      <c r="R364" s="1"/>
      <c r="S364" s="1"/>
      <c r="T364" s="1"/>
      <c r="U364" s="1"/>
    </row>
    <row r="365" spans="1:21" ht="45" x14ac:dyDescent="0.2">
      <c r="A365" s="94" t="s">
        <v>375</v>
      </c>
      <c r="B365" s="408" t="s">
        <v>4210</v>
      </c>
      <c r="C365" s="111">
        <v>6.2505094600000005E-2</v>
      </c>
      <c r="D365" s="4" t="s">
        <v>1093</v>
      </c>
      <c r="E365" s="335">
        <v>57640</v>
      </c>
      <c r="F365" s="385">
        <v>3.4932901000000001E-3</v>
      </c>
      <c r="G365" s="4" t="s">
        <v>1093</v>
      </c>
      <c r="H365" s="99">
        <v>-0.115584675</v>
      </c>
      <c r="I365" s="217">
        <v>3.4437359000000002E-3</v>
      </c>
      <c r="J365" s="1"/>
      <c r="K365" s="1"/>
      <c r="L365" s="1"/>
      <c r="M365" s="4"/>
      <c r="N365" s="1"/>
      <c r="O365" s="1"/>
      <c r="P365" s="1"/>
      <c r="Q365" s="1"/>
      <c r="R365" s="1"/>
      <c r="S365" s="1"/>
      <c r="T365" s="1"/>
      <c r="U365" s="1"/>
    </row>
    <row r="366" spans="1:21" ht="22.5" x14ac:dyDescent="0.2">
      <c r="A366" s="94" t="s">
        <v>376</v>
      </c>
      <c r="B366" s="408" t="s">
        <v>4211</v>
      </c>
      <c r="C366" s="111">
        <v>7.5321538E-3</v>
      </c>
      <c r="D366" s="4" t="s">
        <v>1093</v>
      </c>
      <c r="E366" s="335">
        <v>12575</v>
      </c>
      <c r="F366" s="385">
        <v>7.6211180000000005E-4</v>
      </c>
      <c r="G366" s="4" t="s">
        <v>1093</v>
      </c>
      <c r="H366" s="99">
        <v>-0.11312504399999999</v>
      </c>
      <c r="I366" s="217">
        <v>7.3327389999999998E-4</v>
      </c>
      <c r="J366" s="1"/>
      <c r="K366" s="1"/>
      <c r="L366" s="1"/>
      <c r="M366" s="4"/>
      <c r="N366" s="1"/>
      <c r="O366" s="1"/>
      <c r="P366" s="1"/>
      <c r="Q366" s="1"/>
      <c r="R366" s="1"/>
      <c r="S366" s="1"/>
      <c r="T366" s="1"/>
      <c r="U366" s="1"/>
    </row>
    <row r="367" spans="1:21" ht="22.5" x14ac:dyDescent="0.2">
      <c r="A367" s="94" t="s">
        <v>377</v>
      </c>
      <c r="B367" s="408" t="s">
        <v>4212</v>
      </c>
      <c r="C367" s="111">
        <v>7.3761093900000005E-2</v>
      </c>
      <c r="D367" s="4" t="s">
        <v>1093</v>
      </c>
      <c r="E367" s="335">
        <v>69458</v>
      </c>
      <c r="F367" s="385">
        <v>4.2095237000000004E-3</v>
      </c>
      <c r="G367" s="4" t="s">
        <v>1093</v>
      </c>
      <c r="H367" s="99">
        <v>-8.4368161999999997E-2</v>
      </c>
      <c r="I367" s="217">
        <v>2.9257812000000002E-3</v>
      </c>
      <c r="J367" s="1"/>
      <c r="K367" s="1"/>
      <c r="L367" s="1"/>
      <c r="M367" s="4"/>
      <c r="N367" s="1"/>
      <c r="O367" s="1"/>
      <c r="P367" s="1"/>
      <c r="Q367" s="1"/>
      <c r="R367" s="1"/>
      <c r="S367" s="1"/>
      <c r="T367" s="1"/>
      <c r="U367" s="1"/>
    </row>
    <row r="368" spans="1:21" ht="33.75" x14ac:dyDescent="0.2">
      <c r="A368" s="94" t="s">
        <v>378</v>
      </c>
      <c r="B368" s="408" t="s">
        <v>4213</v>
      </c>
      <c r="C368" s="111">
        <v>1.5730035E-2</v>
      </c>
      <c r="D368" s="4" t="s">
        <v>1093</v>
      </c>
      <c r="E368" s="335">
        <v>5288</v>
      </c>
      <c r="F368" s="385">
        <v>3.2048089999999998E-4</v>
      </c>
      <c r="G368" s="4" t="s">
        <v>1093</v>
      </c>
      <c r="H368" s="99">
        <v>-0.30006618099999999</v>
      </c>
      <c r="I368" s="217">
        <v>1.0363665000000001E-3</v>
      </c>
      <c r="J368" s="1"/>
      <c r="K368" s="1"/>
      <c r="L368" s="1"/>
      <c r="M368" s="4"/>
      <c r="N368" s="1"/>
      <c r="O368" s="1"/>
      <c r="P368" s="1"/>
      <c r="Q368" s="1"/>
      <c r="R368" s="1"/>
      <c r="S368" s="1"/>
      <c r="T368" s="1"/>
      <c r="U368" s="1"/>
    </row>
    <row r="369" spans="1:21" ht="33.75" x14ac:dyDescent="0.2">
      <c r="A369" s="94" t="s">
        <v>379</v>
      </c>
      <c r="B369" s="408" t="s">
        <v>4214</v>
      </c>
      <c r="C369" s="111">
        <v>-1.4466049999999999E-3</v>
      </c>
      <c r="D369" s="4" t="s">
        <v>1093</v>
      </c>
      <c r="E369" s="335">
        <v>47555</v>
      </c>
      <c r="F369" s="385">
        <v>2.8820856000000001E-3</v>
      </c>
      <c r="G369" s="4" t="s">
        <v>1093</v>
      </c>
      <c r="H369" s="99">
        <v>-0.17984581699999999</v>
      </c>
      <c r="I369" s="217">
        <v>4.7671946999999996E-3</v>
      </c>
      <c r="J369" s="1"/>
      <c r="K369" s="1"/>
      <c r="L369" s="1"/>
      <c r="M369" s="4"/>
      <c r="N369" s="1"/>
      <c r="O369" s="1"/>
      <c r="P369" s="1"/>
      <c r="Q369" s="1"/>
      <c r="R369" s="1"/>
      <c r="S369" s="1"/>
      <c r="T369" s="1"/>
      <c r="U369" s="1"/>
    </row>
    <row r="370" spans="1:21" x14ac:dyDescent="0.2">
      <c r="A370" s="94" t="s">
        <v>380</v>
      </c>
      <c r="B370" s="408" t="s">
        <v>4215</v>
      </c>
      <c r="C370" s="111">
        <v>2.1363046000000001E-3</v>
      </c>
      <c r="D370" s="4" t="s">
        <v>1093</v>
      </c>
      <c r="E370" s="335">
        <v>25400</v>
      </c>
      <c r="F370" s="385">
        <v>1.5393748999999999E-3</v>
      </c>
      <c r="G370" s="4" t="s">
        <v>1093</v>
      </c>
      <c r="H370" s="99">
        <v>6.1695368700000003E-2</v>
      </c>
      <c r="I370" s="217">
        <v>-6.7475800000000002E-4</v>
      </c>
      <c r="J370" s="1"/>
      <c r="K370" s="1"/>
      <c r="L370" s="1"/>
      <c r="M370" s="4"/>
      <c r="N370" s="1"/>
      <c r="O370" s="1"/>
      <c r="P370" s="1"/>
      <c r="Q370" s="1"/>
      <c r="R370" s="1"/>
      <c r="S370" s="1"/>
      <c r="T370" s="1"/>
      <c r="U370" s="1"/>
    </row>
    <row r="371" spans="1:21" x14ac:dyDescent="0.2">
      <c r="A371" s="94" t="s">
        <v>381</v>
      </c>
      <c r="B371" s="408" t="s">
        <v>4216</v>
      </c>
      <c r="C371" s="111">
        <v>-1.5818576000000001E-2</v>
      </c>
      <c r="D371" s="4" t="s">
        <v>1093</v>
      </c>
      <c r="E371" s="335">
        <v>23284</v>
      </c>
      <c r="F371" s="385">
        <v>1.4111340999999999E-3</v>
      </c>
      <c r="G371" s="4" t="s">
        <v>1093</v>
      </c>
      <c r="H371" s="99">
        <v>-0.17203612800000001</v>
      </c>
      <c r="I371" s="217">
        <v>2.2117077000000001E-3</v>
      </c>
      <c r="J371" s="1"/>
      <c r="K371" s="1"/>
      <c r="L371" s="1"/>
      <c r="M371" s="4"/>
      <c r="N371" s="1"/>
      <c r="O371" s="1"/>
      <c r="P371" s="1"/>
      <c r="Q371" s="1"/>
      <c r="R371" s="1"/>
      <c r="S371" s="1"/>
      <c r="T371" s="1"/>
      <c r="U371" s="1"/>
    </row>
    <row r="372" spans="1:21" x14ac:dyDescent="0.2">
      <c r="A372" s="94" t="s">
        <v>382</v>
      </c>
      <c r="B372" s="408" t="s">
        <v>4217</v>
      </c>
      <c r="C372" s="111">
        <v>-1.4277266E-2</v>
      </c>
      <c r="D372" s="4" t="s">
        <v>1093</v>
      </c>
      <c r="E372" s="335">
        <v>9311</v>
      </c>
      <c r="F372" s="385">
        <v>5.6429609999999997E-4</v>
      </c>
      <c r="G372" s="4" t="s">
        <v>1093</v>
      </c>
      <c r="H372" s="99">
        <v>-0.20200548500000001</v>
      </c>
      <c r="I372" s="217">
        <v>1.0775102999999999E-3</v>
      </c>
      <c r="J372" s="1"/>
      <c r="K372" s="1"/>
      <c r="L372" s="1"/>
      <c r="M372" s="4"/>
      <c r="N372" s="1"/>
      <c r="O372" s="1"/>
      <c r="P372" s="1"/>
      <c r="Q372" s="1"/>
      <c r="R372" s="1"/>
      <c r="S372" s="1"/>
      <c r="T372" s="1"/>
      <c r="U372" s="1"/>
    </row>
    <row r="373" spans="1:21" x14ac:dyDescent="0.2">
      <c r="A373" s="94" t="s">
        <v>383</v>
      </c>
      <c r="B373" s="408" t="s">
        <v>4218</v>
      </c>
      <c r="C373" s="111">
        <v>-3.8468826999999997E-2</v>
      </c>
      <c r="D373" s="4" t="s">
        <v>1093</v>
      </c>
      <c r="E373" s="335">
        <v>4301</v>
      </c>
      <c r="F373" s="385">
        <v>2.6066339999999998E-4</v>
      </c>
      <c r="G373" s="4" t="s">
        <v>1093</v>
      </c>
      <c r="H373" s="99">
        <v>-0.15234528999999999</v>
      </c>
      <c r="I373" s="217">
        <v>3.5337949999999997E-4</v>
      </c>
      <c r="J373" s="1"/>
      <c r="K373" s="1"/>
      <c r="L373" s="1"/>
      <c r="M373" s="4"/>
      <c r="N373" s="1"/>
      <c r="O373" s="1"/>
      <c r="P373" s="1"/>
      <c r="Q373" s="1"/>
      <c r="R373" s="1"/>
      <c r="S373" s="1"/>
      <c r="T373" s="1"/>
      <c r="U373" s="1"/>
    </row>
    <row r="374" spans="1:21" x14ac:dyDescent="0.2">
      <c r="A374" s="94" t="s">
        <v>384</v>
      </c>
      <c r="B374" s="408" t="s">
        <v>4219</v>
      </c>
      <c r="C374" s="111">
        <v>5.5040556000000001E-3</v>
      </c>
      <c r="D374" s="4" t="s">
        <v>1093</v>
      </c>
      <c r="E374" s="335">
        <v>6555</v>
      </c>
      <c r="F374" s="385">
        <v>3.9726779999999998E-4</v>
      </c>
      <c r="G374" s="4" t="s">
        <v>1093</v>
      </c>
      <c r="H374" s="99">
        <v>-5.5747623000000003E-2</v>
      </c>
      <c r="I374" s="217">
        <v>1.769183E-4</v>
      </c>
      <c r="J374" s="1"/>
      <c r="K374" s="1"/>
      <c r="L374" s="1"/>
      <c r="M374" s="4"/>
      <c r="N374" s="1"/>
      <c r="O374" s="1"/>
      <c r="P374" s="1"/>
      <c r="Q374" s="1"/>
      <c r="R374" s="1"/>
      <c r="S374" s="1"/>
      <c r="T374" s="1"/>
      <c r="U374" s="1"/>
    </row>
    <row r="375" spans="1:21" x14ac:dyDescent="0.2">
      <c r="A375" s="94" t="s">
        <v>385</v>
      </c>
      <c r="B375" s="408" t="s">
        <v>4220</v>
      </c>
      <c r="C375" s="111">
        <v>-1.0577102E-2</v>
      </c>
      <c r="D375" s="4" t="s">
        <v>1093</v>
      </c>
      <c r="E375" s="335">
        <v>4646</v>
      </c>
      <c r="F375" s="385">
        <v>2.815723E-4</v>
      </c>
      <c r="G375" s="4" t="s">
        <v>1093</v>
      </c>
      <c r="H375" s="99">
        <v>-0.12865716399999999</v>
      </c>
      <c r="I375" s="217">
        <v>3.1360719999999999E-4</v>
      </c>
      <c r="J375" s="1"/>
      <c r="K375" s="1"/>
      <c r="L375" s="1"/>
      <c r="M375" s="4"/>
      <c r="N375" s="1"/>
      <c r="O375" s="1"/>
      <c r="P375" s="1"/>
      <c r="Q375" s="1"/>
      <c r="R375" s="1"/>
      <c r="S375" s="1"/>
      <c r="T375" s="1"/>
      <c r="U375" s="1"/>
    </row>
    <row r="376" spans="1:21" ht="22.5" x14ac:dyDescent="0.2">
      <c r="A376" s="94" t="s">
        <v>386</v>
      </c>
      <c r="B376" s="408" t="s">
        <v>4221</v>
      </c>
      <c r="C376" s="111">
        <v>9.6584216700000003E-2</v>
      </c>
      <c r="D376" s="4" t="s">
        <v>1093</v>
      </c>
      <c r="E376" s="335">
        <v>19498</v>
      </c>
      <c r="F376" s="385">
        <v>1.1816824E-3</v>
      </c>
      <c r="G376" s="4" t="s">
        <v>1093</v>
      </c>
      <c r="H376" s="99">
        <v>0.16350399809999999</v>
      </c>
      <c r="I376" s="217">
        <v>-1.2526E-3</v>
      </c>
      <c r="J376" s="1"/>
      <c r="K376" s="1"/>
      <c r="L376" s="1"/>
      <c r="M376" s="4"/>
      <c r="N376" s="1"/>
      <c r="O376" s="1"/>
      <c r="P376" s="1"/>
      <c r="Q376" s="1"/>
      <c r="R376" s="1"/>
      <c r="S376" s="1"/>
      <c r="T376" s="1"/>
      <c r="U376" s="1"/>
    </row>
    <row r="377" spans="1:21" ht="22.5" x14ac:dyDescent="0.2">
      <c r="A377" s="94" t="s">
        <v>387</v>
      </c>
      <c r="B377" s="408" t="s">
        <v>4222</v>
      </c>
      <c r="C377" s="111">
        <v>0.14755732799999999</v>
      </c>
      <c r="D377" s="4" t="s">
        <v>1093</v>
      </c>
      <c r="E377" s="335">
        <v>2368</v>
      </c>
      <c r="F377" s="385">
        <v>1.4351340000000001E-4</v>
      </c>
      <c r="G377" s="4" t="s">
        <v>1093</v>
      </c>
      <c r="H377" s="99">
        <v>2.8670721100000001E-2</v>
      </c>
      <c r="I377" s="217">
        <v>-3.0171999999999998E-5</v>
      </c>
      <c r="J377" s="1"/>
      <c r="K377" s="1"/>
      <c r="L377" s="1"/>
      <c r="M377" s="4"/>
      <c r="N377" s="1"/>
      <c r="O377" s="1"/>
      <c r="P377" s="1"/>
      <c r="Q377" s="1"/>
      <c r="R377" s="1"/>
      <c r="S377" s="1"/>
      <c r="T377" s="1"/>
      <c r="U377" s="1"/>
    </row>
    <row r="378" spans="1:21" ht="22.5" x14ac:dyDescent="0.2">
      <c r="A378" s="94" t="s">
        <v>388</v>
      </c>
      <c r="B378" s="408" t="s">
        <v>4223</v>
      </c>
      <c r="C378" s="111">
        <v>2.4849865E-3</v>
      </c>
      <c r="D378" s="4" t="s">
        <v>1093</v>
      </c>
      <c r="E378" s="335">
        <v>4036</v>
      </c>
      <c r="F378" s="385">
        <v>2.4460299999999998E-4</v>
      </c>
      <c r="G378" s="4" t="s">
        <v>1093</v>
      </c>
      <c r="H378" s="99">
        <v>-0.16628795699999999</v>
      </c>
      <c r="I378" s="217">
        <v>3.6800839999999999E-4</v>
      </c>
      <c r="J378" s="1"/>
      <c r="K378" s="1"/>
      <c r="L378" s="1"/>
      <c r="M378" s="4"/>
      <c r="N378" s="1"/>
      <c r="O378" s="1"/>
      <c r="P378" s="1"/>
      <c r="Q378" s="1"/>
      <c r="R378" s="1"/>
      <c r="S378" s="1"/>
      <c r="T378" s="1"/>
      <c r="U378" s="1"/>
    </row>
    <row r="379" spans="1:21" ht="22.5" x14ac:dyDescent="0.2">
      <c r="A379" s="94" t="s">
        <v>389</v>
      </c>
      <c r="B379" s="408" t="s">
        <v>4224</v>
      </c>
      <c r="C379" s="111">
        <v>-2.1428571E-2</v>
      </c>
      <c r="D379" s="4" t="s">
        <v>1093</v>
      </c>
      <c r="E379" s="335">
        <v>272</v>
      </c>
      <c r="F379" s="385">
        <v>1.6484600000000001E-5</v>
      </c>
      <c r="G379" s="4" t="s">
        <v>1093</v>
      </c>
      <c r="H379" s="99">
        <v>-7.2992700000000001E-3</v>
      </c>
      <c r="I379" s="217">
        <v>9.1430661000000002E-7</v>
      </c>
      <c r="J379" s="1"/>
      <c r="K379" s="1"/>
      <c r="L379" s="1"/>
      <c r="M379" s="4"/>
      <c r="N379" s="1"/>
      <c r="O379" s="1"/>
      <c r="P379" s="1"/>
      <c r="Q379" s="1"/>
      <c r="R379" s="1"/>
      <c r="S379" s="1"/>
      <c r="T379" s="1"/>
      <c r="U379" s="1"/>
    </row>
    <row r="380" spans="1:21" x14ac:dyDescent="0.2">
      <c r="A380" s="94" t="s">
        <v>390</v>
      </c>
      <c r="B380" s="408" t="s">
        <v>4225</v>
      </c>
      <c r="C380" s="111">
        <v>0.875</v>
      </c>
      <c r="D380" s="4" t="s">
        <v>1093</v>
      </c>
      <c r="E380" s="335" t="s">
        <v>6906</v>
      </c>
      <c r="F380" s="385">
        <v>5.4544779999999996E-7</v>
      </c>
      <c r="G380" s="4" t="s">
        <v>1093</v>
      </c>
      <c r="H380" s="99">
        <v>-0.4</v>
      </c>
      <c r="I380" s="217">
        <v>2.7429197999999999E-6</v>
      </c>
      <c r="J380" s="1"/>
      <c r="K380" s="1"/>
      <c r="L380" s="1"/>
      <c r="M380" s="4"/>
      <c r="N380" s="1"/>
      <c r="O380" s="1"/>
      <c r="P380" s="1"/>
      <c r="Q380" s="1"/>
      <c r="R380" s="1"/>
      <c r="S380" s="1"/>
      <c r="T380" s="1"/>
      <c r="U380" s="1"/>
    </row>
    <row r="381" spans="1:21" x14ac:dyDescent="0.2">
      <c r="A381" s="94" t="s">
        <v>391</v>
      </c>
      <c r="B381" s="408" t="s">
        <v>4226</v>
      </c>
      <c r="C381" s="111">
        <v>6.2647754099999994E-2</v>
      </c>
      <c r="D381" s="4" t="s">
        <v>1093</v>
      </c>
      <c r="E381" s="335">
        <v>1592</v>
      </c>
      <c r="F381" s="385">
        <v>9.6483699999999999E-5</v>
      </c>
      <c r="G381" s="4" t="s">
        <v>1093</v>
      </c>
      <c r="H381" s="99">
        <v>-0.114571746</v>
      </c>
      <c r="I381" s="217">
        <v>9.4173599999999996E-5</v>
      </c>
      <c r="J381" s="1"/>
      <c r="K381" s="1"/>
      <c r="L381" s="1"/>
      <c r="M381" s="4"/>
      <c r="N381" s="1"/>
      <c r="O381" s="1"/>
      <c r="P381" s="1"/>
      <c r="Q381" s="1"/>
      <c r="R381" s="1"/>
      <c r="S381" s="1"/>
      <c r="T381" s="1"/>
      <c r="U381" s="1"/>
    </row>
    <row r="382" spans="1:21" x14ac:dyDescent="0.2">
      <c r="A382" s="94" t="s">
        <v>392</v>
      </c>
      <c r="B382" s="408" t="s">
        <v>4227</v>
      </c>
      <c r="C382" s="111">
        <v>3.3053221299999998E-2</v>
      </c>
      <c r="D382" s="4" t="s">
        <v>1093</v>
      </c>
      <c r="E382" s="335">
        <v>1575</v>
      </c>
      <c r="F382" s="385">
        <v>9.5453399999999997E-5</v>
      </c>
      <c r="G382" s="4" t="s">
        <v>1093</v>
      </c>
      <c r="H382" s="99">
        <v>-0.14587852500000001</v>
      </c>
      <c r="I382" s="217">
        <v>1.2297419999999999E-4</v>
      </c>
      <c r="J382" s="1"/>
      <c r="K382" s="1"/>
      <c r="L382" s="1"/>
      <c r="M382" s="4"/>
      <c r="N382" s="1"/>
      <c r="O382" s="1"/>
      <c r="P382" s="1"/>
      <c r="Q382" s="1"/>
      <c r="R382" s="1"/>
      <c r="S382" s="1"/>
      <c r="T382" s="1"/>
      <c r="U382" s="1"/>
    </row>
    <row r="383" spans="1:21" x14ac:dyDescent="0.2">
      <c r="A383" s="94" t="s">
        <v>393</v>
      </c>
      <c r="B383" s="408" t="s">
        <v>4228</v>
      </c>
      <c r="C383" s="111">
        <v>0.16088591729999999</v>
      </c>
      <c r="D383" s="4" t="s">
        <v>1093</v>
      </c>
      <c r="E383" s="335">
        <v>6995</v>
      </c>
      <c r="F383" s="385">
        <v>4.2393420000000001E-4</v>
      </c>
      <c r="G383" s="4" t="s">
        <v>1093</v>
      </c>
      <c r="H383" s="99">
        <v>-0.16066714700000001</v>
      </c>
      <c r="I383" s="217">
        <v>6.1212829999999997E-4</v>
      </c>
      <c r="J383" s="1"/>
      <c r="K383" s="1"/>
      <c r="L383" s="1"/>
      <c r="M383" s="4"/>
      <c r="N383" s="1"/>
      <c r="O383" s="1"/>
      <c r="P383" s="1"/>
      <c r="Q383" s="1"/>
      <c r="R383" s="1"/>
      <c r="S383" s="1"/>
      <c r="T383" s="1"/>
      <c r="U383" s="1"/>
    </row>
    <row r="384" spans="1:21" x14ac:dyDescent="0.2">
      <c r="A384" s="94" t="s">
        <v>394</v>
      </c>
      <c r="B384" s="408" t="s">
        <v>4229</v>
      </c>
      <c r="C384" s="111">
        <v>-4.4846576999999999E-2</v>
      </c>
      <c r="D384" s="4" t="s">
        <v>1093</v>
      </c>
      <c r="E384" s="335">
        <v>925</v>
      </c>
      <c r="F384" s="385">
        <v>5.6059900000000002E-5</v>
      </c>
      <c r="G384" s="4" t="s">
        <v>1093</v>
      </c>
      <c r="H384" s="99">
        <v>-0.23805601300000001</v>
      </c>
      <c r="I384" s="217">
        <v>1.321173E-4</v>
      </c>
      <c r="J384" s="1"/>
      <c r="K384" s="1"/>
      <c r="L384" s="1"/>
      <c r="M384" s="4"/>
      <c r="N384" s="1"/>
      <c r="O384" s="1"/>
      <c r="P384" s="1"/>
      <c r="Q384" s="1"/>
      <c r="R384" s="1"/>
      <c r="S384" s="1"/>
      <c r="T384" s="1"/>
      <c r="U384" s="1"/>
    </row>
    <row r="385" spans="1:21" ht="33.75" x14ac:dyDescent="0.2">
      <c r="A385" s="94" t="s">
        <v>395</v>
      </c>
      <c r="B385" s="408" t="s">
        <v>4230</v>
      </c>
      <c r="C385" s="111">
        <v>4.3137254899999998E-2</v>
      </c>
      <c r="D385" s="4" t="s">
        <v>1093</v>
      </c>
      <c r="E385" s="335">
        <v>1560</v>
      </c>
      <c r="F385" s="385">
        <v>9.4544300000000002E-5</v>
      </c>
      <c r="G385" s="4" t="s">
        <v>1093</v>
      </c>
      <c r="H385" s="99">
        <v>-0.16219119200000001</v>
      </c>
      <c r="I385" s="217">
        <v>1.3806030000000001E-4</v>
      </c>
      <c r="J385" s="1"/>
      <c r="K385" s="1"/>
      <c r="L385" s="1"/>
      <c r="M385" s="4"/>
      <c r="N385" s="1"/>
      <c r="O385" s="1"/>
      <c r="P385" s="1"/>
      <c r="Q385" s="1"/>
      <c r="R385" s="1"/>
      <c r="S385" s="1"/>
      <c r="T385" s="1"/>
      <c r="U385" s="1"/>
    </row>
    <row r="386" spans="1:21" x14ac:dyDescent="0.2">
      <c r="A386" s="94" t="s">
        <v>396</v>
      </c>
      <c r="B386" s="408" t="s">
        <v>4231</v>
      </c>
      <c r="C386" s="111">
        <v>-0.20517928299999999</v>
      </c>
      <c r="D386" s="4" t="s">
        <v>1093</v>
      </c>
      <c r="E386" s="335">
        <v>794</v>
      </c>
      <c r="F386" s="385">
        <v>4.8120600000000001E-5</v>
      </c>
      <c r="G386" s="4" t="s">
        <v>1093</v>
      </c>
      <c r="H386" s="99">
        <v>-0.33667502100000002</v>
      </c>
      <c r="I386" s="217">
        <v>1.842328E-4</v>
      </c>
      <c r="J386" s="1"/>
      <c r="K386" s="1"/>
      <c r="L386" s="1"/>
      <c r="M386" s="4"/>
      <c r="N386" s="1"/>
      <c r="O386" s="1"/>
      <c r="P386" s="1"/>
      <c r="Q386" s="1"/>
      <c r="R386" s="1"/>
      <c r="S386" s="1"/>
      <c r="T386" s="1"/>
      <c r="U386" s="1"/>
    </row>
    <row r="387" spans="1:21" x14ac:dyDescent="0.2">
      <c r="A387" s="94" t="s">
        <v>397</v>
      </c>
      <c r="B387" s="408" t="s">
        <v>4232</v>
      </c>
      <c r="C387" s="111">
        <v>-8.9717526000000006E-2</v>
      </c>
      <c r="D387" s="4" t="s">
        <v>1093</v>
      </c>
      <c r="E387" s="335">
        <v>11054</v>
      </c>
      <c r="F387" s="385">
        <v>6.6993109999999995E-4</v>
      </c>
      <c r="G387" s="4" t="s">
        <v>1093</v>
      </c>
      <c r="H387" s="99">
        <v>-0.35033793699999999</v>
      </c>
      <c r="I387" s="217">
        <v>2.7250909000000002E-3</v>
      </c>
      <c r="J387" s="1"/>
      <c r="K387" s="1"/>
      <c r="L387" s="1"/>
      <c r="M387" s="4"/>
      <c r="N387" s="1"/>
      <c r="O387" s="1"/>
      <c r="P387" s="1"/>
      <c r="Q387" s="1"/>
      <c r="R387" s="1"/>
      <c r="S387" s="1"/>
      <c r="T387" s="1"/>
      <c r="U387" s="1"/>
    </row>
    <row r="388" spans="1:21" ht="22.5" x14ac:dyDescent="0.2">
      <c r="A388" s="94" t="s">
        <v>398</v>
      </c>
      <c r="B388" s="408" t="s">
        <v>4233</v>
      </c>
      <c r="C388" s="111">
        <v>2.52880022E-2</v>
      </c>
      <c r="D388" s="4" t="s">
        <v>1093</v>
      </c>
      <c r="E388" s="335">
        <v>6493</v>
      </c>
      <c r="F388" s="385">
        <v>3.9351030000000001E-4</v>
      </c>
      <c r="G388" s="4" t="s">
        <v>1093</v>
      </c>
      <c r="H388" s="99">
        <v>-0.11030419299999999</v>
      </c>
      <c r="I388" s="217">
        <v>3.6800839999999999E-4</v>
      </c>
      <c r="J388" s="1"/>
      <c r="K388" s="1"/>
      <c r="L388" s="1"/>
      <c r="M388" s="4"/>
      <c r="N388" s="1"/>
      <c r="O388" s="1"/>
      <c r="P388" s="1"/>
      <c r="Q388" s="1"/>
      <c r="R388" s="1"/>
      <c r="S388" s="1"/>
      <c r="T388" s="1"/>
      <c r="U388" s="1"/>
    </row>
    <row r="389" spans="1:21" ht="22.5" x14ac:dyDescent="0.2">
      <c r="A389" s="94" t="s">
        <v>399</v>
      </c>
      <c r="B389" s="408" t="s">
        <v>4234</v>
      </c>
      <c r="C389" s="111">
        <v>-3.9116947999999999E-2</v>
      </c>
      <c r="D389" s="4" t="s">
        <v>1093</v>
      </c>
      <c r="E389" s="335">
        <v>20174</v>
      </c>
      <c r="F389" s="385">
        <v>1.2226515999999999E-3</v>
      </c>
      <c r="G389" s="4" t="s">
        <v>1093</v>
      </c>
      <c r="H389" s="99">
        <v>-0.154200906</v>
      </c>
      <c r="I389" s="217">
        <v>1.6814098999999999E-3</v>
      </c>
      <c r="J389" s="1"/>
      <c r="K389" s="1"/>
      <c r="L389" s="1"/>
      <c r="M389" s="4"/>
      <c r="N389" s="1"/>
      <c r="O389" s="1"/>
      <c r="P389" s="1"/>
      <c r="Q389" s="1"/>
      <c r="R389" s="1"/>
      <c r="S389" s="1"/>
      <c r="T389" s="1"/>
      <c r="U389" s="1"/>
    </row>
    <row r="390" spans="1:21" ht="22.5" x14ac:dyDescent="0.2">
      <c r="A390" s="94" t="s">
        <v>400</v>
      </c>
      <c r="B390" s="408" t="s">
        <v>4235</v>
      </c>
      <c r="C390" s="111">
        <v>-0.16176110699999999</v>
      </c>
      <c r="D390" s="4" t="s">
        <v>1093</v>
      </c>
      <c r="E390" s="335">
        <v>25933</v>
      </c>
      <c r="F390" s="385">
        <v>1.5716775E-3</v>
      </c>
      <c r="G390" s="4" t="s">
        <v>1093</v>
      </c>
      <c r="H390" s="99">
        <v>-0.311720367</v>
      </c>
      <c r="I390" s="217">
        <v>5.3692656E-3</v>
      </c>
      <c r="J390" s="1"/>
      <c r="K390" s="1"/>
      <c r="L390" s="1"/>
      <c r="M390" s="4"/>
      <c r="N390" s="1"/>
      <c r="O390" s="1"/>
      <c r="P390" s="1"/>
      <c r="Q390" s="1"/>
      <c r="R390" s="1"/>
      <c r="S390" s="1"/>
      <c r="T390" s="1"/>
      <c r="U390" s="1"/>
    </row>
    <row r="391" spans="1:21" x14ac:dyDescent="0.2">
      <c r="A391" s="94" t="s">
        <v>401</v>
      </c>
      <c r="B391" s="408" t="s">
        <v>4236</v>
      </c>
      <c r="C391" s="111">
        <v>1.97383907E-2</v>
      </c>
      <c r="D391" s="4" t="s">
        <v>1093</v>
      </c>
      <c r="E391" s="335">
        <v>50006</v>
      </c>
      <c r="F391" s="385">
        <v>3.0306292E-3</v>
      </c>
      <c r="G391" s="4" t="s">
        <v>1093</v>
      </c>
      <c r="H391" s="99">
        <v>-0.17552595100000001</v>
      </c>
      <c r="I391" s="217">
        <v>4.8668540999999999E-3</v>
      </c>
      <c r="J391" s="1"/>
      <c r="K391" s="1"/>
      <c r="L391" s="1"/>
      <c r="M391" s="4"/>
      <c r="N391" s="1"/>
      <c r="O391" s="1"/>
      <c r="P391" s="1"/>
      <c r="Q391" s="1"/>
      <c r="R391" s="1"/>
      <c r="S391" s="1"/>
      <c r="T391" s="1"/>
      <c r="U391" s="1"/>
    </row>
    <row r="392" spans="1:21" x14ac:dyDescent="0.2">
      <c r="A392" s="94" t="s">
        <v>402</v>
      </c>
      <c r="B392" s="408" t="s">
        <v>4237</v>
      </c>
      <c r="C392" s="111">
        <v>2.7838770400000001E-2</v>
      </c>
      <c r="D392" s="4" t="s">
        <v>1093</v>
      </c>
      <c r="E392" s="335">
        <v>11287</v>
      </c>
      <c r="F392" s="385">
        <v>6.8405210000000002E-4</v>
      </c>
      <c r="G392" s="4" t="s">
        <v>1093</v>
      </c>
      <c r="H392" s="99">
        <v>-0.13885709900000001</v>
      </c>
      <c r="I392" s="217">
        <v>8.3201900000000003E-4</v>
      </c>
      <c r="J392" s="1"/>
      <c r="K392" s="1"/>
      <c r="L392" s="1"/>
      <c r="M392" s="4"/>
      <c r="N392" s="1"/>
      <c r="O392" s="1"/>
      <c r="P392" s="1"/>
      <c r="Q392" s="1"/>
      <c r="R392" s="1"/>
      <c r="S392" s="1"/>
      <c r="T392" s="1"/>
      <c r="U392" s="1"/>
    </row>
    <row r="393" spans="1:21" x14ac:dyDescent="0.2">
      <c r="A393" s="94" t="s">
        <v>403</v>
      </c>
      <c r="B393" s="408" t="s">
        <v>4238</v>
      </c>
      <c r="C393" s="111">
        <v>8.5324232E-3</v>
      </c>
      <c r="D393" s="4" t="s">
        <v>1093</v>
      </c>
      <c r="E393" s="335">
        <v>24008</v>
      </c>
      <c r="F393" s="385">
        <v>1.4550123E-3</v>
      </c>
      <c r="G393" s="4" t="s">
        <v>1093</v>
      </c>
      <c r="H393" s="99">
        <v>-9.7273923999999998E-2</v>
      </c>
      <c r="I393" s="217">
        <v>1.1826555999999999E-3</v>
      </c>
      <c r="J393" s="1"/>
      <c r="K393" s="1"/>
      <c r="L393" s="1"/>
      <c r="M393" s="4"/>
      <c r="N393" s="1"/>
      <c r="O393" s="1"/>
      <c r="P393" s="1"/>
      <c r="Q393" s="1"/>
      <c r="R393" s="1"/>
      <c r="S393" s="1"/>
      <c r="T393" s="1"/>
      <c r="U393" s="1"/>
    </row>
    <row r="394" spans="1:21" x14ac:dyDescent="0.2">
      <c r="A394" s="94" t="s">
        <v>404</v>
      </c>
      <c r="B394" s="408" t="s">
        <v>4239</v>
      </c>
      <c r="C394" s="111">
        <v>4.6752805199999997E-2</v>
      </c>
      <c r="D394" s="4" t="s">
        <v>1093</v>
      </c>
      <c r="E394" s="335">
        <v>18341</v>
      </c>
      <c r="F394" s="385">
        <v>1.111562E-3</v>
      </c>
      <c r="G394" s="4" t="s">
        <v>1093</v>
      </c>
      <c r="H394" s="99">
        <v>-7.0380599999999996E-3</v>
      </c>
      <c r="I394" s="217">
        <v>5.9429899999999998E-5</v>
      </c>
      <c r="J394" s="1"/>
      <c r="K394" s="1"/>
      <c r="L394" s="1"/>
      <c r="M394" s="4"/>
      <c r="N394" s="1"/>
      <c r="O394" s="1"/>
      <c r="P394" s="1"/>
      <c r="Q394" s="1"/>
      <c r="R394" s="1"/>
      <c r="S394" s="1"/>
      <c r="T394" s="1"/>
      <c r="U394" s="1"/>
    </row>
    <row r="395" spans="1:21" x14ac:dyDescent="0.2">
      <c r="A395" s="94" t="s">
        <v>405</v>
      </c>
      <c r="B395" s="408" t="s">
        <v>4240</v>
      </c>
      <c r="C395" s="111">
        <v>-7.2733031000000004E-2</v>
      </c>
      <c r="D395" s="4" t="s">
        <v>1093</v>
      </c>
      <c r="E395" s="335">
        <v>12413</v>
      </c>
      <c r="F395" s="385">
        <v>7.5229370000000004E-4</v>
      </c>
      <c r="G395" s="4" t="s">
        <v>1093</v>
      </c>
      <c r="H395" s="99">
        <v>-0.29849726799999998</v>
      </c>
      <c r="I395" s="217">
        <v>2.3973118999999999E-3</v>
      </c>
      <c r="J395" s="1"/>
      <c r="K395" s="1"/>
      <c r="L395" s="1"/>
      <c r="M395" s="4"/>
      <c r="N395" s="1"/>
      <c r="O395" s="1"/>
      <c r="P395" s="1"/>
      <c r="Q395" s="1"/>
      <c r="R395" s="1"/>
      <c r="S395" s="1"/>
      <c r="T395" s="1"/>
      <c r="U395" s="1"/>
    </row>
    <row r="396" spans="1:21" ht="22.5" x14ac:dyDescent="0.2">
      <c r="A396" s="94" t="s">
        <v>406</v>
      </c>
      <c r="B396" s="408" t="s">
        <v>4241</v>
      </c>
      <c r="C396" s="111">
        <v>-8.3261057999999999E-2</v>
      </c>
      <c r="D396" s="4" t="s">
        <v>1093</v>
      </c>
      <c r="E396" s="335">
        <v>939</v>
      </c>
      <c r="F396" s="385">
        <v>5.6908399999999999E-5</v>
      </c>
      <c r="G396" s="4" t="s">
        <v>1093</v>
      </c>
      <c r="H396" s="99">
        <v>-0.111636708</v>
      </c>
      <c r="I396" s="217">
        <v>5.3944099999999997E-5</v>
      </c>
      <c r="J396" s="1"/>
      <c r="K396" s="1"/>
      <c r="L396" s="1"/>
      <c r="M396" s="4"/>
      <c r="N396" s="1"/>
      <c r="O396" s="1"/>
      <c r="P396" s="1"/>
      <c r="Q396" s="1"/>
      <c r="R396" s="1"/>
      <c r="S396" s="1"/>
      <c r="T396" s="1"/>
      <c r="U396" s="1"/>
    </row>
    <row r="397" spans="1:21" ht="22.5" x14ac:dyDescent="0.2">
      <c r="A397" s="94" t="s">
        <v>407</v>
      </c>
      <c r="B397" s="408" t="s">
        <v>4242</v>
      </c>
      <c r="C397" s="111">
        <v>1.53524075E-2</v>
      </c>
      <c r="D397" s="4" t="s">
        <v>1093</v>
      </c>
      <c r="E397" s="335">
        <v>3782</v>
      </c>
      <c r="F397" s="385">
        <v>2.2920929999999999E-4</v>
      </c>
      <c r="G397" s="4" t="s">
        <v>1093</v>
      </c>
      <c r="H397" s="99">
        <v>-0.13356242800000001</v>
      </c>
      <c r="I397" s="217">
        <v>2.6652039999999999E-4</v>
      </c>
      <c r="J397" s="1"/>
      <c r="K397" s="1"/>
      <c r="L397" s="1"/>
      <c r="M397" s="4"/>
      <c r="N397" s="1"/>
      <c r="O397" s="1"/>
      <c r="P397" s="1"/>
      <c r="Q397" s="1"/>
      <c r="R397" s="1"/>
      <c r="S397" s="1"/>
      <c r="T397" s="1"/>
      <c r="U397" s="1"/>
    </row>
    <row r="398" spans="1:21" x14ac:dyDescent="0.2">
      <c r="A398" s="94" t="s">
        <v>408</v>
      </c>
      <c r="B398" s="408" t="s">
        <v>4243</v>
      </c>
      <c r="C398" s="111">
        <v>-7.0078839999999998E-3</v>
      </c>
      <c r="D398" s="4" t="s">
        <v>1093</v>
      </c>
      <c r="E398" s="335">
        <v>7020</v>
      </c>
      <c r="F398" s="385">
        <v>4.2544929999999999E-4</v>
      </c>
      <c r="G398" s="4" t="s">
        <v>1093</v>
      </c>
      <c r="H398" s="99">
        <v>-0.115311909</v>
      </c>
      <c r="I398" s="217">
        <v>4.182953E-4</v>
      </c>
      <c r="J398" s="1"/>
      <c r="K398" s="1"/>
      <c r="L398" s="1"/>
      <c r="M398" s="4"/>
      <c r="N398" s="1"/>
      <c r="O398" s="1"/>
      <c r="P398" s="1"/>
      <c r="Q398" s="1"/>
      <c r="R398" s="1"/>
      <c r="S398" s="1"/>
      <c r="T398" s="1"/>
      <c r="U398" s="1"/>
    </row>
    <row r="399" spans="1:21" ht="22.5" x14ac:dyDescent="0.2">
      <c r="A399" s="94" t="s">
        <v>409</v>
      </c>
      <c r="B399" s="408" t="s">
        <v>4244</v>
      </c>
      <c r="C399" s="111">
        <v>2.0697719699999999E-2</v>
      </c>
      <c r="D399" s="4" t="s">
        <v>1093</v>
      </c>
      <c r="E399" s="335">
        <v>86062</v>
      </c>
      <c r="F399" s="385">
        <v>5.2158142999999997E-3</v>
      </c>
      <c r="G399" s="4" t="s">
        <v>1093</v>
      </c>
      <c r="H399" s="99">
        <v>-0.178358665</v>
      </c>
      <c r="I399" s="217">
        <v>8.5405380999999999E-3</v>
      </c>
      <c r="J399" s="1"/>
      <c r="K399" s="1"/>
      <c r="L399" s="1"/>
      <c r="M399" s="4"/>
      <c r="N399" s="1"/>
      <c r="O399" s="1"/>
      <c r="P399" s="1"/>
      <c r="Q399" s="1"/>
      <c r="R399" s="1"/>
      <c r="S399" s="1"/>
      <c r="T399" s="1"/>
      <c r="U399" s="1"/>
    </row>
    <row r="400" spans="1:21" ht="22.5" x14ac:dyDescent="0.2">
      <c r="A400" s="94" t="s">
        <v>410</v>
      </c>
      <c r="B400" s="408" t="s">
        <v>4245</v>
      </c>
      <c r="C400" s="111">
        <v>-8.9962600000000007E-3</v>
      </c>
      <c r="D400" s="4" t="s">
        <v>1093</v>
      </c>
      <c r="E400" s="335">
        <v>8311</v>
      </c>
      <c r="F400" s="385">
        <v>5.0369070000000002E-4</v>
      </c>
      <c r="G400" s="4" t="s">
        <v>1093</v>
      </c>
      <c r="H400" s="99">
        <v>-0.15228478200000001</v>
      </c>
      <c r="I400" s="217">
        <v>6.8252989999999995E-4</v>
      </c>
      <c r="J400" s="1"/>
      <c r="K400" s="1"/>
      <c r="L400" s="1"/>
      <c r="M400" s="4"/>
      <c r="N400" s="1"/>
      <c r="O400" s="1"/>
      <c r="P400" s="1"/>
      <c r="Q400" s="1"/>
      <c r="R400" s="1"/>
      <c r="S400" s="1"/>
      <c r="T400" s="1"/>
      <c r="U400" s="1"/>
    </row>
    <row r="401" spans="1:21" ht="22.5" x14ac:dyDescent="0.2">
      <c r="A401" s="94" t="s">
        <v>411</v>
      </c>
      <c r="B401" s="408" t="s">
        <v>4246</v>
      </c>
      <c r="C401" s="111">
        <v>1.15935919E-2</v>
      </c>
      <c r="D401" s="4" t="s">
        <v>1093</v>
      </c>
      <c r="E401" s="335">
        <v>3062</v>
      </c>
      <c r="F401" s="385">
        <v>1.855735E-4</v>
      </c>
      <c r="G401" s="4" t="s">
        <v>1093</v>
      </c>
      <c r="H401" s="99">
        <v>-0.361950406</v>
      </c>
      <c r="I401" s="217">
        <v>7.9407529999999998E-4</v>
      </c>
      <c r="J401" s="1"/>
      <c r="K401" s="1"/>
      <c r="L401" s="1"/>
      <c r="M401" s="4"/>
      <c r="N401" s="1"/>
      <c r="O401" s="1"/>
      <c r="P401" s="1"/>
      <c r="Q401" s="1"/>
      <c r="R401" s="1"/>
      <c r="S401" s="1"/>
      <c r="T401" s="1"/>
      <c r="U401" s="1"/>
    </row>
    <row r="402" spans="1:21" ht="22.5" x14ac:dyDescent="0.2">
      <c r="A402" s="94" t="s">
        <v>412</v>
      </c>
      <c r="B402" s="408" t="s">
        <v>4247</v>
      </c>
      <c r="C402" s="111">
        <v>-1.3899422E-2</v>
      </c>
      <c r="D402" s="4" t="s">
        <v>1093</v>
      </c>
      <c r="E402" s="335">
        <v>63341</v>
      </c>
      <c r="F402" s="385">
        <v>3.8388010000000002E-3</v>
      </c>
      <c r="G402" s="4" t="s">
        <v>1093</v>
      </c>
      <c r="H402" s="99">
        <v>-0.114272929</v>
      </c>
      <c r="I402" s="217">
        <v>3.7358567999999999E-3</v>
      </c>
      <c r="J402" s="1"/>
      <c r="K402" s="1"/>
      <c r="L402" s="1"/>
      <c r="M402" s="4"/>
      <c r="N402" s="1"/>
      <c r="O402" s="1"/>
      <c r="P402" s="1"/>
      <c r="Q402" s="1"/>
      <c r="R402" s="1"/>
      <c r="S402" s="1"/>
      <c r="T402" s="1"/>
      <c r="U402" s="1"/>
    </row>
    <row r="403" spans="1:21" ht="22.5" x14ac:dyDescent="0.2">
      <c r="A403" s="94" t="s">
        <v>413</v>
      </c>
      <c r="B403" s="408" t="s">
        <v>4248</v>
      </c>
      <c r="C403" s="111">
        <v>1.0649627E-3</v>
      </c>
      <c r="D403" s="4" t="s">
        <v>1093</v>
      </c>
      <c r="E403" s="335">
        <v>4804</v>
      </c>
      <c r="F403" s="385">
        <v>2.9114789999999999E-4</v>
      </c>
      <c r="G403" s="4" t="s">
        <v>1093</v>
      </c>
      <c r="H403" s="99">
        <v>-0.14822695</v>
      </c>
      <c r="I403" s="217">
        <v>3.8218019999999999E-4</v>
      </c>
      <c r="J403" s="1"/>
      <c r="K403" s="1"/>
      <c r="L403" s="1"/>
      <c r="M403" s="4"/>
      <c r="N403" s="1"/>
      <c r="O403" s="1"/>
      <c r="P403" s="1"/>
      <c r="Q403" s="1"/>
      <c r="R403" s="1"/>
      <c r="S403" s="1"/>
      <c r="T403" s="1"/>
      <c r="U403" s="1"/>
    </row>
    <row r="404" spans="1:21" ht="22.5" x14ac:dyDescent="0.2">
      <c r="A404" s="94" t="s">
        <v>414</v>
      </c>
      <c r="B404" s="408" t="s">
        <v>4249</v>
      </c>
      <c r="C404" s="111">
        <v>-9.5899369999999998E-3</v>
      </c>
      <c r="D404" s="4" t="s">
        <v>1093</v>
      </c>
      <c r="E404" s="335">
        <v>27525</v>
      </c>
      <c r="F404" s="385">
        <v>1.6681612000000001E-3</v>
      </c>
      <c r="G404" s="4" t="s">
        <v>1093</v>
      </c>
      <c r="H404" s="99">
        <v>-0.13467886400000001</v>
      </c>
      <c r="I404" s="217">
        <v>1.9584448E-3</v>
      </c>
      <c r="J404" s="1"/>
      <c r="K404" s="1"/>
      <c r="L404" s="1"/>
      <c r="M404" s="4"/>
      <c r="N404" s="1"/>
      <c r="O404" s="1"/>
      <c r="P404" s="1"/>
      <c r="Q404" s="1"/>
      <c r="R404" s="1"/>
      <c r="S404" s="1"/>
      <c r="T404" s="1"/>
      <c r="U404" s="1"/>
    </row>
    <row r="405" spans="1:21" ht="33.75" x14ac:dyDescent="0.2">
      <c r="A405" s="94" t="s">
        <v>415</v>
      </c>
      <c r="B405" s="408" t="s">
        <v>4250</v>
      </c>
      <c r="C405" s="111">
        <v>-6.6828679999999998E-3</v>
      </c>
      <c r="D405" s="4" t="s">
        <v>1093</v>
      </c>
      <c r="E405" s="335">
        <v>1410</v>
      </c>
      <c r="F405" s="385">
        <v>8.5453500000000004E-5</v>
      </c>
      <c r="G405" s="4" t="s">
        <v>1093</v>
      </c>
      <c r="H405" s="99">
        <v>-0.13761467899999999</v>
      </c>
      <c r="I405" s="217">
        <v>1.0285949999999999E-4</v>
      </c>
      <c r="J405" s="1"/>
      <c r="K405" s="1"/>
      <c r="L405" s="1"/>
      <c r="M405" s="4"/>
      <c r="N405" s="1"/>
      <c r="O405" s="1"/>
      <c r="P405" s="1"/>
      <c r="Q405" s="1"/>
      <c r="R405" s="1"/>
      <c r="S405" s="1"/>
      <c r="T405" s="1"/>
      <c r="U405" s="1"/>
    </row>
    <row r="406" spans="1:21" ht="22.5" x14ac:dyDescent="0.2">
      <c r="A406" s="94" t="s">
        <v>416</v>
      </c>
      <c r="B406" s="408" t="s">
        <v>4251</v>
      </c>
      <c r="C406" s="111">
        <v>1.73160173E-2</v>
      </c>
      <c r="D406" s="4" t="s">
        <v>1093</v>
      </c>
      <c r="E406" s="335">
        <v>4018</v>
      </c>
      <c r="F406" s="385">
        <v>2.4351209999999999E-4</v>
      </c>
      <c r="G406" s="4" t="s">
        <v>1093</v>
      </c>
      <c r="H406" s="99">
        <v>-5.0118203E-2</v>
      </c>
      <c r="I406" s="217">
        <v>9.69165E-5</v>
      </c>
      <c r="J406" s="1"/>
      <c r="K406" s="1"/>
      <c r="L406" s="1"/>
      <c r="M406" s="4"/>
      <c r="N406" s="1"/>
      <c r="O406" s="1"/>
      <c r="P406" s="1"/>
      <c r="Q406" s="1"/>
      <c r="R406" s="1"/>
      <c r="S406" s="1"/>
      <c r="T406" s="1"/>
      <c r="U406" s="1"/>
    </row>
    <row r="407" spans="1:21" ht="33.75" x14ac:dyDescent="0.2">
      <c r="A407" s="94" t="s">
        <v>417</v>
      </c>
      <c r="B407" s="408" t="s">
        <v>4252</v>
      </c>
      <c r="C407" s="111">
        <v>-9.7907359999999995E-3</v>
      </c>
      <c r="D407" s="4" t="s">
        <v>1093</v>
      </c>
      <c r="E407" s="335">
        <v>17686</v>
      </c>
      <c r="F407" s="385">
        <v>1.0718654999999999E-3</v>
      </c>
      <c r="G407" s="4" t="s">
        <v>1093</v>
      </c>
      <c r="H407" s="99">
        <v>-3.9169880999999997E-2</v>
      </c>
      <c r="I407" s="217">
        <v>3.296075E-4</v>
      </c>
      <c r="J407" s="1"/>
      <c r="K407" s="1"/>
      <c r="L407" s="1"/>
      <c r="M407" s="4"/>
      <c r="N407" s="1"/>
      <c r="O407" s="1"/>
      <c r="P407" s="1"/>
      <c r="Q407" s="1"/>
      <c r="R407" s="1"/>
      <c r="S407" s="1"/>
      <c r="T407" s="1"/>
      <c r="U407" s="1"/>
    </row>
    <row r="408" spans="1:21" ht="33.75" x14ac:dyDescent="0.2">
      <c r="A408" s="94" t="s">
        <v>418</v>
      </c>
      <c r="B408" s="408" t="s">
        <v>4253</v>
      </c>
      <c r="C408" s="111">
        <v>-2.5404889999999999E-3</v>
      </c>
      <c r="D408" s="4" t="s">
        <v>1093</v>
      </c>
      <c r="E408" s="335">
        <v>7927</v>
      </c>
      <c r="F408" s="385">
        <v>4.8041829999999997E-4</v>
      </c>
      <c r="G408" s="4" t="s">
        <v>1093</v>
      </c>
      <c r="H408" s="99">
        <v>-0.15876048000000001</v>
      </c>
      <c r="I408" s="217">
        <v>6.8390129999999999E-4</v>
      </c>
      <c r="J408" s="1"/>
      <c r="K408" s="1"/>
      <c r="L408" s="1"/>
      <c r="M408" s="4"/>
      <c r="N408" s="1"/>
      <c r="O408" s="1"/>
      <c r="P408" s="1"/>
      <c r="Q408" s="1"/>
      <c r="R408" s="1"/>
      <c r="S408" s="1"/>
      <c r="T408" s="1"/>
      <c r="U408" s="1"/>
    </row>
    <row r="409" spans="1:21" ht="33.75" x14ac:dyDescent="0.2">
      <c r="A409" s="94" t="s">
        <v>419</v>
      </c>
      <c r="B409" s="408" t="s">
        <v>4254</v>
      </c>
      <c r="C409" s="111">
        <v>-1.3152878E-2</v>
      </c>
      <c r="D409" s="4" t="s">
        <v>1093</v>
      </c>
      <c r="E409" s="335">
        <v>4209</v>
      </c>
      <c r="F409" s="385">
        <v>2.5508779999999998E-4</v>
      </c>
      <c r="G409" s="4" t="s">
        <v>1093</v>
      </c>
      <c r="H409" s="99">
        <v>-0.18698087699999999</v>
      </c>
      <c r="I409" s="217">
        <v>4.4252439999999999E-4</v>
      </c>
      <c r="J409" s="1"/>
      <c r="K409" s="1"/>
      <c r="L409" s="1"/>
      <c r="M409" s="4"/>
      <c r="N409" s="1"/>
      <c r="O409" s="1"/>
      <c r="P409" s="1"/>
      <c r="Q409" s="1"/>
      <c r="R409" s="1"/>
      <c r="S409" s="1"/>
      <c r="T409" s="1"/>
      <c r="U409" s="1"/>
    </row>
    <row r="410" spans="1:21" ht="22.5" x14ac:dyDescent="0.2">
      <c r="A410" s="94" t="s">
        <v>420</v>
      </c>
      <c r="B410" s="408" t="s">
        <v>4255</v>
      </c>
      <c r="C410" s="111">
        <v>1.8867924500000001E-2</v>
      </c>
      <c r="D410" s="4" t="s">
        <v>1093</v>
      </c>
      <c r="E410" s="335">
        <v>708</v>
      </c>
      <c r="F410" s="385">
        <v>4.2908599999999998E-5</v>
      </c>
      <c r="G410" s="4" t="s">
        <v>1093</v>
      </c>
      <c r="H410" s="99">
        <v>-0.22875817000000001</v>
      </c>
      <c r="I410" s="217">
        <v>9.6002199999999994E-5</v>
      </c>
      <c r="J410" s="1"/>
      <c r="K410" s="1"/>
      <c r="L410" s="1"/>
      <c r="M410" s="4"/>
      <c r="N410" s="1"/>
      <c r="O410" s="1"/>
      <c r="P410" s="1"/>
      <c r="Q410" s="1"/>
      <c r="R410" s="1"/>
      <c r="S410" s="1"/>
      <c r="T410" s="1"/>
      <c r="U410" s="1"/>
    </row>
    <row r="411" spans="1:21" ht="22.5" x14ac:dyDescent="0.2">
      <c r="A411" s="94" t="s">
        <v>421</v>
      </c>
      <c r="B411" s="408" t="s">
        <v>4256</v>
      </c>
      <c r="C411" s="111">
        <v>-4.7232471999999998E-2</v>
      </c>
      <c r="D411" s="4" t="s">
        <v>1093</v>
      </c>
      <c r="E411" s="335">
        <v>3195</v>
      </c>
      <c r="F411" s="385">
        <v>1.9363400000000001E-4</v>
      </c>
      <c r="G411" s="4" t="s">
        <v>1093</v>
      </c>
      <c r="H411" s="99">
        <v>-0.175058095</v>
      </c>
      <c r="I411" s="217">
        <v>3.0994989999999999E-4</v>
      </c>
      <c r="J411" s="1"/>
      <c r="K411" s="1"/>
      <c r="L411" s="1"/>
      <c r="M411" s="4"/>
      <c r="N411" s="1"/>
      <c r="O411" s="1"/>
      <c r="P411" s="1"/>
      <c r="Q411" s="1"/>
      <c r="R411" s="1"/>
      <c r="S411" s="1"/>
      <c r="T411" s="1"/>
      <c r="U411" s="1"/>
    </row>
    <row r="412" spans="1:21" ht="22.5" x14ac:dyDescent="0.2">
      <c r="A412" s="94" t="s">
        <v>422</v>
      </c>
      <c r="B412" s="408" t="s">
        <v>4257</v>
      </c>
      <c r="C412" s="111">
        <v>2.8327832800000001E-2</v>
      </c>
      <c r="D412" s="4" t="s">
        <v>1093</v>
      </c>
      <c r="E412" s="335">
        <v>3288</v>
      </c>
      <c r="F412" s="385">
        <v>1.992703E-4</v>
      </c>
      <c r="G412" s="4" t="s">
        <v>1093</v>
      </c>
      <c r="H412" s="99">
        <v>-0.120620487</v>
      </c>
      <c r="I412" s="217">
        <v>2.0617610000000001E-4</v>
      </c>
      <c r="J412" s="1"/>
      <c r="K412" s="1"/>
      <c r="L412" s="1"/>
      <c r="M412" s="4"/>
      <c r="N412" s="1"/>
      <c r="O412" s="1"/>
      <c r="P412" s="1"/>
      <c r="Q412" s="1"/>
      <c r="R412" s="1"/>
      <c r="S412" s="1"/>
      <c r="T412" s="1"/>
      <c r="U412" s="1"/>
    </row>
    <row r="413" spans="1:21" ht="33.75" x14ac:dyDescent="0.2">
      <c r="A413" s="94" t="s">
        <v>423</v>
      </c>
      <c r="B413" s="408" t="s">
        <v>4258</v>
      </c>
      <c r="C413" s="111">
        <v>1.9158310000000001E-4</v>
      </c>
      <c r="D413" s="4" t="s">
        <v>1093</v>
      </c>
      <c r="E413" s="335">
        <v>14889</v>
      </c>
      <c r="F413" s="385">
        <v>9.0235249999999999E-4</v>
      </c>
      <c r="G413" s="4" t="s">
        <v>1093</v>
      </c>
      <c r="H413" s="99">
        <v>-4.9355126999999999E-2</v>
      </c>
      <c r="I413" s="217">
        <v>3.5337949999999997E-4</v>
      </c>
      <c r="J413" s="1"/>
      <c r="K413" s="1"/>
      <c r="L413" s="1"/>
      <c r="M413" s="4"/>
      <c r="N413" s="1"/>
      <c r="O413" s="1"/>
      <c r="P413" s="1"/>
      <c r="Q413" s="1"/>
      <c r="R413" s="1"/>
      <c r="S413" s="1"/>
      <c r="T413" s="1"/>
      <c r="U413" s="1"/>
    </row>
    <row r="414" spans="1:21" ht="33.75" x14ac:dyDescent="0.2">
      <c r="A414" s="94" t="s">
        <v>424</v>
      </c>
      <c r="B414" s="408" t="s">
        <v>4259</v>
      </c>
      <c r="C414" s="111">
        <v>2.2965879299999999E-2</v>
      </c>
      <c r="D414" s="4" t="s">
        <v>1093</v>
      </c>
      <c r="E414" s="335">
        <v>2084</v>
      </c>
      <c r="F414" s="385">
        <v>1.263015E-4</v>
      </c>
      <c r="G414" s="4" t="s">
        <v>1093</v>
      </c>
      <c r="H414" s="99">
        <v>-0.331622835</v>
      </c>
      <c r="I414" s="217">
        <v>4.726965E-4</v>
      </c>
      <c r="J414" s="1"/>
      <c r="K414" s="1"/>
      <c r="L414" s="1"/>
      <c r="M414" s="4"/>
      <c r="N414" s="1"/>
      <c r="O414" s="1"/>
      <c r="P414" s="1"/>
      <c r="Q414" s="1"/>
      <c r="R414" s="1"/>
      <c r="S414" s="1"/>
      <c r="T414" s="1"/>
      <c r="U414" s="1"/>
    </row>
    <row r="415" spans="1:21" ht="22.5" x14ac:dyDescent="0.2">
      <c r="A415" s="94" t="s">
        <v>425</v>
      </c>
      <c r="B415" s="408" t="s">
        <v>4260</v>
      </c>
      <c r="C415" s="111">
        <v>5.4029322099999999E-2</v>
      </c>
      <c r="D415" s="4" t="s">
        <v>1093</v>
      </c>
      <c r="E415" s="335">
        <v>105510</v>
      </c>
      <c r="F415" s="385">
        <v>6.3944663999999998E-3</v>
      </c>
      <c r="G415" s="4" t="s">
        <v>1093</v>
      </c>
      <c r="H415" s="99">
        <v>-1.5039067999999999E-2</v>
      </c>
      <c r="I415" s="217">
        <v>7.3647399999999998E-4</v>
      </c>
      <c r="J415" s="1"/>
      <c r="K415" s="1"/>
      <c r="L415" s="1"/>
      <c r="M415" s="4"/>
      <c r="N415" s="1"/>
      <c r="O415" s="1"/>
      <c r="P415" s="1"/>
      <c r="Q415" s="1"/>
      <c r="R415" s="1"/>
      <c r="S415" s="1"/>
      <c r="T415" s="1"/>
      <c r="U415" s="1"/>
    </row>
    <row r="416" spans="1:21" ht="22.5" x14ac:dyDescent="0.2">
      <c r="A416" s="94" t="s">
        <v>426</v>
      </c>
      <c r="B416" s="408" t="s">
        <v>4261</v>
      </c>
      <c r="C416" s="111">
        <v>0.11066053889999999</v>
      </c>
      <c r="D416" s="4" t="s">
        <v>1093</v>
      </c>
      <c r="E416" s="335">
        <v>11460</v>
      </c>
      <c r="F416" s="385">
        <v>6.9453690000000003E-4</v>
      </c>
      <c r="G416" s="4" t="s">
        <v>1093</v>
      </c>
      <c r="H416" s="99">
        <v>-7.0182555999999993E-2</v>
      </c>
      <c r="I416" s="217">
        <v>3.9543759999999999E-4</v>
      </c>
      <c r="J416" s="1"/>
      <c r="K416" s="1"/>
      <c r="L416" s="1"/>
      <c r="M416" s="4"/>
      <c r="N416" s="1"/>
      <c r="O416" s="1"/>
      <c r="P416" s="1"/>
      <c r="Q416" s="1"/>
      <c r="R416" s="1"/>
      <c r="S416" s="1"/>
      <c r="T416" s="1"/>
      <c r="U416" s="1"/>
    </row>
    <row r="417" spans="1:21" ht="33.75" x14ac:dyDescent="0.2">
      <c r="A417" s="94" t="s">
        <v>427</v>
      </c>
      <c r="B417" s="408" t="s">
        <v>4262</v>
      </c>
      <c r="C417" s="111">
        <v>3.6390658200000002E-2</v>
      </c>
      <c r="D417" s="4" t="s">
        <v>1093</v>
      </c>
      <c r="E417" s="335">
        <v>120355</v>
      </c>
      <c r="F417" s="385">
        <v>7.2941522E-3</v>
      </c>
      <c r="G417" s="4" t="s">
        <v>1093</v>
      </c>
      <c r="H417" s="99">
        <v>-1.3766542E-2</v>
      </c>
      <c r="I417" s="217">
        <v>7.6801759999999995E-4</v>
      </c>
      <c r="J417" s="1"/>
      <c r="K417" s="1"/>
      <c r="L417" s="1"/>
      <c r="M417" s="4"/>
      <c r="N417" s="1"/>
      <c r="O417" s="1"/>
      <c r="P417" s="1"/>
      <c r="Q417" s="1"/>
      <c r="R417" s="1"/>
      <c r="S417" s="1"/>
      <c r="T417" s="1"/>
      <c r="U417" s="1"/>
    </row>
    <row r="418" spans="1:21" x14ac:dyDescent="0.2">
      <c r="A418" s="94" t="s">
        <v>428</v>
      </c>
      <c r="B418" s="408" t="s">
        <v>4263</v>
      </c>
      <c r="C418" s="111">
        <v>-1.2821559999999999E-2</v>
      </c>
      <c r="D418" s="4" t="s">
        <v>1093</v>
      </c>
      <c r="E418" s="335">
        <v>10628</v>
      </c>
      <c r="F418" s="385">
        <v>6.4411320000000005E-4</v>
      </c>
      <c r="G418" s="4" t="s">
        <v>1093</v>
      </c>
      <c r="H418" s="99">
        <v>-0.12078094</v>
      </c>
      <c r="I418" s="217">
        <v>6.6744380000000004E-4</v>
      </c>
      <c r="J418" s="1"/>
      <c r="K418" s="1"/>
      <c r="L418" s="1"/>
      <c r="M418" s="4"/>
      <c r="N418" s="1"/>
      <c r="O418" s="1"/>
      <c r="P418" s="1"/>
      <c r="Q418" s="1"/>
      <c r="R418" s="1"/>
      <c r="S418" s="1"/>
      <c r="T418" s="1"/>
      <c r="U418" s="1"/>
    </row>
    <row r="419" spans="1:21" ht="33.75" x14ac:dyDescent="0.2">
      <c r="A419" s="94" t="s">
        <v>429</v>
      </c>
      <c r="B419" s="408" t="s">
        <v>4264</v>
      </c>
      <c r="C419" s="111">
        <v>2.76621334E-2</v>
      </c>
      <c r="D419" s="4" t="s">
        <v>1093</v>
      </c>
      <c r="E419" s="335">
        <v>10050</v>
      </c>
      <c r="F419" s="385">
        <v>6.0908339999999998E-4</v>
      </c>
      <c r="G419" s="4" t="s">
        <v>1093</v>
      </c>
      <c r="H419" s="99">
        <v>-9.5246669000000006E-2</v>
      </c>
      <c r="I419" s="217">
        <v>4.8366819999999999E-4</v>
      </c>
      <c r="J419" s="1"/>
      <c r="K419" s="1"/>
      <c r="L419" s="1"/>
      <c r="M419" s="4"/>
      <c r="N419" s="1"/>
      <c r="O419" s="1"/>
      <c r="P419" s="1"/>
      <c r="Q419" s="1"/>
      <c r="R419" s="1"/>
      <c r="S419" s="1"/>
      <c r="T419" s="1"/>
      <c r="U419" s="1"/>
    </row>
    <row r="420" spans="1:21" ht="45" x14ac:dyDescent="0.2">
      <c r="A420" s="94" t="s">
        <v>430</v>
      </c>
      <c r="B420" s="408" t="s">
        <v>4265</v>
      </c>
      <c r="C420" s="111">
        <v>0.19310344830000001</v>
      </c>
      <c r="D420" s="4" t="s">
        <v>1093</v>
      </c>
      <c r="E420" s="335">
        <v>1990</v>
      </c>
      <c r="F420" s="385">
        <v>1.206046E-4</v>
      </c>
      <c r="G420" s="4" t="s">
        <v>1093</v>
      </c>
      <c r="H420" s="99">
        <v>-0.115162294</v>
      </c>
      <c r="I420" s="217">
        <v>1.184027E-4</v>
      </c>
      <c r="J420" s="1"/>
      <c r="K420" s="1"/>
      <c r="L420" s="1"/>
      <c r="M420" s="4"/>
      <c r="N420" s="1"/>
      <c r="O420" s="1"/>
      <c r="P420" s="1"/>
      <c r="Q420" s="1"/>
      <c r="R420" s="1"/>
      <c r="S420" s="1"/>
      <c r="T420" s="1"/>
      <c r="U420" s="1"/>
    </row>
    <row r="421" spans="1:21" ht="33.75" x14ac:dyDescent="0.2">
      <c r="A421" s="94" t="s">
        <v>431</v>
      </c>
      <c r="B421" s="408" t="s">
        <v>4266</v>
      </c>
      <c r="C421" s="111">
        <v>5.5544534999999997E-3</v>
      </c>
      <c r="D421" s="4" t="s">
        <v>1093</v>
      </c>
      <c r="E421" s="335">
        <v>4224</v>
      </c>
      <c r="F421" s="385">
        <v>2.5599679999999998E-4</v>
      </c>
      <c r="G421" s="4" t="s">
        <v>1093</v>
      </c>
      <c r="H421" s="99">
        <v>-0.166699546</v>
      </c>
      <c r="I421" s="217">
        <v>3.8629449999999998E-4</v>
      </c>
      <c r="J421" s="1"/>
      <c r="K421" s="1"/>
      <c r="L421" s="1"/>
      <c r="M421" s="4"/>
      <c r="N421" s="1"/>
      <c r="O421" s="1"/>
      <c r="P421" s="1"/>
      <c r="Q421" s="1"/>
      <c r="R421" s="1"/>
      <c r="S421" s="1"/>
      <c r="T421" s="1"/>
      <c r="U421" s="1"/>
    </row>
    <row r="422" spans="1:21" ht="45" x14ac:dyDescent="0.2">
      <c r="A422" s="94" t="s">
        <v>432</v>
      </c>
      <c r="B422" s="408" t="s">
        <v>4267</v>
      </c>
      <c r="C422" s="111">
        <v>1.7363344100000001E-2</v>
      </c>
      <c r="D422" s="4" t="s">
        <v>1093</v>
      </c>
      <c r="E422" s="335">
        <v>3042</v>
      </c>
      <c r="F422" s="385">
        <v>1.8436139999999999E-4</v>
      </c>
      <c r="G422" s="4" t="s">
        <v>1093</v>
      </c>
      <c r="H422" s="99">
        <v>-3.8558785999999998E-2</v>
      </c>
      <c r="I422" s="217">
        <v>5.5772700000000002E-5</v>
      </c>
      <c r="J422" s="1"/>
      <c r="K422" s="1"/>
      <c r="L422" s="1"/>
      <c r="M422" s="4"/>
      <c r="N422" s="1"/>
      <c r="O422" s="1"/>
      <c r="P422" s="1"/>
      <c r="Q422" s="1"/>
      <c r="R422" s="1"/>
      <c r="S422" s="1"/>
      <c r="T422" s="1"/>
      <c r="U422" s="1"/>
    </row>
    <row r="423" spans="1:21" ht="33.75" x14ac:dyDescent="0.2">
      <c r="A423" s="94" t="s">
        <v>433</v>
      </c>
      <c r="B423" s="408" t="s">
        <v>4268</v>
      </c>
      <c r="C423" s="111">
        <v>0.15612063870000001</v>
      </c>
      <c r="D423" s="4" t="s">
        <v>1093</v>
      </c>
      <c r="E423" s="335">
        <v>2006</v>
      </c>
      <c r="F423" s="385">
        <v>1.2157430000000001E-4</v>
      </c>
      <c r="G423" s="4" t="s">
        <v>1093</v>
      </c>
      <c r="H423" s="99">
        <v>2.6086956500000001E-2</v>
      </c>
      <c r="I423" s="217">
        <v>-2.3315E-5</v>
      </c>
      <c r="J423" s="1"/>
      <c r="K423" s="1"/>
      <c r="L423" s="1"/>
      <c r="M423" s="4"/>
      <c r="N423" s="1"/>
      <c r="O423" s="1"/>
      <c r="P423" s="1"/>
      <c r="Q423" s="1"/>
      <c r="R423" s="1"/>
      <c r="S423" s="1"/>
      <c r="T423" s="1"/>
      <c r="U423" s="1"/>
    </row>
    <row r="424" spans="1:21" ht="22.5" x14ac:dyDescent="0.2">
      <c r="A424" s="94" t="s">
        <v>434</v>
      </c>
      <c r="B424" s="408" t="s">
        <v>4269</v>
      </c>
      <c r="C424" s="111">
        <v>-2.229621E-2</v>
      </c>
      <c r="D424" s="4" t="s">
        <v>1093</v>
      </c>
      <c r="E424" s="335">
        <v>20391</v>
      </c>
      <c r="F424" s="385">
        <v>1.2358028999999999E-3</v>
      </c>
      <c r="G424" s="4" t="s">
        <v>1093</v>
      </c>
      <c r="H424" s="99">
        <v>-0.219781902</v>
      </c>
      <c r="I424" s="217">
        <v>2.6258886E-3</v>
      </c>
      <c r="J424" s="1"/>
      <c r="K424" s="1"/>
      <c r="L424" s="1"/>
      <c r="M424" s="4"/>
      <c r="N424" s="1"/>
      <c r="O424" s="1"/>
      <c r="P424" s="1"/>
      <c r="Q424" s="1"/>
      <c r="R424" s="1"/>
      <c r="S424" s="1"/>
      <c r="T424" s="1"/>
      <c r="U424" s="1"/>
    </row>
    <row r="425" spans="1:21" x14ac:dyDescent="0.2">
      <c r="A425" s="94" t="s">
        <v>435</v>
      </c>
      <c r="B425" s="408" t="s">
        <v>4270</v>
      </c>
      <c r="C425" s="111">
        <v>3.1096417E-3</v>
      </c>
      <c r="D425" s="4" t="s">
        <v>1093</v>
      </c>
      <c r="E425" s="335">
        <v>53233</v>
      </c>
      <c r="F425" s="385">
        <v>3.2262024999999998E-3</v>
      </c>
      <c r="G425" s="4" t="s">
        <v>1093</v>
      </c>
      <c r="H425" s="99">
        <v>-5.1595431999999997E-2</v>
      </c>
      <c r="I425" s="217">
        <v>1.3239160000000001E-3</v>
      </c>
      <c r="J425" s="1"/>
      <c r="K425" s="1"/>
      <c r="L425" s="1"/>
      <c r="M425" s="4"/>
      <c r="N425" s="1"/>
      <c r="O425" s="1"/>
      <c r="P425" s="1"/>
      <c r="Q425" s="1"/>
      <c r="R425" s="1"/>
      <c r="S425" s="1"/>
      <c r="T425" s="1"/>
      <c r="U425" s="1"/>
    </row>
    <row r="426" spans="1:21" ht="22.5" x14ac:dyDescent="0.2">
      <c r="A426" s="94" t="s">
        <v>436</v>
      </c>
      <c r="B426" s="408" t="s">
        <v>4271</v>
      </c>
      <c r="C426" s="111">
        <v>-1.2970606000000001E-2</v>
      </c>
      <c r="D426" s="4" t="s">
        <v>1093</v>
      </c>
      <c r="E426" s="335">
        <v>21830</v>
      </c>
      <c r="F426" s="385">
        <v>1.3230138999999999E-3</v>
      </c>
      <c r="G426" s="4" t="s">
        <v>1093</v>
      </c>
      <c r="H426" s="99">
        <v>-6.8606535999999996E-2</v>
      </c>
      <c r="I426" s="217">
        <v>7.3510250000000002E-4</v>
      </c>
      <c r="J426" s="1"/>
      <c r="K426" s="1"/>
      <c r="L426" s="1"/>
      <c r="M426" s="4"/>
      <c r="N426" s="1"/>
      <c r="O426" s="1"/>
      <c r="P426" s="1"/>
      <c r="Q426" s="1"/>
      <c r="R426" s="1"/>
      <c r="S426" s="1"/>
      <c r="T426" s="1"/>
      <c r="U426" s="1"/>
    </row>
    <row r="427" spans="1:21" ht="22.5" x14ac:dyDescent="0.2">
      <c r="A427" s="94" t="s">
        <v>437</v>
      </c>
      <c r="B427" s="408" t="s">
        <v>4272</v>
      </c>
      <c r="C427" s="111">
        <v>1.7484070399999999E-2</v>
      </c>
      <c r="D427" s="4" t="s">
        <v>1093</v>
      </c>
      <c r="E427" s="335">
        <v>103362</v>
      </c>
      <c r="F427" s="385">
        <v>6.2642862000000001E-3</v>
      </c>
      <c r="G427" s="4" t="s">
        <v>1093</v>
      </c>
      <c r="H427" s="99">
        <v>-7.9246022999999999E-2</v>
      </c>
      <c r="I427" s="217">
        <v>4.0668357999999998E-3</v>
      </c>
      <c r="J427" s="1"/>
      <c r="K427" s="1"/>
      <c r="L427" s="1"/>
      <c r="M427" s="4"/>
      <c r="N427" s="1"/>
      <c r="O427" s="1"/>
      <c r="P427" s="1"/>
      <c r="Q427" s="1"/>
      <c r="R427" s="1"/>
      <c r="S427" s="1"/>
      <c r="T427" s="1"/>
      <c r="U427" s="1"/>
    </row>
    <row r="428" spans="1:21" x14ac:dyDescent="0.2">
      <c r="A428" s="94" t="s">
        <v>438</v>
      </c>
      <c r="B428" s="408" t="s">
        <v>4273</v>
      </c>
      <c r="C428" s="111">
        <v>7.5243823999999997E-3</v>
      </c>
      <c r="D428" s="4" t="s">
        <v>1093</v>
      </c>
      <c r="E428" s="335">
        <v>38166</v>
      </c>
      <c r="F428" s="385">
        <v>2.3130622999999999E-3</v>
      </c>
      <c r="G428" s="4" t="s">
        <v>1093</v>
      </c>
      <c r="H428" s="99">
        <v>-9.2258295000000004E-2</v>
      </c>
      <c r="I428" s="217">
        <v>1.7732977000000001E-3</v>
      </c>
      <c r="J428" s="1"/>
      <c r="K428" s="1"/>
      <c r="L428" s="1"/>
      <c r="M428" s="4"/>
      <c r="N428" s="1"/>
      <c r="O428" s="1"/>
      <c r="P428" s="1"/>
      <c r="Q428" s="1"/>
      <c r="R428" s="1"/>
      <c r="S428" s="1"/>
      <c r="T428" s="1"/>
      <c r="U428" s="1"/>
    </row>
    <row r="429" spans="1:21" x14ac:dyDescent="0.2">
      <c r="A429" s="94" t="s">
        <v>439</v>
      </c>
      <c r="B429" s="408" t="s">
        <v>4274</v>
      </c>
      <c r="C429" s="111">
        <v>6.2952470999999999E-3</v>
      </c>
      <c r="D429" s="4" t="s">
        <v>1093</v>
      </c>
      <c r="E429" s="335">
        <v>11820</v>
      </c>
      <c r="F429" s="385">
        <v>7.1635480000000005E-4</v>
      </c>
      <c r="G429" s="4" t="s">
        <v>1093</v>
      </c>
      <c r="H429" s="99">
        <v>-7.5695965000000004E-2</v>
      </c>
      <c r="I429" s="217">
        <v>4.4252439999999999E-4</v>
      </c>
      <c r="J429" s="1"/>
      <c r="K429" s="1"/>
      <c r="L429" s="1"/>
      <c r="M429" s="4"/>
      <c r="N429" s="1"/>
      <c r="O429" s="1"/>
      <c r="P429" s="1"/>
      <c r="Q429" s="1"/>
      <c r="R429" s="1"/>
      <c r="S429" s="1"/>
      <c r="T429" s="1"/>
      <c r="U429" s="1"/>
    </row>
    <row r="430" spans="1:21" ht="22.5" x14ac:dyDescent="0.2">
      <c r="A430" s="94" t="s">
        <v>440</v>
      </c>
      <c r="B430" s="408" t="s">
        <v>4275</v>
      </c>
      <c r="C430" s="111">
        <v>1.2082853899999999E-2</v>
      </c>
      <c r="D430" s="4" t="s">
        <v>1093</v>
      </c>
      <c r="E430" s="335">
        <v>2880</v>
      </c>
      <c r="F430" s="385">
        <v>1.7454330000000001E-4</v>
      </c>
      <c r="G430" s="4" t="s">
        <v>1093</v>
      </c>
      <c r="H430" s="99">
        <v>-0.18135304199999999</v>
      </c>
      <c r="I430" s="217">
        <v>2.916638E-4</v>
      </c>
      <c r="J430" s="1"/>
      <c r="K430" s="1"/>
      <c r="L430" s="1"/>
      <c r="M430" s="4"/>
      <c r="N430" s="1"/>
      <c r="O430" s="1"/>
      <c r="P430" s="1"/>
      <c r="Q430" s="1"/>
      <c r="R430" s="1"/>
      <c r="S430" s="1"/>
      <c r="T430" s="1"/>
      <c r="U430" s="1"/>
    </row>
    <row r="431" spans="1:21" x14ac:dyDescent="0.2">
      <c r="A431" s="94" t="s">
        <v>441</v>
      </c>
      <c r="B431" s="408" t="s">
        <v>4276</v>
      </c>
      <c r="C431" s="111">
        <v>-7.8248175000000003E-2</v>
      </c>
      <c r="D431" s="4" t="s">
        <v>1093</v>
      </c>
      <c r="E431" s="335">
        <v>2537</v>
      </c>
      <c r="F431" s="385">
        <v>1.5375569999999999E-4</v>
      </c>
      <c r="G431" s="4" t="s">
        <v>1093</v>
      </c>
      <c r="H431" s="99">
        <v>-0.19638897699999999</v>
      </c>
      <c r="I431" s="217">
        <v>2.8343500000000001E-4</v>
      </c>
      <c r="J431" s="1"/>
      <c r="K431" s="1"/>
      <c r="L431" s="1"/>
      <c r="M431" s="4"/>
      <c r="N431" s="1"/>
      <c r="O431" s="1"/>
      <c r="P431" s="1"/>
      <c r="Q431" s="1"/>
      <c r="R431" s="1"/>
      <c r="S431" s="1"/>
      <c r="T431" s="1"/>
      <c r="U431" s="1"/>
    </row>
    <row r="432" spans="1:21" ht="33.75" x14ac:dyDescent="0.2">
      <c r="A432" s="94" t="s">
        <v>442</v>
      </c>
      <c r="B432" s="408" t="s">
        <v>4277</v>
      </c>
      <c r="C432" s="111">
        <v>0.1143552311</v>
      </c>
      <c r="D432" s="4" t="s">
        <v>1093</v>
      </c>
      <c r="E432" s="335">
        <v>704</v>
      </c>
      <c r="F432" s="385">
        <v>4.2666100000000001E-5</v>
      </c>
      <c r="G432" s="4" t="s">
        <v>1093</v>
      </c>
      <c r="H432" s="99">
        <v>-0.23144104800000001</v>
      </c>
      <c r="I432" s="217">
        <v>9.69165E-5</v>
      </c>
      <c r="J432" s="1"/>
      <c r="K432" s="1"/>
      <c r="L432" s="1"/>
      <c r="M432" s="4"/>
      <c r="N432" s="1"/>
      <c r="O432" s="1"/>
      <c r="P432" s="1"/>
      <c r="Q432" s="1"/>
      <c r="R432" s="1"/>
      <c r="S432" s="1"/>
      <c r="T432" s="1"/>
      <c r="U432" s="1"/>
    </row>
    <row r="433" spans="1:21" ht="33.75" x14ac:dyDescent="0.2">
      <c r="A433" s="94" t="s">
        <v>443</v>
      </c>
      <c r="B433" s="408" t="s">
        <v>4278</v>
      </c>
      <c r="C433" s="111">
        <v>1.7062444999999999E-2</v>
      </c>
      <c r="D433" s="4" t="s">
        <v>1093</v>
      </c>
      <c r="E433" s="335">
        <v>42305</v>
      </c>
      <c r="F433" s="385">
        <v>2.5639077000000001E-3</v>
      </c>
      <c r="G433" s="4" t="s">
        <v>1093</v>
      </c>
      <c r="H433" s="99">
        <v>-8.5415946000000006E-2</v>
      </c>
      <c r="I433" s="217">
        <v>1.8062127E-3</v>
      </c>
      <c r="J433" s="1"/>
      <c r="K433" s="1"/>
      <c r="L433" s="1"/>
      <c r="M433" s="4"/>
      <c r="N433" s="1"/>
      <c r="O433" s="1"/>
      <c r="P433" s="1"/>
      <c r="Q433" s="1"/>
      <c r="R433" s="1"/>
      <c r="S433" s="1"/>
      <c r="T433" s="1"/>
      <c r="U433" s="1"/>
    </row>
    <row r="434" spans="1:21" ht="33.75" x14ac:dyDescent="0.2">
      <c r="A434" s="94" t="s">
        <v>444</v>
      </c>
      <c r="B434" s="408" t="s">
        <v>4279</v>
      </c>
      <c r="C434" s="111">
        <v>3.97921683E-2</v>
      </c>
      <c r="D434" s="4" t="s">
        <v>1093</v>
      </c>
      <c r="E434" s="335">
        <v>6051</v>
      </c>
      <c r="F434" s="385">
        <v>3.6672270000000001E-4</v>
      </c>
      <c r="G434" s="4" t="s">
        <v>1093</v>
      </c>
      <c r="H434" s="99">
        <v>-0.26252285199999997</v>
      </c>
      <c r="I434" s="217">
        <v>9.8470820000000001E-4</v>
      </c>
      <c r="J434" s="1"/>
      <c r="K434" s="1"/>
      <c r="L434" s="1"/>
      <c r="M434" s="4"/>
      <c r="N434" s="1"/>
      <c r="O434" s="1"/>
      <c r="P434" s="1"/>
      <c r="Q434" s="1"/>
      <c r="R434" s="1"/>
      <c r="S434" s="1"/>
      <c r="T434" s="1"/>
      <c r="U434" s="1"/>
    </row>
    <row r="435" spans="1:21" ht="33.75" x14ac:dyDescent="0.2">
      <c r="A435" s="94" t="s">
        <v>445</v>
      </c>
      <c r="B435" s="408" t="s">
        <v>4280</v>
      </c>
      <c r="C435" s="111">
        <v>5.8510638300000001E-2</v>
      </c>
      <c r="D435" s="4" t="s">
        <v>1093</v>
      </c>
      <c r="E435" s="335">
        <v>24585</v>
      </c>
      <c r="F435" s="385">
        <v>1.4899816E-3</v>
      </c>
      <c r="G435" s="4" t="s">
        <v>1093</v>
      </c>
      <c r="H435" s="99">
        <v>-7.8039450999999996E-2</v>
      </c>
      <c r="I435" s="217">
        <v>9.51336E-4</v>
      </c>
      <c r="J435" s="1"/>
      <c r="K435" s="1"/>
      <c r="L435" s="1"/>
      <c r="M435" s="4"/>
      <c r="N435" s="1"/>
      <c r="O435" s="1"/>
      <c r="P435" s="1"/>
      <c r="Q435" s="1"/>
      <c r="R435" s="1"/>
      <c r="S435" s="1"/>
      <c r="T435" s="1"/>
      <c r="U435" s="1"/>
    </row>
    <row r="436" spans="1:21" x14ac:dyDescent="0.2">
      <c r="A436" s="94" t="s">
        <v>446</v>
      </c>
      <c r="B436" s="408" t="s">
        <v>4281</v>
      </c>
      <c r="C436" s="111">
        <v>0.13542428679999999</v>
      </c>
      <c r="D436" s="4" t="s">
        <v>1093</v>
      </c>
      <c r="E436" s="335">
        <v>16906</v>
      </c>
      <c r="F436" s="385">
        <v>1.0245934E-3</v>
      </c>
      <c r="G436" s="4" t="s">
        <v>1093</v>
      </c>
      <c r="H436" s="99">
        <v>-0.31923975199999999</v>
      </c>
      <c r="I436" s="217">
        <v>3.6243114E-3</v>
      </c>
      <c r="J436" s="1"/>
      <c r="K436" s="1"/>
      <c r="L436" s="1"/>
      <c r="M436" s="4"/>
      <c r="N436" s="1"/>
      <c r="O436" s="1"/>
      <c r="P436" s="1"/>
      <c r="Q436" s="1"/>
      <c r="R436" s="1"/>
      <c r="S436" s="1"/>
      <c r="T436" s="1"/>
      <c r="U436" s="1"/>
    </row>
    <row r="437" spans="1:21" ht="22.5" x14ac:dyDescent="0.2">
      <c r="A437" s="94" t="s">
        <v>447</v>
      </c>
      <c r="B437" s="408" t="s">
        <v>4282</v>
      </c>
      <c r="C437" s="111">
        <v>-1.9106769999999999E-2</v>
      </c>
      <c r="D437" s="4" t="s">
        <v>1093</v>
      </c>
      <c r="E437" s="335">
        <v>17634</v>
      </c>
      <c r="F437" s="385">
        <v>1.0687140999999999E-3</v>
      </c>
      <c r="G437" s="4" t="s">
        <v>1093</v>
      </c>
      <c r="H437" s="99">
        <v>-0.14766300900000001</v>
      </c>
      <c r="I437" s="217">
        <v>1.3966034000000001E-3</v>
      </c>
      <c r="J437" s="1"/>
      <c r="K437" s="1"/>
      <c r="L437" s="1"/>
      <c r="M437" s="4"/>
      <c r="N437" s="1"/>
      <c r="O437" s="1"/>
      <c r="P437" s="1"/>
      <c r="Q437" s="1"/>
      <c r="R437" s="1"/>
      <c r="S437" s="1"/>
      <c r="T437" s="1"/>
      <c r="U437" s="1"/>
    </row>
    <row r="438" spans="1:21" ht="22.5" x14ac:dyDescent="0.2">
      <c r="A438" s="94" t="s">
        <v>448</v>
      </c>
      <c r="B438" s="408" t="s">
        <v>4283</v>
      </c>
      <c r="C438" s="111">
        <v>2.7464488200000001E-2</v>
      </c>
      <c r="D438" s="4" t="s">
        <v>1093</v>
      </c>
      <c r="E438" s="335">
        <v>30698</v>
      </c>
      <c r="F438" s="385">
        <v>1.8604617999999999E-3</v>
      </c>
      <c r="G438" s="4" t="s">
        <v>1093</v>
      </c>
      <c r="H438" s="99">
        <v>-8.9269291000000001E-2</v>
      </c>
      <c r="I438" s="217">
        <v>1.3755743E-3</v>
      </c>
      <c r="J438" s="1"/>
      <c r="K438" s="1"/>
      <c r="L438" s="1"/>
      <c r="M438" s="4"/>
      <c r="N438" s="1"/>
      <c r="O438" s="1"/>
      <c r="P438" s="1"/>
      <c r="Q438" s="1"/>
      <c r="R438" s="1"/>
      <c r="S438" s="1"/>
      <c r="T438" s="1"/>
      <c r="U438" s="1"/>
    </row>
    <row r="439" spans="1:21" ht="33.75" x14ac:dyDescent="0.2">
      <c r="A439" s="94" t="s">
        <v>449</v>
      </c>
      <c r="B439" s="408" t="s">
        <v>4284</v>
      </c>
      <c r="C439" s="111">
        <v>0.2233766234</v>
      </c>
      <c r="D439" s="4" t="s">
        <v>1093</v>
      </c>
      <c r="E439" s="335">
        <v>385</v>
      </c>
      <c r="F439" s="385">
        <v>2.3332999999999998E-5</v>
      </c>
      <c r="G439" s="4" t="s">
        <v>1093</v>
      </c>
      <c r="H439" s="99">
        <v>-0.18259023399999999</v>
      </c>
      <c r="I439" s="217">
        <v>3.9315199999999999E-5</v>
      </c>
      <c r="J439" s="1"/>
      <c r="K439" s="1"/>
      <c r="L439" s="1"/>
      <c r="M439" s="4"/>
      <c r="N439" s="1"/>
      <c r="O439" s="1"/>
      <c r="P439" s="1"/>
      <c r="Q439" s="1"/>
      <c r="R439" s="1"/>
      <c r="S439" s="1"/>
      <c r="T439" s="1"/>
      <c r="U439" s="1"/>
    </row>
    <row r="440" spans="1:21" x14ac:dyDescent="0.2">
      <c r="A440" s="94" t="s">
        <v>450</v>
      </c>
      <c r="B440" s="408" t="s">
        <v>4285</v>
      </c>
      <c r="C440" s="111">
        <v>1.10891089E-2</v>
      </c>
      <c r="D440" s="4" t="s">
        <v>1093</v>
      </c>
      <c r="E440" s="335">
        <v>8637</v>
      </c>
      <c r="F440" s="385">
        <v>5.2344809999999996E-4</v>
      </c>
      <c r="G440" s="4" t="s">
        <v>1093</v>
      </c>
      <c r="H440" s="99">
        <v>-0.15423031700000001</v>
      </c>
      <c r="I440" s="217">
        <v>7.2001650000000003E-4</v>
      </c>
      <c r="J440" s="1"/>
      <c r="K440" s="1"/>
      <c r="L440" s="1"/>
      <c r="M440" s="4"/>
      <c r="N440" s="1"/>
      <c r="O440" s="1"/>
      <c r="P440" s="1"/>
      <c r="Q440" s="1"/>
      <c r="R440" s="1"/>
      <c r="S440" s="1"/>
      <c r="T440" s="1"/>
      <c r="U440" s="1"/>
    </row>
    <row r="441" spans="1:21" x14ac:dyDescent="0.2">
      <c r="A441" s="94" t="s">
        <v>451</v>
      </c>
      <c r="B441" s="408" t="s">
        <v>4286</v>
      </c>
      <c r="C441" s="111">
        <v>1.11083503E-2</v>
      </c>
      <c r="D441" s="4" t="s">
        <v>1093</v>
      </c>
      <c r="E441" s="335">
        <v>56950</v>
      </c>
      <c r="F441" s="385">
        <v>3.4514724999999999E-3</v>
      </c>
      <c r="G441" s="4" t="s">
        <v>1093</v>
      </c>
      <c r="H441" s="99">
        <v>-0.176749498</v>
      </c>
      <c r="I441" s="217">
        <v>5.5896135E-3</v>
      </c>
      <c r="J441" s="1"/>
      <c r="K441" s="1"/>
      <c r="L441" s="1"/>
      <c r="M441" s="4"/>
      <c r="N441" s="1"/>
      <c r="O441" s="1"/>
      <c r="P441" s="1"/>
      <c r="Q441" s="1"/>
      <c r="R441" s="1"/>
      <c r="S441" s="1"/>
      <c r="T441" s="1"/>
      <c r="U441" s="1"/>
    </row>
    <row r="442" spans="1:21" ht="22.5" x14ac:dyDescent="0.2">
      <c r="A442" s="94" t="s">
        <v>452</v>
      </c>
      <c r="B442" s="408" t="s">
        <v>4287</v>
      </c>
      <c r="C442" s="111">
        <v>-4.0167656000000003E-2</v>
      </c>
      <c r="D442" s="4" t="s">
        <v>1093</v>
      </c>
      <c r="E442" s="335">
        <v>2753</v>
      </c>
      <c r="F442" s="385">
        <v>1.6684640000000001E-4</v>
      </c>
      <c r="G442" s="4" t="s">
        <v>1093</v>
      </c>
      <c r="H442" s="99">
        <v>1.8195050999999999E-3</v>
      </c>
      <c r="I442" s="217">
        <v>-2.2857669999999999E-6</v>
      </c>
      <c r="J442" s="1"/>
      <c r="K442" s="1"/>
      <c r="L442" s="1"/>
      <c r="M442" s="4"/>
      <c r="N442" s="1"/>
      <c r="O442" s="1"/>
      <c r="P442" s="1"/>
      <c r="Q442" s="1"/>
      <c r="R442" s="1"/>
      <c r="S442" s="1"/>
      <c r="T442" s="1"/>
      <c r="U442" s="1"/>
    </row>
    <row r="443" spans="1:21" ht="33.75" x14ac:dyDescent="0.2">
      <c r="A443" s="94" t="s">
        <v>453</v>
      </c>
      <c r="B443" s="408" t="s">
        <v>4288</v>
      </c>
      <c r="C443" s="111">
        <v>8.2369435999999994E-3</v>
      </c>
      <c r="D443" s="4" t="s">
        <v>1093</v>
      </c>
      <c r="E443" s="335">
        <v>18967</v>
      </c>
      <c r="F443" s="385">
        <v>1.1495009E-3</v>
      </c>
      <c r="G443" s="4" t="s">
        <v>1093</v>
      </c>
      <c r="H443" s="99">
        <v>-0.17577785500000001</v>
      </c>
      <c r="I443" s="217">
        <v>1.8491851E-3</v>
      </c>
      <c r="J443" s="1"/>
      <c r="K443" s="1"/>
      <c r="L443" s="1"/>
      <c r="M443" s="4"/>
      <c r="N443" s="1"/>
      <c r="O443" s="1"/>
      <c r="P443" s="1"/>
      <c r="Q443" s="1"/>
      <c r="R443" s="1"/>
      <c r="S443" s="1"/>
      <c r="T443" s="1"/>
      <c r="U443" s="1"/>
    </row>
    <row r="444" spans="1:21" ht="33.75" x14ac:dyDescent="0.2">
      <c r="A444" s="94" t="s">
        <v>454</v>
      </c>
      <c r="B444" s="408" t="s">
        <v>4289</v>
      </c>
      <c r="C444" s="111">
        <v>2.8294186999999998E-2</v>
      </c>
      <c r="D444" s="4" t="s">
        <v>1093</v>
      </c>
      <c r="E444" s="335">
        <v>19980</v>
      </c>
      <c r="F444" s="385">
        <v>1.2108940999999999E-3</v>
      </c>
      <c r="G444" s="4" t="s">
        <v>1093</v>
      </c>
      <c r="H444" s="99">
        <v>-0.118969927</v>
      </c>
      <c r="I444" s="217">
        <v>1.2333996E-3</v>
      </c>
      <c r="J444" s="1"/>
      <c r="K444" s="1"/>
      <c r="L444" s="1"/>
      <c r="M444" s="4"/>
      <c r="N444" s="1"/>
      <c r="O444" s="1"/>
      <c r="P444" s="1"/>
      <c r="Q444" s="1"/>
      <c r="R444" s="1"/>
      <c r="S444" s="1"/>
      <c r="T444" s="1"/>
      <c r="U444" s="1"/>
    </row>
    <row r="445" spans="1:21" x14ac:dyDescent="0.2">
      <c r="A445" s="94" t="s">
        <v>455</v>
      </c>
      <c r="B445" s="408" t="s">
        <v>4290</v>
      </c>
      <c r="C445" s="111">
        <v>1.2423923999999999E-2</v>
      </c>
      <c r="D445" s="4" t="s">
        <v>1093</v>
      </c>
      <c r="E445" s="335">
        <v>70832</v>
      </c>
      <c r="F445" s="385">
        <v>4.2927954000000004E-3</v>
      </c>
      <c r="G445" s="4" t="s">
        <v>1093</v>
      </c>
      <c r="H445" s="99">
        <v>-0.234174136</v>
      </c>
      <c r="I445" s="217">
        <v>9.9014835000000006E-3</v>
      </c>
      <c r="J445" s="1"/>
      <c r="K445" s="1"/>
      <c r="L445" s="1"/>
      <c r="M445" s="4"/>
      <c r="N445" s="1"/>
      <c r="O445" s="1"/>
      <c r="P445" s="1"/>
      <c r="Q445" s="1"/>
      <c r="R445" s="1"/>
      <c r="S445" s="1"/>
      <c r="T445" s="1"/>
      <c r="U445" s="1"/>
    </row>
    <row r="446" spans="1:21" ht="22.5" x14ac:dyDescent="0.2">
      <c r="A446" s="94" t="s">
        <v>456</v>
      </c>
      <c r="B446" s="408" t="s">
        <v>4291</v>
      </c>
      <c r="C446" s="111">
        <v>-0.12650602399999999</v>
      </c>
      <c r="D446" s="4" t="s">
        <v>1093</v>
      </c>
      <c r="E446" s="335">
        <v>388</v>
      </c>
      <c r="F446" s="385">
        <v>2.3514900000000001E-5</v>
      </c>
      <c r="G446" s="4" t="s">
        <v>1093</v>
      </c>
      <c r="H446" s="99">
        <v>-0.108045977</v>
      </c>
      <c r="I446" s="217">
        <v>2.1486200000000001E-5</v>
      </c>
      <c r="J446" s="1"/>
      <c r="K446" s="1"/>
      <c r="L446" s="1"/>
      <c r="M446" s="4"/>
      <c r="N446" s="1"/>
      <c r="O446" s="1"/>
      <c r="P446" s="1"/>
      <c r="Q446" s="1"/>
      <c r="R446" s="1"/>
      <c r="S446" s="1"/>
      <c r="T446" s="1"/>
      <c r="U446" s="1"/>
    </row>
    <row r="447" spans="1:21" ht="22.5" x14ac:dyDescent="0.2">
      <c r="A447" s="94" t="s">
        <v>457</v>
      </c>
      <c r="B447" s="408" t="s">
        <v>4292</v>
      </c>
      <c r="C447" s="111">
        <v>6.0163551400000001E-2</v>
      </c>
      <c r="D447" s="4" t="s">
        <v>1093</v>
      </c>
      <c r="E447" s="335">
        <v>1561</v>
      </c>
      <c r="F447" s="385">
        <v>9.4604899999999999E-5</v>
      </c>
      <c r="G447" s="4" t="s">
        <v>1093</v>
      </c>
      <c r="H447" s="99">
        <v>-0.13994490400000001</v>
      </c>
      <c r="I447" s="217">
        <v>1.1611690000000001E-4</v>
      </c>
      <c r="J447" s="1"/>
      <c r="K447" s="1"/>
      <c r="L447" s="1"/>
      <c r="M447" s="4"/>
      <c r="N447" s="1"/>
      <c r="O447" s="1"/>
      <c r="P447" s="1"/>
      <c r="Q447" s="1"/>
      <c r="R447" s="1"/>
      <c r="S447" s="1"/>
      <c r="T447" s="1"/>
      <c r="U447" s="1"/>
    </row>
    <row r="448" spans="1:21" ht="22.5" x14ac:dyDescent="0.2">
      <c r="A448" s="94" t="s">
        <v>458</v>
      </c>
      <c r="B448" s="408" t="s">
        <v>4293</v>
      </c>
      <c r="C448" s="111">
        <v>-3.1342373E-2</v>
      </c>
      <c r="D448" s="4" t="s">
        <v>1093</v>
      </c>
      <c r="E448" s="335">
        <v>19678</v>
      </c>
      <c r="F448" s="385">
        <v>1.1925912999999999E-3</v>
      </c>
      <c r="G448" s="4" t="s">
        <v>1093</v>
      </c>
      <c r="H448" s="99">
        <v>-4.6839428000000002E-2</v>
      </c>
      <c r="I448" s="217">
        <v>4.4206719999999999E-4</v>
      </c>
      <c r="J448" s="1"/>
      <c r="K448" s="1"/>
      <c r="L448" s="1"/>
      <c r="M448" s="4"/>
      <c r="N448" s="1"/>
      <c r="O448" s="1"/>
      <c r="P448" s="1"/>
      <c r="Q448" s="1"/>
      <c r="R448" s="1"/>
      <c r="S448" s="1"/>
      <c r="T448" s="1"/>
      <c r="U448" s="1"/>
    </row>
    <row r="449" spans="1:21" ht="22.5" x14ac:dyDescent="0.2">
      <c r="A449" s="94" t="s">
        <v>459</v>
      </c>
      <c r="B449" s="408" t="s">
        <v>4294</v>
      </c>
      <c r="C449" s="111">
        <v>-0.130434783</v>
      </c>
      <c r="D449" s="4" t="s">
        <v>1093</v>
      </c>
      <c r="E449" s="335">
        <v>3949</v>
      </c>
      <c r="F449" s="385">
        <v>2.393304E-4</v>
      </c>
      <c r="G449" s="4" t="s">
        <v>1093</v>
      </c>
      <c r="H449" s="99">
        <v>-0.17037815100000001</v>
      </c>
      <c r="I449" s="217">
        <v>3.707513E-4</v>
      </c>
      <c r="J449" s="1"/>
      <c r="K449" s="1"/>
      <c r="L449" s="1"/>
      <c r="M449" s="4"/>
      <c r="N449" s="1"/>
      <c r="O449" s="1"/>
      <c r="P449" s="1"/>
      <c r="Q449" s="1"/>
      <c r="R449" s="1"/>
      <c r="S449" s="1"/>
      <c r="T449" s="1"/>
      <c r="U449" s="1"/>
    </row>
    <row r="450" spans="1:21" x14ac:dyDescent="0.2">
      <c r="A450" s="94" t="s">
        <v>460</v>
      </c>
      <c r="B450" s="408" t="s">
        <v>4295</v>
      </c>
      <c r="C450" s="111">
        <v>0.4689428759</v>
      </c>
      <c r="D450" s="4" t="s">
        <v>1093</v>
      </c>
      <c r="E450" s="335">
        <v>10953</v>
      </c>
      <c r="F450" s="385">
        <v>6.6381000000000003E-4</v>
      </c>
      <c r="G450" s="4" t="s">
        <v>1093</v>
      </c>
      <c r="H450" s="99">
        <v>-2.0829607999999999E-2</v>
      </c>
      <c r="I450" s="217">
        <v>1.065167E-4</v>
      </c>
      <c r="J450" s="1"/>
      <c r="K450" s="1"/>
      <c r="L450" s="1"/>
      <c r="M450" s="4"/>
      <c r="N450" s="1"/>
      <c r="O450" s="1"/>
      <c r="P450" s="1"/>
      <c r="Q450" s="1"/>
      <c r="R450" s="1"/>
      <c r="S450" s="1"/>
      <c r="T450" s="1"/>
      <c r="U450" s="1"/>
    </row>
    <row r="451" spans="1:21" ht="33.75" x14ac:dyDescent="0.2">
      <c r="A451" s="94" t="s">
        <v>461</v>
      </c>
      <c r="B451" s="408" t="s">
        <v>4296</v>
      </c>
      <c r="C451" s="111">
        <v>-7.1813285000000004E-2</v>
      </c>
      <c r="D451" s="4" t="s">
        <v>1093</v>
      </c>
      <c r="E451" s="335">
        <v>1220</v>
      </c>
      <c r="F451" s="385">
        <v>7.3938500000000004E-5</v>
      </c>
      <c r="G451" s="4" t="s">
        <v>1093</v>
      </c>
      <c r="H451" s="99">
        <v>-0.21341070300000001</v>
      </c>
      <c r="I451" s="217">
        <v>1.5131770000000001E-4</v>
      </c>
      <c r="J451" s="1"/>
      <c r="K451" s="1"/>
      <c r="L451" s="1"/>
      <c r="M451" s="4"/>
      <c r="N451" s="1"/>
      <c r="O451" s="1"/>
      <c r="P451" s="1"/>
      <c r="Q451" s="1"/>
      <c r="R451" s="1"/>
      <c r="S451" s="1"/>
      <c r="T451" s="1"/>
      <c r="U451" s="1"/>
    </row>
    <row r="452" spans="1:21" ht="45" x14ac:dyDescent="0.2">
      <c r="A452" s="94" t="s">
        <v>462</v>
      </c>
      <c r="B452" s="408" t="s">
        <v>4297</v>
      </c>
      <c r="C452" s="111">
        <v>-7.5829384E-2</v>
      </c>
      <c r="D452" s="4" t="s">
        <v>1093</v>
      </c>
      <c r="E452" s="335">
        <v>237</v>
      </c>
      <c r="F452" s="385">
        <v>1.4363500000000001E-5</v>
      </c>
      <c r="G452" s="4" t="s">
        <v>1093</v>
      </c>
      <c r="H452" s="99">
        <v>0.21538461540000001</v>
      </c>
      <c r="I452" s="217">
        <v>-1.9199999999999999E-5</v>
      </c>
      <c r="J452" s="1"/>
      <c r="K452" s="1"/>
      <c r="L452" s="1"/>
      <c r="M452" s="4"/>
      <c r="N452" s="1"/>
      <c r="O452" s="1"/>
      <c r="P452" s="1"/>
      <c r="Q452" s="1"/>
      <c r="R452" s="1"/>
      <c r="S452" s="1"/>
      <c r="T452" s="1"/>
      <c r="U452" s="1"/>
    </row>
    <row r="453" spans="1:21" ht="22.5" x14ac:dyDescent="0.2">
      <c r="A453" s="94" t="s">
        <v>463</v>
      </c>
      <c r="B453" s="408" t="s">
        <v>4298</v>
      </c>
      <c r="C453" s="111">
        <v>8.3899786000000004E-3</v>
      </c>
      <c r="D453" s="4" t="s">
        <v>1093</v>
      </c>
      <c r="E453" s="335">
        <v>25300</v>
      </c>
      <c r="F453" s="385">
        <v>1.5333144E-3</v>
      </c>
      <c r="G453" s="4" t="s">
        <v>1093</v>
      </c>
      <c r="H453" s="99">
        <v>-2.5461269000000002E-2</v>
      </c>
      <c r="I453" s="217">
        <v>3.021783E-4</v>
      </c>
      <c r="J453" s="1"/>
      <c r="K453" s="1"/>
      <c r="L453" s="1"/>
      <c r="M453" s="4"/>
      <c r="N453" s="1"/>
      <c r="O453" s="1"/>
      <c r="P453" s="1"/>
      <c r="Q453" s="1"/>
      <c r="R453" s="1"/>
      <c r="S453" s="1"/>
      <c r="T453" s="1"/>
      <c r="U453" s="1"/>
    </row>
    <row r="454" spans="1:21" ht="22.5" x14ac:dyDescent="0.2">
      <c r="A454" s="94" t="s">
        <v>464</v>
      </c>
      <c r="B454" s="408" t="s">
        <v>4299</v>
      </c>
      <c r="C454" s="111">
        <v>2.6186342599999999E-2</v>
      </c>
      <c r="D454" s="4" t="s">
        <v>1093</v>
      </c>
      <c r="E454" s="335">
        <v>6732</v>
      </c>
      <c r="F454" s="385">
        <v>4.0799500000000003E-4</v>
      </c>
      <c r="G454" s="4" t="s">
        <v>1093</v>
      </c>
      <c r="H454" s="99">
        <v>-5.0895248999999997E-2</v>
      </c>
      <c r="I454" s="217">
        <v>1.6503230000000001E-4</v>
      </c>
      <c r="J454" s="1"/>
      <c r="K454" s="1"/>
      <c r="L454" s="1"/>
      <c r="M454" s="4"/>
      <c r="N454" s="1"/>
      <c r="O454" s="1"/>
      <c r="P454" s="1"/>
      <c r="Q454" s="1"/>
      <c r="R454" s="1"/>
      <c r="S454" s="1"/>
      <c r="T454" s="1"/>
      <c r="U454" s="1"/>
    </row>
    <row r="455" spans="1:21" x14ac:dyDescent="0.2">
      <c r="A455" s="94" t="s">
        <v>465</v>
      </c>
      <c r="B455" s="408" t="s">
        <v>4300</v>
      </c>
      <c r="C455" s="111">
        <v>-3.0372639E-2</v>
      </c>
      <c r="D455" s="4" t="s">
        <v>1093</v>
      </c>
      <c r="E455" s="335">
        <v>3347</v>
      </c>
      <c r="F455" s="385">
        <v>2.0284599999999999E-4</v>
      </c>
      <c r="G455" s="4" t="s">
        <v>1093</v>
      </c>
      <c r="H455" s="99">
        <v>-0.118978679</v>
      </c>
      <c r="I455" s="217">
        <v>2.0663330000000001E-4</v>
      </c>
      <c r="J455" s="1"/>
      <c r="K455" s="1"/>
      <c r="L455" s="1"/>
      <c r="M455" s="4"/>
      <c r="N455" s="1"/>
      <c r="O455" s="1"/>
      <c r="P455" s="1"/>
      <c r="Q455" s="1"/>
      <c r="R455" s="1"/>
      <c r="S455" s="1"/>
      <c r="T455" s="1"/>
      <c r="U455" s="1"/>
    </row>
    <row r="456" spans="1:21" ht="22.5" x14ac:dyDescent="0.2">
      <c r="A456" s="94" t="s">
        <v>466</v>
      </c>
      <c r="B456" s="408" t="s">
        <v>4301</v>
      </c>
      <c r="C456" s="111">
        <v>3.8753799399999997E-2</v>
      </c>
      <c r="D456" s="4" t="s">
        <v>1093</v>
      </c>
      <c r="E456" s="335">
        <v>8468</v>
      </c>
      <c r="F456" s="385">
        <v>5.1320580000000003E-4</v>
      </c>
      <c r="G456" s="4" t="s">
        <v>1093</v>
      </c>
      <c r="H456" s="99">
        <v>-0.115059045</v>
      </c>
      <c r="I456" s="217">
        <v>5.0332580000000005E-4</v>
      </c>
      <c r="J456" s="1"/>
      <c r="K456" s="1"/>
      <c r="L456" s="1"/>
      <c r="M456" s="4"/>
      <c r="N456" s="1"/>
      <c r="O456" s="1"/>
      <c r="P456" s="1"/>
      <c r="Q456" s="1"/>
      <c r="R456" s="1"/>
      <c r="S456" s="1"/>
      <c r="T456" s="1"/>
      <c r="U456" s="1"/>
    </row>
    <row r="457" spans="1:21" x14ac:dyDescent="0.2">
      <c r="A457" s="94" t="s">
        <v>467</v>
      </c>
      <c r="B457" s="408" t="s">
        <v>4302</v>
      </c>
      <c r="C457" s="111">
        <v>4.95974582E-2</v>
      </c>
      <c r="D457" s="4" t="s">
        <v>1093</v>
      </c>
      <c r="E457" s="335">
        <v>35710</v>
      </c>
      <c r="F457" s="385">
        <v>2.1642157E-3</v>
      </c>
      <c r="G457" s="4" t="s">
        <v>1093</v>
      </c>
      <c r="H457" s="99">
        <v>-8.3912675000000006E-2</v>
      </c>
      <c r="I457" s="217">
        <v>1.4953485E-3</v>
      </c>
      <c r="J457" s="1"/>
      <c r="K457" s="1"/>
      <c r="L457" s="1"/>
      <c r="M457" s="4"/>
      <c r="N457" s="1"/>
      <c r="O457" s="1"/>
      <c r="P457" s="1"/>
      <c r="Q457" s="1"/>
      <c r="R457" s="1"/>
      <c r="S457" s="1"/>
      <c r="T457" s="1"/>
      <c r="U457" s="1"/>
    </row>
    <row r="458" spans="1:21" ht="22.5" x14ac:dyDescent="0.2">
      <c r="A458" s="94" t="s">
        <v>468</v>
      </c>
      <c r="B458" s="408" t="s">
        <v>4303</v>
      </c>
      <c r="C458" s="111">
        <v>-1.5188979E-2</v>
      </c>
      <c r="D458" s="4" t="s">
        <v>1093</v>
      </c>
      <c r="E458" s="335">
        <v>2352</v>
      </c>
      <c r="F458" s="385">
        <v>1.4254369999999999E-4</v>
      </c>
      <c r="G458" s="4" t="s">
        <v>1093</v>
      </c>
      <c r="H458" s="99">
        <v>-0.15638450500000001</v>
      </c>
      <c r="I458" s="217">
        <v>1.9931880000000001E-4</v>
      </c>
      <c r="J458" s="1"/>
      <c r="K458" s="1"/>
      <c r="L458" s="1"/>
      <c r="M458" s="4"/>
      <c r="N458" s="1"/>
      <c r="O458" s="1"/>
      <c r="P458" s="1"/>
      <c r="Q458" s="1"/>
      <c r="R458" s="1"/>
      <c r="S458" s="1"/>
      <c r="T458" s="1"/>
      <c r="U458" s="1"/>
    </row>
    <row r="459" spans="1:21" ht="22.5" x14ac:dyDescent="0.2">
      <c r="A459" s="94" t="s">
        <v>469</v>
      </c>
      <c r="B459" s="408" t="s">
        <v>4304</v>
      </c>
      <c r="C459" s="111">
        <v>0.1773522065</v>
      </c>
      <c r="D459" s="4" t="s">
        <v>1093</v>
      </c>
      <c r="E459" s="335">
        <v>1444</v>
      </c>
      <c r="F459" s="385">
        <v>8.7514099999999996E-5</v>
      </c>
      <c r="G459" s="4" t="s">
        <v>1093</v>
      </c>
      <c r="H459" s="99">
        <v>2.1216407400000001E-2</v>
      </c>
      <c r="I459" s="217">
        <v>-1.3715E-5</v>
      </c>
      <c r="J459" s="1"/>
      <c r="K459" s="1"/>
      <c r="L459" s="1"/>
      <c r="M459" s="4"/>
      <c r="N459" s="1"/>
      <c r="O459" s="1"/>
      <c r="P459" s="1"/>
      <c r="Q459" s="1"/>
      <c r="R459" s="1"/>
      <c r="S459" s="1"/>
      <c r="T459" s="1"/>
      <c r="U459" s="1"/>
    </row>
    <row r="460" spans="1:21" ht="22.5" x14ac:dyDescent="0.2">
      <c r="A460" s="94" t="s">
        <v>470</v>
      </c>
      <c r="B460" s="408" t="s">
        <v>4305</v>
      </c>
      <c r="C460" s="111">
        <v>-6.4794819999999999E-3</v>
      </c>
      <c r="D460" s="4" t="s">
        <v>1093</v>
      </c>
      <c r="E460" s="335">
        <v>390</v>
      </c>
      <c r="F460" s="385">
        <v>2.3636099999999999E-5</v>
      </c>
      <c r="G460" s="4" t="s">
        <v>1093</v>
      </c>
      <c r="H460" s="99">
        <v>-0.15217391299999999</v>
      </c>
      <c r="I460" s="217">
        <v>3.20007E-5</v>
      </c>
      <c r="J460" s="1"/>
      <c r="K460" s="1"/>
      <c r="L460" s="1"/>
      <c r="M460" s="4"/>
      <c r="N460" s="1"/>
      <c r="O460" s="1"/>
      <c r="P460" s="1"/>
      <c r="Q460" s="1"/>
      <c r="R460" s="1"/>
      <c r="S460" s="1"/>
      <c r="T460" s="1"/>
      <c r="U460" s="1"/>
    </row>
    <row r="461" spans="1:21" x14ac:dyDescent="0.2">
      <c r="A461" s="94" t="s">
        <v>471</v>
      </c>
      <c r="B461" s="408" t="s">
        <v>4306</v>
      </c>
      <c r="C461" s="111">
        <v>-3.4391910999999997E-2</v>
      </c>
      <c r="D461" s="4" t="s">
        <v>1093</v>
      </c>
      <c r="E461" s="335">
        <v>33082</v>
      </c>
      <c r="F461" s="385">
        <v>2.0049449000000001E-3</v>
      </c>
      <c r="G461" s="4" t="s">
        <v>1093</v>
      </c>
      <c r="H461" s="99">
        <v>-0.186834796</v>
      </c>
      <c r="I461" s="217">
        <v>3.4748222999999999E-3</v>
      </c>
      <c r="J461" s="1"/>
      <c r="K461" s="1"/>
      <c r="L461" s="1"/>
      <c r="M461" s="4"/>
      <c r="N461" s="1"/>
      <c r="O461" s="1"/>
      <c r="P461" s="1"/>
      <c r="Q461" s="1"/>
      <c r="R461" s="1"/>
      <c r="S461" s="1"/>
      <c r="T461" s="1"/>
      <c r="U461" s="1"/>
    </row>
    <row r="462" spans="1:21" ht="22.5" x14ac:dyDescent="0.2">
      <c r="A462" s="94" t="s">
        <v>472</v>
      </c>
      <c r="B462" s="408" t="s">
        <v>4307</v>
      </c>
      <c r="C462" s="111">
        <v>-7.4858335999999998E-2</v>
      </c>
      <c r="D462" s="4" t="s">
        <v>1093</v>
      </c>
      <c r="E462" s="335">
        <v>18613</v>
      </c>
      <c r="F462" s="385">
        <v>1.1280467E-3</v>
      </c>
      <c r="G462" s="4" t="s">
        <v>1093</v>
      </c>
      <c r="H462" s="99">
        <v>-0.24995970300000001</v>
      </c>
      <c r="I462" s="217">
        <v>2.8357220000000002E-3</v>
      </c>
      <c r="J462" s="1"/>
      <c r="K462" s="1"/>
      <c r="L462" s="1"/>
      <c r="M462" s="4"/>
      <c r="N462" s="1"/>
      <c r="O462" s="1"/>
      <c r="P462" s="1"/>
      <c r="Q462" s="1"/>
      <c r="R462" s="1"/>
      <c r="S462" s="1"/>
      <c r="T462" s="1"/>
      <c r="U462" s="1"/>
    </row>
    <row r="463" spans="1:21" ht="22.5" x14ac:dyDescent="0.2">
      <c r="A463" s="94" t="s">
        <v>473</v>
      </c>
      <c r="B463" s="408" t="s">
        <v>4308</v>
      </c>
      <c r="C463" s="111">
        <v>2.8437604599999999E-2</v>
      </c>
      <c r="D463" s="4" t="s">
        <v>1093</v>
      </c>
      <c r="E463" s="335">
        <v>5716</v>
      </c>
      <c r="F463" s="385">
        <v>3.4642000000000001E-4</v>
      </c>
      <c r="G463" s="4" t="s">
        <v>1093</v>
      </c>
      <c r="H463" s="99">
        <v>-7.0266753000000001E-2</v>
      </c>
      <c r="I463" s="217">
        <v>1.974902E-4</v>
      </c>
      <c r="J463" s="1"/>
      <c r="K463" s="1"/>
      <c r="L463" s="1"/>
      <c r="M463" s="4"/>
      <c r="N463" s="1"/>
      <c r="O463" s="1"/>
      <c r="P463" s="1"/>
      <c r="Q463" s="1"/>
      <c r="R463" s="1"/>
      <c r="S463" s="1"/>
      <c r="T463" s="1"/>
      <c r="U463" s="1"/>
    </row>
    <row r="464" spans="1:21" x14ac:dyDescent="0.2">
      <c r="A464" s="94" t="s">
        <v>474</v>
      </c>
      <c r="B464" s="408" t="s">
        <v>4309</v>
      </c>
      <c r="C464" s="111">
        <v>5.4210006800000002E-2</v>
      </c>
      <c r="D464" s="4" t="s">
        <v>1093</v>
      </c>
      <c r="E464" s="335">
        <v>11148</v>
      </c>
      <c r="F464" s="385">
        <v>6.7562799999999995E-4</v>
      </c>
      <c r="G464" s="4" t="s">
        <v>1093</v>
      </c>
      <c r="H464" s="99">
        <v>-0.197119193</v>
      </c>
      <c r="I464" s="217">
        <v>1.2512286000000001E-3</v>
      </c>
      <c r="J464" s="1"/>
      <c r="K464" s="1"/>
      <c r="L464" s="1"/>
      <c r="M464" s="4"/>
      <c r="N464" s="1"/>
      <c r="O464" s="1"/>
      <c r="P464" s="1"/>
      <c r="Q464" s="1"/>
      <c r="R464" s="1"/>
      <c r="S464" s="1"/>
      <c r="T464" s="1"/>
      <c r="U464" s="1"/>
    </row>
    <row r="465" spans="1:21" ht="33.75" x14ac:dyDescent="0.2">
      <c r="A465" s="94" t="s">
        <v>475</v>
      </c>
      <c r="B465" s="408" t="s">
        <v>4310</v>
      </c>
      <c r="C465" s="111">
        <v>-8.8613100000000007E-3</v>
      </c>
      <c r="D465" s="4" t="s">
        <v>1093</v>
      </c>
      <c r="E465" s="335">
        <v>34670</v>
      </c>
      <c r="F465" s="385">
        <v>2.1011861000000001E-3</v>
      </c>
      <c r="G465" s="4" t="s">
        <v>1093</v>
      </c>
      <c r="H465" s="99">
        <v>-0.155399644</v>
      </c>
      <c r="I465" s="217">
        <v>2.9161808999999999E-3</v>
      </c>
      <c r="J465" s="1"/>
      <c r="K465" s="1"/>
      <c r="L465" s="1"/>
      <c r="M465" s="4"/>
      <c r="N465" s="1"/>
      <c r="O465" s="1"/>
      <c r="P465" s="1"/>
      <c r="Q465" s="1"/>
      <c r="R465" s="1"/>
      <c r="S465" s="1"/>
      <c r="T465" s="1"/>
      <c r="U465" s="1"/>
    </row>
    <row r="466" spans="1:21" ht="22.5" x14ac:dyDescent="0.2">
      <c r="A466" s="94" t="s">
        <v>476</v>
      </c>
      <c r="B466" s="408" t="s">
        <v>4311</v>
      </c>
      <c r="C466" s="111">
        <v>5.8800470000000002E-3</v>
      </c>
      <c r="D466" s="4" t="s">
        <v>1093</v>
      </c>
      <c r="E466" s="335">
        <v>25780</v>
      </c>
      <c r="F466" s="385">
        <v>1.5624049E-3</v>
      </c>
      <c r="G466" s="4" t="s">
        <v>1093</v>
      </c>
      <c r="H466" s="99">
        <v>-0.16276955100000001</v>
      </c>
      <c r="I466" s="217">
        <v>2.2912523999999998E-3</v>
      </c>
      <c r="J466" s="1"/>
      <c r="K466" s="1"/>
      <c r="L466" s="1"/>
      <c r="M466" s="4"/>
      <c r="N466" s="1"/>
      <c r="O466" s="1"/>
      <c r="P466" s="1"/>
      <c r="Q466" s="1"/>
      <c r="R466" s="1"/>
      <c r="S466" s="1"/>
      <c r="T466" s="1"/>
      <c r="U466" s="1"/>
    </row>
    <row r="467" spans="1:21" ht="22.5" x14ac:dyDescent="0.2">
      <c r="A467" s="94" t="s">
        <v>477</v>
      </c>
      <c r="B467" s="408" t="s">
        <v>4312</v>
      </c>
      <c r="C467" s="111">
        <v>4.0147913399999999E-2</v>
      </c>
      <c r="D467" s="4" t="s">
        <v>1093</v>
      </c>
      <c r="E467" s="335">
        <v>6509</v>
      </c>
      <c r="F467" s="385">
        <v>3.9448E-4</v>
      </c>
      <c r="G467" s="4" t="s">
        <v>1093</v>
      </c>
      <c r="H467" s="99">
        <v>-0.173565262</v>
      </c>
      <c r="I467" s="217">
        <v>6.2492859999999995E-4</v>
      </c>
      <c r="J467" s="1"/>
      <c r="K467" s="1"/>
      <c r="L467" s="1"/>
      <c r="M467" s="4"/>
      <c r="N467" s="1"/>
      <c r="O467" s="1"/>
      <c r="P467" s="1"/>
      <c r="Q467" s="1"/>
      <c r="R467" s="1"/>
      <c r="S467" s="1"/>
      <c r="T467" s="1"/>
      <c r="U467" s="1"/>
    </row>
    <row r="468" spans="1:21" ht="22.5" x14ac:dyDescent="0.2">
      <c r="A468" s="94" t="s">
        <v>478</v>
      </c>
      <c r="B468" s="408" t="s">
        <v>4313</v>
      </c>
      <c r="C468" s="111">
        <v>-1.194149E-3</v>
      </c>
      <c r="D468" s="4" t="s">
        <v>1093</v>
      </c>
      <c r="E468" s="335">
        <v>13122</v>
      </c>
      <c r="F468" s="385">
        <v>7.9526290000000001E-4</v>
      </c>
      <c r="G468" s="4" t="s">
        <v>1093</v>
      </c>
      <c r="H468" s="99">
        <v>-0.34631862099999999</v>
      </c>
      <c r="I468" s="217">
        <v>3.1781297999999999E-3</v>
      </c>
      <c r="J468" s="1"/>
      <c r="K468" s="1"/>
      <c r="L468" s="1"/>
      <c r="M468" s="4"/>
      <c r="N468" s="1"/>
      <c r="O468" s="1"/>
      <c r="P468" s="1"/>
      <c r="Q468" s="1"/>
      <c r="R468" s="1"/>
      <c r="S468" s="1"/>
      <c r="T468" s="1"/>
      <c r="U468" s="1"/>
    </row>
    <row r="469" spans="1:21" ht="22.5" x14ac:dyDescent="0.2">
      <c r="A469" s="94" t="s">
        <v>479</v>
      </c>
      <c r="B469" s="408" t="s">
        <v>4314</v>
      </c>
      <c r="C469" s="111">
        <v>1.44792636E-2</v>
      </c>
      <c r="D469" s="4" t="s">
        <v>1093</v>
      </c>
      <c r="E469" s="335">
        <v>8848</v>
      </c>
      <c r="F469" s="385">
        <v>5.3623579999999998E-4</v>
      </c>
      <c r="G469" s="4" t="s">
        <v>1093</v>
      </c>
      <c r="H469" s="99">
        <v>-9.7971250999999995E-2</v>
      </c>
      <c r="I469" s="217">
        <v>4.3932429999999999E-4</v>
      </c>
      <c r="J469" s="1"/>
      <c r="K469" s="1"/>
      <c r="L469" s="1"/>
      <c r="M469" s="4"/>
      <c r="N469" s="1"/>
      <c r="O469" s="1"/>
      <c r="P469" s="1"/>
      <c r="Q469" s="1"/>
      <c r="R469" s="1"/>
      <c r="S469" s="1"/>
      <c r="T469" s="1"/>
      <c r="U469" s="1"/>
    </row>
    <row r="470" spans="1:21" ht="22.5" x14ac:dyDescent="0.2">
      <c r="A470" s="94" t="s">
        <v>480</v>
      </c>
      <c r="B470" s="408" t="s">
        <v>4315</v>
      </c>
      <c r="C470" s="111">
        <v>-8.7415770000000004E-3</v>
      </c>
      <c r="D470" s="4" t="s">
        <v>1093</v>
      </c>
      <c r="E470" s="335">
        <v>28484</v>
      </c>
      <c r="F470" s="385">
        <v>1.7262817000000001E-3</v>
      </c>
      <c r="G470" s="4" t="s">
        <v>1093</v>
      </c>
      <c r="H470" s="99">
        <v>-0.12780941900000001</v>
      </c>
      <c r="I470" s="217">
        <v>1.9081579E-3</v>
      </c>
      <c r="J470" s="1"/>
      <c r="K470" s="1"/>
      <c r="L470" s="1"/>
      <c r="M470" s="4"/>
      <c r="N470" s="1"/>
      <c r="O470" s="1"/>
      <c r="P470" s="1"/>
      <c r="Q470" s="1"/>
      <c r="R470" s="1"/>
      <c r="S470" s="1"/>
      <c r="T470" s="1"/>
      <c r="U470" s="1"/>
    </row>
    <row r="471" spans="1:21" ht="22.5" x14ac:dyDescent="0.2">
      <c r="A471" s="94" t="s">
        <v>481</v>
      </c>
      <c r="B471" s="408" t="s">
        <v>4316</v>
      </c>
      <c r="C471" s="111">
        <v>2.9269416900000001E-2</v>
      </c>
      <c r="D471" s="4" t="s">
        <v>1093</v>
      </c>
      <c r="E471" s="335">
        <v>3680</v>
      </c>
      <c r="F471" s="385">
        <v>2.230275E-4</v>
      </c>
      <c r="G471" s="4" t="s">
        <v>1093</v>
      </c>
      <c r="H471" s="99">
        <v>-0.17599641699999999</v>
      </c>
      <c r="I471" s="217">
        <v>3.5932249999999998E-4</v>
      </c>
      <c r="J471" s="1"/>
      <c r="K471" s="1"/>
      <c r="L471" s="1"/>
      <c r="M471" s="4"/>
      <c r="N471" s="1"/>
      <c r="O471" s="1"/>
      <c r="P471" s="1"/>
      <c r="Q471" s="1"/>
      <c r="R471" s="1"/>
      <c r="S471" s="1"/>
      <c r="T471" s="1"/>
      <c r="U471" s="1"/>
    </row>
    <row r="472" spans="1:21" ht="33.75" x14ac:dyDescent="0.2">
      <c r="A472" s="94" t="s">
        <v>482</v>
      </c>
      <c r="B472" s="408" t="s">
        <v>4317</v>
      </c>
      <c r="C472" s="111">
        <v>-3.9532202000000002E-2</v>
      </c>
      <c r="D472" s="4" t="s">
        <v>1093</v>
      </c>
      <c r="E472" s="335">
        <v>11313</v>
      </c>
      <c r="F472" s="385">
        <v>6.8562790000000005E-4</v>
      </c>
      <c r="G472" s="4" t="s">
        <v>1093</v>
      </c>
      <c r="H472" s="99">
        <v>-2.9926255999999998E-2</v>
      </c>
      <c r="I472" s="217">
        <v>1.595465E-4</v>
      </c>
      <c r="J472" s="1"/>
      <c r="K472" s="1"/>
      <c r="L472" s="1"/>
      <c r="M472" s="4"/>
      <c r="N472" s="1"/>
      <c r="O472" s="1"/>
      <c r="P472" s="1"/>
      <c r="Q472" s="1"/>
      <c r="R472" s="1"/>
      <c r="S472" s="1"/>
      <c r="T472" s="1"/>
      <c r="U472" s="1"/>
    </row>
    <row r="473" spans="1:21" ht="33.75" x14ac:dyDescent="0.2">
      <c r="A473" s="94" t="s">
        <v>483</v>
      </c>
      <c r="B473" s="408" t="s">
        <v>4318</v>
      </c>
      <c r="C473" s="111">
        <v>-5.2111029999999999E-3</v>
      </c>
      <c r="D473" s="4" t="s">
        <v>1093</v>
      </c>
      <c r="E473" s="335">
        <v>7903</v>
      </c>
      <c r="F473" s="385">
        <v>4.789638E-4</v>
      </c>
      <c r="G473" s="4" t="s">
        <v>1093</v>
      </c>
      <c r="H473" s="99">
        <v>-0.155120804</v>
      </c>
      <c r="I473" s="217">
        <v>6.6332939999999996E-4</v>
      </c>
      <c r="J473" s="1"/>
      <c r="K473" s="1"/>
      <c r="L473" s="1"/>
      <c r="M473" s="4"/>
      <c r="N473" s="1"/>
      <c r="O473" s="1"/>
      <c r="P473" s="1"/>
      <c r="Q473" s="1"/>
      <c r="R473" s="1"/>
      <c r="S473" s="1"/>
      <c r="T473" s="1"/>
      <c r="U473" s="1"/>
    </row>
    <row r="474" spans="1:21" x14ac:dyDescent="0.2">
      <c r="A474" s="94" t="s">
        <v>484</v>
      </c>
      <c r="B474" s="408" t="s">
        <v>4319</v>
      </c>
      <c r="C474" s="111">
        <v>2.1153641399999999E-2</v>
      </c>
      <c r="D474" s="4" t="s">
        <v>1093</v>
      </c>
      <c r="E474" s="335">
        <v>48089</v>
      </c>
      <c r="F474" s="385">
        <v>2.9144487999999999E-3</v>
      </c>
      <c r="G474" s="4" t="s">
        <v>1093</v>
      </c>
      <c r="H474" s="99">
        <v>-0.28383570600000002</v>
      </c>
      <c r="I474" s="217">
        <v>8.7128849000000005E-3</v>
      </c>
      <c r="J474" s="1"/>
      <c r="K474" s="1"/>
      <c r="L474" s="1"/>
      <c r="M474" s="4"/>
      <c r="N474" s="1"/>
      <c r="O474" s="1"/>
      <c r="P474" s="1"/>
      <c r="Q474" s="1"/>
      <c r="R474" s="1"/>
      <c r="S474" s="1"/>
      <c r="T474" s="1"/>
      <c r="U474" s="1"/>
    </row>
    <row r="475" spans="1:21" x14ac:dyDescent="0.2">
      <c r="A475" s="94" t="s">
        <v>485</v>
      </c>
      <c r="B475" s="408" t="s">
        <v>4320</v>
      </c>
      <c r="C475" s="111">
        <v>-0.111759445</v>
      </c>
      <c r="D475" s="4" t="s">
        <v>1093</v>
      </c>
      <c r="E475" s="335">
        <v>12976</v>
      </c>
      <c r="F475" s="385">
        <v>7.8641449999999999E-4</v>
      </c>
      <c r="G475" s="4" t="s">
        <v>1093</v>
      </c>
      <c r="H475" s="99">
        <v>-0.37779908899999998</v>
      </c>
      <c r="I475" s="217">
        <v>3.6019109000000001E-3</v>
      </c>
      <c r="J475" s="1"/>
      <c r="K475" s="1"/>
      <c r="L475" s="1"/>
      <c r="M475" s="4"/>
      <c r="N475" s="1"/>
      <c r="O475" s="1"/>
      <c r="P475" s="1"/>
      <c r="Q475" s="1"/>
      <c r="R475" s="1"/>
      <c r="S475" s="1"/>
      <c r="T475" s="1"/>
      <c r="U475" s="1"/>
    </row>
    <row r="476" spans="1:21" x14ac:dyDescent="0.2">
      <c r="A476" s="94" t="s">
        <v>486</v>
      </c>
      <c r="B476" s="408" t="s">
        <v>4321</v>
      </c>
      <c r="C476" s="111">
        <v>7.7036550999999998E-3</v>
      </c>
      <c r="D476" s="4" t="s">
        <v>1093</v>
      </c>
      <c r="E476" s="335">
        <v>5378</v>
      </c>
      <c r="F476" s="385">
        <v>3.2593539999999999E-4</v>
      </c>
      <c r="G476" s="4" t="s">
        <v>1093</v>
      </c>
      <c r="H476" s="99">
        <v>-0.125243982</v>
      </c>
      <c r="I476" s="217">
        <v>3.5200800000000001E-4</v>
      </c>
      <c r="J476" s="1"/>
      <c r="K476" s="1"/>
      <c r="L476" s="1"/>
      <c r="M476" s="4"/>
      <c r="N476" s="1"/>
      <c r="O476" s="1"/>
      <c r="P476" s="1"/>
      <c r="Q476" s="1"/>
      <c r="R476" s="1"/>
      <c r="S476" s="1"/>
      <c r="T476" s="1"/>
      <c r="U476" s="1"/>
    </row>
    <row r="477" spans="1:21" ht="22.5" x14ac:dyDescent="0.2">
      <c r="A477" s="94" t="s">
        <v>487</v>
      </c>
      <c r="B477" s="408" t="s">
        <v>4322</v>
      </c>
      <c r="C477" s="111">
        <v>-6.0548523E-2</v>
      </c>
      <c r="D477" s="4" t="s">
        <v>1093</v>
      </c>
      <c r="E477" s="335">
        <v>3219</v>
      </c>
      <c r="F477" s="385">
        <v>1.9508850000000001E-4</v>
      </c>
      <c r="G477" s="4" t="s">
        <v>1093</v>
      </c>
      <c r="H477" s="99">
        <v>-0.27711655099999999</v>
      </c>
      <c r="I477" s="217">
        <v>5.6412719999999995E-4</v>
      </c>
      <c r="J477" s="1"/>
      <c r="K477" s="1"/>
      <c r="L477" s="1"/>
      <c r="M477" s="4"/>
      <c r="N477" s="1"/>
      <c r="O477" s="1"/>
      <c r="P477" s="1"/>
      <c r="Q477" s="1"/>
      <c r="R477" s="1"/>
      <c r="S477" s="1"/>
      <c r="T477" s="1"/>
      <c r="U477" s="1"/>
    </row>
    <row r="478" spans="1:21" ht="22.5" x14ac:dyDescent="0.2">
      <c r="A478" s="94" t="s">
        <v>488</v>
      </c>
      <c r="B478" s="408" t="s">
        <v>4323</v>
      </c>
      <c r="C478" s="111">
        <v>-8.1401084999999998E-2</v>
      </c>
      <c r="D478" s="4" t="s">
        <v>1093</v>
      </c>
      <c r="E478" s="335">
        <v>4768</v>
      </c>
      <c r="F478" s="385">
        <v>2.8896610000000002E-4</v>
      </c>
      <c r="G478" s="4" t="s">
        <v>1093</v>
      </c>
      <c r="H478" s="99">
        <v>-0.14643752199999999</v>
      </c>
      <c r="I478" s="217">
        <v>3.739514E-4</v>
      </c>
      <c r="J478" s="1"/>
      <c r="K478" s="1"/>
      <c r="L478" s="1"/>
      <c r="M478" s="4"/>
      <c r="N478" s="1"/>
      <c r="O478" s="1"/>
      <c r="P478" s="1"/>
      <c r="Q478" s="1"/>
      <c r="R478" s="1"/>
      <c r="S478" s="1"/>
      <c r="T478" s="1"/>
      <c r="U478" s="1"/>
    </row>
    <row r="479" spans="1:21" ht="33.75" x14ac:dyDescent="0.2">
      <c r="A479" s="94" t="s">
        <v>489</v>
      </c>
      <c r="B479" s="408" t="s">
        <v>4324</v>
      </c>
      <c r="C479" s="111">
        <v>4.25406204E-2</v>
      </c>
      <c r="D479" s="4" t="s">
        <v>1093</v>
      </c>
      <c r="E479" s="335">
        <v>54514</v>
      </c>
      <c r="F479" s="385">
        <v>3.3038378999999999E-3</v>
      </c>
      <c r="G479" s="4" t="s">
        <v>1093</v>
      </c>
      <c r="H479" s="99">
        <v>-0.141809137</v>
      </c>
      <c r="I479" s="217">
        <v>4.1180369999999997E-3</v>
      </c>
      <c r="J479" s="1"/>
      <c r="K479" s="1"/>
      <c r="L479" s="1"/>
      <c r="M479" s="4"/>
      <c r="N479" s="1"/>
      <c r="O479" s="1"/>
      <c r="P479" s="1"/>
      <c r="Q479" s="1"/>
      <c r="R479" s="1"/>
      <c r="S479" s="1"/>
      <c r="T479" s="1"/>
      <c r="U479" s="1"/>
    </row>
    <row r="480" spans="1:21" ht="45" x14ac:dyDescent="0.2">
      <c r="A480" s="94" t="s">
        <v>490</v>
      </c>
      <c r="B480" s="408" t="s">
        <v>4325</v>
      </c>
      <c r="C480" s="111">
        <v>0.31400966180000001</v>
      </c>
      <c r="D480" s="4" t="s">
        <v>1093</v>
      </c>
      <c r="E480" s="335">
        <v>610</v>
      </c>
      <c r="F480" s="385">
        <v>3.6969199999999998E-5</v>
      </c>
      <c r="G480" s="4" t="s">
        <v>1093</v>
      </c>
      <c r="H480" s="99">
        <v>0.1213235294</v>
      </c>
      <c r="I480" s="217">
        <v>-3.0171999999999998E-5</v>
      </c>
      <c r="J480" s="1"/>
      <c r="K480" s="1"/>
      <c r="L480" s="1"/>
      <c r="M480" s="4"/>
      <c r="N480" s="1"/>
      <c r="O480" s="1"/>
      <c r="P480" s="1"/>
      <c r="Q480" s="1"/>
      <c r="R480" s="1"/>
      <c r="S480" s="1"/>
      <c r="T480" s="1"/>
      <c r="U480" s="1"/>
    </row>
    <row r="481" spans="1:21" ht="33.75" x14ac:dyDescent="0.2">
      <c r="A481" s="94" t="s">
        <v>491</v>
      </c>
      <c r="B481" s="408" t="s">
        <v>4326</v>
      </c>
      <c r="C481" s="111">
        <v>-1.1444315E-2</v>
      </c>
      <c r="D481" s="4" t="s">
        <v>1093</v>
      </c>
      <c r="E481" s="335">
        <v>14730</v>
      </c>
      <c r="F481" s="385">
        <v>8.9271619999999996E-4</v>
      </c>
      <c r="G481" s="4" t="s">
        <v>1093</v>
      </c>
      <c r="H481" s="99">
        <v>-0.21052631599999999</v>
      </c>
      <c r="I481" s="217">
        <v>1.7956981999999999E-3</v>
      </c>
      <c r="J481" s="1"/>
      <c r="K481" s="1"/>
      <c r="L481" s="1"/>
      <c r="M481" s="4"/>
      <c r="N481" s="1"/>
      <c r="O481" s="1"/>
      <c r="P481" s="1"/>
      <c r="Q481" s="1"/>
      <c r="R481" s="1"/>
      <c r="S481" s="1"/>
      <c r="T481" s="1"/>
      <c r="U481" s="1"/>
    </row>
    <row r="482" spans="1:21" ht="33.75" x14ac:dyDescent="0.2">
      <c r="A482" s="94" t="s">
        <v>492</v>
      </c>
      <c r="B482" s="408" t="s">
        <v>4327</v>
      </c>
      <c r="C482" s="111">
        <v>0.22738537789999999</v>
      </c>
      <c r="D482" s="4" t="s">
        <v>1093</v>
      </c>
      <c r="E482" s="335">
        <v>1897</v>
      </c>
      <c r="F482" s="385">
        <v>1.1496829999999999E-4</v>
      </c>
      <c r="G482" s="4" t="s">
        <v>1093</v>
      </c>
      <c r="H482" s="99">
        <v>-4.2402826999999997E-2</v>
      </c>
      <c r="I482" s="217">
        <v>3.84009E-5</v>
      </c>
      <c r="J482" s="1"/>
      <c r="K482" s="1"/>
      <c r="L482" s="1"/>
      <c r="M482" s="4"/>
      <c r="N482" s="1"/>
      <c r="O482" s="1"/>
      <c r="P482" s="1"/>
      <c r="Q482" s="1"/>
      <c r="R482" s="1"/>
      <c r="S482" s="1"/>
      <c r="T482" s="1"/>
      <c r="U482" s="1"/>
    </row>
    <row r="483" spans="1:21" ht="33.75" x14ac:dyDescent="0.2">
      <c r="A483" s="94" t="s">
        <v>493</v>
      </c>
      <c r="B483" s="408" t="s">
        <v>4328</v>
      </c>
      <c r="C483" s="111">
        <v>2.81747652E-2</v>
      </c>
      <c r="D483" s="4" t="s">
        <v>1093</v>
      </c>
      <c r="E483" s="335">
        <v>6361</v>
      </c>
      <c r="F483" s="385">
        <v>3.8551040000000001E-4</v>
      </c>
      <c r="G483" s="4" t="s">
        <v>1093</v>
      </c>
      <c r="H483" s="99">
        <v>-0.15792957399999999</v>
      </c>
      <c r="I483" s="217">
        <v>5.4538389999999996E-4</v>
      </c>
      <c r="J483" s="1"/>
      <c r="K483" s="1"/>
      <c r="L483" s="1"/>
      <c r="M483" s="4"/>
      <c r="N483" s="1"/>
      <c r="O483" s="1"/>
      <c r="P483" s="1"/>
      <c r="Q483" s="1"/>
      <c r="R483" s="1"/>
      <c r="S483" s="1"/>
      <c r="T483" s="1"/>
      <c r="U483" s="1"/>
    </row>
    <row r="484" spans="1:21" ht="22.5" x14ac:dyDescent="0.2">
      <c r="A484" s="94" t="s">
        <v>494</v>
      </c>
      <c r="B484" s="408" t="s">
        <v>4329</v>
      </c>
      <c r="C484" s="111">
        <v>-2.3229673999999999E-2</v>
      </c>
      <c r="D484" s="4" t="s">
        <v>1093</v>
      </c>
      <c r="E484" s="335">
        <v>4835</v>
      </c>
      <c r="F484" s="385">
        <v>2.9302670000000002E-4</v>
      </c>
      <c r="G484" s="4" t="s">
        <v>1093</v>
      </c>
      <c r="H484" s="99">
        <v>-7.2688913999999993E-2</v>
      </c>
      <c r="I484" s="217">
        <v>1.732611E-4</v>
      </c>
      <c r="J484" s="1"/>
      <c r="K484" s="1"/>
      <c r="L484" s="1"/>
      <c r="M484" s="4"/>
      <c r="N484" s="1"/>
      <c r="O484" s="1"/>
      <c r="P484" s="1"/>
      <c r="Q484" s="1"/>
      <c r="R484" s="1"/>
      <c r="S484" s="1"/>
      <c r="T484" s="1"/>
      <c r="U484" s="1"/>
    </row>
    <row r="485" spans="1:21" ht="22.5" x14ac:dyDescent="0.2">
      <c r="A485" s="94" t="s">
        <v>495</v>
      </c>
      <c r="B485" s="408" t="s">
        <v>4330</v>
      </c>
      <c r="C485" s="111">
        <v>1.03375325E-2</v>
      </c>
      <c r="D485" s="4" t="s">
        <v>1093</v>
      </c>
      <c r="E485" s="335">
        <v>19311</v>
      </c>
      <c r="F485" s="385">
        <v>1.1703492000000001E-3</v>
      </c>
      <c r="G485" s="4" t="s">
        <v>1093</v>
      </c>
      <c r="H485" s="99">
        <v>-8.0997477999999998E-2</v>
      </c>
      <c r="I485" s="217">
        <v>7.780749E-4</v>
      </c>
      <c r="J485" s="1"/>
      <c r="K485" s="1"/>
      <c r="L485" s="1"/>
      <c r="M485" s="4"/>
      <c r="N485" s="1"/>
      <c r="O485" s="1"/>
      <c r="P485" s="1"/>
      <c r="Q485" s="1"/>
      <c r="R485" s="1"/>
      <c r="S485" s="1"/>
      <c r="T485" s="1"/>
      <c r="U485" s="1"/>
    </row>
    <row r="486" spans="1:21" x14ac:dyDescent="0.2">
      <c r="A486" s="94" t="s">
        <v>496</v>
      </c>
      <c r="B486" s="408" t="s">
        <v>4331</v>
      </c>
      <c r="C486" s="111">
        <v>3.6505332199999997E-2</v>
      </c>
      <c r="D486" s="4" t="s">
        <v>1093</v>
      </c>
      <c r="E486" s="335">
        <v>4533</v>
      </c>
      <c r="F486" s="385">
        <v>2.7472389999999997E-4</v>
      </c>
      <c r="G486" s="4" t="s">
        <v>1093</v>
      </c>
      <c r="H486" s="99">
        <v>-0.10308666399999999</v>
      </c>
      <c r="I486" s="217">
        <v>2.381769E-4</v>
      </c>
      <c r="J486" s="1"/>
      <c r="K486" s="1"/>
      <c r="L486" s="1"/>
      <c r="M486" s="4"/>
      <c r="N486" s="1"/>
      <c r="O486" s="1"/>
      <c r="P486" s="1"/>
      <c r="Q486" s="1"/>
      <c r="R486" s="1"/>
      <c r="S486" s="1"/>
      <c r="T486" s="1"/>
      <c r="U486" s="1"/>
    </row>
    <row r="487" spans="1:21" ht="22.5" x14ac:dyDescent="0.2">
      <c r="A487" s="94" t="s">
        <v>497</v>
      </c>
      <c r="B487" s="408" t="s">
        <v>4332</v>
      </c>
      <c r="C487" s="111">
        <v>5.6043496399999997E-2</v>
      </c>
      <c r="D487" s="4" t="s">
        <v>1093</v>
      </c>
      <c r="E487" s="335">
        <v>2092</v>
      </c>
      <c r="F487" s="385">
        <v>1.2678630000000001E-4</v>
      </c>
      <c r="G487" s="4" t="s">
        <v>1093</v>
      </c>
      <c r="H487" s="99">
        <v>-0.171485149</v>
      </c>
      <c r="I487" s="217">
        <v>1.9794739999999999E-4</v>
      </c>
      <c r="J487" s="1"/>
      <c r="K487" s="1"/>
      <c r="L487" s="1"/>
      <c r="M487" s="4"/>
      <c r="N487" s="1"/>
      <c r="O487" s="1"/>
      <c r="P487" s="1"/>
      <c r="Q487" s="1"/>
      <c r="R487" s="1"/>
      <c r="S487" s="1"/>
      <c r="T487" s="1"/>
      <c r="U487" s="1"/>
    </row>
    <row r="488" spans="1:21" ht="22.5" x14ac:dyDescent="0.2">
      <c r="A488" s="94" t="s">
        <v>498</v>
      </c>
      <c r="B488" s="408" t="s">
        <v>4333</v>
      </c>
      <c r="C488" s="111">
        <v>-2.8563299999999998E-4</v>
      </c>
      <c r="D488" s="4" t="s">
        <v>1093</v>
      </c>
      <c r="E488" s="335">
        <v>3112</v>
      </c>
      <c r="F488" s="385">
        <v>1.8860369999999999E-4</v>
      </c>
      <c r="G488" s="4" t="s">
        <v>1093</v>
      </c>
      <c r="H488" s="99">
        <v>-0.11085714300000001</v>
      </c>
      <c r="I488" s="217">
        <v>1.773755E-4</v>
      </c>
      <c r="J488" s="1"/>
      <c r="K488" s="1"/>
      <c r="L488" s="1"/>
      <c r="M488" s="4"/>
      <c r="N488" s="1"/>
      <c r="O488" s="1"/>
      <c r="P488" s="1"/>
      <c r="Q488" s="1"/>
      <c r="R488" s="1"/>
      <c r="S488" s="1"/>
      <c r="T488" s="1"/>
      <c r="U488" s="1"/>
    </row>
    <row r="489" spans="1:21" x14ac:dyDescent="0.2">
      <c r="A489" s="94" t="s">
        <v>499</v>
      </c>
      <c r="B489" s="408" t="s">
        <v>4334</v>
      </c>
      <c r="C489" s="111">
        <v>0.34866828090000002</v>
      </c>
      <c r="D489" s="4" t="s">
        <v>1093</v>
      </c>
      <c r="E489" s="335">
        <v>267</v>
      </c>
      <c r="F489" s="385">
        <v>1.6181600000000001E-5</v>
      </c>
      <c r="G489" s="4" t="s">
        <v>1093</v>
      </c>
      <c r="H489" s="99">
        <v>-0.52064632</v>
      </c>
      <c r="I489" s="217">
        <v>1.325745E-4</v>
      </c>
      <c r="J489" s="1"/>
      <c r="K489" s="1"/>
      <c r="L489" s="1"/>
      <c r="M489" s="4"/>
      <c r="N489" s="1"/>
      <c r="O489" s="1"/>
      <c r="P489" s="1"/>
      <c r="Q489" s="1"/>
      <c r="R489" s="1"/>
      <c r="S489" s="1"/>
      <c r="T489" s="1"/>
      <c r="U489" s="1"/>
    </row>
    <row r="490" spans="1:21" ht="22.5" x14ac:dyDescent="0.2">
      <c r="A490" s="94" t="s">
        <v>500</v>
      </c>
      <c r="B490" s="408" t="s">
        <v>4335</v>
      </c>
      <c r="C490" s="111">
        <v>0.1082498808</v>
      </c>
      <c r="D490" s="4" t="s">
        <v>1093</v>
      </c>
      <c r="E490" s="335">
        <v>2186</v>
      </c>
      <c r="F490" s="385">
        <v>1.3248320000000001E-4</v>
      </c>
      <c r="G490" s="4" t="s">
        <v>1093</v>
      </c>
      <c r="H490" s="99">
        <v>-5.9380378999999997E-2</v>
      </c>
      <c r="I490" s="217">
        <v>6.3087200000000001E-5</v>
      </c>
      <c r="J490" s="1"/>
      <c r="K490" s="1"/>
      <c r="L490" s="1"/>
      <c r="M490" s="4"/>
      <c r="N490" s="1"/>
      <c r="O490" s="1"/>
      <c r="P490" s="1"/>
      <c r="Q490" s="1"/>
      <c r="R490" s="1"/>
      <c r="S490" s="1"/>
      <c r="T490" s="1"/>
      <c r="U490" s="1"/>
    </row>
    <row r="491" spans="1:21" ht="22.5" x14ac:dyDescent="0.2">
      <c r="A491" s="94" t="s">
        <v>501</v>
      </c>
      <c r="B491" s="408" t="s">
        <v>4336</v>
      </c>
      <c r="C491" s="111">
        <v>-2.2508039000000001E-2</v>
      </c>
      <c r="D491" s="4" t="s">
        <v>1093</v>
      </c>
      <c r="E491" s="335">
        <v>699</v>
      </c>
      <c r="F491" s="385">
        <v>4.2363100000000001E-5</v>
      </c>
      <c r="G491" s="4" t="s">
        <v>1093</v>
      </c>
      <c r="H491" s="99">
        <v>-0.23355263200000001</v>
      </c>
      <c r="I491" s="217">
        <v>9.7373699999999999E-5</v>
      </c>
      <c r="J491" s="1"/>
      <c r="K491" s="1"/>
      <c r="L491" s="1"/>
      <c r="M491" s="4"/>
      <c r="N491" s="1"/>
      <c r="O491" s="1"/>
      <c r="P491" s="1"/>
      <c r="Q491" s="1"/>
      <c r="R491" s="1"/>
      <c r="S491" s="1"/>
      <c r="T491" s="1"/>
      <c r="U491" s="1"/>
    </row>
    <row r="492" spans="1:21" ht="22.5" x14ac:dyDescent="0.2">
      <c r="A492" s="94" t="s">
        <v>502</v>
      </c>
      <c r="B492" s="408" t="s">
        <v>4337</v>
      </c>
      <c r="C492" s="111">
        <v>0.510805501</v>
      </c>
      <c r="D492" s="4" t="s">
        <v>1093</v>
      </c>
      <c r="E492" s="335">
        <v>439</v>
      </c>
      <c r="F492" s="385">
        <v>2.6605699999999998E-5</v>
      </c>
      <c r="G492" s="4" t="s">
        <v>1093</v>
      </c>
      <c r="H492" s="99">
        <v>-0.42912873899999998</v>
      </c>
      <c r="I492" s="217">
        <v>1.5086059999999999E-4</v>
      </c>
      <c r="J492" s="1"/>
      <c r="K492" s="1"/>
      <c r="L492" s="1"/>
      <c r="M492" s="4"/>
      <c r="N492" s="1"/>
      <c r="O492" s="1"/>
      <c r="P492" s="1"/>
      <c r="Q492" s="1"/>
      <c r="R492" s="1"/>
      <c r="S492" s="1"/>
      <c r="T492" s="1"/>
      <c r="U492" s="1"/>
    </row>
    <row r="493" spans="1:21" ht="22.5" x14ac:dyDescent="0.2">
      <c r="A493" s="94" t="s">
        <v>503</v>
      </c>
      <c r="B493" s="408" t="s">
        <v>4338</v>
      </c>
      <c r="C493" s="111">
        <v>9.2994674299999996E-2</v>
      </c>
      <c r="D493" s="4" t="s">
        <v>1093</v>
      </c>
      <c r="E493" s="335">
        <v>2449</v>
      </c>
      <c r="F493" s="385">
        <v>1.484224E-4</v>
      </c>
      <c r="G493" s="4" t="s">
        <v>1093</v>
      </c>
      <c r="H493" s="99">
        <v>-8.2083957999999999E-2</v>
      </c>
      <c r="I493" s="217">
        <v>1.001166E-4</v>
      </c>
      <c r="J493" s="1"/>
      <c r="K493" s="1"/>
      <c r="L493" s="1"/>
      <c r="M493" s="4"/>
      <c r="N493" s="1"/>
      <c r="O493" s="1"/>
      <c r="P493" s="1"/>
      <c r="Q493" s="1"/>
      <c r="R493" s="1"/>
      <c r="S493" s="1"/>
      <c r="T493" s="1"/>
      <c r="U493" s="1"/>
    </row>
    <row r="494" spans="1:21" ht="22.5" x14ac:dyDescent="0.2">
      <c r="A494" s="94" t="s">
        <v>504</v>
      </c>
      <c r="B494" s="408" t="s">
        <v>4339</v>
      </c>
      <c r="C494" s="111">
        <v>-1.7678633999999999E-2</v>
      </c>
      <c r="D494" s="4" t="s">
        <v>1093</v>
      </c>
      <c r="E494" s="335">
        <v>46684</v>
      </c>
      <c r="F494" s="385">
        <v>2.8292984000000002E-3</v>
      </c>
      <c r="G494" s="4" t="s">
        <v>1093</v>
      </c>
      <c r="H494" s="99">
        <v>-7.5729078000000005E-2</v>
      </c>
      <c r="I494" s="217">
        <v>1.7486114000000001E-3</v>
      </c>
      <c r="J494" s="1"/>
      <c r="K494" s="1"/>
      <c r="L494" s="1"/>
      <c r="M494" s="4"/>
      <c r="N494" s="1"/>
      <c r="O494" s="1"/>
      <c r="P494" s="1"/>
      <c r="Q494" s="1"/>
      <c r="R494" s="1"/>
      <c r="S494" s="1"/>
      <c r="T494" s="1"/>
      <c r="U494" s="1"/>
    </row>
    <row r="495" spans="1:21" x14ac:dyDescent="0.2">
      <c r="A495" s="94" t="s">
        <v>505</v>
      </c>
      <c r="B495" s="408" t="s">
        <v>4340</v>
      </c>
      <c r="C495" s="111">
        <v>4.8780487800000001E-2</v>
      </c>
      <c r="D495" s="4" t="s">
        <v>1093</v>
      </c>
      <c r="E495" s="335">
        <v>515</v>
      </c>
      <c r="F495" s="385">
        <v>3.1211699999999998E-5</v>
      </c>
      <c r="G495" s="4" t="s">
        <v>1093</v>
      </c>
      <c r="H495" s="99">
        <v>-1.937984E-3</v>
      </c>
      <c r="I495" s="217">
        <v>4.5715330999999998E-7</v>
      </c>
      <c r="J495" s="1"/>
      <c r="K495" s="1"/>
      <c r="L495" s="1"/>
      <c r="M495" s="4"/>
      <c r="N495" s="1"/>
      <c r="O495" s="1"/>
      <c r="P495" s="1"/>
      <c r="Q495" s="1"/>
      <c r="R495" s="1"/>
      <c r="S495" s="1"/>
      <c r="T495" s="1"/>
      <c r="U495" s="1"/>
    </row>
    <row r="496" spans="1:21" x14ac:dyDescent="0.2">
      <c r="A496" s="94" t="s">
        <v>506</v>
      </c>
      <c r="B496" s="408" t="s">
        <v>4341</v>
      </c>
      <c r="C496" s="111">
        <v>-5.6424981999999999E-2</v>
      </c>
      <c r="D496" s="4" t="s">
        <v>1093</v>
      </c>
      <c r="E496" s="335">
        <v>6232</v>
      </c>
      <c r="F496" s="385">
        <v>3.776923E-4</v>
      </c>
      <c r="G496" s="4" t="s">
        <v>1093</v>
      </c>
      <c r="H496" s="99">
        <v>-5.1734632000000003E-2</v>
      </c>
      <c r="I496" s="217">
        <v>1.5543210000000001E-4</v>
      </c>
      <c r="J496" s="1"/>
      <c r="K496" s="1"/>
      <c r="L496" s="1"/>
      <c r="M496" s="4"/>
      <c r="N496" s="1"/>
      <c r="O496" s="1"/>
      <c r="P496" s="1"/>
      <c r="Q496" s="1"/>
      <c r="R496" s="1"/>
      <c r="S496" s="1"/>
      <c r="T496" s="1"/>
      <c r="U496" s="1"/>
    </row>
    <row r="497" spans="1:21" x14ac:dyDescent="0.2">
      <c r="A497" s="94" t="s">
        <v>507</v>
      </c>
      <c r="B497" s="408" t="s">
        <v>4342</v>
      </c>
      <c r="C497" s="111">
        <v>1.9417682499999998E-2</v>
      </c>
      <c r="D497" s="4" t="s">
        <v>1093</v>
      </c>
      <c r="E497" s="335">
        <v>140877</v>
      </c>
      <c r="F497" s="385">
        <v>8.5378943999999991E-3</v>
      </c>
      <c r="G497" s="4" t="s">
        <v>1093</v>
      </c>
      <c r="H497" s="99">
        <v>-1.8866741999999999E-2</v>
      </c>
      <c r="I497" s="217">
        <v>1.2384283000000001E-3</v>
      </c>
      <c r="J497" s="1"/>
      <c r="K497" s="1"/>
      <c r="L497" s="1"/>
      <c r="M497" s="4"/>
      <c r="N497" s="1"/>
      <c r="O497" s="1"/>
      <c r="P497" s="1"/>
      <c r="Q497" s="1"/>
      <c r="R497" s="1"/>
      <c r="S497" s="1"/>
      <c r="T497" s="1"/>
      <c r="U497" s="1"/>
    </row>
    <row r="498" spans="1:21" ht="22.5" x14ac:dyDescent="0.2">
      <c r="A498" s="94" t="s">
        <v>508</v>
      </c>
      <c r="B498" s="408" t="s">
        <v>4343</v>
      </c>
      <c r="C498" s="111">
        <v>1.5672343500000002E-2</v>
      </c>
      <c r="D498" s="4" t="s">
        <v>1093</v>
      </c>
      <c r="E498" s="335">
        <v>9632</v>
      </c>
      <c r="F498" s="385">
        <v>5.8375039999999999E-4</v>
      </c>
      <c r="G498" s="4" t="s">
        <v>1093</v>
      </c>
      <c r="H498" s="99">
        <v>-9.1554370000000006E-3</v>
      </c>
      <c r="I498" s="217">
        <v>4.0686599999999998E-5</v>
      </c>
      <c r="J498" s="1"/>
      <c r="K498" s="1"/>
      <c r="L498" s="1"/>
      <c r="M498" s="4"/>
      <c r="N498" s="1"/>
      <c r="O498" s="1"/>
      <c r="P498" s="1"/>
      <c r="Q498" s="1"/>
      <c r="R498" s="1"/>
      <c r="S498" s="1"/>
      <c r="T498" s="1"/>
      <c r="U498" s="1"/>
    </row>
    <row r="499" spans="1:21" ht="22.5" x14ac:dyDescent="0.2">
      <c r="A499" s="94" t="s">
        <v>509</v>
      </c>
      <c r="B499" s="408" t="s">
        <v>4344</v>
      </c>
      <c r="C499" s="111">
        <v>-6.1363635999999999E-2</v>
      </c>
      <c r="D499" s="4" t="s">
        <v>1093</v>
      </c>
      <c r="E499" s="335">
        <v>760</v>
      </c>
      <c r="F499" s="385">
        <v>4.6060000000000003E-5</v>
      </c>
      <c r="G499" s="4" t="s">
        <v>1093</v>
      </c>
      <c r="H499" s="99">
        <v>-7.9903147999999993E-2</v>
      </c>
      <c r="I499" s="217">
        <v>3.0172099999999999E-5</v>
      </c>
      <c r="J499" s="1"/>
      <c r="K499" s="1"/>
      <c r="L499" s="1"/>
      <c r="M499" s="4"/>
      <c r="N499" s="1"/>
      <c r="O499" s="1"/>
      <c r="P499" s="1"/>
      <c r="Q499" s="1"/>
      <c r="R499" s="1"/>
      <c r="S499" s="1"/>
      <c r="T499" s="1"/>
      <c r="U499" s="1"/>
    </row>
    <row r="500" spans="1:21" ht="22.5" x14ac:dyDescent="0.2">
      <c r="A500" s="94" t="s">
        <v>510</v>
      </c>
      <c r="B500" s="408" t="s">
        <v>4345</v>
      </c>
      <c r="C500" s="111">
        <v>7.8690588999999998E-3</v>
      </c>
      <c r="D500" s="4" t="s">
        <v>1093</v>
      </c>
      <c r="E500" s="335">
        <v>11469</v>
      </c>
      <c r="F500" s="385">
        <v>6.9508229999999996E-4</v>
      </c>
      <c r="G500" s="4" t="s">
        <v>1093</v>
      </c>
      <c r="H500" s="99">
        <v>-0.10454403499999999</v>
      </c>
      <c r="I500" s="217">
        <v>6.1212829999999997E-4</v>
      </c>
      <c r="J500" s="1"/>
      <c r="K500" s="1"/>
      <c r="L500" s="1"/>
      <c r="M500" s="4"/>
      <c r="N500" s="1"/>
      <c r="O500" s="1"/>
      <c r="P500" s="1"/>
      <c r="Q500" s="1"/>
      <c r="R500" s="1"/>
      <c r="S500" s="1"/>
      <c r="T500" s="1"/>
      <c r="U500" s="1"/>
    </row>
    <row r="501" spans="1:21" ht="22.5" x14ac:dyDescent="0.2">
      <c r="A501" s="94" t="s">
        <v>511</v>
      </c>
      <c r="B501" s="408" t="s">
        <v>4346</v>
      </c>
      <c r="C501" s="111">
        <v>1.38131061E-2</v>
      </c>
      <c r="D501" s="4" t="s">
        <v>1093</v>
      </c>
      <c r="E501" s="335">
        <v>114689</v>
      </c>
      <c r="F501" s="385">
        <v>6.9507624999999998E-3</v>
      </c>
      <c r="G501" s="4" t="s">
        <v>1093</v>
      </c>
      <c r="H501" s="99">
        <v>2.5345539699999999E-2</v>
      </c>
      <c r="I501" s="217">
        <v>-1.2960300000000001E-3</v>
      </c>
      <c r="J501" s="1"/>
      <c r="K501" s="1"/>
      <c r="L501" s="1"/>
      <c r="M501" s="4"/>
      <c r="N501" s="1"/>
      <c r="O501" s="1"/>
      <c r="P501" s="1"/>
      <c r="Q501" s="1"/>
      <c r="R501" s="1"/>
      <c r="S501" s="1"/>
      <c r="T501" s="1"/>
      <c r="U501" s="1"/>
    </row>
    <row r="502" spans="1:21" ht="22.5" x14ac:dyDescent="0.2">
      <c r="A502" s="94" t="s">
        <v>512</v>
      </c>
      <c r="B502" s="408" t="s">
        <v>4347</v>
      </c>
      <c r="C502" s="111">
        <v>6.1431285600000003E-2</v>
      </c>
      <c r="D502" s="4" t="s">
        <v>1093</v>
      </c>
      <c r="E502" s="335">
        <v>14026</v>
      </c>
      <c r="F502" s="385">
        <v>8.5005010000000002E-4</v>
      </c>
      <c r="G502" s="4" t="s">
        <v>1093</v>
      </c>
      <c r="H502" s="99">
        <v>-7.0140545999999998E-2</v>
      </c>
      <c r="I502" s="217">
        <v>4.8366819999999999E-4</v>
      </c>
      <c r="J502" s="1"/>
      <c r="K502" s="1"/>
      <c r="L502" s="1"/>
      <c r="M502" s="4"/>
      <c r="N502" s="1"/>
      <c r="O502" s="1"/>
      <c r="P502" s="1"/>
      <c r="Q502" s="1"/>
      <c r="R502" s="1"/>
      <c r="S502" s="1"/>
      <c r="T502" s="1"/>
      <c r="U502" s="1"/>
    </row>
    <row r="503" spans="1:21" x14ac:dyDescent="0.2">
      <c r="A503" s="94" t="s">
        <v>513</v>
      </c>
      <c r="B503" s="408" t="s">
        <v>4348</v>
      </c>
      <c r="C503" s="111">
        <v>-2.5828757000000001E-2</v>
      </c>
      <c r="D503" s="4" t="s">
        <v>1093</v>
      </c>
      <c r="E503" s="335">
        <v>4325</v>
      </c>
      <c r="F503" s="385">
        <v>2.6211799999999999E-4</v>
      </c>
      <c r="G503" s="4" t="s">
        <v>1093</v>
      </c>
      <c r="H503" s="99">
        <v>-9.7077243999999993E-2</v>
      </c>
      <c r="I503" s="217">
        <v>2.1257630000000001E-4</v>
      </c>
      <c r="J503" s="1"/>
      <c r="K503" s="1"/>
      <c r="L503" s="1"/>
      <c r="M503" s="4"/>
      <c r="N503" s="1"/>
      <c r="O503" s="1"/>
      <c r="P503" s="1"/>
      <c r="Q503" s="1"/>
      <c r="R503" s="1"/>
      <c r="S503" s="1"/>
      <c r="T503" s="1"/>
      <c r="U503" s="1"/>
    </row>
    <row r="504" spans="1:21" ht="22.5" x14ac:dyDescent="0.2">
      <c r="A504" s="94" t="s">
        <v>1092</v>
      </c>
      <c r="B504" s="408" t="s">
        <v>4349</v>
      </c>
      <c r="C504" s="111" t="s">
        <v>1142</v>
      </c>
      <c r="D504" s="4" t="s">
        <v>1093</v>
      </c>
      <c r="E504" s="335" t="s">
        <v>1142</v>
      </c>
      <c r="F504" s="385" t="s">
        <v>1142</v>
      </c>
      <c r="G504" s="4" t="s">
        <v>1093</v>
      </c>
      <c r="H504" s="99" t="s">
        <v>1142</v>
      </c>
      <c r="I504" s="217" t="s">
        <v>1142</v>
      </c>
      <c r="J504" s="1"/>
      <c r="K504" s="1"/>
      <c r="L504" s="1"/>
      <c r="M504" s="4"/>
      <c r="N504" s="1"/>
      <c r="O504" s="1"/>
      <c r="P504" s="1"/>
      <c r="Q504" s="1"/>
      <c r="R504" s="1"/>
      <c r="S504" s="1"/>
      <c r="T504" s="1"/>
      <c r="U504" s="1"/>
    </row>
    <row r="505" spans="1:21" x14ac:dyDescent="0.2">
      <c r="A505" s="94" t="s">
        <v>514</v>
      </c>
      <c r="B505" s="408" t="s">
        <v>4350</v>
      </c>
      <c r="C505" s="111">
        <v>3.6993678299999999E-2</v>
      </c>
      <c r="D505" s="4" t="s">
        <v>1093</v>
      </c>
      <c r="E505" s="335">
        <v>4527</v>
      </c>
      <c r="F505" s="385">
        <v>2.7436019999999998E-4</v>
      </c>
      <c r="G505" s="4" t="s">
        <v>1093</v>
      </c>
      <c r="H505" s="99">
        <v>2.2126890900000001E-2</v>
      </c>
      <c r="I505" s="217">
        <v>-4.4801E-5</v>
      </c>
      <c r="J505" s="1"/>
      <c r="K505" s="1"/>
      <c r="L505" s="1"/>
      <c r="M505" s="4"/>
      <c r="N505" s="1"/>
      <c r="O505" s="1"/>
      <c r="P505" s="1"/>
      <c r="Q505" s="1"/>
      <c r="R505" s="1"/>
      <c r="S505" s="1"/>
      <c r="T505" s="1"/>
      <c r="U505" s="1"/>
    </row>
    <row r="506" spans="1:21" ht="22.5" x14ac:dyDescent="0.2">
      <c r="A506" s="94" t="s">
        <v>515</v>
      </c>
      <c r="B506" s="408" t="s">
        <v>4351</v>
      </c>
      <c r="C506" s="111">
        <v>-5.8875219999999999E-2</v>
      </c>
      <c r="D506" s="4" t="s">
        <v>1093</v>
      </c>
      <c r="E506" s="335">
        <v>5495</v>
      </c>
      <c r="F506" s="385">
        <v>3.3302620000000001E-4</v>
      </c>
      <c r="G506" s="4" t="s">
        <v>1093</v>
      </c>
      <c r="H506" s="99">
        <v>2.61437908E-2</v>
      </c>
      <c r="I506" s="217">
        <v>-6.4000999999999999E-5</v>
      </c>
      <c r="J506" s="1"/>
      <c r="K506" s="1"/>
      <c r="L506" s="1"/>
      <c r="M506" s="4"/>
      <c r="N506" s="1"/>
      <c r="O506" s="1"/>
      <c r="P506" s="1"/>
      <c r="Q506" s="1"/>
      <c r="R506" s="1"/>
      <c r="S506" s="1"/>
      <c r="T506" s="1"/>
      <c r="U506" s="1"/>
    </row>
    <row r="507" spans="1:21" ht="22.5" x14ac:dyDescent="0.2">
      <c r="A507" s="94" t="s">
        <v>516</v>
      </c>
      <c r="B507" s="408" t="s">
        <v>4352</v>
      </c>
      <c r="C507" s="111">
        <v>-6.8481124000000004E-2</v>
      </c>
      <c r="D507" s="4" t="s">
        <v>1093</v>
      </c>
      <c r="E507" s="335">
        <v>2023</v>
      </c>
      <c r="F507" s="385">
        <v>1.2260449999999999E-4</v>
      </c>
      <c r="G507" s="4" t="s">
        <v>1093</v>
      </c>
      <c r="H507" s="99">
        <v>-4.6654099999999997E-2</v>
      </c>
      <c r="I507" s="217">
        <v>4.52582E-5</v>
      </c>
      <c r="J507" s="1"/>
      <c r="K507" s="1"/>
      <c r="L507" s="1"/>
      <c r="M507" s="4"/>
      <c r="N507" s="1"/>
      <c r="O507" s="1"/>
      <c r="P507" s="1"/>
      <c r="Q507" s="1"/>
      <c r="R507" s="1"/>
      <c r="S507" s="1"/>
      <c r="T507" s="1"/>
      <c r="U507" s="1"/>
    </row>
    <row r="508" spans="1:21" ht="22.5" x14ac:dyDescent="0.2">
      <c r="A508" s="94" t="s">
        <v>517</v>
      </c>
      <c r="B508" s="408" t="s">
        <v>4353</v>
      </c>
      <c r="C508" s="111">
        <v>-5.6972328000000003E-2</v>
      </c>
      <c r="D508" s="4" t="s">
        <v>1093</v>
      </c>
      <c r="E508" s="335">
        <v>3292</v>
      </c>
      <c r="F508" s="385">
        <v>1.9951269999999999E-4</v>
      </c>
      <c r="G508" s="4" t="s">
        <v>1093</v>
      </c>
      <c r="H508" s="99">
        <v>-5.2934407000000003E-2</v>
      </c>
      <c r="I508" s="217">
        <v>8.4116200000000006E-5</v>
      </c>
      <c r="J508" s="1"/>
      <c r="K508" s="1"/>
      <c r="L508" s="1"/>
      <c r="M508" s="4"/>
      <c r="N508" s="1"/>
      <c r="O508" s="1"/>
      <c r="P508" s="1"/>
      <c r="Q508" s="1"/>
      <c r="R508" s="1"/>
      <c r="S508" s="1"/>
      <c r="T508" s="1"/>
      <c r="U508" s="1"/>
    </row>
    <row r="509" spans="1:21" ht="22.5" x14ac:dyDescent="0.2">
      <c r="A509" s="94" t="s">
        <v>518</v>
      </c>
      <c r="B509" s="408" t="s">
        <v>4354</v>
      </c>
      <c r="C509" s="111">
        <v>-8.5881210000000006E-3</v>
      </c>
      <c r="D509" s="4" t="s">
        <v>1093</v>
      </c>
      <c r="E509" s="335">
        <v>232044</v>
      </c>
      <c r="F509" s="385">
        <v>1.4063098899999999E-2</v>
      </c>
      <c r="G509" s="4" t="s">
        <v>1093</v>
      </c>
      <c r="H509" s="99">
        <v>-2.1856517999999998E-2</v>
      </c>
      <c r="I509" s="217">
        <v>2.3703398999999998E-3</v>
      </c>
      <c r="J509" s="1"/>
      <c r="K509" s="1"/>
      <c r="L509" s="1"/>
      <c r="M509" s="4"/>
      <c r="N509" s="1"/>
      <c r="O509" s="1"/>
      <c r="P509" s="1"/>
      <c r="Q509" s="1"/>
      <c r="R509" s="1"/>
      <c r="S509" s="1"/>
      <c r="T509" s="1"/>
      <c r="U509" s="1"/>
    </row>
    <row r="510" spans="1:21" ht="22.5" x14ac:dyDescent="0.2">
      <c r="A510" s="94" t="s">
        <v>519</v>
      </c>
      <c r="B510" s="408" t="s">
        <v>4355</v>
      </c>
      <c r="C510" s="111">
        <v>-1.6349888999999999E-2</v>
      </c>
      <c r="D510" s="4" t="s">
        <v>1093</v>
      </c>
      <c r="E510" s="335">
        <v>331602</v>
      </c>
      <c r="F510" s="385">
        <v>2.0096842399999999E-2</v>
      </c>
      <c r="G510" s="4" t="s">
        <v>1093</v>
      </c>
      <c r="H510" s="99">
        <v>-2.8591348999999999E-2</v>
      </c>
      <c r="I510" s="217">
        <v>4.4618163000000001E-3</v>
      </c>
      <c r="J510" s="1"/>
      <c r="K510" s="1"/>
      <c r="L510" s="1"/>
      <c r="M510" s="4"/>
      <c r="N510" s="1"/>
      <c r="O510" s="1"/>
      <c r="P510" s="1"/>
      <c r="Q510" s="1"/>
      <c r="R510" s="1"/>
      <c r="S510" s="1"/>
      <c r="T510" s="1"/>
      <c r="U510" s="1"/>
    </row>
    <row r="511" spans="1:21" ht="22.5" x14ac:dyDescent="0.2">
      <c r="A511" s="94" t="s">
        <v>520</v>
      </c>
      <c r="B511" s="408" t="s">
        <v>4356</v>
      </c>
      <c r="C511" s="111">
        <v>2.6996834899999999E-2</v>
      </c>
      <c r="D511" s="4" t="s">
        <v>1093</v>
      </c>
      <c r="E511" s="335">
        <v>5786</v>
      </c>
      <c r="F511" s="385">
        <v>3.5066230000000001E-4</v>
      </c>
      <c r="G511" s="4" t="s">
        <v>1093</v>
      </c>
      <c r="H511" s="99">
        <v>4.8948513399999997E-2</v>
      </c>
      <c r="I511" s="217">
        <v>-1.2343099999999999E-4</v>
      </c>
      <c r="J511" s="1"/>
      <c r="K511" s="1"/>
      <c r="L511" s="1"/>
      <c r="M511" s="4"/>
      <c r="N511" s="1"/>
      <c r="O511" s="1"/>
      <c r="P511" s="1"/>
      <c r="Q511" s="1"/>
      <c r="R511" s="1"/>
      <c r="S511" s="1"/>
      <c r="T511" s="1"/>
      <c r="U511" s="1"/>
    </row>
    <row r="512" spans="1:21" ht="22.5" x14ac:dyDescent="0.2">
      <c r="A512" s="94" t="s">
        <v>521</v>
      </c>
      <c r="B512" s="408" t="s">
        <v>4357</v>
      </c>
      <c r="C512" s="111">
        <v>-4.1496456000000001E-2</v>
      </c>
      <c r="D512" s="4" t="s">
        <v>1093</v>
      </c>
      <c r="E512" s="335">
        <v>51008</v>
      </c>
      <c r="F512" s="385">
        <v>3.0913556999999999E-3</v>
      </c>
      <c r="G512" s="4" t="s">
        <v>1093</v>
      </c>
      <c r="H512" s="99">
        <v>-0.140744235</v>
      </c>
      <c r="I512" s="217">
        <v>3.8195159000000002E-3</v>
      </c>
      <c r="J512" s="1"/>
      <c r="K512" s="1"/>
      <c r="L512" s="1"/>
      <c r="M512" s="4"/>
      <c r="N512" s="1"/>
      <c r="O512" s="1"/>
      <c r="P512" s="1"/>
      <c r="Q512" s="1"/>
      <c r="R512" s="1"/>
      <c r="S512" s="1"/>
      <c r="T512" s="1"/>
      <c r="U512" s="1"/>
    </row>
    <row r="513" spans="1:21" ht="22.5" x14ac:dyDescent="0.2">
      <c r="A513" s="94" t="s">
        <v>522</v>
      </c>
      <c r="B513" s="408" t="s">
        <v>4358</v>
      </c>
      <c r="C513" s="111">
        <v>5.078125E-2</v>
      </c>
      <c r="D513" s="4" t="s">
        <v>1093</v>
      </c>
      <c r="E513" s="335">
        <v>495</v>
      </c>
      <c r="F513" s="385">
        <v>2.99996E-5</v>
      </c>
      <c r="G513" s="4" t="s">
        <v>1093</v>
      </c>
      <c r="H513" s="99">
        <v>-7.9925651E-2</v>
      </c>
      <c r="I513" s="217">
        <v>1.96576E-5</v>
      </c>
      <c r="J513" s="1"/>
      <c r="K513" s="1"/>
      <c r="L513" s="1"/>
      <c r="M513" s="4"/>
      <c r="N513" s="1"/>
      <c r="O513" s="1"/>
      <c r="P513" s="1"/>
      <c r="Q513" s="1"/>
      <c r="R513" s="1"/>
      <c r="S513" s="1"/>
      <c r="T513" s="1"/>
      <c r="U513" s="1"/>
    </row>
    <row r="514" spans="1:21" ht="33.75" x14ac:dyDescent="0.2">
      <c r="A514" s="94" t="s">
        <v>523</v>
      </c>
      <c r="B514" s="408" t="s">
        <v>4359</v>
      </c>
      <c r="C514" s="111">
        <v>0.1171875</v>
      </c>
      <c r="D514" s="4" t="s">
        <v>1093</v>
      </c>
      <c r="E514" s="335">
        <v>238</v>
      </c>
      <c r="F514" s="385">
        <v>1.44241E-5</v>
      </c>
      <c r="G514" s="4" t="s">
        <v>1093</v>
      </c>
      <c r="H514" s="99">
        <v>-0.167832168</v>
      </c>
      <c r="I514" s="217">
        <v>2.1943400000000001E-5</v>
      </c>
      <c r="J514" s="1"/>
      <c r="K514" s="1"/>
      <c r="L514" s="1"/>
      <c r="M514" s="4"/>
      <c r="N514" s="1"/>
      <c r="O514" s="1"/>
      <c r="P514" s="1"/>
      <c r="Q514" s="1"/>
      <c r="R514" s="1"/>
      <c r="S514" s="1"/>
      <c r="T514" s="1"/>
      <c r="U514" s="1"/>
    </row>
    <row r="515" spans="1:21" ht="22.5" x14ac:dyDescent="0.2">
      <c r="A515" s="94" t="s">
        <v>524</v>
      </c>
      <c r="B515" s="408" t="s">
        <v>4360</v>
      </c>
      <c r="C515" s="111">
        <v>-7.0936638999999996E-2</v>
      </c>
      <c r="D515" s="4" t="s">
        <v>1093</v>
      </c>
      <c r="E515" s="335">
        <v>1445</v>
      </c>
      <c r="F515" s="385">
        <v>8.7574699999999993E-5</v>
      </c>
      <c r="G515" s="4" t="s">
        <v>1093</v>
      </c>
      <c r="H515" s="99">
        <v>7.1163825099999994E-2</v>
      </c>
      <c r="I515" s="217">
        <v>-4.3887000000000002E-5</v>
      </c>
      <c r="J515" s="1"/>
      <c r="K515" s="1"/>
      <c r="L515" s="1"/>
      <c r="M515" s="4"/>
      <c r="N515" s="1"/>
      <c r="O515" s="1"/>
      <c r="P515" s="1"/>
      <c r="Q515" s="1"/>
      <c r="R515" s="1"/>
      <c r="S515" s="1"/>
      <c r="T515" s="1"/>
      <c r="U515" s="1"/>
    </row>
    <row r="516" spans="1:21" ht="22.5" x14ac:dyDescent="0.2">
      <c r="A516" s="94" t="s">
        <v>525</v>
      </c>
      <c r="B516" s="408" t="s">
        <v>4361</v>
      </c>
      <c r="C516" s="111">
        <v>-3.7037039999999999E-3</v>
      </c>
      <c r="D516" s="4" t="s">
        <v>1093</v>
      </c>
      <c r="E516" s="335">
        <v>260</v>
      </c>
      <c r="F516" s="385">
        <v>1.5757399999999999E-5</v>
      </c>
      <c r="G516" s="4" t="s">
        <v>1093</v>
      </c>
      <c r="H516" s="99">
        <v>-3.3457249000000001E-2</v>
      </c>
      <c r="I516" s="217">
        <v>4.1143798000000004E-6</v>
      </c>
      <c r="J516" s="1"/>
      <c r="K516" s="1"/>
      <c r="L516" s="1"/>
      <c r="M516" s="4"/>
      <c r="N516" s="1"/>
      <c r="O516" s="1"/>
      <c r="P516" s="1"/>
      <c r="Q516" s="1"/>
      <c r="R516" s="1"/>
      <c r="S516" s="1"/>
      <c r="T516" s="1"/>
      <c r="U516" s="1"/>
    </row>
    <row r="517" spans="1:21" ht="22.5" x14ac:dyDescent="0.2">
      <c r="A517" s="94" t="s">
        <v>526</v>
      </c>
      <c r="B517" s="408" t="s">
        <v>4362</v>
      </c>
      <c r="C517" s="111">
        <v>-0.11386138599999999</v>
      </c>
      <c r="D517" s="4" t="s">
        <v>1093</v>
      </c>
      <c r="E517" s="335">
        <v>381</v>
      </c>
      <c r="F517" s="385">
        <v>2.3090599999999999E-5</v>
      </c>
      <c r="G517" s="4" t="s">
        <v>1093</v>
      </c>
      <c r="H517" s="99">
        <v>6.4245810099999995E-2</v>
      </c>
      <c r="I517" s="217">
        <v>-1.0515E-5</v>
      </c>
      <c r="J517" s="1"/>
      <c r="K517" s="1"/>
      <c r="L517" s="1"/>
      <c r="M517" s="4"/>
      <c r="N517" s="1"/>
      <c r="O517" s="1"/>
      <c r="P517" s="1"/>
      <c r="Q517" s="1"/>
      <c r="R517" s="1"/>
      <c r="S517" s="1"/>
      <c r="T517" s="1"/>
      <c r="U517" s="1"/>
    </row>
    <row r="518" spans="1:21" ht="22.5" x14ac:dyDescent="0.2">
      <c r="A518" s="94" t="s">
        <v>527</v>
      </c>
      <c r="B518" s="408" t="s">
        <v>4363</v>
      </c>
      <c r="C518" s="111">
        <v>-1.3111741999999999E-2</v>
      </c>
      <c r="D518" s="4" t="s">
        <v>1093</v>
      </c>
      <c r="E518" s="335">
        <v>11173</v>
      </c>
      <c r="F518" s="385">
        <v>6.7714309999999998E-4</v>
      </c>
      <c r="G518" s="4" t="s">
        <v>1093</v>
      </c>
      <c r="H518" s="99">
        <v>-5.4497757000000001E-2</v>
      </c>
      <c r="I518" s="217">
        <v>2.9440670000000001E-4</v>
      </c>
      <c r="J518" s="1"/>
      <c r="K518" s="1"/>
      <c r="L518" s="1"/>
      <c r="M518" s="4"/>
      <c r="N518" s="1"/>
      <c r="O518" s="1"/>
      <c r="P518" s="1"/>
      <c r="Q518" s="1"/>
      <c r="R518" s="1"/>
      <c r="S518" s="1"/>
      <c r="T518" s="1"/>
      <c r="U518" s="1"/>
    </row>
    <row r="519" spans="1:21" x14ac:dyDescent="0.2">
      <c r="A519" s="94" t="s">
        <v>528</v>
      </c>
      <c r="B519" s="408" t="s">
        <v>4364</v>
      </c>
      <c r="C519" s="111">
        <v>8.2629108000000007E-2</v>
      </c>
      <c r="D519" s="4" t="s">
        <v>1093</v>
      </c>
      <c r="E519" s="335">
        <v>1040</v>
      </c>
      <c r="F519" s="385">
        <v>6.3029500000000004E-5</v>
      </c>
      <c r="G519" s="4" t="s">
        <v>1093</v>
      </c>
      <c r="H519" s="99">
        <v>-9.8005203999999999E-2</v>
      </c>
      <c r="I519" s="217">
        <v>5.16583E-5</v>
      </c>
      <c r="J519" s="1"/>
      <c r="K519" s="1"/>
      <c r="L519" s="1"/>
      <c r="M519" s="4"/>
      <c r="N519" s="1"/>
      <c r="O519" s="1"/>
      <c r="P519" s="1"/>
      <c r="Q519" s="1"/>
      <c r="R519" s="1"/>
      <c r="S519" s="1"/>
      <c r="T519" s="1"/>
      <c r="U519" s="1"/>
    </row>
    <row r="520" spans="1:21" x14ac:dyDescent="0.2">
      <c r="A520" s="94" t="s">
        <v>529</v>
      </c>
      <c r="B520" s="408" t="s">
        <v>4365</v>
      </c>
      <c r="C520" s="111">
        <v>-3.4037559000000002E-2</v>
      </c>
      <c r="D520" s="4" t="s">
        <v>1093</v>
      </c>
      <c r="E520" s="335">
        <v>825</v>
      </c>
      <c r="F520" s="385">
        <v>4.9999400000000001E-5</v>
      </c>
      <c r="G520" s="4" t="s">
        <v>1093</v>
      </c>
      <c r="H520" s="99">
        <v>2.4301336999999999E-3</v>
      </c>
      <c r="I520" s="217">
        <v>-9.1430659999999999E-7</v>
      </c>
      <c r="J520" s="1"/>
      <c r="K520" s="1"/>
      <c r="L520" s="1"/>
      <c r="M520" s="4"/>
      <c r="N520" s="1"/>
      <c r="O520" s="1"/>
      <c r="P520" s="1"/>
      <c r="Q520" s="1"/>
      <c r="R520" s="1"/>
      <c r="S520" s="1"/>
      <c r="T520" s="1"/>
      <c r="U520" s="1"/>
    </row>
    <row r="521" spans="1:21" ht="33.75" x14ac:dyDescent="0.2">
      <c r="A521" s="94" t="s">
        <v>530</v>
      </c>
      <c r="B521" s="408" t="s">
        <v>4366</v>
      </c>
      <c r="C521" s="111">
        <v>-2.7570250000000002E-3</v>
      </c>
      <c r="D521" s="4" t="s">
        <v>1093</v>
      </c>
      <c r="E521" s="335">
        <v>646255</v>
      </c>
      <c r="F521" s="385">
        <v>3.9166485500000001E-2</v>
      </c>
      <c r="G521" s="4" t="s">
        <v>1093</v>
      </c>
      <c r="H521" s="99">
        <v>-2.154033E-2</v>
      </c>
      <c r="I521" s="217">
        <v>6.5039201000000003E-3</v>
      </c>
      <c r="J521" s="1"/>
      <c r="K521" s="1"/>
      <c r="L521" s="1"/>
      <c r="M521" s="4"/>
      <c r="N521" s="1"/>
      <c r="O521" s="1"/>
      <c r="P521" s="1"/>
      <c r="Q521" s="1"/>
      <c r="R521" s="1"/>
      <c r="S521" s="1"/>
      <c r="T521" s="1"/>
      <c r="U521" s="1"/>
    </row>
    <row r="522" spans="1:21" ht="33.75" x14ac:dyDescent="0.2">
      <c r="A522" s="94" t="s">
        <v>531</v>
      </c>
      <c r="B522" s="408" t="s">
        <v>4367</v>
      </c>
      <c r="C522" s="111">
        <v>-1.8551147E-2</v>
      </c>
      <c r="D522" s="4" t="s">
        <v>1093</v>
      </c>
      <c r="E522" s="335">
        <v>46368</v>
      </c>
      <c r="F522" s="385">
        <v>2.8101470999999999E-3</v>
      </c>
      <c r="G522" s="4" t="s">
        <v>1093</v>
      </c>
      <c r="H522" s="99">
        <v>-4.3189368999999998E-2</v>
      </c>
      <c r="I522" s="217">
        <v>9.5682190000000004E-4</v>
      </c>
      <c r="J522" s="1"/>
      <c r="K522" s="1"/>
      <c r="L522" s="1"/>
      <c r="M522" s="4"/>
      <c r="N522" s="1"/>
      <c r="O522" s="1"/>
      <c r="P522" s="1"/>
      <c r="Q522" s="1"/>
      <c r="R522" s="1"/>
      <c r="S522" s="1"/>
      <c r="T522" s="1"/>
      <c r="U522" s="1"/>
    </row>
    <row r="523" spans="1:21" ht="33.75" x14ac:dyDescent="0.2">
      <c r="A523" s="94" t="s">
        <v>532</v>
      </c>
      <c r="B523" s="408" t="s">
        <v>4368</v>
      </c>
      <c r="C523" s="111">
        <v>-8.7130899999999997E-3</v>
      </c>
      <c r="D523" s="4" t="s">
        <v>1093</v>
      </c>
      <c r="E523" s="335">
        <v>13451</v>
      </c>
      <c r="F523" s="385">
        <v>8.1520200000000001E-4</v>
      </c>
      <c r="G523" s="4" t="s">
        <v>1093</v>
      </c>
      <c r="H523" s="99">
        <v>-6.1667248000000001E-2</v>
      </c>
      <c r="I523" s="217">
        <v>4.041235E-4</v>
      </c>
      <c r="J523" s="1"/>
      <c r="K523" s="1"/>
      <c r="L523" s="1"/>
      <c r="M523" s="4"/>
      <c r="N523" s="1"/>
      <c r="O523" s="1"/>
      <c r="P523" s="1"/>
      <c r="Q523" s="1"/>
      <c r="R523" s="1"/>
      <c r="S523" s="1"/>
      <c r="T523" s="1"/>
      <c r="U523" s="1"/>
    </row>
    <row r="524" spans="1:21" ht="33.75" x14ac:dyDescent="0.2">
      <c r="A524" s="94" t="s">
        <v>533</v>
      </c>
      <c r="B524" s="408" t="s">
        <v>4369</v>
      </c>
      <c r="C524" s="111">
        <v>-4.2789365000000003E-2</v>
      </c>
      <c r="D524" s="4" t="s">
        <v>1093</v>
      </c>
      <c r="E524" s="335">
        <v>10232</v>
      </c>
      <c r="F524" s="385">
        <v>6.201135E-4</v>
      </c>
      <c r="G524" s="4" t="s">
        <v>1093</v>
      </c>
      <c r="H524" s="99">
        <v>-4.3112315999999998E-2</v>
      </c>
      <c r="I524" s="217">
        <v>2.107477E-4</v>
      </c>
      <c r="J524" s="1"/>
      <c r="K524" s="1"/>
      <c r="L524" s="1"/>
      <c r="M524" s="4"/>
      <c r="N524" s="1"/>
      <c r="O524" s="1"/>
      <c r="P524" s="1"/>
      <c r="Q524" s="1"/>
      <c r="R524" s="1"/>
      <c r="S524" s="1"/>
      <c r="T524" s="1"/>
      <c r="U524" s="1"/>
    </row>
    <row r="525" spans="1:21" ht="33.75" x14ac:dyDescent="0.2">
      <c r="A525" s="94" t="s">
        <v>534</v>
      </c>
      <c r="B525" s="408" t="s">
        <v>4370</v>
      </c>
      <c r="C525" s="111">
        <v>-2.8990871000000001E-2</v>
      </c>
      <c r="D525" s="4" t="s">
        <v>1093</v>
      </c>
      <c r="E525" s="335">
        <v>7494</v>
      </c>
      <c r="F525" s="385">
        <v>4.541762E-4</v>
      </c>
      <c r="G525" s="4" t="s">
        <v>1093</v>
      </c>
      <c r="H525" s="99">
        <v>-4.7897345000000001E-2</v>
      </c>
      <c r="I525" s="217">
        <v>1.7234680000000001E-4</v>
      </c>
      <c r="J525" s="1"/>
      <c r="K525" s="1"/>
      <c r="L525" s="1"/>
      <c r="M525" s="4"/>
      <c r="N525" s="1"/>
      <c r="O525" s="1"/>
      <c r="P525" s="1"/>
      <c r="Q525" s="1"/>
      <c r="R525" s="1"/>
      <c r="S525" s="1"/>
      <c r="T525" s="1"/>
      <c r="U525" s="1"/>
    </row>
    <row r="526" spans="1:21" ht="33.75" x14ac:dyDescent="0.2">
      <c r="A526" s="94" t="s">
        <v>535</v>
      </c>
      <c r="B526" s="408" t="s">
        <v>4371</v>
      </c>
      <c r="C526" s="111">
        <v>-4.2290749000000002E-2</v>
      </c>
      <c r="D526" s="4" t="s">
        <v>1093</v>
      </c>
      <c r="E526" s="335">
        <v>5111</v>
      </c>
      <c r="F526" s="385">
        <v>3.0975369999999998E-4</v>
      </c>
      <c r="G526" s="4" t="s">
        <v>1093</v>
      </c>
      <c r="H526" s="99">
        <v>-5.9613615000000002E-2</v>
      </c>
      <c r="I526" s="217">
        <v>1.4811770000000001E-4</v>
      </c>
      <c r="J526" s="1"/>
      <c r="K526" s="1"/>
      <c r="L526" s="1"/>
      <c r="M526" s="4"/>
      <c r="N526" s="1"/>
      <c r="O526" s="1"/>
      <c r="P526" s="1"/>
      <c r="Q526" s="1"/>
      <c r="R526" s="1"/>
      <c r="S526" s="1"/>
      <c r="T526" s="1"/>
      <c r="U526" s="1"/>
    </row>
    <row r="527" spans="1:21" ht="33.75" x14ac:dyDescent="0.2">
      <c r="A527" s="94" t="s">
        <v>536</v>
      </c>
      <c r="B527" s="408" t="s">
        <v>4372</v>
      </c>
      <c r="C527" s="111">
        <v>-3.9543060000000003E-3</v>
      </c>
      <c r="D527" s="4" t="s">
        <v>1093</v>
      </c>
      <c r="E527" s="335">
        <v>4209</v>
      </c>
      <c r="F527" s="385">
        <v>2.5508779999999998E-4</v>
      </c>
      <c r="G527" s="4" t="s">
        <v>1093</v>
      </c>
      <c r="H527" s="99">
        <v>-7.1680635000000006E-2</v>
      </c>
      <c r="I527" s="217">
        <v>1.4857480000000001E-4</v>
      </c>
      <c r="J527" s="1"/>
      <c r="K527" s="1"/>
      <c r="L527" s="1"/>
      <c r="M527" s="4"/>
      <c r="N527" s="1"/>
      <c r="O527" s="1"/>
      <c r="P527" s="1"/>
      <c r="Q527" s="1"/>
      <c r="R527" s="1"/>
      <c r="S527" s="1"/>
      <c r="T527" s="1"/>
      <c r="U527" s="1"/>
    </row>
    <row r="528" spans="1:21" ht="33.75" x14ac:dyDescent="0.2">
      <c r="A528" s="94" t="s">
        <v>537</v>
      </c>
      <c r="B528" s="408" t="s">
        <v>4373</v>
      </c>
      <c r="C528" s="111">
        <v>-1.6366942999999998E-2</v>
      </c>
      <c r="D528" s="4" t="s">
        <v>1093</v>
      </c>
      <c r="E528" s="335">
        <v>4705</v>
      </c>
      <c r="F528" s="385">
        <v>2.8514799999999999E-4</v>
      </c>
      <c r="G528" s="4" t="s">
        <v>1093</v>
      </c>
      <c r="H528" s="99">
        <v>-3.3483976999999998E-2</v>
      </c>
      <c r="I528" s="217">
        <v>7.4516000000000003E-5</v>
      </c>
      <c r="J528" s="1"/>
      <c r="K528" s="1"/>
      <c r="L528" s="1"/>
      <c r="M528" s="4"/>
      <c r="N528" s="1"/>
      <c r="O528" s="1"/>
      <c r="P528" s="1"/>
      <c r="Q528" s="1"/>
      <c r="R528" s="1"/>
      <c r="S528" s="1"/>
      <c r="T528" s="1"/>
      <c r="U528" s="1"/>
    </row>
    <row r="529" spans="1:21" ht="33.75" x14ac:dyDescent="0.2">
      <c r="A529" s="94" t="s">
        <v>538</v>
      </c>
      <c r="B529" s="408" t="s">
        <v>4374</v>
      </c>
      <c r="C529" s="111">
        <v>-2.6558891000000001E-2</v>
      </c>
      <c r="D529" s="4" t="s">
        <v>1093</v>
      </c>
      <c r="E529" s="335">
        <v>2459</v>
      </c>
      <c r="F529" s="385">
        <v>1.490285E-4</v>
      </c>
      <c r="G529" s="4" t="s">
        <v>1093</v>
      </c>
      <c r="H529" s="99">
        <v>-2.7678924000000001E-2</v>
      </c>
      <c r="I529" s="217">
        <v>3.20007E-5</v>
      </c>
      <c r="J529" s="1"/>
      <c r="K529" s="1"/>
      <c r="L529" s="1"/>
      <c r="M529" s="4"/>
      <c r="N529" s="1"/>
      <c r="O529" s="1"/>
      <c r="P529" s="1"/>
      <c r="Q529" s="1"/>
      <c r="R529" s="1"/>
      <c r="S529" s="1"/>
      <c r="T529" s="1"/>
      <c r="U529" s="1"/>
    </row>
    <row r="530" spans="1:21" ht="33.75" x14ac:dyDescent="0.2">
      <c r="A530" s="94" t="s">
        <v>539</v>
      </c>
      <c r="B530" s="408" t="s">
        <v>4375</v>
      </c>
      <c r="C530" s="111">
        <v>-5.9064060000000003E-3</v>
      </c>
      <c r="D530" s="4" t="s">
        <v>1093</v>
      </c>
      <c r="E530" s="335">
        <v>2144</v>
      </c>
      <c r="F530" s="385">
        <v>1.299378E-4</v>
      </c>
      <c r="G530" s="4" t="s">
        <v>1093</v>
      </c>
      <c r="H530" s="99">
        <v>-2.0109689E-2</v>
      </c>
      <c r="I530" s="217">
        <v>2.0114699999999999E-5</v>
      </c>
      <c r="J530" s="1"/>
      <c r="K530" s="1"/>
      <c r="L530" s="1"/>
      <c r="M530" s="4"/>
      <c r="N530" s="1"/>
      <c r="O530" s="1"/>
      <c r="P530" s="1"/>
      <c r="Q530" s="1"/>
      <c r="R530" s="1"/>
      <c r="S530" s="1"/>
      <c r="T530" s="1"/>
      <c r="U530" s="1"/>
    </row>
    <row r="531" spans="1:21" x14ac:dyDescent="0.2">
      <c r="A531" s="94" t="s">
        <v>540</v>
      </c>
      <c r="B531" s="408" t="s">
        <v>4376</v>
      </c>
      <c r="C531" s="111">
        <v>4.9549549499999998E-2</v>
      </c>
      <c r="D531" s="4" t="s">
        <v>1093</v>
      </c>
      <c r="E531" s="335">
        <v>752</v>
      </c>
      <c r="F531" s="385">
        <v>4.5575199999999997E-5</v>
      </c>
      <c r="G531" s="4" t="s">
        <v>1093</v>
      </c>
      <c r="H531" s="99">
        <v>-0.193133047</v>
      </c>
      <c r="I531" s="217">
        <v>8.2287599999999995E-5</v>
      </c>
      <c r="J531" s="1"/>
      <c r="K531" s="1"/>
      <c r="L531" s="1"/>
      <c r="M531" s="4"/>
      <c r="N531" s="1"/>
      <c r="O531" s="1"/>
      <c r="P531" s="1"/>
      <c r="Q531" s="1"/>
      <c r="R531" s="1"/>
      <c r="S531" s="1"/>
      <c r="T531" s="1"/>
      <c r="U531" s="1"/>
    </row>
    <row r="532" spans="1:21" ht="22.5" x14ac:dyDescent="0.2">
      <c r="A532" s="94" t="s">
        <v>541</v>
      </c>
      <c r="B532" s="408" t="s">
        <v>4377</v>
      </c>
      <c r="C532" s="111">
        <v>-1.6229282000000001E-2</v>
      </c>
      <c r="D532" s="4" t="s">
        <v>1093</v>
      </c>
      <c r="E532" s="335">
        <v>5279</v>
      </c>
      <c r="F532" s="385">
        <v>3.1993540000000001E-4</v>
      </c>
      <c r="G532" s="4" t="s">
        <v>1093</v>
      </c>
      <c r="H532" s="99">
        <v>-7.3534574000000005E-2</v>
      </c>
      <c r="I532" s="217">
        <v>1.9154719999999999E-4</v>
      </c>
      <c r="J532" s="1"/>
      <c r="K532" s="1"/>
      <c r="L532" s="1"/>
      <c r="M532" s="4"/>
      <c r="N532" s="1"/>
      <c r="O532" s="1"/>
      <c r="P532" s="1"/>
      <c r="Q532" s="1"/>
      <c r="R532" s="1"/>
      <c r="S532" s="1"/>
      <c r="T532" s="1"/>
      <c r="U532" s="1"/>
    </row>
    <row r="533" spans="1:21" x14ac:dyDescent="0.2">
      <c r="A533" s="94" t="s">
        <v>542</v>
      </c>
      <c r="B533" s="408" t="s">
        <v>4378</v>
      </c>
      <c r="C533" s="111">
        <v>2.1953404999999999E-2</v>
      </c>
      <c r="D533" s="4" t="s">
        <v>1093</v>
      </c>
      <c r="E533" s="335">
        <v>2027</v>
      </c>
      <c r="F533" s="385">
        <v>1.2284700000000001E-4</v>
      </c>
      <c r="G533" s="4" t="s">
        <v>1093</v>
      </c>
      <c r="H533" s="99">
        <v>-0.111354669</v>
      </c>
      <c r="I533" s="217">
        <v>1.1611690000000001E-4</v>
      </c>
      <c r="J533" s="1"/>
      <c r="K533" s="1"/>
      <c r="L533" s="1"/>
      <c r="M533" s="4"/>
      <c r="N533" s="1"/>
      <c r="O533" s="1"/>
      <c r="P533" s="1"/>
      <c r="Q533" s="1"/>
      <c r="R533" s="1"/>
      <c r="S533" s="1"/>
      <c r="T533" s="1"/>
      <c r="U533" s="1"/>
    </row>
    <row r="534" spans="1:21" x14ac:dyDescent="0.2">
      <c r="A534" s="94" t="s">
        <v>543</v>
      </c>
      <c r="B534" s="408" t="s">
        <v>4379</v>
      </c>
      <c r="C534" s="111">
        <v>-2.5830257999999998E-2</v>
      </c>
      <c r="D534" s="4" t="s">
        <v>1093</v>
      </c>
      <c r="E534" s="335">
        <v>707</v>
      </c>
      <c r="F534" s="385">
        <v>4.2848E-5</v>
      </c>
      <c r="G534" s="4" t="s">
        <v>1093</v>
      </c>
      <c r="H534" s="99">
        <v>-0.107323232</v>
      </c>
      <c r="I534" s="217">
        <v>3.8858E-5</v>
      </c>
      <c r="J534" s="1"/>
      <c r="K534" s="1"/>
      <c r="L534" s="1"/>
      <c r="M534" s="4"/>
      <c r="N534" s="1"/>
      <c r="O534" s="1"/>
      <c r="P534" s="1"/>
      <c r="Q534" s="1"/>
      <c r="R534" s="1"/>
      <c r="S534" s="1"/>
      <c r="T534" s="1"/>
      <c r="U534" s="1"/>
    </row>
    <row r="535" spans="1:21" x14ac:dyDescent="0.2">
      <c r="A535" s="94" t="s">
        <v>544</v>
      </c>
      <c r="B535" s="408" t="s">
        <v>4380</v>
      </c>
      <c r="C535" s="111">
        <v>8.7279480000000007E-2</v>
      </c>
      <c r="D535" s="4" t="s">
        <v>1093</v>
      </c>
      <c r="E535" s="335">
        <v>775</v>
      </c>
      <c r="F535" s="385">
        <v>4.6969099999999997E-5</v>
      </c>
      <c r="G535" s="4" t="s">
        <v>1093</v>
      </c>
      <c r="H535" s="99">
        <v>-0.33817250199999999</v>
      </c>
      <c r="I535" s="217">
        <v>1.8103269999999999E-4</v>
      </c>
      <c r="J535" s="1"/>
      <c r="K535" s="1"/>
      <c r="L535" s="1"/>
      <c r="M535" s="4"/>
      <c r="N535" s="1"/>
      <c r="O535" s="1"/>
      <c r="P535" s="1"/>
      <c r="Q535" s="1"/>
      <c r="R535" s="1"/>
      <c r="S535" s="1"/>
      <c r="T535" s="1"/>
      <c r="U535" s="1"/>
    </row>
    <row r="536" spans="1:21" ht="22.5" x14ac:dyDescent="0.2">
      <c r="A536" s="94" t="s">
        <v>545</v>
      </c>
      <c r="B536" s="408" t="s">
        <v>4381</v>
      </c>
      <c r="C536" s="111">
        <v>1.8792917E-3</v>
      </c>
      <c r="D536" s="4" t="s">
        <v>1093</v>
      </c>
      <c r="E536" s="335">
        <v>11951</v>
      </c>
      <c r="F536" s="385">
        <v>7.2429410000000004E-4</v>
      </c>
      <c r="G536" s="4" t="s">
        <v>1093</v>
      </c>
      <c r="H536" s="99">
        <v>-0.137796696</v>
      </c>
      <c r="I536" s="217">
        <v>8.7316279999999997E-4</v>
      </c>
      <c r="J536" s="1"/>
      <c r="K536" s="1"/>
      <c r="L536" s="1"/>
      <c r="M536" s="4"/>
      <c r="N536" s="1"/>
      <c r="O536" s="1"/>
      <c r="P536" s="1"/>
      <c r="Q536" s="1"/>
      <c r="R536" s="1"/>
      <c r="S536" s="1"/>
      <c r="T536" s="1"/>
      <c r="U536" s="1"/>
    </row>
    <row r="537" spans="1:21" ht="22.5" x14ac:dyDescent="0.2">
      <c r="A537" s="94" t="s">
        <v>546</v>
      </c>
      <c r="B537" s="408" t="s">
        <v>4382</v>
      </c>
      <c r="C537" s="111">
        <v>5.3688510500000002E-2</v>
      </c>
      <c r="D537" s="4" t="s">
        <v>1093</v>
      </c>
      <c r="E537" s="335">
        <v>26721</v>
      </c>
      <c r="F537" s="385">
        <v>1.6194345000000001E-3</v>
      </c>
      <c r="G537" s="4" t="s">
        <v>1093</v>
      </c>
      <c r="H537" s="99">
        <v>-0.12946733999999999</v>
      </c>
      <c r="I537" s="217">
        <v>1.8167272E-3</v>
      </c>
      <c r="J537" s="1"/>
      <c r="K537" s="1"/>
      <c r="L537" s="1"/>
      <c r="M537" s="4"/>
      <c r="N537" s="1"/>
      <c r="O537" s="1"/>
      <c r="P537" s="1"/>
      <c r="Q537" s="1"/>
      <c r="R537" s="1"/>
      <c r="S537" s="1"/>
      <c r="T537" s="1"/>
      <c r="U537" s="1"/>
    </row>
    <row r="538" spans="1:21" ht="22.5" x14ac:dyDescent="0.2">
      <c r="A538" s="94" t="s">
        <v>547</v>
      </c>
      <c r="B538" s="408" t="s">
        <v>4383</v>
      </c>
      <c r="C538" s="111">
        <v>3.5679822799999997E-2</v>
      </c>
      <c r="D538" s="4" t="s">
        <v>1093</v>
      </c>
      <c r="E538" s="335">
        <v>121379</v>
      </c>
      <c r="F538" s="385">
        <v>7.3562120999999996E-3</v>
      </c>
      <c r="G538" s="4" t="s">
        <v>1093</v>
      </c>
      <c r="H538" s="99">
        <v>-7.3025255999999997E-2</v>
      </c>
      <c r="I538" s="217">
        <v>4.3712999000000002E-3</v>
      </c>
      <c r="J538" s="1"/>
      <c r="K538" s="1"/>
      <c r="L538" s="1"/>
      <c r="M538" s="4"/>
      <c r="N538" s="1"/>
      <c r="O538" s="1"/>
      <c r="P538" s="1"/>
      <c r="Q538" s="1"/>
      <c r="R538" s="1"/>
      <c r="S538" s="1"/>
      <c r="T538" s="1"/>
      <c r="U538" s="1"/>
    </row>
    <row r="539" spans="1:21" x14ac:dyDescent="0.2">
      <c r="A539" s="94" t="s">
        <v>548</v>
      </c>
      <c r="B539" s="408" t="s">
        <v>4384</v>
      </c>
      <c r="C539" s="111">
        <v>-1.4545885E-2</v>
      </c>
      <c r="D539" s="4" t="s">
        <v>1093</v>
      </c>
      <c r="E539" s="335">
        <v>6460</v>
      </c>
      <c r="F539" s="385">
        <v>3.9151030000000002E-4</v>
      </c>
      <c r="G539" s="4" t="s">
        <v>1093</v>
      </c>
      <c r="H539" s="99">
        <v>-0.224768991</v>
      </c>
      <c r="I539" s="217">
        <v>8.5624810000000003E-4</v>
      </c>
      <c r="J539" s="1"/>
      <c r="K539" s="1"/>
      <c r="L539" s="1"/>
      <c r="M539" s="4"/>
      <c r="N539" s="1"/>
      <c r="O539" s="1"/>
      <c r="P539" s="1"/>
      <c r="Q539" s="1"/>
      <c r="R539" s="1"/>
      <c r="S539" s="1"/>
      <c r="T539" s="1"/>
      <c r="U539" s="1"/>
    </row>
    <row r="540" spans="1:21" x14ac:dyDescent="0.2">
      <c r="A540" s="94" t="s">
        <v>549</v>
      </c>
      <c r="B540" s="408" t="s">
        <v>4385</v>
      </c>
      <c r="C540" s="111">
        <v>1.0348956600000001E-2</v>
      </c>
      <c r="D540" s="4" t="s">
        <v>1093</v>
      </c>
      <c r="E540" s="335">
        <v>9721</v>
      </c>
      <c r="F540" s="385">
        <v>5.8914419999999996E-4</v>
      </c>
      <c r="G540" s="4" t="s">
        <v>1093</v>
      </c>
      <c r="H540" s="99">
        <v>-0.17709303300000001</v>
      </c>
      <c r="I540" s="217">
        <v>9.5636470000000004E-4</v>
      </c>
      <c r="J540" s="1"/>
      <c r="K540" s="1"/>
      <c r="L540" s="1"/>
      <c r="M540" s="4"/>
      <c r="N540" s="1"/>
      <c r="O540" s="1"/>
      <c r="P540" s="1"/>
      <c r="Q540" s="1"/>
      <c r="R540" s="1"/>
      <c r="S540" s="1"/>
      <c r="T540" s="1"/>
      <c r="U540" s="1"/>
    </row>
    <row r="541" spans="1:21" ht="33.75" x14ac:dyDescent="0.2">
      <c r="A541" s="94" t="s">
        <v>550</v>
      </c>
      <c r="B541" s="408" t="s">
        <v>4386</v>
      </c>
      <c r="C541" s="111">
        <v>5.1035698499999997E-2</v>
      </c>
      <c r="D541" s="4" t="s">
        <v>1093</v>
      </c>
      <c r="E541" s="335">
        <v>10834</v>
      </c>
      <c r="F541" s="385">
        <v>6.5659789999999996E-4</v>
      </c>
      <c r="G541" s="4" t="s">
        <v>1093</v>
      </c>
      <c r="H541" s="99">
        <v>-9.1412278E-2</v>
      </c>
      <c r="I541" s="217">
        <v>4.9829710000000001E-4</v>
      </c>
      <c r="J541" s="1"/>
      <c r="K541" s="1"/>
      <c r="L541" s="1"/>
      <c r="M541" s="4"/>
      <c r="N541" s="1"/>
      <c r="O541" s="1"/>
      <c r="P541" s="1"/>
      <c r="Q541" s="1"/>
      <c r="R541" s="1"/>
      <c r="S541" s="1"/>
      <c r="T541" s="1"/>
      <c r="U541" s="1"/>
    </row>
    <row r="542" spans="1:21" ht="22.5" x14ac:dyDescent="0.2">
      <c r="A542" s="94" t="s">
        <v>551</v>
      </c>
      <c r="B542" s="408" t="s">
        <v>4387</v>
      </c>
      <c r="C542" s="111">
        <v>-2.4685874E-2</v>
      </c>
      <c r="D542" s="4" t="s">
        <v>1093</v>
      </c>
      <c r="E542" s="335">
        <v>28592</v>
      </c>
      <c r="F542" s="385">
        <v>1.7328271E-3</v>
      </c>
      <c r="G542" s="4" t="s">
        <v>1093</v>
      </c>
      <c r="H542" s="99">
        <v>-6.9815863000000006E-2</v>
      </c>
      <c r="I542" s="217">
        <v>9.8105099999999993E-4</v>
      </c>
      <c r="J542" s="1"/>
      <c r="K542" s="1"/>
      <c r="L542" s="1"/>
      <c r="M542" s="4"/>
      <c r="N542" s="1"/>
      <c r="O542" s="1"/>
      <c r="P542" s="1"/>
      <c r="Q542" s="1"/>
      <c r="R542" s="1"/>
      <c r="S542" s="1"/>
      <c r="T542" s="1"/>
      <c r="U542" s="1"/>
    </row>
    <row r="543" spans="1:21" ht="22.5" x14ac:dyDescent="0.2">
      <c r="A543" s="94" t="s">
        <v>552</v>
      </c>
      <c r="B543" s="408" t="s">
        <v>4388</v>
      </c>
      <c r="C543" s="111">
        <v>9.4408799000000009E-3</v>
      </c>
      <c r="D543" s="4" t="s">
        <v>1093</v>
      </c>
      <c r="E543" s="335">
        <v>8553</v>
      </c>
      <c r="F543" s="385">
        <v>5.1835719999999996E-4</v>
      </c>
      <c r="G543" s="4" t="s">
        <v>1093</v>
      </c>
      <c r="H543" s="99">
        <v>-0.22337237800000001</v>
      </c>
      <c r="I543" s="217">
        <v>1.1245971E-3</v>
      </c>
      <c r="J543" s="1"/>
      <c r="K543" s="1"/>
      <c r="L543" s="1"/>
      <c r="M543" s="4"/>
      <c r="N543" s="1"/>
      <c r="O543" s="1"/>
      <c r="P543" s="1"/>
      <c r="Q543" s="1"/>
      <c r="R543" s="1"/>
      <c r="S543" s="1"/>
      <c r="T543" s="1"/>
      <c r="U543" s="1"/>
    </row>
    <row r="544" spans="1:21" ht="22.5" x14ac:dyDescent="0.2">
      <c r="A544" s="94" t="s">
        <v>553</v>
      </c>
      <c r="B544" s="408" t="s">
        <v>4389</v>
      </c>
      <c r="C544" s="111">
        <v>9.6302003000000008E-3</v>
      </c>
      <c r="D544" s="4" t="s">
        <v>1093</v>
      </c>
      <c r="E544" s="335">
        <v>2493</v>
      </c>
      <c r="F544" s="385">
        <v>1.51089E-4</v>
      </c>
      <c r="G544" s="4" t="s">
        <v>1093</v>
      </c>
      <c r="H544" s="99">
        <v>-4.8836322000000001E-2</v>
      </c>
      <c r="I544" s="217">
        <v>5.8515599999999999E-5</v>
      </c>
      <c r="J544" s="1"/>
      <c r="K544" s="1"/>
      <c r="L544" s="1"/>
      <c r="M544" s="4"/>
      <c r="N544" s="1"/>
      <c r="O544" s="1"/>
      <c r="P544" s="1"/>
      <c r="Q544" s="1"/>
      <c r="R544" s="1"/>
      <c r="S544" s="1"/>
      <c r="T544" s="1"/>
      <c r="U544" s="1"/>
    </row>
    <row r="545" spans="1:21" ht="33.75" x14ac:dyDescent="0.2">
      <c r="A545" s="94" t="s">
        <v>554</v>
      </c>
      <c r="B545" s="408" t="s">
        <v>4390</v>
      </c>
      <c r="C545" s="111">
        <v>0.23193916349999999</v>
      </c>
      <c r="D545" s="4" t="s">
        <v>1093</v>
      </c>
      <c r="E545" s="335">
        <v>308</v>
      </c>
      <c r="F545" s="385">
        <v>1.8666400000000001E-5</v>
      </c>
      <c r="G545" s="4" t="s">
        <v>1093</v>
      </c>
      <c r="H545" s="99">
        <v>-4.9382716E-2</v>
      </c>
      <c r="I545" s="217">
        <v>7.3144528999999998E-6</v>
      </c>
      <c r="J545" s="1"/>
      <c r="K545" s="1"/>
      <c r="L545" s="1"/>
      <c r="M545" s="4"/>
      <c r="N545" s="1"/>
      <c r="O545" s="1"/>
      <c r="P545" s="1"/>
      <c r="Q545" s="1"/>
      <c r="R545" s="1"/>
      <c r="S545" s="1"/>
      <c r="T545" s="1"/>
      <c r="U545" s="1"/>
    </row>
    <row r="546" spans="1:21" x14ac:dyDescent="0.2">
      <c r="A546" s="94" t="s">
        <v>749</v>
      </c>
      <c r="B546" s="408" t="s">
        <v>4391</v>
      </c>
      <c r="C546" s="111">
        <v>-1.2173913E-2</v>
      </c>
      <c r="D546" s="4" t="s">
        <v>1093</v>
      </c>
      <c r="E546" s="335">
        <v>3863</v>
      </c>
      <c r="F546" s="385">
        <v>2.341183E-4</v>
      </c>
      <c r="G546" s="4" t="s">
        <v>1093</v>
      </c>
      <c r="H546" s="99">
        <v>-2.8420523E-2</v>
      </c>
      <c r="I546" s="217">
        <v>5.16583E-5</v>
      </c>
      <c r="J546" s="1"/>
      <c r="K546" s="1"/>
      <c r="L546" s="1"/>
      <c r="M546" s="4"/>
      <c r="N546" s="1"/>
      <c r="O546" s="1"/>
      <c r="P546" s="1"/>
      <c r="Q546" s="1"/>
      <c r="R546" s="1"/>
      <c r="S546" s="1"/>
      <c r="T546" s="1"/>
      <c r="U546" s="1"/>
    </row>
    <row r="547" spans="1:21" x14ac:dyDescent="0.2">
      <c r="A547" s="94" t="s">
        <v>750</v>
      </c>
      <c r="B547" s="408" t="s">
        <v>4392</v>
      </c>
      <c r="C547" s="111">
        <v>2.50203087E-2</v>
      </c>
      <c r="D547" s="4" t="s">
        <v>1093</v>
      </c>
      <c r="E547" s="335">
        <v>6198</v>
      </c>
      <c r="F547" s="385">
        <v>3.7563169999999999E-4</v>
      </c>
      <c r="G547" s="4" t="s">
        <v>1093</v>
      </c>
      <c r="H547" s="99">
        <v>-1.7593912999999999E-2</v>
      </c>
      <c r="I547" s="217">
        <v>5.0744000000000001E-5</v>
      </c>
      <c r="J547" s="1"/>
      <c r="K547" s="1"/>
      <c r="L547" s="1"/>
      <c r="M547" s="4"/>
      <c r="N547" s="1"/>
      <c r="O547" s="1"/>
      <c r="P547" s="1"/>
      <c r="Q547" s="1"/>
      <c r="R547" s="1"/>
      <c r="S547" s="1"/>
      <c r="T547" s="1"/>
      <c r="U547" s="1"/>
    </row>
    <row r="548" spans="1:21" x14ac:dyDescent="0.2">
      <c r="A548" s="94" t="s">
        <v>751</v>
      </c>
      <c r="B548" s="408" t="s">
        <v>4393</v>
      </c>
      <c r="C548" s="111">
        <v>-1.3884403999999999E-2</v>
      </c>
      <c r="D548" s="4" t="s">
        <v>1093</v>
      </c>
      <c r="E548" s="335">
        <v>10971</v>
      </c>
      <c r="F548" s="385">
        <v>6.6490090000000004E-4</v>
      </c>
      <c r="G548" s="4" t="s">
        <v>1093</v>
      </c>
      <c r="H548" s="99">
        <v>-0.101915521</v>
      </c>
      <c r="I548" s="217">
        <v>5.6915589999999999E-4</v>
      </c>
      <c r="J548" s="1"/>
      <c r="K548" s="1"/>
      <c r="L548" s="1"/>
      <c r="M548" s="4"/>
      <c r="N548" s="1"/>
      <c r="O548" s="1"/>
      <c r="P548" s="1"/>
      <c r="Q548" s="1"/>
      <c r="R548" s="1"/>
      <c r="S548" s="1"/>
      <c r="T548" s="1"/>
      <c r="U548" s="1"/>
    </row>
    <row r="549" spans="1:21" x14ac:dyDescent="0.2">
      <c r="A549" s="94" t="s">
        <v>555</v>
      </c>
      <c r="B549" s="408" t="s">
        <v>4394</v>
      </c>
      <c r="C549" s="111">
        <v>3.1591738000000002E-3</v>
      </c>
      <c r="D549" s="4" t="s">
        <v>1093</v>
      </c>
      <c r="E549" s="335">
        <v>7448</v>
      </c>
      <c r="F549" s="385">
        <v>4.5138840000000002E-4</v>
      </c>
      <c r="G549" s="4" t="s">
        <v>1093</v>
      </c>
      <c r="H549" s="99">
        <v>-9.7868216999999993E-2</v>
      </c>
      <c r="I549" s="217">
        <v>3.6937990000000001E-4</v>
      </c>
      <c r="J549" s="1"/>
      <c r="K549" s="1"/>
      <c r="L549" s="1"/>
      <c r="M549" s="4"/>
      <c r="N549" s="1"/>
      <c r="O549" s="1"/>
      <c r="P549" s="1"/>
      <c r="Q549" s="1"/>
      <c r="R549" s="1"/>
      <c r="S549" s="1"/>
      <c r="T549" s="1"/>
      <c r="U549" s="1"/>
    </row>
    <row r="550" spans="1:21" ht="22.5" x14ac:dyDescent="0.2">
      <c r="A550" s="94" t="s">
        <v>556</v>
      </c>
      <c r="B550" s="408" t="s">
        <v>4395</v>
      </c>
      <c r="C550" s="111">
        <v>-2.6742301E-2</v>
      </c>
      <c r="D550" s="4" t="s">
        <v>1093</v>
      </c>
      <c r="E550" s="335">
        <v>931</v>
      </c>
      <c r="F550" s="385">
        <v>5.6423499999999999E-5</v>
      </c>
      <c r="G550" s="4" t="s">
        <v>1093</v>
      </c>
      <c r="H550" s="99">
        <v>-0.224812656</v>
      </c>
      <c r="I550" s="217">
        <v>1.2343139999999999E-4</v>
      </c>
      <c r="J550" s="1"/>
      <c r="K550" s="1"/>
      <c r="L550" s="1"/>
      <c r="M550" s="4"/>
      <c r="N550" s="1"/>
      <c r="O550" s="1"/>
      <c r="P550" s="1"/>
      <c r="Q550" s="1"/>
      <c r="R550" s="1"/>
      <c r="S550" s="1"/>
      <c r="T550" s="1"/>
      <c r="U550" s="1"/>
    </row>
    <row r="551" spans="1:21" ht="33.75" x14ac:dyDescent="0.2">
      <c r="A551" s="94" t="s">
        <v>557</v>
      </c>
      <c r="B551" s="408" t="s">
        <v>4396</v>
      </c>
      <c r="C551" s="111">
        <v>7.7333333300000001E-2</v>
      </c>
      <c r="D551" s="4" t="s">
        <v>1093</v>
      </c>
      <c r="E551" s="335">
        <v>7168</v>
      </c>
      <c r="F551" s="385">
        <v>4.3441889999999998E-4</v>
      </c>
      <c r="G551" s="4" t="s">
        <v>1093</v>
      </c>
      <c r="H551" s="99">
        <v>-0.112871287</v>
      </c>
      <c r="I551" s="217">
        <v>4.1692379999999998E-4</v>
      </c>
      <c r="J551" s="1"/>
      <c r="K551" s="1"/>
      <c r="L551" s="1"/>
      <c r="M551" s="4"/>
      <c r="N551" s="1"/>
      <c r="O551" s="1"/>
      <c r="P551" s="1"/>
      <c r="Q551" s="1"/>
      <c r="R551" s="1"/>
      <c r="S551" s="1"/>
      <c r="T551" s="1"/>
      <c r="U551" s="1"/>
    </row>
    <row r="552" spans="1:21" x14ac:dyDescent="0.2">
      <c r="A552" s="94" t="s">
        <v>752</v>
      </c>
      <c r="B552" s="408" t="s">
        <v>4397</v>
      </c>
      <c r="C552" s="111">
        <v>1.8987341800000002E-2</v>
      </c>
      <c r="D552" s="4" t="s">
        <v>1093</v>
      </c>
      <c r="E552" s="335">
        <v>2287</v>
      </c>
      <c r="F552" s="385">
        <v>1.3860430000000001E-4</v>
      </c>
      <c r="G552" s="4" t="s">
        <v>1093</v>
      </c>
      <c r="H552" s="99">
        <v>1.4640638900000001E-2</v>
      </c>
      <c r="I552" s="217">
        <v>-1.5085999999999999E-5</v>
      </c>
      <c r="J552" s="1"/>
      <c r="K552" s="1"/>
      <c r="L552" s="1"/>
      <c r="M552" s="4"/>
      <c r="N552" s="1"/>
      <c r="O552" s="1"/>
      <c r="P552" s="1"/>
      <c r="Q552" s="1"/>
      <c r="R552" s="1"/>
      <c r="S552" s="1"/>
      <c r="T552" s="1"/>
      <c r="U552" s="1"/>
    </row>
    <row r="553" spans="1:21" x14ac:dyDescent="0.2">
      <c r="A553" s="94" t="s">
        <v>753</v>
      </c>
      <c r="B553" s="408" t="s">
        <v>4398</v>
      </c>
      <c r="C553" s="111">
        <v>6.4511672899999997E-2</v>
      </c>
      <c r="D553" s="4" t="s">
        <v>1093</v>
      </c>
      <c r="E553" s="335">
        <v>7352</v>
      </c>
      <c r="F553" s="385">
        <v>4.4557020000000002E-4</v>
      </c>
      <c r="G553" s="4" t="s">
        <v>1093</v>
      </c>
      <c r="H553" s="99">
        <v>-4.5938229999999997E-2</v>
      </c>
      <c r="I553" s="217">
        <v>1.6183230000000001E-4</v>
      </c>
      <c r="J553" s="1"/>
      <c r="K553" s="1"/>
      <c r="L553" s="1"/>
      <c r="M553" s="4"/>
      <c r="N553" s="1"/>
      <c r="O553" s="1"/>
      <c r="P553" s="1"/>
      <c r="Q553" s="1"/>
      <c r="R553" s="1"/>
      <c r="S553" s="1"/>
      <c r="T553" s="1"/>
      <c r="U553" s="1"/>
    </row>
    <row r="554" spans="1:21" x14ac:dyDescent="0.2">
      <c r="A554" s="94" t="s">
        <v>558</v>
      </c>
      <c r="B554" s="408" t="s">
        <v>4399</v>
      </c>
      <c r="C554" s="111">
        <v>-6.4739669999999997E-3</v>
      </c>
      <c r="D554" s="4" t="s">
        <v>1093</v>
      </c>
      <c r="E554" s="335">
        <v>10621</v>
      </c>
      <c r="F554" s="385">
        <v>6.4368900000000002E-4</v>
      </c>
      <c r="G554" s="4" t="s">
        <v>1093</v>
      </c>
      <c r="H554" s="99">
        <v>-2.523862E-2</v>
      </c>
      <c r="I554" s="217">
        <v>1.257172E-4</v>
      </c>
      <c r="J554" s="1"/>
      <c r="K554" s="1"/>
      <c r="L554" s="1"/>
      <c r="M554" s="4"/>
      <c r="N554" s="1"/>
      <c r="O554" s="1"/>
      <c r="P554" s="1"/>
      <c r="Q554" s="1"/>
      <c r="R554" s="1"/>
      <c r="S554" s="1"/>
      <c r="T554" s="1"/>
      <c r="U554" s="1"/>
    </row>
    <row r="555" spans="1:21" x14ac:dyDescent="0.2">
      <c r="A555" s="94" t="s">
        <v>559</v>
      </c>
      <c r="B555" s="408" t="s">
        <v>4400</v>
      </c>
      <c r="C555" s="111">
        <v>-1.8499733000000001E-2</v>
      </c>
      <c r="D555" s="4" t="s">
        <v>1093</v>
      </c>
      <c r="E555" s="335">
        <v>135783</v>
      </c>
      <c r="F555" s="385">
        <v>8.2291710000000004E-3</v>
      </c>
      <c r="G555" s="4" t="s">
        <v>1093</v>
      </c>
      <c r="H555" s="99">
        <v>-7.6733211999999995E-2</v>
      </c>
      <c r="I555" s="217">
        <v>5.1589751000000001E-3</v>
      </c>
      <c r="J555" s="1"/>
      <c r="K555" s="1"/>
      <c r="L555" s="1"/>
      <c r="M555" s="4"/>
      <c r="N555" s="1"/>
      <c r="O555" s="1"/>
      <c r="P555" s="1"/>
      <c r="Q555" s="1"/>
      <c r="R555" s="1"/>
      <c r="S555" s="1"/>
      <c r="T555" s="1"/>
      <c r="U555" s="1"/>
    </row>
    <row r="556" spans="1:21" x14ac:dyDescent="0.2">
      <c r="A556" s="94" t="s">
        <v>560</v>
      </c>
      <c r="B556" s="408" t="s">
        <v>4401</v>
      </c>
      <c r="C556" s="111">
        <v>-1.0195411999999999E-2</v>
      </c>
      <c r="D556" s="4" t="s">
        <v>1093</v>
      </c>
      <c r="E556" s="335">
        <v>1194</v>
      </c>
      <c r="F556" s="385">
        <v>7.2362700000000004E-5</v>
      </c>
      <c r="G556" s="4" t="s">
        <v>1093</v>
      </c>
      <c r="H556" s="99">
        <v>2.48927039E-2</v>
      </c>
      <c r="I556" s="217">
        <v>-1.3257E-5</v>
      </c>
      <c r="J556" s="1"/>
      <c r="K556" s="1"/>
      <c r="L556" s="1"/>
      <c r="M556" s="4"/>
      <c r="N556" s="1"/>
      <c r="O556" s="1"/>
      <c r="P556" s="1"/>
      <c r="Q556" s="1"/>
      <c r="R556" s="1"/>
      <c r="S556" s="1"/>
      <c r="T556" s="1"/>
      <c r="U556" s="1"/>
    </row>
    <row r="557" spans="1:21" ht="22.5" x14ac:dyDescent="0.2">
      <c r="A557" s="94" t="s">
        <v>561</v>
      </c>
      <c r="B557" s="408" t="s">
        <v>4402</v>
      </c>
      <c r="C557" s="111">
        <v>-2.5045746000000001E-2</v>
      </c>
      <c r="D557" s="4" t="s">
        <v>1093</v>
      </c>
      <c r="E557" s="335">
        <v>8496</v>
      </c>
      <c r="F557" s="385">
        <v>5.1490270000000005E-4</v>
      </c>
      <c r="G557" s="4" t="s">
        <v>1093</v>
      </c>
      <c r="H557" s="99">
        <v>-3.4017600000000002E-3</v>
      </c>
      <c r="I557" s="217">
        <v>1.3257399999999999E-5</v>
      </c>
      <c r="J557" s="1"/>
      <c r="K557" s="1"/>
      <c r="L557" s="1"/>
      <c r="M557" s="4"/>
      <c r="N557" s="1"/>
      <c r="O557" s="1"/>
      <c r="P557" s="1"/>
      <c r="Q557" s="1"/>
      <c r="R557" s="1"/>
      <c r="S557" s="1"/>
      <c r="T557" s="1"/>
      <c r="U557" s="1"/>
    </row>
    <row r="558" spans="1:21" ht="33.75" x14ac:dyDescent="0.2">
      <c r="A558" s="94" t="s">
        <v>562</v>
      </c>
      <c r="B558" s="408" t="s">
        <v>4403</v>
      </c>
      <c r="C558" s="111">
        <v>8.5622333699999997E-2</v>
      </c>
      <c r="D558" s="4" t="s">
        <v>1093</v>
      </c>
      <c r="E558" s="335">
        <v>13781</v>
      </c>
      <c r="F558" s="385">
        <v>8.3520179999999999E-4</v>
      </c>
      <c r="G558" s="4" t="s">
        <v>1093</v>
      </c>
      <c r="H558" s="99">
        <v>-4.9913823000000003E-2</v>
      </c>
      <c r="I558" s="217">
        <v>3.3097900000000002E-4</v>
      </c>
      <c r="J558" s="1"/>
      <c r="K558" s="1"/>
      <c r="L558" s="1"/>
      <c r="M558" s="4"/>
      <c r="N558" s="1"/>
      <c r="O558" s="1"/>
      <c r="P558" s="1"/>
      <c r="Q558" s="1"/>
      <c r="R558" s="1"/>
      <c r="S558" s="1"/>
      <c r="T558" s="1"/>
      <c r="U558" s="1"/>
    </row>
    <row r="559" spans="1:21" ht="22.5" x14ac:dyDescent="0.2">
      <c r="A559" s="94" t="s">
        <v>754</v>
      </c>
      <c r="B559" s="408" t="s">
        <v>4404</v>
      </c>
      <c r="C559" s="111">
        <v>3.2819383299999998E-2</v>
      </c>
      <c r="D559" s="4" t="s">
        <v>1093</v>
      </c>
      <c r="E559" s="335">
        <v>26978</v>
      </c>
      <c r="F559" s="385">
        <v>1.6350100999999999E-3</v>
      </c>
      <c r="G559" s="4" t="s">
        <v>1093</v>
      </c>
      <c r="H559" s="99">
        <v>-4.1089074000000003E-2</v>
      </c>
      <c r="I559" s="217">
        <v>5.2846920000000001E-4</v>
      </c>
      <c r="J559" s="1"/>
      <c r="K559" s="1"/>
      <c r="L559" s="1"/>
      <c r="M559" s="4"/>
      <c r="N559" s="1"/>
      <c r="O559" s="1"/>
      <c r="P559" s="1"/>
      <c r="Q559" s="1"/>
      <c r="R559" s="1"/>
      <c r="S559" s="1"/>
      <c r="T559" s="1"/>
      <c r="U559" s="1"/>
    </row>
    <row r="560" spans="1:21" x14ac:dyDescent="0.2">
      <c r="A560" s="94" t="s">
        <v>755</v>
      </c>
      <c r="B560" s="408" t="s">
        <v>4405</v>
      </c>
      <c r="C560" s="111">
        <v>8.1004930999999999E-3</v>
      </c>
      <c r="D560" s="4" t="s">
        <v>1093</v>
      </c>
      <c r="E560" s="335">
        <v>7763</v>
      </c>
      <c r="F560" s="385">
        <v>4.7047899999999999E-4</v>
      </c>
      <c r="G560" s="4" t="s">
        <v>1093</v>
      </c>
      <c r="H560" s="99">
        <v>-9.5959007999999998E-2</v>
      </c>
      <c r="I560" s="217">
        <v>3.766943E-4</v>
      </c>
      <c r="J560" s="1"/>
      <c r="K560" s="1"/>
      <c r="L560" s="1"/>
      <c r="M560" s="4"/>
      <c r="N560" s="1"/>
      <c r="O560" s="1"/>
      <c r="P560" s="1"/>
      <c r="Q560" s="1"/>
      <c r="R560" s="1"/>
      <c r="S560" s="1"/>
      <c r="T560" s="1"/>
      <c r="U560" s="1"/>
    </row>
    <row r="561" spans="1:21" ht="22.5" x14ac:dyDescent="0.2">
      <c r="A561" s="94" t="s">
        <v>756</v>
      </c>
      <c r="B561" s="408" t="s">
        <v>4406</v>
      </c>
      <c r="C561" s="111">
        <v>3.7862551799999998E-2</v>
      </c>
      <c r="D561" s="4" t="s">
        <v>1093</v>
      </c>
      <c r="E561" s="335">
        <v>6541</v>
      </c>
      <c r="F561" s="385">
        <v>3.9641930000000001E-4</v>
      </c>
      <c r="G561" s="4" t="s">
        <v>1093</v>
      </c>
      <c r="H561" s="99">
        <v>-9.9531938E-2</v>
      </c>
      <c r="I561" s="217">
        <v>3.3052180000000002E-4</v>
      </c>
      <c r="J561" s="1"/>
      <c r="K561" s="1"/>
      <c r="L561" s="1"/>
      <c r="M561" s="4"/>
      <c r="N561" s="1"/>
      <c r="O561" s="1"/>
      <c r="P561" s="1"/>
      <c r="Q561" s="1"/>
      <c r="R561" s="1"/>
      <c r="S561" s="1"/>
      <c r="T561" s="1"/>
      <c r="U561" s="1"/>
    </row>
    <row r="562" spans="1:21" ht="22.5" x14ac:dyDescent="0.2">
      <c r="A562" s="94" t="s">
        <v>563</v>
      </c>
      <c r="B562" s="408" t="s">
        <v>4407</v>
      </c>
      <c r="C562" s="111">
        <v>-2.7862910000000002E-3</v>
      </c>
      <c r="D562" s="4" t="s">
        <v>1093</v>
      </c>
      <c r="E562" s="335">
        <v>3423</v>
      </c>
      <c r="F562" s="385">
        <v>2.0745200000000001E-4</v>
      </c>
      <c r="G562" s="4" t="s">
        <v>1093</v>
      </c>
      <c r="H562" s="99">
        <v>-4.3587594E-2</v>
      </c>
      <c r="I562" s="217">
        <v>7.1315899999999999E-5</v>
      </c>
      <c r="J562" s="1"/>
      <c r="K562" s="1"/>
      <c r="L562" s="1"/>
      <c r="M562" s="4"/>
      <c r="N562" s="1"/>
      <c r="O562" s="1"/>
      <c r="P562" s="1"/>
      <c r="Q562" s="1"/>
      <c r="R562" s="1"/>
      <c r="S562" s="1"/>
      <c r="T562" s="1"/>
      <c r="U562" s="1"/>
    </row>
    <row r="563" spans="1:21" ht="22.5" x14ac:dyDescent="0.2">
      <c r="A563" s="94" t="s">
        <v>564</v>
      </c>
      <c r="B563" s="408" t="s">
        <v>4408</v>
      </c>
      <c r="C563" s="111">
        <v>-2.5081044E-2</v>
      </c>
      <c r="D563" s="4" t="s">
        <v>1093</v>
      </c>
      <c r="E563" s="335">
        <v>19472</v>
      </c>
      <c r="F563" s="385">
        <v>1.1801066E-3</v>
      </c>
      <c r="G563" s="4" t="s">
        <v>1093</v>
      </c>
      <c r="H563" s="99">
        <v>-0.148057403</v>
      </c>
      <c r="I563" s="217">
        <v>1.5470067999999999E-3</v>
      </c>
      <c r="J563" s="1"/>
      <c r="K563" s="1"/>
      <c r="L563" s="1"/>
      <c r="M563" s="4"/>
      <c r="N563" s="1"/>
      <c r="O563" s="1"/>
      <c r="P563" s="1"/>
      <c r="Q563" s="1"/>
      <c r="R563" s="1"/>
      <c r="S563" s="1"/>
      <c r="T563" s="1"/>
      <c r="U563" s="1"/>
    </row>
    <row r="564" spans="1:21" x14ac:dyDescent="0.2">
      <c r="A564" s="94" t="s">
        <v>565</v>
      </c>
      <c r="B564" s="408" t="s">
        <v>4409</v>
      </c>
      <c r="C564" s="111">
        <v>0.2237305178</v>
      </c>
      <c r="D564" s="4" t="s">
        <v>1093</v>
      </c>
      <c r="E564" s="335">
        <v>21949</v>
      </c>
      <c r="F564" s="385">
        <v>1.3302260000000001E-3</v>
      </c>
      <c r="G564" s="4" t="s">
        <v>1093</v>
      </c>
      <c r="H564" s="99">
        <v>3.5088331963999999</v>
      </c>
      <c r="I564" s="217">
        <v>-7.8086359999999999E-3</v>
      </c>
      <c r="J564" s="1"/>
      <c r="K564" s="1"/>
      <c r="L564" s="1"/>
      <c r="M564" s="4"/>
      <c r="N564" s="1"/>
      <c r="O564" s="1"/>
      <c r="P564" s="1"/>
      <c r="Q564" s="1"/>
      <c r="R564" s="1"/>
      <c r="S564" s="1"/>
      <c r="T564" s="1"/>
      <c r="U564" s="1"/>
    </row>
    <row r="565" spans="1:21" ht="22.5" x14ac:dyDescent="0.2">
      <c r="A565" s="94" t="s">
        <v>566</v>
      </c>
      <c r="B565" s="408" t="s">
        <v>4410</v>
      </c>
      <c r="C565" s="111">
        <v>-3.5863473999999999E-2</v>
      </c>
      <c r="D565" s="4" t="s">
        <v>1093</v>
      </c>
      <c r="E565" s="335">
        <v>28721</v>
      </c>
      <c r="F565" s="385">
        <v>1.7406450999999999E-3</v>
      </c>
      <c r="G565" s="4" t="s">
        <v>1093</v>
      </c>
      <c r="H565" s="99">
        <v>1.16946705E-2</v>
      </c>
      <c r="I565" s="217">
        <v>-1.5177499999999999E-4</v>
      </c>
      <c r="J565" s="1"/>
      <c r="K565" s="1"/>
      <c r="L565" s="1"/>
      <c r="M565" s="4"/>
      <c r="N565" s="1"/>
      <c r="O565" s="1"/>
      <c r="P565" s="1"/>
      <c r="Q565" s="1"/>
      <c r="R565" s="1"/>
      <c r="S565" s="1"/>
      <c r="T565" s="1"/>
      <c r="U565" s="1"/>
    </row>
    <row r="566" spans="1:21" x14ac:dyDescent="0.2">
      <c r="A566" s="94" t="s">
        <v>567</v>
      </c>
      <c r="B566" s="408" t="s">
        <v>4411</v>
      </c>
      <c r="C566" s="111">
        <v>-6.6098081000000003E-2</v>
      </c>
      <c r="D566" s="4" t="s">
        <v>1093</v>
      </c>
      <c r="E566" s="335">
        <v>1011</v>
      </c>
      <c r="F566" s="385">
        <v>6.1272000000000006E-5</v>
      </c>
      <c r="G566" s="4" t="s">
        <v>1093</v>
      </c>
      <c r="H566" s="99">
        <v>-0.23059360700000001</v>
      </c>
      <c r="I566" s="217">
        <v>1.3851750000000001E-4</v>
      </c>
      <c r="J566" s="1"/>
      <c r="K566" s="1"/>
      <c r="L566" s="1"/>
      <c r="M566" s="4"/>
      <c r="N566" s="1"/>
      <c r="O566" s="1"/>
      <c r="P566" s="1"/>
      <c r="Q566" s="1"/>
      <c r="R566" s="1"/>
      <c r="S566" s="1"/>
      <c r="T566" s="1"/>
      <c r="U566" s="1"/>
    </row>
    <row r="567" spans="1:21" x14ac:dyDescent="0.2">
      <c r="A567" s="94" t="s">
        <v>568</v>
      </c>
      <c r="B567" s="408" t="s">
        <v>4412</v>
      </c>
      <c r="C567" s="111">
        <v>-6.7763789999999999E-3</v>
      </c>
      <c r="D567" s="4" t="s">
        <v>1093</v>
      </c>
      <c r="E567" s="335">
        <v>24803</v>
      </c>
      <c r="F567" s="385">
        <v>1.5031935000000001E-3</v>
      </c>
      <c r="G567" s="4" t="s">
        <v>1093</v>
      </c>
      <c r="H567" s="99">
        <v>-7.0212924999999995E-2</v>
      </c>
      <c r="I567" s="217">
        <v>8.5624810000000003E-4</v>
      </c>
      <c r="J567" s="1"/>
      <c r="K567" s="1"/>
      <c r="L567" s="1"/>
      <c r="M567" s="4"/>
      <c r="N567" s="1"/>
      <c r="O567" s="1"/>
      <c r="P567" s="1"/>
      <c r="Q567" s="1"/>
      <c r="R567" s="1"/>
      <c r="S567" s="1"/>
      <c r="T567" s="1"/>
      <c r="U567" s="1"/>
    </row>
    <row r="568" spans="1:21" x14ac:dyDescent="0.2">
      <c r="A568" s="94" t="s">
        <v>569</v>
      </c>
      <c r="B568" s="408" t="s">
        <v>4413</v>
      </c>
      <c r="C568" s="111">
        <v>7.4396406499999998E-2</v>
      </c>
      <c r="D568" s="4" t="s">
        <v>1093</v>
      </c>
      <c r="E568" s="335">
        <v>1514</v>
      </c>
      <c r="F568" s="385">
        <v>9.1756399999999994E-5</v>
      </c>
      <c r="G568" s="4" t="s">
        <v>1093</v>
      </c>
      <c r="H568" s="99">
        <v>-0.604389862</v>
      </c>
      <c r="I568" s="217">
        <v>1.0573956E-3</v>
      </c>
      <c r="J568" s="1"/>
      <c r="K568" s="1"/>
      <c r="L568" s="1"/>
      <c r="M568" s="4"/>
      <c r="N568" s="1"/>
      <c r="O568" s="1"/>
      <c r="P568" s="1"/>
      <c r="Q568" s="1"/>
      <c r="R568" s="1"/>
      <c r="S568" s="1"/>
      <c r="T568" s="1"/>
      <c r="U568" s="1"/>
    </row>
    <row r="569" spans="1:21" x14ac:dyDescent="0.2">
      <c r="A569" s="94" t="s">
        <v>570</v>
      </c>
      <c r="B569" s="408" t="s">
        <v>4414</v>
      </c>
      <c r="C569" s="111">
        <v>-2.8052153E-2</v>
      </c>
      <c r="D569" s="4" t="s">
        <v>1093</v>
      </c>
      <c r="E569" s="335">
        <v>1922</v>
      </c>
      <c r="F569" s="385">
        <v>1.164834E-4</v>
      </c>
      <c r="G569" s="4" t="s">
        <v>1093</v>
      </c>
      <c r="H569" s="99">
        <v>-0.21869918699999999</v>
      </c>
      <c r="I569" s="217">
        <v>2.4594850000000002E-4</v>
      </c>
      <c r="J569" s="1"/>
      <c r="K569" s="1"/>
      <c r="L569" s="1"/>
      <c r="M569" s="4"/>
      <c r="N569" s="1"/>
      <c r="O569" s="1"/>
      <c r="P569" s="1"/>
      <c r="Q569" s="1"/>
      <c r="R569" s="1"/>
      <c r="S569" s="1"/>
      <c r="T569" s="1"/>
      <c r="U569" s="1"/>
    </row>
    <row r="570" spans="1:21" ht="22.5" x14ac:dyDescent="0.2">
      <c r="A570" s="94" t="s">
        <v>571</v>
      </c>
      <c r="B570" s="408" t="s">
        <v>4415</v>
      </c>
      <c r="C570" s="111">
        <v>-8.2309755999999998E-2</v>
      </c>
      <c r="D570" s="4" t="s">
        <v>1093</v>
      </c>
      <c r="E570" s="335">
        <v>4993</v>
      </c>
      <c r="F570" s="385">
        <v>3.0260230000000001E-4</v>
      </c>
      <c r="G570" s="4" t="s">
        <v>1093</v>
      </c>
      <c r="H570" s="99">
        <v>-0.231846154</v>
      </c>
      <c r="I570" s="217">
        <v>6.8893000000000003E-4</v>
      </c>
      <c r="J570" s="1"/>
      <c r="K570" s="1"/>
      <c r="L570" s="1"/>
      <c r="M570" s="4"/>
      <c r="N570" s="1"/>
      <c r="O570" s="1"/>
      <c r="P570" s="1"/>
      <c r="Q570" s="1"/>
      <c r="R570" s="1"/>
      <c r="S570" s="1"/>
      <c r="T570" s="1"/>
      <c r="U570" s="1"/>
    </row>
    <row r="571" spans="1:21" ht="22.5" x14ac:dyDescent="0.2">
      <c r="A571" s="94" t="s">
        <v>572</v>
      </c>
      <c r="B571" s="408" t="s">
        <v>4416</v>
      </c>
      <c r="C571" s="111">
        <v>-3.9951920000000002E-2</v>
      </c>
      <c r="D571" s="4" t="s">
        <v>1093</v>
      </c>
      <c r="E571" s="335">
        <v>15539</v>
      </c>
      <c r="F571" s="385">
        <v>9.417459E-4</v>
      </c>
      <c r="G571" s="4" t="s">
        <v>1093</v>
      </c>
      <c r="H571" s="99">
        <v>-7.3570619000000004E-2</v>
      </c>
      <c r="I571" s="217">
        <v>5.6412719999999995E-4</v>
      </c>
      <c r="J571" s="1"/>
      <c r="K571" s="1"/>
      <c r="L571" s="1"/>
      <c r="M571" s="4"/>
      <c r="N571" s="1"/>
      <c r="O571" s="1"/>
      <c r="P571" s="1"/>
      <c r="Q571" s="1"/>
      <c r="R571" s="1"/>
      <c r="S571" s="1"/>
      <c r="T571" s="1"/>
      <c r="U571" s="1"/>
    </row>
    <row r="572" spans="1:21" ht="22.5" x14ac:dyDescent="0.2">
      <c r="A572" s="94" t="s">
        <v>573</v>
      </c>
      <c r="B572" s="408" t="s">
        <v>4417</v>
      </c>
      <c r="C572" s="111">
        <v>2.2421525E-3</v>
      </c>
      <c r="D572" s="4" t="s">
        <v>1093</v>
      </c>
      <c r="E572" s="335">
        <v>931</v>
      </c>
      <c r="F572" s="385">
        <v>5.6423499999999999E-5</v>
      </c>
      <c r="G572" s="4" t="s">
        <v>1093</v>
      </c>
      <c r="H572" s="99">
        <v>4.1387024600000002E-2</v>
      </c>
      <c r="I572" s="217">
        <v>-1.6915E-5</v>
      </c>
      <c r="J572" s="1"/>
      <c r="K572" s="1"/>
      <c r="L572" s="1"/>
      <c r="M572" s="4"/>
      <c r="N572" s="1"/>
      <c r="O572" s="1"/>
      <c r="P572" s="1"/>
      <c r="Q572" s="1"/>
      <c r="R572" s="1"/>
      <c r="S572" s="1"/>
      <c r="T572" s="1"/>
      <c r="U572" s="1"/>
    </row>
    <row r="573" spans="1:21" ht="22.5" x14ac:dyDescent="0.2">
      <c r="A573" s="94" t="s">
        <v>574</v>
      </c>
      <c r="B573" s="408" t="s">
        <v>4418</v>
      </c>
      <c r="C573" s="111">
        <v>0.1156131821</v>
      </c>
      <c r="D573" s="4" t="s">
        <v>1093</v>
      </c>
      <c r="E573" s="335">
        <v>873</v>
      </c>
      <c r="F573" s="385">
        <v>5.2908400000000003E-5</v>
      </c>
      <c r="G573" s="4" t="s">
        <v>1093</v>
      </c>
      <c r="H573" s="99">
        <v>-0.57723970899999999</v>
      </c>
      <c r="I573" s="217">
        <v>5.4492669999999996E-4</v>
      </c>
      <c r="J573" s="1"/>
      <c r="K573" s="1"/>
      <c r="L573" s="1"/>
      <c r="M573" s="4"/>
      <c r="N573" s="1"/>
      <c r="O573" s="1"/>
      <c r="P573" s="1"/>
      <c r="Q573" s="1"/>
      <c r="R573" s="1"/>
      <c r="S573" s="1"/>
      <c r="T573" s="1"/>
      <c r="U573" s="1"/>
    </row>
    <row r="574" spans="1:21" ht="22.5" x14ac:dyDescent="0.2">
      <c r="A574" s="94" t="s">
        <v>575</v>
      </c>
      <c r="B574" s="408" t="s">
        <v>4419</v>
      </c>
      <c r="C574" s="111">
        <v>-0.107361963</v>
      </c>
      <c r="D574" s="4" t="s">
        <v>1093</v>
      </c>
      <c r="E574" s="335">
        <v>432</v>
      </c>
      <c r="F574" s="385">
        <v>2.61815E-5</v>
      </c>
      <c r="G574" s="4" t="s">
        <v>1093</v>
      </c>
      <c r="H574" s="99">
        <v>-0.25773195900000001</v>
      </c>
      <c r="I574" s="217">
        <v>6.8572999999999996E-5</v>
      </c>
      <c r="J574" s="1"/>
      <c r="K574" s="1"/>
      <c r="L574" s="1"/>
      <c r="M574" s="4"/>
      <c r="N574" s="1"/>
      <c r="O574" s="1"/>
      <c r="P574" s="1"/>
      <c r="Q574" s="1"/>
      <c r="R574" s="1"/>
      <c r="S574" s="1"/>
      <c r="T574" s="1"/>
      <c r="U574" s="1"/>
    </row>
    <row r="575" spans="1:21" ht="22.5" x14ac:dyDescent="0.2">
      <c r="A575" s="94" t="s">
        <v>576</v>
      </c>
      <c r="B575" s="408" t="s">
        <v>4420</v>
      </c>
      <c r="C575" s="111">
        <v>0.24703419400000001</v>
      </c>
      <c r="D575" s="4" t="s">
        <v>1093</v>
      </c>
      <c r="E575" s="335">
        <v>1800</v>
      </c>
      <c r="F575" s="385">
        <v>1.090896E-4</v>
      </c>
      <c r="G575" s="4" t="s">
        <v>1093</v>
      </c>
      <c r="H575" s="99">
        <v>7.2747621999999998E-3</v>
      </c>
      <c r="I575" s="217">
        <v>-5.9429929999999997E-6</v>
      </c>
      <c r="J575" s="1"/>
      <c r="K575" s="1"/>
      <c r="L575" s="1"/>
      <c r="M575" s="4"/>
      <c r="N575" s="1"/>
      <c r="O575" s="1"/>
      <c r="P575" s="1"/>
      <c r="Q575" s="1"/>
      <c r="R575" s="1"/>
      <c r="S575" s="1"/>
      <c r="T575" s="1"/>
      <c r="U575" s="1"/>
    </row>
    <row r="576" spans="1:21" ht="22.5" x14ac:dyDescent="0.2">
      <c r="A576" s="94" t="s">
        <v>577</v>
      </c>
      <c r="B576" s="408" t="s">
        <v>4421</v>
      </c>
      <c r="C576" s="111">
        <v>1.45815723E-2</v>
      </c>
      <c r="D576" s="4" t="s">
        <v>1093</v>
      </c>
      <c r="E576" s="335">
        <v>39446</v>
      </c>
      <c r="F576" s="385">
        <v>2.3906371000000002E-3</v>
      </c>
      <c r="G576" s="4" t="s">
        <v>1093</v>
      </c>
      <c r="H576" s="99">
        <v>-8.7088338000000001E-2</v>
      </c>
      <c r="I576" s="217">
        <v>1.7202679E-3</v>
      </c>
      <c r="J576" s="1"/>
      <c r="K576" s="1"/>
      <c r="L576" s="1"/>
      <c r="M576" s="4"/>
      <c r="N576" s="1"/>
      <c r="O576" s="1"/>
      <c r="P576" s="1"/>
      <c r="Q576" s="1"/>
      <c r="R576" s="1"/>
      <c r="S576" s="1"/>
      <c r="T576" s="1"/>
      <c r="U576" s="1"/>
    </row>
    <row r="577" spans="1:21" ht="22.5" x14ac:dyDescent="0.2">
      <c r="A577" s="94" t="s">
        <v>578</v>
      </c>
      <c r="B577" s="408" t="s">
        <v>4422</v>
      </c>
      <c r="C577" s="111">
        <v>-3.7176708000000003E-2</v>
      </c>
      <c r="D577" s="4" t="s">
        <v>1093</v>
      </c>
      <c r="E577" s="335">
        <v>51512</v>
      </c>
      <c r="F577" s="385">
        <v>3.1219008000000002E-3</v>
      </c>
      <c r="G577" s="4" t="s">
        <v>1093</v>
      </c>
      <c r="H577" s="99">
        <v>-0.18316604</v>
      </c>
      <c r="I577" s="217">
        <v>5.2805778000000001E-3</v>
      </c>
      <c r="J577" s="1"/>
      <c r="K577" s="1"/>
      <c r="L577" s="1"/>
      <c r="M577" s="4"/>
      <c r="N577" s="1"/>
      <c r="O577" s="1"/>
      <c r="P577" s="1"/>
      <c r="Q577" s="1"/>
      <c r="R577" s="1"/>
      <c r="S577" s="1"/>
      <c r="T577" s="1"/>
      <c r="U577" s="1"/>
    </row>
    <row r="578" spans="1:21" ht="22.5" x14ac:dyDescent="0.2">
      <c r="A578" s="94" t="s">
        <v>579</v>
      </c>
      <c r="B578" s="408" t="s">
        <v>4423</v>
      </c>
      <c r="C578" s="111">
        <v>-2.7907880000000002E-3</v>
      </c>
      <c r="D578" s="4" t="s">
        <v>1093</v>
      </c>
      <c r="E578" s="335">
        <v>34175</v>
      </c>
      <c r="F578" s="385">
        <v>2.0711865000000002E-3</v>
      </c>
      <c r="G578" s="4" t="s">
        <v>1093</v>
      </c>
      <c r="H578" s="99">
        <v>-0.16832960199999999</v>
      </c>
      <c r="I578" s="217">
        <v>3.1621294000000002E-3</v>
      </c>
      <c r="J578" s="1"/>
      <c r="K578" s="1"/>
      <c r="L578" s="1"/>
      <c r="M578" s="4"/>
      <c r="N578" s="1"/>
      <c r="O578" s="1"/>
      <c r="P578" s="1"/>
      <c r="Q578" s="1"/>
      <c r="R578" s="1"/>
      <c r="S578" s="1"/>
      <c r="T578" s="1"/>
      <c r="U578" s="1"/>
    </row>
    <row r="579" spans="1:21" ht="22.5" x14ac:dyDescent="0.2">
      <c r="A579" s="94" t="s">
        <v>580</v>
      </c>
      <c r="B579" s="408" t="s">
        <v>4424</v>
      </c>
      <c r="C579" s="111">
        <v>-9.6153850000000006E-3</v>
      </c>
      <c r="D579" s="4" t="s">
        <v>1093</v>
      </c>
      <c r="E579" s="335">
        <v>4162</v>
      </c>
      <c r="F579" s="385">
        <v>2.5223930000000002E-4</v>
      </c>
      <c r="G579" s="4" t="s">
        <v>1093</v>
      </c>
      <c r="H579" s="99">
        <v>-0.15817152100000001</v>
      </c>
      <c r="I579" s="217">
        <v>3.574939E-4</v>
      </c>
      <c r="J579" s="1"/>
      <c r="K579" s="1"/>
      <c r="L579" s="1"/>
      <c r="M579" s="4"/>
      <c r="N579" s="1"/>
      <c r="O579" s="1"/>
      <c r="P579" s="1"/>
      <c r="Q579" s="1"/>
      <c r="R579" s="1"/>
      <c r="S579" s="1"/>
      <c r="T579" s="1"/>
      <c r="U579" s="1"/>
    </row>
    <row r="580" spans="1:21" x14ac:dyDescent="0.2">
      <c r="A580" s="94" t="s">
        <v>581</v>
      </c>
      <c r="B580" s="408" t="s">
        <v>4425</v>
      </c>
      <c r="C580" s="111">
        <v>-3.2908613000000003E-2</v>
      </c>
      <c r="D580" s="4" t="s">
        <v>1093</v>
      </c>
      <c r="E580" s="335">
        <v>28959</v>
      </c>
      <c r="F580" s="385">
        <v>1.7550692E-3</v>
      </c>
      <c r="G580" s="4" t="s">
        <v>1093</v>
      </c>
      <c r="H580" s="99">
        <v>-0.134829111</v>
      </c>
      <c r="I580" s="217">
        <v>2.0631328999999999E-3</v>
      </c>
      <c r="J580" s="1"/>
      <c r="K580" s="1"/>
      <c r="L580" s="1"/>
      <c r="M580" s="4"/>
      <c r="N580" s="1"/>
      <c r="O580" s="1"/>
      <c r="P580" s="1"/>
      <c r="Q580" s="1"/>
      <c r="R580" s="1"/>
      <c r="S580" s="1"/>
      <c r="T580" s="1"/>
      <c r="U580" s="1"/>
    </row>
    <row r="581" spans="1:21" x14ac:dyDescent="0.2">
      <c r="A581" s="94" t="s">
        <v>582</v>
      </c>
      <c r="B581" s="408" t="s">
        <v>4426</v>
      </c>
      <c r="C581" s="111">
        <v>-0.181018345</v>
      </c>
      <c r="D581" s="4" t="s">
        <v>1093</v>
      </c>
      <c r="E581" s="335">
        <v>4369</v>
      </c>
      <c r="F581" s="385">
        <v>2.6478459999999999E-4</v>
      </c>
      <c r="G581" s="4" t="s">
        <v>1093</v>
      </c>
      <c r="H581" s="99">
        <v>-1.371429E-3</v>
      </c>
      <c r="I581" s="217">
        <v>2.7429197999999999E-6</v>
      </c>
      <c r="J581" s="1"/>
      <c r="K581" s="1"/>
      <c r="L581" s="1"/>
      <c r="M581" s="4"/>
      <c r="N581" s="1"/>
      <c r="O581" s="1"/>
      <c r="P581" s="1"/>
      <c r="Q581" s="1"/>
      <c r="R581" s="1"/>
      <c r="S581" s="1"/>
      <c r="T581" s="1"/>
      <c r="U581" s="1"/>
    </row>
    <row r="582" spans="1:21" ht="22.5" x14ac:dyDescent="0.2">
      <c r="A582" s="94" t="s">
        <v>583</v>
      </c>
      <c r="B582" s="408" t="s">
        <v>4427</v>
      </c>
      <c r="C582" s="111">
        <v>0.1258992806</v>
      </c>
      <c r="D582" s="4" t="s">
        <v>1093</v>
      </c>
      <c r="E582" s="335">
        <v>5369</v>
      </c>
      <c r="F582" s="385">
        <v>3.2538990000000002E-4</v>
      </c>
      <c r="G582" s="4" t="s">
        <v>1093</v>
      </c>
      <c r="H582" s="99">
        <v>-9.7191861000000004E-2</v>
      </c>
      <c r="I582" s="217">
        <v>2.6423460000000001E-4</v>
      </c>
      <c r="J582" s="1"/>
      <c r="K582" s="1"/>
      <c r="L582" s="1"/>
      <c r="M582" s="4"/>
      <c r="N582" s="1"/>
      <c r="O582" s="1"/>
      <c r="P582" s="1"/>
      <c r="Q582" s="1"/>
      <c r="R582" s="1"/>
      <c r="S582" s="1"/>
      <c r="T582" s="1"/>
      <c r="U582" s="1"/>
    </row>
    <row r="583" spans="1:21" ht="22.5" x14ac:dyDescent="0.2">
      <c r="A583" s="94" t="s">
        <v>584</v>
      </c>
      <c r="B583" s="408" t="s">
        <v>4428</v>
      </c>
      <c r="C583" s="111">
        <v>-1.7639647000000001E-2</v>
      </c>
      <c r="D583" s="4" t="s">
        <v>1093</v>
      </c>
      <c r="E583" s="335">
        <v>8226</v>
      </c>
      <c r="F583" s="385">
        <v>4.9853929999999999E-4</v>
      </c>
      <c r="G583" s="4" t="s">
        <v>1093</v>
      </c>
      <c r="H583" s="99">
        <v>-0.12077810999999999</v>
      </c>
      <c r="I583" s="217">
        <v>5.165832E-4</v>
      </c>
      <c r="J583" s="1"/>
      <c r="K583" s="1"/>
      <c r="L583" s="1"/>
      <c r="M583" s="4"/>
      <c r="N583" s="1"/>
      <c r="O583" s="1"/>
      <c r="P583" s="1"/>
      <c r="Q583" s="1"/>
      <c r="R583" s="1"/>
      <c r="S583" s="1"/>
      <c r="T583" s="1"/>
      <c r="U583" s="1"/>
    </row>
    <row r="584" spans="1:21" ht="22.5" x14ac:dyDescent="0.2">
      <c r="A584" s="94" t="s">
        <v>585</v>
      </c>
      <c r="B584" s="408" t="s">
        <v>4429</v>
      </c>
      <c r="C584" s="111">
        <v>1.98637911E-2</v>
      </c>
      <c r="D584" s="4" t="s">
        <v>1093</v>
      </c>
      <c r="E584" s="335">
        <v>1636</v>
      </c>
      <c r="F584" s="385">
        <v>9.9150300000000005E-5</v>
      </c>
      <c r="G584" s="4" t="s">
        <v>1093</v>
      </c>
      <c r="H584" s="99">
        <v>-8.9593767000000005E-2</v>
      </c>
      <c r="I584" s="217">
        <v>7.3601699999999997E-5</v>
      </c>
      <c r="J584" s="1"/>
      <c r="K584" s="1"/>
      <c r="L584" s="1"/>
      <c r="M584" s="4"/>
      <c r="N584" s="1"/>
      <c r="O584" s="1"/>
      <c r="P584" s="1"/>
      <c r="Q584" s="1"/>
      <c r="R584" s="1"/>
      <c r="S584" s="1"/>
      <c r="T584" s="1"/>
      <c r="U584" s="1"/>
    </row>
    <row r="585" spans="1:21" x14ac:dyDescent="0.2">
      <c r="A585" s="94" t="s">
        <v>586</v>
      </c>
      <c r="B585" s="408" t="s">
        <v>4430</v>
      </c>
      <c r="C585" s="111">
        <v>5.3204280399999998E-2</v>
      </c>
      <c r="D585" s="4" t="s">
        <v>1093</v>
      </c>
      <c r="E585" s="335">
        <v>17055</v>
      </c>
      <c r="F585" s="385">
        <v>1.0336236E-3</v>
      </c>
      <c r="G585" s="4" t="s">
        <v>1093</v>
      </c>
      <c r="H585" s="99">
        <v>-2.648553E-2</v>
      </c>
      <c r="I585" s="217">
        <v>2.1211910000000001E-4</v>
      </c>
      <c r="J585" s="1"/>
      <c r="K585" s="1"/>
      <c r="L585" s="1"/>
      <c r="M585" s="4"/>
      <c r="N585" s="1"/>
      <c r="O585" s="1"/>
      <c r="P585" s="1"/>
      <c r="Q585" s="1"/>
      <c r="R585" s="1"/>
      <c r="S585" s="1"/>
      <c r="T585" s="1"/>
      <c r="U585" s="1"/>
    </row>
    <row r="586" spans="1:21" ht="22.5" x14ac:dyDescent="0.2">
      <c r="A586" s="94" t="s">
        <v>587</v>
      </c>
      <c r="B586" s="408" t="s">
        <v>4431</v>
      </c>
      <c r="C586" s="111">
        <v>0.1103085026</v>
      </c>
      <c r="D586" s="4" t="s">
        <v>1093</v>
      </c>
      <c r="E586" s="335">
        <v>5496</v>
      </c>
      <c r="F586" s="385">
        <v>3.3308680000000002E-4</v>
      </c>
      <c r="G586" s="4" t="s">
        <v>1093</v>
      </c>
      <c r="H586" s="99">
        <v>-0.25508267800000001</v>
      </c>
      <c r="I586" s="217">
        <v>8.6036249999999999E-4</v>
      </c>
      <c r="J586" s="1"/>
      <c r="K586" s="1"/>
      <c r="L586" s="1"/>
      <c r="M586" s="4"/>
      <c r="N586" s="1"/>
      <c r="O586" s="1"/>
      <c r="P586" s="1"/>
      <c r="Q586" s="1"/>
      <c r="R586" s="1"/>
      <c r="S586" s="1"/>
      <c r="T586" s="1"/>
      <c r="U586" s="1"/>
    </row>
    <row r="587" spans="1:21" ht="22.5" x14ac:dyDescent="0.2">
      <c r="A587" s="94" t="s">
        <v>588</v>
      </c>
      <c r="B587" s="408" t="s">
        <v>4432</v>
      </c>
      <c r="C587" s="111">
        <v>0.12871633439999999</v>
      </c>
      <c r="D587" s="4" t="s">
        <v>1093</v>
      </c>
      <c r="E587" s="335">
        <v>5457</v>
      </c>
      <c r="F587" s="385">
        <v>3.3072320000000001E-4</v>
      </c>
      <c r="G587" s="4" t="s">
        <v>1093</v>
      </c>
      <c r="H587" s="99">
        <v>-0.154477843</v>
      </c>
      <c r="I587" s="217">
        <v>4.5578179999999999E-4</v>
      </c>
      <c r="J587" s="1"/>
      <c r="K587" s="1"/>
      <c r="L587" s="1"/>
      <c r="M587" s="4"/>
      <c r="N587" s="1"/>
      <c r="O587" s="1"/>
      <c r="P587" s="1"/>
      <c r="Q587" s="1"/>
      <c r="R587" s="1"/>
      <c r="S587" s="1"/>
      <c r="T587" s="1"/>
      <c r="U587" s="1"/>
    </row>
    <row r="588" spans="1:21" x14ac:dyDescent="0.2">
      <c r="A588" s="94" t="s">
        <v>589</v>
      </c>
      <c r="B588" s="408" t="s">
        <v>4433</v>
      </c>
      <c r="C588" s="111">
        <v>1.7525948600000001E-2</v>
      </c>
      <c r="D588" s="4" t="s">
        <v>1093</v>
      </c>
      <c r="E588" s="335">
        <v>5300</v>
      </c>
      <c r="F588" s="385">
        <v>3.212081E-4</v>
      </c>
      <c r="G588" s="4" t="s">
        <v>1093</v>
      </c>
      <c r="H588" s="99">
        <v>-0.113712375</v>
      </c>
      <c r="I588" s="217">
        <v>3.1086420000000001E-4</v>
      </c>
      <c r="J588" s="1"/>
      <c r="K588" s="1"/>
      <c r="L588" s="1"/>
      <c r="M588" s="4"/>
      <c r="N588" s="1"/>
      <c r="O588" s="1"/>
      <c r="P588" s="1"/>
      <c r="Q588" s="1"/>
      <c r="R588" s="1"/>
      <c r="S588" s="1"/>
      <c r="T588" s="1"/>
      <c r="U588" s="1"/>
    </row>
    <row r="589" spans="1:21" x14ac:dyDescent="0.2">
      <c r="A589" s="94" t="s">
        <v>590</v>
      </c>
      <c r="B589" s="408" t="s">
        <v>4434</v>
      </c>
      <c r="C589" s="111">
        <v>-1.6973294E-2</v>
      </c>
      <c r="D589" s="4" t="s">
        <v>1093</v>
      </c>
      <c r="E589" s="335">
        <v>6577</v>
      </c>
      <c r="F589" s="385">
        <v>3.9860109999999998E-4</v>
      </c>
      <c r="G589" s="4" t="s">
        <v>1093</v>
      </c>
      <c r="H589" s="99">
        <v>-0.205868148</v>
      </c>
      <c r="I589" s="217">
        <v>7.7944639999999996E-4</v>
      </c>
      <c r="J589" s="1"/>
      <c r="K589" s="1"/>
      <c r="L589" s="1"/>
      <c r="M589" s="4"/>
      <c r="N589" s="1"/>
      <c r="O589" s="1"/>
      <c r="P589" s="1"/>
      <c r="Q589" s="1"/>
      <c r="R589" s="1"/>
      <c r="S589" s="1"/>
      <c r="T589" s="1"/>
      <c r="U589" s="1"/>
    </row>
    <row r="590" spans="1:21" ht="22.5" x14ac:dyDescent="0.2">
      <c r="A590" s="94" t="s">
        <v>591</v>
      </c>
      <c r="B590" s="408" t="s">
        <v>4435</v>
      </c>
      <c r="C590" s="111">
        <v>7.2077690700000002E-2</v>
      </c>
      <c r="D590" s="4" t="s">
        <v>1093</v>
      </c>
      <c r="E590" s="335">
        <v>29947</v>
      </c>
      <c r="F590" s="385">
        <v>1.8149473E-3</v>
      </c>
      <c r="G590" s="4" t="s">
        <v>1093</v>
      </c>
      <c r="H590" s="99">
        <v>-0.170420233</v>
      </c>
      <c r="I590" s="217">
        <v>2.8124070999999999E-3</v>
      </c>
      <c r="J590" s="1"/>
      <c r="K590" s="1"/>
      <c r="L590" s="1"/>
      <c r="M590" s="4"/>
      <c r="N590" s="1"/>
      <c r="O590" s="1"/>
      <c r="P590" s="1"/>
      <c r="Q590" s="1"/>
      <c r="R590" s="1"/>
      <c r="S590" s="1"/>
      <c r="T590" s="1"/>
      <c r="U590" s="1"/>
    </row>
    <row r="591" spans="1:21" ht="22.5" x14ac:dyDescent="0.2">
      <c r="A591" s="94" t="s">
        <v>592</v>
      </c>
      <c r="B591" s="408" t="s">
        <v>4436</v>
      </c>
      <c r="C591" s="111">
        <v>0.12884673590000001</v>
      </c>
      <c r="D591" s="4" t="s">
        <v>1093</v>
      </c>
      <c r="E591" s="335">
        <v>22549</v>
      </c>
      <c r="F591" s="385">
        <v>1.3665891999999999E-3</v>
      </c>
      <c r="G591" s="4" t="s">
        <v>1093</v>
      </c>
      <c r="H591" s="99">
        <v>7.7314979999999998E-3</v>
      </c>
      <c r="I591" s="217">
        <v>-7.9087999999999999E-5</v>
      </c>
      <c r="J591" s="1"/>
      <c r="K591" s="1"/>
      <c r="L591" s="1"/>
      <c r="M591" s="4"/>
      <c r="N591" s="1"/>
      <c r="O591" s="1"/>
      <c r="P591" s="1"/>
      <c r="Q591" s="1"/>
      <c r="R591" s="1"/>
      <c r="S591" s="1"/>
      <c r="T591" s="1"/>
      <c r="U591" s="1"/>
    </row>
    <row r="592" spans="1:21" ht="22.5" x14ac:dyDescent="0.2">
      <c r="A592" s="94" t="s">
        <v>593</v>
      </c>
      <c r="B592" s="408" t="s">
        <v>4437</v>
      </c>
      <c r="C592" s="111">
        <v>0.2052459016</v>
      </c>
      <c r="D592" s="4" t="s">
        <v>1093</v>
      </c>
      <c r="E592" s="335">
        <v>15348</v>
      </c>
      <c r="F592" s="385">
        <v>9.3017030000000001E-4</v>
      </c>
      <c r="G592" s="4" t="s">
        <v>1093</v>
      </c>
      <c r="H592" s="99">
        <v>-0.16496191499999999</v>
      </c>
      <c r="I592" s="217">
        <v>1.3860888E-3</v>
      </c>
      <c r="J592" s="1"/>
      <c r="K592" s="1"/>
      <c r="L592" s="1"/>
      <c r="M592" s="4"/>
      <c r="N592" s="1"/>
      <c r="O592" s="1"/>
      <c r="P592" s="1"/>
      <c r="Q592" s="1"/>
      <c r="R592" s="1"/>
      <c r="S592" s="1"/>
      <c r="T592" s="1"/>
      <c r="U592" s="1"/>
    </row>
    <row r="593" spans="1:21" ht="22.5" x14ac:dyDescent="0.2">
      <c r="A593" s="94" t="s">
        <v>594</v>
      </c>
      <c r="B593" s="408" t="s">
        <v>4438</v>
      </c>
      <c r="C593" s="111">
        <v>4.5914588999999999E-2</v>
      </c>
      <c r="D593" s="4" t="s">
        <v>1093</v>
      </c>
      <c r="E593" s="335">
        <v>3734</v>
      </c>
      <c r="F593" s="385">
        <v>2.2630020000000001E-4</v>
      </c>
      <c r="G593" s="4" t="s">
        <v>1093</v>
      </c>
      <c r="H593" s="99">
        <v>-0.11871607300000001</v>
      </c>
      <c r="I593" s="217">
        <v>2.2994810000000001E-4</v>
      </c>
      <c r="J593" s="1"/>
      <c r="K593" s="1"/>
      <c r="L593" s="1"/>
      <c r="M593" s="4"/>
      <c r="N593" s="1"/>
      <c r="O593" s="1"/>
      <c r="P593" s="1"/>
      <c r="Q593" s="1"/>
      <c r="R593" s="1"/>
      <c r="S593" s="1"/>
      <c r="T593" s="1"/>
      <c r="U593" s="1"/>
    </row>
    <row r="594" spans="1:21" x14ac:dyDescent="0.2">
      <c r="A594" s="94" t="s">
        <v>595</v>
      </c>
      <c r="B594" s="408" t="s">
        <v>4439</v>
      </c>
      <c r="C594" s="111">
        <v>4.9338157899999999E-2</v>
      </c>
      <c r="D594" s="4" t="s">
        <v>1093</v>
      </c>
      <c r="E594" s="335">
        <v>94784</v>
      </c>
      <c r="F594" s="385">
        <v>5.7444137999999997E-3</v>
      </c>
      <c r="G594" s="4" t="s">
        <v>1093</v>
      </c>
      <c r="H594" s="99">
        <v>-0.166213637</v>
      </c>
      <c r="I594" s="217">
        <v>8.6379117000000005E-3</v>
      </c>
      <c r="J594" s="1"/>
      <c r="K594" s="1"/>
      <c r="L594" s="1"/>
      <c r="M594" s="4"/>
      <c r="N594" s="1"/>
      <c r="O594" s="1"/>
      <c r="P594" s="1"/>
      <c r="Q594" s="1"/>
      <c r="R594" s="1"/>
      <c r="S594" s="1"/>
      <c r="T594" s="1"/>
      <c r="U594" s="1"/>
    </row>
    <row r="595" spans="1:21" x14ac:dyDescent="0.2">
      <c r="A595" s="94" t="s">
        <v>596</v>
      </c>
      <c r="B595" s="408" t="s">
        <v>4440</v>
      </c>
      <c r="C595" s="111">
        <v>-3.4239367E-2</v>
      </c>
      <c r="D595" s="4" t="s">
        <v>1093</v>
      </c>
      <c r="E595" s="335">
        <v>79694</v>
      </c>
      <c r="F595" s="385">
        <v>4.8298797000000003E-3</v>
      </c>
      <c r="G595" s="4" t="s">
        <v>1093</v>
      </c>
      <c r="H595" s="99">
        <v>-0.122815128</v>
      </c>
      <c r="I595" s="217">
        <v>5.1009165999999998E-3</v>
      </c>
      <c r="J595" s="1"/>
      <c r="K595" s="1"/>
      <c r="L595" s="1"/>
      <c r="M595" s="4"/>
      <c r="N595" s="1"/>
      <c r="O595" s="1"/>
      <c r="P595" s="1"/>
      <c r="Q595" s="1"/>
      <c r="R595" s="1"/>
      <c r="S595" s="1"/>
      <c r="T595" s="1"/>
      <c r="U595" s="1"/>
    </row>
    <row r="596" spans="1:21" ht="22.5" x14ac:dyDescent="0.2">
      <c r="A596" s="94" t="s">
        <v>597</v>
      </c>
      <c r="B596" s="408" t="s">
        <v>4441</v>
      </c>
      <c r="C596" s="111">
        <v>4.2895442399999997E-2</v>
      </c>
      <c r="D596" s="4" t="s">
        <v>1093</v>
      </c>
      <c r="E596" s="335">
        <v>6530</v>
      </c>
      <c r="F596" s="385">
        <v>3.957527E-4</v>
      </c>
      <c r="G596" s="4" t="s">
        <v>1093</v>
      </c>
      <c r="H596" s="99">
        <v>-0.270146418</v>
      </c>
      <c r="I596" s="217">
        <v>1.1049395E-3</v>
      </c>
      <c r="J596" s="1"/>
      <c r="K596" s="1"/>
      <c r="L596" s="1"/>
      <c r="M596" s="4"/>
      <c r="N596" s="1"/>
      <c r="O596" s="1"/>
      <c r="P596" s="1"/>
      <c r="Q596" s="1"/>
      <c r="R596" s="1"/>
      <c r="S596" s="1"/>
      <c r="T596" s="1"/>
      <c r="U596" s="1"/>
    </row>
    <row r="597" spans="1:21" ht="22.5" x14ac:dyDescent="0.2">
      <c r="A597" s="94" t="s">
        <v>598</v>
      </c>
      <c r="B597" s="408" t="s">
        <v>4442</v>
      </c>
      <c r="C597" s="111">
        <v>6.6186463700000003E-2</v>
      </c>
      <c r="D597" s="4" t="s">
        <v>1093</v>
      </c>
      <c r="E597" s="335">
        <v>7957</v>
      </c>
      <c r="F597" s="385">
        <v>4.8223649999999999E-4</v>
      </c>
      <c r="G597" s="4" t="s">
        <v>1093</v>
      </c>
      <c r="H597" s="99">
        <v>1.42766093E-2</v>
      </c>
      <c r="I597" s="217">
        <v>-5.1201E-5</v>
      </c>
      <c r="J597" s="1"/>
      <c r="K597" s="1"/>
      <c r="L597" s="1"/>
      <c r="M597" s="4"/>
      <c r="N597" s="1"/>
      <c r="O597" s="1"/>
      <c r="P597" s="1"/>
      <c r="Q597" s="1"/>
      <c r="R597" s="1"/>
      <c r="S597" s="1"/>
      <c r="T597" s="1"/>
      <c r="U597" s="1"/>
    </row>
    <row r="598" spans="1:21" ht="22.5" x14ac:dyDescent="0.2">
      <c r="A598" s="94" t="s">
        <v>599</v>
      </c>
      <c r="B598" s="408" t="s">
        <v>4443</v>
      </c>
      <c r="C598" s="111">
        <v>-3.5461937999999998E-2</v>
      </c>
      <c r="D598" s="4" t="s">
        <v>1093</v>
      </c>
      <c r="E598" s="335">
        <v>12853</v>
      </c>
      <c r="F598" s="385">
        <v>7.7896010000000002E-4</v>
      </c>
      <c r="G598" s="4" t="s">
        <v>1093</v>
      </c>
      <c r="H598" s="99">
        <v>-0.111748445</v>
      </c>
      <c r="I598" s="217">
        <v>7.3921689999999999E-4</v>
      </c>
      <c r="J598" s="1"/>
      <c r="K598" s="1"/>
      <c r="L598" s="1"/>
      <c r="M598" s="4"/>
      <c r="N598" s="1"/>
      <c r="O598" s="1"/>
      <c r="P598" s="1"/>
      <c r="Q598" s="1"/>
      <c r="R598" s="1"/>
      <c r="S598" s="1"/>
      <c r="T598" s="1"/>
      <c r="U598" s="1"/>
    </row>
    <row r="599" spans="1:21" ht="22.5" x14ac:dyDescent="0.2">
      <c r="A599" s="94" t="s">
        <v>600</v>
      </c>
      <c r="B599" s="408" t="s">
        <v>4444</v>
      </c>
      <c r="C599" s="111">
        <v>7.9458505000000006E-3</v>
      </c>
      <c r="D599" s="4" t="s">
        <v>1093</v>
      </c>
      <c r="E599" s="335">
        <v>11221</v>
      </c>
      <c r="F599" s="385">
        <v>6.8005219999999996E-4</v>
      </c>
      <c r="G599" s="4" t="s">
        <v>1093</v>
      </c>
      <c r="H599" s="99">
        <v>9.20681265E-2</v>
      </c>
      <c r="I599" s="217">
        <v>-4.3246700000000002E-4</v>
      </c>
      <c r="J599" s="1"/>
      <c r="K599" s="1"/>
      <c r="L599" s="1"/>
      <c r="M599" s="4"/>
      <c r="N599" s="1"/>
      <c r="O599" s="1"/>
      <c r="P599" s="1"/>
      <c r="Q599" s="1"/>
      <c r="R599" s="1"/>
      <c r="S599" s="1"/>
      <c r="T599" s="1"/>
      <c r="U599" s="1"/>
    </row>
    <row r="600" spans="1:21" ht="33.75" x14ac:dyDescent="0.2">
      <c r="A600" s="94" t="s">
        <v>601</v>
      </c>
      <c r="B600" s="408" t="s">
        <v>3827</v>
      </c>
      <c r="C600" s="111">
        <v>-7.9667475000000001E-2</v>
      </c>
      <c r="D600" s="4" t="s">
        <v>1093</v>
      </c>
      <c r="E600" s="335">
        <v>2478</v>
      </c>
      <c r="F600" s="385">
        <v>1.5018E-4</v>
      </c>
      <c r="G600" s="4" t="s">
        <v>1093</v>
      </c>
      <c r="H600" s="99">
        <v>-6.7369212999999997E-2</v>
      </c>
      <c r="I600" s="217">
        <v>8.1830399999999995E-5</v>
      </c>
      <c r="J600" s="1"/>
      <c r="K600" s="1"/>
      <c r="L600" s="1"/>
      <c r="M600" s="4"/>
      <c r="N600" s="1"/>
      <c r="O600" s="1"/>
      <c r="P600" s="1"/>
      <c r="Q600" s="1"/>
      <c r="R600" s="1"/>
      <c r="S600" s="1"/>
      <c r="T600" s="1"/>
      <c r="U600" s="1"/>
    </row>
    <row r="601" spans="1:21" ht="33.75" x14ac:dyDescent="0.2">
      <c r="A601" s="94" t="s">
        <v>602</v>
      </c>
      <c r="B601" s="408" t="s">
        <v>4445</v>
      </c>
      <c r="C601" s="111">
        <v>1.591723E-3</v>
      </c>
      <c r="D601" s="4" t="s">
        <v>1093</v>
      </c>
      <c r="E601" s="335">
        <v>10931</v>
      </c>
      <c r="F601" s="385">
        <v>6.6247669999999997E-4</v>
      </c>
      <c r="G601" s="4" t="s">
        <v>1093</v>
      </c>
      <c r="H601" s="99">
        <v>-0.131426301</v>
      </c>
      <c r="I601" s="217">
        <v>7.5613160000000004E-4</v>
      </c>
      <c r="J601" s="1"/>
      <c r="K601" s="1"/>
      <c r="L601" s="1"/>
      <c r="M601" s="4"/>
      <c r="N601" s="1"/>
      <c r="O601" s="1"/>
      <c r="P601" s="1"/>
      <c r="Q601" s="1"/>
      <c r="R601" s="1"/>
      <c r="S601" s="1"/>
      <c r="T601" s="1"/>
      <c r="U601" s="1"/>
    </row>
    <row r="602" spans="1:21" ht="22.5" x14ac:dyDescent="0.2">
      <c r="A602" s="94" t="s">
        <v>603</v>
      </c>
      <c r="B602" s="408" t="s">
        <v>4446</v>
      </c>
      <c r="C602" s="111">
        <v>-2.0355577999999999E-2</v>
      </c>
      <c r="D602" s="4" t="s">
        <v>1093</v>
      </c>
      <c r="E602" s="335">
        <v>3267</v>
      </c>
      <c r="F602" s="385">
        <v>1.9799760000000001E-4</v>
      </c>
      <c r="G602" s="4" t="s">
        <v>1093</v>
      </c>
      <c r="H602" s="99">
        <v>-0.14071541300000001</v>
      </c>
      <c r="I602" s="217">
        <v>2.44577E-4</v>
      </c>
      <c r="J602" s="1"/>
      <c r="K602" s="1"/>
      <c r="L602" s="1"/>
      <c r="M602" s="4"/>
      <c r="N602" s="1"/>
      <c r="O602" s="1"/>
      <c r="P602" s="1"/>
      <c r="Q602" s="1"/>
      <c r="R602" s="1"/>
      <c r="S602" s="1"/>
      <c r="T602" s="1"/>
      <c r="U602" s="1"/>
    </row>
    <row r="603" spans="1:21" ht="22.5" x14ac:dyDescent="0.2">
      <c r="A603" s="94" t="s">
        <v>604</v>
      </c>
      <c r="B603" s="408" t="s">
        <v>4447</v>
      </c>
      <c r="C603" s="111">
        <v>-8.4029955000000003E-2</v>
      </c>
      <c r="D603" s="4" t="s">
        <v>1093</v>
      </c>
      <c r="E603" s="335">
        <v>9092</v>
      </c>
      <c r="F603" s="385">
        <v>5.5102350000000005E-4</v>
      </c>
      <c r="G603" s="4" t="s">
        <v>1093</v>
      </c>
      <c r="H603" s="99">
        <v>-0.13565928299999999</v>
      </c>
      <c r="I603" s="217">
        <v>6.5235779999999995E-4</v>
      </c>
      <c r="J603" s="1"/>
      <c r="K603" s="1"/>
      <c r="L603" s="1"/>
      <c r="M603" s="4"/>
      <c r="N603" s="1"/>
      <c r="O603" s="1"/>
      <c r="P603" s="1"/>
      <c r="Q603" s="1"/>
      <c r="R603" s="1"/>
      <c r="S603" s="1"/>
      <c r="T603" s="1"/>
      <c r="U603" s="1"/>
    </row>
    <row r="604" spans="1:21" ht="22.5" x14ac:dyDescent="0.2">
      <c r="A604" s="94" t="s">
        <v>605</v>
      </c>
      <c r="B604" s="408" t="s">
        <v>4448</v>
      </c>
      <c r="C604" s="111">
        <v>-0.14693118399999999</v>
      </c>
      <c r="D604" s="4" t="s">
        <v>1093</v>
      </c>
      <c r="E604" s="335">
        <v>1214</v>
      </c>
      <c r="F604" s="385">
        <v>7.3574799999999999E-5</v>
      </c>
      <c r="G604" s="4" t="s">
        <v>1093</v>
      </c>
      <c r="H604" s="99">
        <v>-0.117732558</v>
      </c>
      <c r="I604" s="217">
        <v>7.4058800000000003E-5</v>
      </c>
      <c r="J604" s="1"/>
      <c r="K604" s="1"/>
      <c r="L604" s="1"/>
      <c r="M604" s="4"/>
      <c r="N604" s="1"/>
      <c r="O604" s="1"/>
      <c r="P604" s="1"/>
      <c r="Q604" s="1"/>
      <c r="R604" s="1"/>
      <c r="S604" s="1"/>
      <c r="T604" s="1"/>
      <c r="U604" s="1"/>
    </row>
    <row r="605" spans="1:21" ht="22.5" x14ac:dyDescent="0.2">
      <c r="A605" s="94" t="s">
        <v>606</v>
      </c>
      <c r="B605" s="408" t="s">
        <v>4449</v>
      </c>
      <c r="C605" s="111">
        <v>1.3896848099999999E-2</v>
      </c>
      <c r="D605" s="4" t="s">
        <v>1093</v>
      </c>
      <c r="E605" s="335">
        <v>6518</v>
      </c>
      <c r="F605" s="385">
        <v>3.9502539999999999E-4</v>
      </c>
      <c r="G605" s="4" t="s">
        <v>1093</v>
      </c>
      <c r="H605" s="99">
        <v>-7.8988271999999998E-2</v>
      </c>
      <c r="I605" s="217">
        <v>2.5554869999999999E-4</v>
      </c>
      <c r="J605" s="1"/>
      <c r="K605" s="1"/>
      <c r="L605" s="1"/>
      <c r="M605" s="4"/>
      <c r="N605" s="1"/>
      <c r="O605" s="1"/>
      <c r="P605" s="1"/>
      <c r="Q605" s="1"/>
      <c r="R605" s="1"/>
      <c r="S605" s="1"/>
      <c r="T605" s="1"/>
      <c r="U605" s="1"/>
    </row>
    <row r="606" spans="1:21" ht="33.75" x14ac:dyDescent="0.2">
      <c r="A606" s="94" t="s">
        <v>607</v>
      </c>
      <c r="B606" s="408" t="s">
        <v>4450</v>
      </c>
      <c r="C606" s="111">
        <v>-2.7579485000000001E-2</v>
      </c>
      <c r="D606" s="4" t="s">
        <v>1093</v>
      </c>
      <c r="E606" s="335">
        <v>66447</v>
      </c>
      <c r="F606" s="385">
        <v>4.0270410999999999E-3</v>
      </c>
      <c r="G606" s="4" t="s">
        <v>1093</v>
      </c>
      <c r="H606" s="99">
        <v>-0.10002438</v>
      </c>
      <c r="I606" s="217">
        <v>3.3760772E-3</v>
      </c>
      <c r="J606" s="1"/>
      <c r="K606" s="1"/>
      <c r="L606" s="1"/>
      <c r="M606" s="4"/>
      <c r="N606" s="1"/>
      <c r="O606" s="1"/>
      <c r="P606" s="1"/>
      <c r="Q606" s="1"/>
      <c r="R606" s="1"/>
      <c r="S606" s="1"/>
      <c r="T606" s="1"/>
      <c r="U606" s="1"/>
    </row>
    <row r="607" spans="1:21" ht="22.5" x14ac:dyDescent="0.2">
      <c r="A607" s="94" t="s">
        <v>608</v>
      </c>
      <c r="B607" s="408" t="s">
        <v>4451</v>
      </c>
      <c r="C607" s="111">
        <v>5.0629119200000003E-2</v>
      </c>
      <c r="D607" s="4" t="s">
        <v>1093</v>
      </c>
      <c r="E607" s="335">
        <v>2985</v>
      </c>
      <c r="F607" s="385">
        <v>1.809069E-4</v>
      </c>
      <c r="G607" s="4" t="s">
        <v>1093</v>
      </c>
      <c r="H607" s="99">
        <v>-0.148845167</v>
      </c>
      <c r="I607" s="217">
        <v>2.3863399999999999E-4</v>
      </c>
      <c r="J607" s="1"/>
      <c r="K607" s="1"/>
      <c r="L607" s="1"/>
      <c r="M607" s="4"/>
      <c r="N607" s="1"/>
      <c r="O607" s="1"/>
      <c r="P607" s="1"/>
      <c r="Q607" s="1"/>
      <c r="R607" s="1"/>
      <c r="S607" s="1"/>
      <c r="T607" s="1"/>
      <c r="U607" s="1"/>
    </row>
    <row r="608" spans="1:21" x14ac:dyDescent="0.2">
      <c r="A608" s="94" t="s">
        <v>609</v>
      </c>
      <c r="B608" s="408" t="s">
        <v>4452</v>
      </c>
      <c r="C608" s="111">
        <v>-0.12573218899999999</v>
      </c>
      <c r="D608" s="4" t="s">
        <v>1093</v>
      </c>
      <c r="E608" s="335">
        <v>6583</v>
      </c>
      <c r="F608" s="385">
        <v>3.9896480000000003E-4</v>
      </c>
      <c r="G608" s="4" t="s">
        <v>1093</v>
      </c>
      <c r="H608" s="99">
        <v>2.5708943599999999E-2</v>
      </c>
      <c r="I608" s="217">
        <v>-7.5430000000000001E-5</v>
      </c>
      <c r="J608" s="1"/>
      <c r="K608" s="1"/>
      <c r="L608" s="1"/>
      <c r="M608" s="4"/>
      <c r="N608" s="1"/>
      <c r="O608" s="1"/>
      <c r="P608" s="1"/>
      <c r="Q608" s="1"/>
      <c r="R608" s="1"/>
      <c r="S608" s="1"/>
      <c r="T608" s="1"/>
      <c r="U608" s="1"/>
    </row>
    <row r="609" spans="1:21" x14ac:dyDescent="0.2">
      <c r="A609" s="94" t="s">
        <v>610</v>
      </c>
      <c r="B609" s="408" t="s">
        <v>4453</v>
      </c>
      <c r="C609" s="111">
        <v>-3.1383738000000001E-2</v>
      </c>
      <c r="D609" s="4" t="s">
        <v>1093</v>
      </c>
      <c r="E609" s="335">
        <v>1332</v>
      </c>
      <c r="F609" s="385">
        <v>8.0726300000000007E-5</v>
      </c>
      <c r="G609" s="4" t="s">
        <v>1093</v>
      </c>
      <c r="H609" s="99">
        <v>-1.9145802999999999E-2</v>
      </c>
      <c r="I609" s="217">
        <v>1.1885999999999999E-5</v>
      </c>
      <c r="J609" s="1"/>
      <c r="K609" s="1"/>
      <c r="L609" s="1"/>
      <c r="M609" s="4"/>
      <c r="N609" s="1"/>
      <c r="O609" s="1"/>
      <c r="P609" s="1"/>
      <c r="Q609" s="1"/>
      <c r="R609" s="1"/>
      <c r="S609" s="1"/>
      <c r="T609" s="1"/>
      <c r="U609" s="1"/>
    </row>
    <row r="610" spans="1:21" ht="22.5" x14ac:dyDescent="0.2">
      <c r="A610" s="94" t="s">
        <v>611</v>
      </c>
      <c r="B610" s="408" t="s">
        <v>4454</v>
      </c>
      <c r="C610" s="111">
        <v>2.1289918599999999E-2</v>
      </c>
      <c r="D610" s="4" t="s">
        <v>1093</v>
      </c>
      <c r="E610" s="335">
        <v>6725</v>
      </c>
      <c r="F610" s="385">
        <v>4.0757070000000002E-4</v>
      </c>
      <c r="G610" s="4" t="s">
        <v>1093</v>
      </c>
      <c r="H610" s="99">
        <v>-0.175352544</v>
      </c>
      <c r="I610" s="217">
        <v>6.5372919999999999E-4</v>
      </c>
      <c r="J610" s="1"/>
      <c r="K610" s="1"/>
      <c r="L610" s="1"/>
      <c r="M610" s="4"/>
      <c r="N610" s="1"/>
      <c r="O610" s="1"/>
      <c r="P610" s="1"/>
      <c r="Q610" s="1"/>
      <c r="R610" s="1"/>
      <c r="S610" s="1"/>
      <c r="T610" s="1"/>
      <c r="U610" s="1"/>
    </row>
    <row r="611" spans="1:21" x14ac:dyDescent="0.2">
      <c r="A611" s="94" t="s">
        <v>612</v>
      </c>
      <c r="B611" s="408" t="s">
        <v>4455</v>
      </c>
      <c r="C611" s="111">
        <v>0.1012070566</v>
      </c>
      <c r="D611" s="4" t="s">
        <v>1093</v>
      </c>
      <c r="E611" s="335">
        <v>3164</v>
      </c>
      <c r="F611" s="385">
        <v>1.9175520000000001E-4</v>
      </c>
      <c r="G611" s="4" t="s">
        <v>1093</v>
      </c>
      <c r="H611" s="99">
        <v>-0.110736369</v>
      </c>
      <c r="I611" s="217">
        <v>1.801184E-4</v>
      </c>
      <c r="J611" s="1"/>
      <c r="K611" s="1"/>
      <c r="L611" s="1"/>
      <c r="M611" s="4"/>
      <c r="N611" s="1"/>
      <c r="O611" s="1"/>
      <c r="P611" s="1"/>
      <c r="Q611" s="1"/>
      <c r="R611" s="1"/>
      <c r="S611" s="1"/>
      <c r="T611" s="1"/>
      <c r="U611" s="1"/>
    </row>
    <row r="612" spans="1:21" ht="22.5" x14ac:dyDescent="0.2">
      <c r="A612" s="94" t="s">
        <v>613</v>
      </c>
      <c r="B612" s="408" t="s">
        <v>4456</v>
      </c>
      <c r="C612" s="111">
        <v>-2.9274879999999998E-3</v>
      </c>
      <c r="D612" s="4" t="s">
        <v>1093</v>
      </c>
      <c r="E612" s="335">
        <v>11561</v>
      </c>
      <c r="F612" s="385">
        <v>7.0065800000000005E-4</v>
      </c>
      <c r="G612" s="4" t="s">
        <v>1093</v>
      </c>
      <c r="H612" s="99">
        <v>-0.12963938899999999</v>
      </c>
      <c r="I612" s="217">
        <v>7.8721800000000001E-4</v>
      </c>
      <c r="J612" s="1"/>
      <c r="K612" s="1"/>
      <c r="L612" s="1"/>
      <c r="M612" s="4"/>
      <c r="N612" s="1"/>
      <c r="O612" s="1"/>
      <c r="P612" s="1"/>
      <c r="Q612" s="1"/>
      <c r="R612" s="1"/>
      <c r="S612" s="1"/>
      <c r="T612" s="1"/>
      <c r="U612" s="1"/>
    </row>
    <row r="613" spans="1:21" ht="22.5" x14ac:dyDescent="0.2">
      <c r="A613" s="94" t="s">
        <v>614</v>
      </c>
      <c r="B613" s="408" t="s">
        <v>4457</v>
      </c>
      <c r="C613" s="111">
        <v>-2.2047244000000001E-2</v>
      </c>
      <c r="D613" s="4" t="s">
        <v>1093</v>
      </c>
      <c r="E613" s="335">
        <v>2363</v>
      </c>
      <c r="F613" s="385">
        <v>1.4321040000000001E-4</v>
      </c>
      <c r="G613" s="4" t="s">
        <v>1093</v>
      </c>
      <c r="H613" s="99">
        <v>-4.8711755000000002E-2</v>
      </c>
      <c r="I613" s="217">
        <v>5.5315600000000003E-5</v>
      </c>
      <c r="J613" s="1"/>
      <c r="K613" s="1"/>
      <c r="L613" s="1"/>
      <c r="M613" s="4"/>
      <c r="N613" s="1"/>
      <c r="O613" s="1"/>
      <c r="P613" s="1"/>
      <c r="Q613" s="1"/>
      <c r="R613" s="1"/>
      <c r="S613" s="1"/>
      <c r="T613" s="1"/>
      <c r="U613" s="1"/>
    </row>
    <row r="614" spans="1:21" ht="22.5" x14ac:dyDescent="0.2">
      <c r="A614" s="94" t="s">
        <v>615</v>
      </c>
      <c r="B614" s="408" t="s">
        <v>4458</v>
      </c>
      <c r="C614" s="111">
        <v>-8.5964912000000004E-2</v>
      </c>
      <c r="D614" s="4" t="s">
        <v>1093</v>
      </c>
      <c r="E614" s="335">
        <v>534</v>
      </c>
      <c r="F614" s="385">
        <v>3.2363200000000002E-5</v>
      </c>
      <c r="G614" s="4" t="s">
        <v>1093</v>
      </c>
      <c r="H614" s="99">
        <v>2.4952015399999999E-2</v>
      </c>
      <c r="I614" s="217">
        <v>-5.9429929999999997E-6</v>
      </c>
      <c r="J614" s="1"/>
      <c r="K614" s="1"/>
      <c r="L614" s="1"/>
      <c r="M614" s="4"/>
      <c r="N614" s="1"/>
      <c r="O614" s="1"/>
      <c r="P614" s="1"/>
      <c r="Q614" s="1"/>
      <c r="R614" s="1"/>
      <c r="S614" s="1"/>
      <c r="T614" s="1"/>
      <c r="U614" s="1"/>
    </row>
    <row r="615" spans="1:21" ht="22.5" x14ac:dyDescent="0.2">
      <c r="A615" s="94" t="s">
        <v>616</v>
      </c>
      <c r="B615" s="408" t="s">
        <v>3826</v>
      </c>
      <c r="C615" s="111">
        <v>1.4780600499999999E-2</v>
      </c>
      <c r="D615" s="4" t="s">
        <v>1093</v>
      </c>
      <c r="E615" s="335">
        <v>2275</v>
      </c>
      <c r="F615" s="385">
        <v>1.3787709999999999E-4</v>
      </c>
      <c r="G615" s="4" t="s">
        <v>1093</v>
      </c>
      <c r="H615" s="99">
        <v>3.5502958600000002E-2</v>
      </c>
      <c r="I615" s="217">
        <v>-3.5658000000000003E-5</v>
      </c>
      <c r="J615" s="1"/>
      <c r="K615" s="1"/>
      <c r="L615" s="1"/>
      <c r="M615" s="4"/>
      <c r="N615" s="1"/>
      <c r="O615" s="1"/>
      <c r="P615" s="1"/>
      <c r="Q615" s="1"/>
      <c r="R615" s="1"/>
      <c r="S615" s="1"/>
      <c r="T615" s="1"/>
      <c r="U615" s="1"/>
    </row>
    <row r="616" spans="1:21" ht="22.5" x14ac:dyDescent="0.2">
      <c r="A616" s="94" t="s">
        <v>617</v>
      </c>
      <c r="B616" s="408" t="s">
        <v>4459</v>
      </c>
      <c r="C616" s="111">
        <v>-3.9271688999999999E-2</v>
      </c>
      <c r="D616" s="4" t="s">
        <v>1093</v>
      </c>
      <c r="E616" s="335">
        <v>5405</v>
      </c>
      <c r="F616" s="385">
        <v>3.2757169999999999E-4</v>
      </c>
      <c r="G616" s="4" t="s">
        <v>1093</v>
      </c>
      <c r="H616" s="99">
        <v>4.2735042999999997E-3</v>
      </c>
      <c r="I616" s="217">
        <v>-1.0515E-5</v>
      </c>
      <c r="J616" s="1"/>
      <c r="K616" s="1"/>
      <c r="L616" s="1"/>
      <c r="M616" s="4"/>
      <c r="N616" s="1"/>
      <c r="O616" s="1"/>
      <c r="P616" s="1"/>
      <c r="Q616" s="1"/>
      <c r="R616" s="1"/>
      <c r="S616" s="1"/>
      <c r="T616" s="1"/>
      <c r="U616" s="1"/>
    </row>
    <row r="617" spans="1:21" x14ac:dyDescent="0.2">
      <c r="A617" s="94" t="s">
        <v>618</v>
      </c>
      <c r="B617" s="408" t="s">
        <v>4460</v>
      </c>
      <c r="C617" s="111">
        <v>1.6901408499999999E-2</v>
      </c>
      <c r="D617" s="4" t="s">
        <v>1093</v>
      </c>
      <c r="E617" s="335">
        <v>335</v>
      </c>
      <c r="F617" s="385">
        <v>2.0302800000000002E-5</v>
      </c>
      <c r="G617" s="4" t="s">
        <v>1093</v>
      </c>
      <c r="H617" s="99">
        <v>-7.2022161000000001E-2</v>
      </c>
      <c r="I617" s="217">
        <v>1.1885999999999999E-5</v>
      </c>
      <c r="J617" s="1"/>
      <c r="K617" s="1"/>
      <c r="L617" s="1"/>
      <c r="M617" s="4"/>
      <c r="N617" s="1"/>
      <c r="O617" s="1"/>
      <c r="P617" s="1"/>
      <c r="Q617" s="1"/>
      <c r="R617" s="1"/>
      <c r="S617" s="1"/>
      <c r="T617" s="1"/>
      <c r="U617" s="1"/>
    </row>
    <row r="618" spans="1:21" ht="33.75" x14ac:dyDescent="0.2">
      <c r="A618" s="94" t="s">
        <v>619</v>
      </c>
      <c r="B618" s="408" t="s">
        <v>4461</v>
      </c>
      <c r="C618" s="111">
        <v>4.3184885300000003E-2</v>
      </c>
      <c r="D618" s="4" t="s">
        <v>1093</v>
      </c>
      <c r="E618" s="335">
        <v>708</v>
      </c>
      <c r="F618" s="385">
        <v>4.2908599999999998E-5</v>
      </c>
      <c r="G618" s="4" t="s">
        <v>1093</v>
      </c>
      <c r="H618" s="99">
        <v>-8.4087968999999999E-2</v>
      </c>
      <c r="I618" s="217">
        <v>2.9714999999999999E-5</v>
      </c>
      <c r="J618" s="1"/>
      <c r="K618" s="1"/>
      <c r="L618" s="1"/>
      <c r="M618" s="4"/>
      <c r="N618" s="1"/>
      <c r="O618" s="1"/>
      <c r="P618" s="1"/>
      <c r="Q618" s="1"/>
      <c r="R618" s="1"/>
      <c r="S618" s="1"/>
      <c r="T618" s="1"/>
      <c r="U618" s="1"/>
    </row>
    <row r="619" spans="1:21" ht="22.5" x14ac:dyDescent="0.2">
      <c r="A619" s="94" t="s">
        <v>620</v>
      </c>
      <c r="B619" s="408" t="s">
        <v>4462</v>
      </c>
      <c r="C619" s="111">
        <v>2.2417154000000002E-2</v>
      </c>
      <c r="D619" s="4" t="s">
        <v>1093</v>
      </c>
      <c r="E619" s="335">
        <v>9084</v>
      </c>
      <c r="F619" s="385">
        <v>5.5053860000000004E-4</v>
      </c>
      <c r="G619" s="4" t="s">
        <v>1093</v>
      </c>
      <c r="H619" s="99">
        <v>-0.13403241199999999</v>
      </c>
      <c r="I619" s="217">
        <v>6.4275750000000005E-4</v>
      </c>
      <c r="J619" s="1"/>
      <c r="K619" s="1"/>
      <c r="L619" s="1"/>
      <c r="M619" s="4"/>
      <c r="N619" s="1"/>
      <c r="O619" s="1"/>
      <c r="P619" s="1"/>
      <c r="Q619" s="1"/>
      <c r="R619" s="1"/>
      <c r="S619" s="1"/>
      <c r="T619" s="1"/>
      <c r="U619" s="1"/>
    </row>
    <row r="620" spans="1:21" ht="22.5" x14ac:dyDescent="0.2">
      <c r="A620" s="94" t="s">
        <v>621</v>
      </c>
      <c r="B620" s="408" t="s">
        <v>4463</v>
      </c>
      <c r="C620" s="111">
        <v>4.1480041299999999E-2</v>
      </c>
      <c r="D620" s="4" t="s">
        <v>1093</v>
      </c>
      <c r="E620" s="335">
        <v>114376</v>
      </c>
      <c r="F620" s="385">
        <v>6.9317930999999999E-3</v>
      </c>
      <c r="G620" s="4" t="s">
        <v>1093</v>
      </c>
      <c r="H620" s="99">
        <v>-0.32434811400000002</v>
      </c>
      <c r="I620" s="217">
        <v>2.51000023E-2</v>
      </c>
      <c r="J620" s="1"/>
      <c r="K620" s="1"/>
      <c r="L620" s="1"/>
      <c r="M620" s="4"/>
      <c r="N620" s="1"/>
      <c r="O620" s="1"/>
      <c r="P620" s="1"/>
      <c r="Q620" s="1"/>
      <c r="R620" s="1"/>
      <c r="S620" s="1"/>
      <c r="T620" s="1"/>
      <c r="U620" s="1"/>
    </row>
    <row r="621" spans="1:21" ht="33.75" x14ac:dyDescent="0.2">
      <c r="A621" s="94" t="s">
        <v>622</v>
      </c>
      <c r="B621" s="408" t="s">
        <v>4464</v>
      </c>
      <c r="C621" s="111">
        <v>-3.6414117000000003E-2</v>
      </c>
      <c r="D621" s="4" t="s">
        <v>1093</v>
      </c>
      <c r="E621" s="335">
        <v>45072</v>
      </c>
      <c r="F621" s="385">
        <v>2.7316025999999998E-3</v>
      </c>
      <c r="G621" s="4" t="s">
        <v>1093</v>
      </c>
      <c r="H621" s="99">
        <v>-0.16750706500000001</v>
      </c>
      <c r="I621" s="217">
        <v>4.1459232999999998E-3</v>
      </c>
      <c r="J621" s="1"/>
      <c r="K621" s="1"/>
      <c r="L621" s="1"/>
      <c r="M621" s="4"/>
      <c r="N621" s="1"/>
      <c r="O621" s="1"/>
      <c r="P621" s="1"/>
      <c r="Q621" s="1"/>
      <c r="R621" s="1"/>
      <c r="S621" s="1"/>
      <c r="T621" s="1"/>
      <c r="U621" s="1"/>
    </row>
    <row r="622" spans="1:21" x14ac:dyDescent="0.2">
      <c r="A622" s="94" t="s">
        <v>623</v>
      </c>
      <c r="B622" s="408" t="s">
        <v>4465</v>
      </c>
      <c r="C622" s="111">
        <v>0.26288819879999997</v>
      </c>
      <c r="D622" s="4" t="s">
        <v>1093</v>
      </c>
      <c r="E622" s="335">
        <v>5068</v>
      </c>
      <c r="F622" s="385">
        <v>3.0714769999999999E-4</v>
      </c>
      <c r="G622" s="4" t="s">
        <v>1093</v>
      </c>
      <c r="H622" s="99">
        <v>-0.37685970699999999</v>
      </c>
      <c r="I622" s="217">
        <v>1.4011748999999999E-3</v>
      </c>
      <c r="J622" s="1"/>
      <c r="K622" s="1"/>
      <c r="L622" s="1"/>
      <c r="M622" s="4"/>
      <c r="N622" s="1"/>
      <c r="O622" s="1"/>
      <c r="P622" s="1"/>
      <c r="Q622" s="1"/>
      <c r="R622" s="1"/>
      <c r="S622" s="1"/>
      <c r="T622" s="1"/>
      <c r="U622" s="1"/>
    </row>
    <row r="623" spans="1:21" x14ac:dyDescent="0.2">
      <c r="A623" s="94" t="s">
        <v>624</v>
      </c>
      <c r="B623" s="408" t="s">
        <v>4466</v>
      </c>
      <c r="C623" s="111">
        <v>-1.1582900000000001E-4</v>
      </c>
      <c r="D623" s="4" t="s">
        <v>1093</v>
      </c>
      <c r="E623" s="335">
        <v>95907</v>
      </c>
      <c r="F623" s="385">
        <v>5.8124735999999996E-3</v>
      </c>
      <c r="G623" s="4" t="s">
        <v>1093</v>
      </c>
      <c r="H623" s="99">
        <v>-0.14537386099999999</v>
      </c>
      <c r="I623" s="217">
        <v>7.4579989999999999E-3</v>
      </c>
      <c r="J623" s="1"/>
      <c r="K623" s="1"/>
      <c r="L623" s="1"/>
      <c r="M623" s="4"/>
      <c r="N623" s="1"/>
      <c r="O623" s="1"/>
      <c r="P623" s="1"/>
      <c r="Q623" s="1"/>
      <c r="R623" s="1"/>
      <c r="S623" s="1"/>
      <c r="T623" s="1"/>
      <c r="U623" s="1"/>
    </row>
    <row r="624" spans="1:21" ht="22.5" x14ac:dyDescent="0.2">
      <c r="A624" s="94" t="s">
        <v>625</v>
      </c>
      <c r="B624" s="408" t="s">
        <v>4467</v>
      </c>
      <c r="C624" s="111">
        <v>-6.8136272999999997E-2</v>
      </c>
      <c r="D624" s="4" t="s">
        <v>1093</v>
      </c>
      <c r="E624" s="335">
        <v>708</v>
      </c>
      <c r="F624" s="385">
        <v>4.2908599999999998E-5</v>
      </c>
      <c r="G624" s="4" t="s">
        <v>1093</v>
      </c>
      <c r="H624" s="99">
        <v>-0.23870967700000001</v>
      </c>
      <c r="I624" s="217">
        <v>1.01488E-4</v>
      </c>
      <c r="J624" s="1"/>
      <c r="K624" s="1"/>
      <c r="L624" s="1"/>
      <c r="M624" s="4"/>
      <c r="N624" s="1"/>
      <c r="O624" s="1"/>
      <c r="P624" s="1"/>
      <c r="Q624" s="1"/>
      <c r="R624" s="1"/>
      <c r="S624" s="1"/>
      <c r="T624" s="1"/>
      <c r="U624" s="1"/>
    </row>
    <row r="625" spans="1:21" ht="22.5" x14ac:dyDescent="0.2">
      <c r="A625" s="94" t="s">
        <v>626</v>
      </c>
      <c r="B625" s="408" t="s">
        <v>4468</v>
      </c>
      <c r="C625" s="111">
        <v>8.77893057E-2</v>
      </c>
      <c r="D625" s="4" t="s">
        <v>1093</v>
      </c>
      <c r="E625" s="335">
        <v>7145</v>
      </c>
      <c r="F625" s="385">
        <v>4.3302489999999999E-4</v>
      </c>
      <c r="G625" s="4" t="s">
        <v>1093</v>
      </c>
      <c r="H625" s="99">
        <v>0.31052824649999999</v>
      </c>
      <c r="I625" s="217">
        <v>-7.7396099999999998E-4</v>
      </c>
      <c r="J625" s="1"/>
      <c r="K625" s="1"/>
      <c r="L625" s="1"/>
      <c r="M625" s="4"/>
      <c r="N625" s="1"/>
      <c r="O625" s="1"/>
      <c r="P625" s="1"/>
      <c r="Q625" s="1"/>
      <c r="R625" s="1"/>
      <c r="S625" s="1"/>
      <c r="T625" s="1"/>
      <c r="U625" s="1"/>
    </row>
    <row r="626" spans="1:21" ht="22.5" x14ac:dyDescent="0.2">
      <c r="A626" s="94" t="s">
        <v>627</v>
      </c>
      <c r="B626" s="408" t="s">
        <v>4469</v>
      </c>
      <c r="C626" s="111">
        <v>-1.0259179E-2</v>
      </c>
      <c r="D626" s="4" t="s">
        <v>1093</v>
      </c>
      <c r="E626" s="335">
        <v>24911</v>
      </c>
      <c r="F626" s="385">
        <v>1.5097388999999999E-3</v>
      </c>
      <c r="G626" s="4" t="s">
        <v>1093</v>
      </c>
      <c r="H626" s="99">
        <v>-0.20057122699999999</v>
      </c>
      <c r="I626" s="217">
        <v>2.8572082E-3</v>
      </c>
      <c r="J626" s="1"/>
      <c r="K626" s="1"/>
      <c r="L626" s="1"/>
      <c r="M626" s="4"/>
      <c r="N626" s="1"/>
      <c r="O626" s="1"/>
      <c r="P626" s="1"/>
      <c r="Q626" s="1"/>
      <c r="R626" s="1"/>
      <c r="S626" s="1"/>
      <c r="T626" s="1"/>
      <c r="U626" s="1"/>
    </row>
    <row r="627" spans="1:21" x14ac:dyDescent="0.2">
      <c r="A627" s="94" t="s">
        <v>628</v>
      </c>
      <c r="B627" s="408" t="s">
        <v>4470</v>
      </c>
      <c r="C627" s="111">
        <v>-8.5577959999999995E-3</v>
      </c>
      <c r="D627" s="4" t="s">
        <v>1093</v>
      </c>
      <c r="E627" s="335">
        <v>28076</v>
      </c>
      <c r="F627" s="385">
        <v>1.7015546999999999E-3</v>
      </c>
      <c r="G627" s="4" t="s">
        <v>1093</v>
      </c>
      <c r="H627" s="99">
        <v>-0.12826404199999999</v>
      </c>
      <c r="I627" s="217">
        <v>1.8885003000000001E-3</v>
      </c>
      <c r="J627" s="1"/>
      <c r="K627" s="1"/>
      <c r="L627" s="1"/>
      <c r="M627" s="4"/>
      <c r="N627" s="1"/>
      <c r="O627" s="1"/>
      <c r="P627" s="1"/>
      <c r="Q627" s="1"/>
      <c r="R627" s="1"/>
      <c r="S627" s="1"/>
      <c r="T627" s="1"/>
      <c r="U627" s="1"/>
    </row>
    <row r="628" spans="1:21" ht="22.5" x14ac:dyDescent="0.2">
      <c r="A628" s="94" t="s">
        <v>629</v>
      </c>
      <c r="B628" s="408" t="s">
        <v>4471</v>
      </c>
      <c r="C628" s="111">
        <v>5.9529098199999998E-2</v>
      </c>
      <c r="D628" s="4" t="s">
        <v>1093</v>
      </c>
      <c r="E628" s="335">
        <v>4112</v>
      </c>
      <c r="F628" s="385">
        <v>2.4920900000000002E-4</v>
      </c>
      <c r="G628" s="4" t="s">
        <v>1093</v>
      </c>
      <c r="H628" s="99">
        <v>-0.137945493</v>
      </c>
      <c r="I628" s="217">
        <v>3.0080690000000002E-4</v>
      </c>
      <c r="J628" s="1"/>
      <c r="K628" s="1"/>
      <c r="L628" s="1"/>
      <c r="M628" s="4"/>
      <c r="N628" s="1"/>
      <c r="O628" s="1"/>
      <c r="P628" s="1"/>
      <c r="Q628" s="1"/>
      <c r="R628" s="1"/>
      <c r="S628" s="1"/>
      <c r="T628" s="1"/>
      <c r="U628" s="1"/>
    </row>
    <row r="629" spans="1:21" x14ac:dyDescent="0.2">
      <c r="A629" s="94" t="s">
        <v>630</v>
      </c>
      <c r="B629" s="408" t="s">
        <v>4472</v>
      </c>
      <c r="C629" s="111">
        <v>8.54989164E-2</v>
      </c>
      <c r="D629" s="4" t="s">
        <v>1093</v>
      </c>
      <c r="E629" s="335">
        <v>45911</v>
      </c>
      <c r="F629" s="385">
        <v>2.7824503999999998E-3</v>
      </c>
      <c r="G629" s="4" t="s">
        <v>1093</v>
      </c>
      <c r="H629" s="99">
        <v>-0.20296170299999999</v>
      </c>
      <c r="I629" s="217">
        <v>5.3445793E-3</v>
      </c>
      <c r="J629" s="1"/>
      <c r="K629" s="1"/>
      <c r="L629" s="1"/>
      <c r="M629" s="4"/>
      <c r="N629" s="1"/>
      <c r="O629" s="1"/>
      <c r="P629" s="1"/>
      <c r="Q629" s="1"/>
      <c r="R629" s="1"/>
      <c r="S629" s="1"/>
      <c r="T629" s="1"/>
      <c r="U629" s="1"/>
    </row>
    <row r="630" spans="1:21" ht="22.5" x14ac:dyDescent="0.2">
      <c r="A630" s="94" t="s">
        <v>631</v>
      </c>
      <c r="B630" s="408" t="s">
        <v>4473</v>
      </c>
      <c r="C630" s="111">
        <v>7.2365695300000005E-2</v>
      </c>
      <c r="D630" s="4" t="s">
        <v>1093</v>
      </c>
      <c r="E630" s="335">
        <v>10804</v>
      </c>
      <c r="F630" s="385">
        <v>6.5477980000000003E-4</v>
      </c>
      <c r="G630" s="4" t="s">
        <v>1093</v>
      </c>
      <c r="H630" s="99">
        <v>-0.30431423099999999</v>
      </c>
      <c r="I630" s="217">
        <v>2.1605065000000001E-3</v>
      </c>
      <c r="J630" s="1"/>
      <c r="K630" s="1"/>
      <c r="L630" s="1"/>
      <c r="M630" s="4"/>
      <c r="N630" s="1"/>
      <c r="O630" s="1"/>
      <c r="P630" s="1"/>
      <c r="Q630" s="1"/>
      <c r="R630" s="1"/>
      <c r="S630" s="1"/>
      <c r="T630" s="1"/>
      <c r="U630" s="1"/>
    </row>
    <row r="631" spans="1:21" x14ac:dyDescent="0.2">
      <c r="A631" s="94" t="s">
        <v>632</v>
      </c>
      <c r="B631" s="408" t="s">
        <v>4474</v>
      </c>
      <c r="C631" s="111">
        <v>-1.6865367999999999E-2</v>
      </c>
      <c r="D631" s="4" t="s">
        <v>1093</v>
      </c>
      <c r="E631" s="335">
        <v>2812</v>
      </c>
      <c r="F631" s="385">
        <v>1.704221E-4</v>
      </c>
      <c r="G631" s="4" t="s">
        <v>1093</v>
      </c>
      <c r="H631" s="99">
        <v>-0.16829340400000001</v>
      </c>
      <c r="I631" s="217">
        <v>2.6012019999999998E-4</v>
      </c>
      <c r="J631" s="1"/>
      <c r="K631" s="1"/>
      <c r="L631" s="1"/>
      <c r="M631" s="4"/>
      <c r="N631" s="1"/>
      <c r="O631" s="1"/>
      <c r="P631" s="1"/>
      <c r="Q631" s="1"/>
      <c r="R631" s="1"/>
      <c r="S631" s="1"/>
      <c r="T631" s="1"/>
      <c r="U631" s="1"/>
    </row>
    <row r="632" spans="1:21" ht="22.5" x14ac:dyDescent="0.2">
      <c r="A632" s="94" t="s">
        <v>633</v>
      </c>
      <c r="B632" s="408" t="s">
        <v>4475</v>
      </c>
      <c r="C632" s="111">
        <v>4.9465500500000002E-2</v>
      </c>
      <c r="D632" s="4" t="s">
        <v>1093</v>
      </c>
      <c r="E632" s="335">
        <v>10755</v>
      </c>
      <c r="F632" s="385">
        <v>6.5181009999999999E-4</v>
      </c>
      <c r="G632" s="4" t="s">
        <v>1093</v>
      </c>
      <c r="H632" s="99">
        <v>-4.0744509999999998E-3</v>
      </c>
      <c r="I632" s="217">
        <v>2.0114699999999999E-5</v>
      </c>
      <c r="J632" s="1"/>
      <c r="K632" s="1"/>
      <c r="L632" s="1"/>
      <c r="M632" s="4"/>
      <c r="N632" s="1"/>
      <c r="O632" s="1"/>
      <c r="P632" s="1"/>
      <c r="Q632" s="1"/>
      <c r="R632" s="1"/>
      <c r="S632" s="1"/>
      <c r="T632" s="1"/>
      <c r="U632" s="1"/>
    </row>
    <row r="633" spans="1:21" ht="22.5" x14ac:dyDescent="0.2">
      <c r="A633" s="94" t="s">
        <v>634</v>
      </c>
      <c r="B633" s="408" t="s">
        <v>4476</v>
      </c>
      <c r="C633" s="111">
        <v>7.3175093499999996E-2</v>
      </c>
      <c r="D633" s="4" t="s">
        <v>1093</v>
      </c>
      <c r="E633" s="335">
        <v>285011</v>
      </c>
      <c r="F633" s="385">
        <v>1.7273180400000001E-2</v>
      </c>
      <c r="G633" s="4" t="s">
        <v>1093</v>
      </c>
      <c r="H633" s="99">
        <v>-6.8734540999999996E-2</v>
      </c>
      <c r="I633" s="217">
        <v>9.6166770000000006E-3</v>
      </c>
      <c r="J633" s="1"/>
      <c r="K633" s="1"/>
      <c r="L633" s="1"/>
      <c r="M633" s="4"/>
      <c r="N633" s="1"/>
      <c r="O633" s="1"/>
      <c r="P633" s="1"/>
      <c r="Q633" s="1"/>
      <c r="R633" s="1"/>
      <c r="S633" s="1"/>
      <c r="T633" s="1"/>
      <c r="U633" s="1"/>
    </row>
    <row r="634" spans="1:21" ht="22.5" x14ac:dyDescent="0.2">
      <c r="A634" s="94" t="s">
        <v>676</v>
      </c>
      <c r="B634" s="408" t="s">
        <v>4477</v>
      </c>
      <c r="C634" s="111">
        <v>0.22544988739999999</v>
      </c>
      <c r="D634" s="4" t="s">
        <v>1093</v>
      </c>
      <c r="E634" s="335">
        <v>49613</v>
      </c>
      <c r="F634" s="385">
        <v>3.0068113E-3</v>
      </c>
      <c r="G634" s="4" t="s">
        <v>1093</v>
      </c>
      <c r="H634" s="99">
        <v>-0.16353919</v>
      </c>
      <c r="I634" s="217">
        <v>4.4343871000000002E-3</v>
      </c>
      <c r="J634" s="1"/>
      <c r="K634" s="1"/>
      <c r="L634" s="1"/>
      <c r="M634" s="4"/>
      <c r="N634" s="1"/>
      <c r="O634" s="1"/>
      <c r="P634" s="1"/>
      <c r="Q634" s="1"/>
      <c r="R634" s="1"/>
      <c r="S634" s="1"/>
      <c r="T634" s="1"/>
      <c r="U634" s="1"/>
    </row>
    <row r="635" spans="1:21" x14ac:dyDescent="0.2">
      <c r="A635" s="94" t="s">
        <v>635</v>
      </c>
      <c r="B635" s="408" t="s">
        <v>4478</v>
      </c>
      <c r="C635" s="111">
        <v>3.4343555499999998E-2</v>
      </c>
      <c r="D635" s="4" t="s">
        <v>1093</v>
      </c>
      <c r="E635" s="335">
        <v>95694</v>
      </c>
      <c r="F635" s="385">
        <v>5.7995646999999999E-3</v>
      </c>
      <c r="G635" s="4" t="s">
        <v>1093</v>
      </c>
      <c r="H635" s="99">
        <v>-7.5545337000000004E-2</v>
      </c>
      <c r="I635" s="217">
        <v>3.5749389E-3</v>
      </c>
      <c r="J635" s="1"/>
      <c r="K635" s="1"/>
      <c r="L635" s="1"/>
      <c r="M635" s="4"/>
      <c r="N635" s="1"/>
      <c r="O635" s="1"/>
      <c r="P635" s="1"/>
      <c r="Q635" s="1"/>
      <c r="R635" s="1"/>
      <c r="S635" s="1"/>
      <c r="T635" s="1"/>
      <c r="U635" s="1"/>
    </row>
    <row r="636" spans="1:21" x14ac:dyDescent="0.2">
      <c r="A636" s="94" t="s">
        <v>636</v>
      </c>
      <c r="B636" s="408" t="s">
        <v>4479</v>
      </c>
      <c r="C636" s="111">
        <v>2.8129395000000001E-3</v>
      </c>
      <c r="D636" s="4" t="s">
        <v>1093</v>
      </c>
      <c r="E636" s="335">
        <v>520</v>
      </c>
      <c r="F636" s="385">
        <v>3.1514799999999999E-5</v>
      </c>
      <c r="G636" s="4" t="s">
        <v>1093</v>
      </c>
      <c r="H636" s="99">
        <v>-0.27068723700000002</v>
      </c>
      <c r="I636" s="217">
        <v>8.8230600000000002E-5</v>
      </c>
      <c r="J636" s="1"/>
      <c r="K636" s="1"/>
      <c r="L636" s="1"/>
      <c r="M636" s="4"/>
      <c r="N636" s="1"/>
      <c r="O636" s="1"/>
      <c r="P636" s="1"/>
      <c r="Q636" s="1"/>
      <c r="R636" s="1"/>
      <c r="S636" s="1"/>
      <c r="T636" s="1"/>
      <c r="U636" s="1"/>
    </row>
    <row r="637" spans="1:21" x14ac:dyDescent="0.2">
      <c r="A637" s="94" t="s">
        <v>637</v>
      </c>
      <c r="B637" s="408" t="s">
        <v>4480</v>
      </c>
      <c r="C637" s="111">
        <v>-3.6716418000000001E-2</v>
      </c>
      <c r="D637" s="4" t="s">
        <v>1093</v>
      </c>
      <c r="E637" s="335">
        <v>5011</v>
      </c>
      <c r="F637" s="385">
        <v>3.0369320000000002E-4</v>
      </c>
      <c r="G637" s="4" t="s">
        <v>1093</v>
      </c>
      <c r="H637" s="99">
        <v>-0.223582275</v>
      </c>
      <c r="I637" s="217">
        <v>6.596722E-4</v>
      </c>
      <c r="J637" s="1"/>
      <c r="K637" s="1"/>
      <c r="L637" s="1"/>
      <c r="M637" s="4"/>
      <c r="N637" s="1"/>
      <c r="O637" s="1"/>
      <c r="P637" s="1"/>
      <c r="Q637" s="1"/>
      <c r="R637" s="1"/>
      <c r="S637" s="1"/>
      <c r="T637" s="1"/>
      <c r="U637" s="1"/>
    </row>
    <row r="638" spans="1:21" x14ac:dyDescent="0.2">
      <c r="A638" s="94" t="s">
        <v>638</v>
      </c>
      <c r="B638" s="408" t="s">
        <v>4481</v>
      </c>
      <c r="C638" s="111">
        <v>-3.1802120000000003E-2</v>
      </c>
      <c r="D638" s="4" t="s">
        <v>1093</v>
      </c>
      <c r="E638" s="335">
        <v>269</v>
      </c>
      <c r="F638" s="385">
        <v>1.6302799999999999E-5</v>
      </c>
      <c r="G638" s="4" t="s">
        <v>1093</v>
      </c>
      <c r="H638" s="99">
        <v>-1.8248174999999998E-2</v>
      </c>
      <c r="I638" s="217">
        <v>2.2857664999999998E-6</v>
      </c>
      <c r="J638" s="1"/>
      <c r="K638" s="1"/>
      <c r="L638" s="1"/>
      <c r="M638" s="4"/>
      <c r="N638" s="1"/>
      <c r="O638" s="1"/>
      <c r="P638" s="1"/>
      <c r="Q638" s="1"/>
      <c r="R638" s="1"/>
      <c r="S638" s="1"/>
      <c r="T638" s="1"/>
      <c r="U638" s="1"/>
    </row>
    <row r="639" spans="1:21" ht="22.5" x14ac:dyDescent="0.2">
      <c r="A639" s="94" t="s">
        <v>639</v>
      </c>
      <c r="B639" s="408" t="s">
        <v>4482</v>
      </c>
      <c r="C639" s="111">
        <v>-7.4074074000000004E-2</v>
      </c>
      <c r="D639" s="4" t="s">
        <v>1093</v>
      </c>
      <c r="E639" s="335">
        <v>12</v>
      </c>
      <c r="F639" s="385">
        <v>7.2726373999999998E-7</v>
      </c>
      <c r="G639" s="4" t="s">
        <v>1093</v>
      </c>
      <c r="H639" s="99">
        <v>-0.52</v>
      </c>
      <c r="I639" s="217">
        <v>5.9429929999999997E-6</v>
      </c>
      <c r="J639" s="1"/>
      <c r="K639" s="1"/>
      <c r="L639" s="1"/>
      <c r="M639" s="4"/>
      <c r="N639" s="1"/>
      <c r="O639" s="1"/>
      <c r="P639" s="1"/>
      <c r="Q639" s="1"/>
      <c r="R639" s="1"/>
      <c r="S639" s="1"/>
      <c r="T639" s="1"/>
      <c r="U639" s="1"/>
    </row>
    <row r="640" spans="1:21" ht="22.5" x14ac:dyDescent="0.2">
      <c r="A640" s="94" t="s">
        <v>640</v>
      </c>
      <c r="B640" s="408" t="s">
        <v>4483</v>
      </c>
      <c r="C640" s="111">
        <v>1.6972689400000001E-2</v>
      </c>
      <c r="D640" s="4" t="s">
        <v>1093</v>
      </c>
      <c r="E640" s="335">
        <v>5915</v>
      </c>
      <c r="F640" s="385">
        <v>3.5848040000000002E-4</v>
      </c>
      <c r="G640" s="4" t="s">
        <v>1093</v>
      </c>
      <c r="H640" s="99">
        <v>-0.102564103</v>
      </c>
      <c r="I640" s="217">
        <v>3.0903560000000003E-4</v>
      </c>
      <c r="J640" s="1"/>
      <c r="K640" s="1"/>
      <c r="L640" s="1"/>
      <c r="M640" s="4"/>
      <c r="N640" s="1"/>
      <c r="O640" s="1"/>
      <c r="P640" s="1"/>
      <c r="Q640" s="1"/>
      <c r="R640" s="1"/>
      <c r="S640" s="1"/>
      <c r="T640" s="1"/>
      <c r="U640" s="1"/>
    </row>
    <row r="641" spans="1:22" x14ac:dyDescent="0.2">
      <c r="A641" s="94" t="s">
        <v>641</v>
      </c>
      <c r="B641" s="408" t="s">
        <v>3742</v>
      </c>
      <c r="C641" s="111">
        <v>6.8019747699999994E-2</v>
      </c>
      <c r="D641" s="4" t="s">
        <v>1093</v>
      </c>
      <c r="E641" s="335">
        <v>5236</v>
      </c>
      <c r="F641" s="385">
        <v>3.1732940000000001E-4</v>
      </c>
      <c r="G641" s="4" t="s">
        <v>1093</v>
      </c>
      <c r="H641" s="99">
        <v>-0.10357815400000001</v>
      </c>
      <c r="I641" s="217">
        <v>2.7657780000000002E-4</v>
      </c>
      <c r="J641" s="1"/>
      <c r="K641" s="1"/>
      <c r="L641" s="1"/>
      <c r="M641" s="4"/>
      <c r="N641" s="1"/>
      <c r="O641" s="1"/>
      <c r="P641" s="1"/>
      <c r="Q641" s="1"/>
      <c r="R641" s="1"/>
      <c r="S641" s="1"/>
      <c r="T641" s="1"/>
      <c r="U641" s="1"/>
    </row>
    <row r="642" spans="1:22" x14ac:dyDescent="0.2">
      <c r="A642" s="94" t="s">
        <v>642</v>
      </c>
      <c r="B642" s="408" t="s">
        <v>4484</v>
      </c>
      <c r="C642" s="111">
        <v>5.46751189E-2</v>
      </c>
      <c r="D642" s="4" t="s">
        <v>1093</v>
      </c>
      <c r="E642" s="335">
        <v>1104</v>
      </c>
      <c r="F642" s="385">
        <v>6.6908299999999998E-5</v>
      </c>
      <c r="G642" s="4" t="s">
        <v>1093</v>
      </c>
      <c r="H642" s="99">
        <v>-0.17054846000000001</v>
      </c>
      <c r="I642" s="217">
        <v>1.037738E-4</v>
      </c>
      <c r="J642" s="1"/>
      <c r="K642" s="1"/>
      <c r="L642" s="1"/>
      <c r="M642" s="4"/>
      <c r="N642" s="1"/>
      <c r="O642" s="1"/>
      <c r="P642" s="1"/>
      <c r="Q642" s="1"/>
      <c r="R642" s="1"/>
      <c r="S642" s="1"/>
      <c r="T642" s="1"/>
      <c r="U642" s="1"/>
    </row>
    <row r="643" spans="1:22" x14ac:dyDescent="0.2">
      <c r="A643" s="94" t="s">
        <v>643</v>
      </c>
      <c r="B643" s="408" t="s">
        <v>4485</v>
      </c>
      <c r="C643" s="111">
        <v>1.3157894700000001E-2</v>
      </c>
      <c r="D643" s="4" t="s">
        <v>1093</v>
      </c>
      <c r="E643" s="335">
        <v>41</v>
      </c>
      <c r="F643" s="385">
        <v>2.4848178000000001E-6</v>
      </c>
      <c r="G643" s="4" t="s">
        <v>1093</v>
      </c>
      <c r="H643" s="99">
        <v>-0.46753246799999998</v>
      </c>
      <c r="I643" s="217">
        <v>1.64575E-5</v>
      </c>
      <c r="J643" s="1"/>
      <c r="K643" s="1"/>
      <c r="L643" s="1"/>
      <c r="M643" s="4"/>
      <c r="N643" s="1"/>
      <c r="O643" s="1"/>
      <c r="P643" s="1"/>
      <c r="Q643" s="1"/>
      <c r="R643" s="1"/>
      <c r="S643" s="1"/>
      <c r="T643" s="1"/>
      <c r="U643" s="1"/>
    </row>
    <row r="644" spans="1:22" x14ac:dyDescent="0.2">
      <c r="A644" s="94" t="s">
        <v>644</v>
      </c>
      <c r="B644" s="408" t="s">
        <v>4486</v>
      </c>
      <c r="C644" s="111">
        <v>5.8510638300000001E-2</v>
      </c>
      <c r="D644" s="4" t="s">
        <v>1093</v>
      </c>
      <c r="E644" s="335">
        <v>304</v>
      </c>
      <c r="F644" s="385">
        <v>1.8423999999999998E-5</v>
      </c>
      <c r="G644" s="4" t="s">
        <v>1093</v>
      </c>
      <c r="H644" s="99">
        <v>-0.236180905</v>
      </c>
      <c r="I644" s="217">
        <v>4.2972400000000002E-5</v>
      </c>
      <c r="J644" s="1"/>
      <c r="K644" s="1"/>
      <c r="L644" s="1"/>
      <c r="M644" s="4"/>
      <c r="N644" s="1"/>
      <c r="O644" s="1"/>
      <c r="P644" s="1"/>
      <c r="Q644" s="1"/>
      <c r="R644" s="1"/>
      <c r="S644" s="1"/>
      <c r="T644" s="1"/>
      <c r="U644" s="1"/>
    </row>
    <row r="645" spans="1:22" x14ac:dyDescent="0.2">
      <c r="A645" s="94" t="s">
        <v>645</v>
      </c>
      <c r="B645" s="408" t="s">
        <v>4487</v>
      </c>
      <c r="C645" s="111">
        <v>-4.0632054000000001E-2</v>
      </c>
      <c r="D645" s="4" t="s">
        <v>1093</v>
      </c>
      <c r="E645" s="335">
        <v>379</v>
      </c>
      <c r="F645" s="385">
        <v>2.2969400000000001E-5</v>
      </c>
      <c r="G645" s="4" t="s">
        <v>1093</v>
      </c>
      <c r="H645" s="99">
        <v>-0.108235294</v>
      </c>
      <c r="I645" s="217">
        <v>2.1029100000000002E-5</v>
      </c>
      <c r="J645" s="1"/>
      <c r="K645" s="1"/>
      <c r="L645" s="1"/>
      <c r="M645" s="4"/>
      <c r="N645" s="1"/>
      <c r="O645" s="1"/>
      <c r="P645" s="1"/>
      <c r="Q645" s="1"/>
      <c r="R645" s="1"/>
      <c r="S645" s="1"/>
      <c r="T645" s="1"/>
      <c r="U645" s="1"/>
    </row>
    <row r="646" spans="1:22" x14ac:dyDescent="0.2">
      <c r="A646" s="94" t="s">
        <v>646</v>
      </c>
      <c r="B646" s="408" t="s">
        <v>4488</v>
      </c>
      <c r="C646" s="111">
        <v>4.60584588E-2</v>
      </c>
      <c r="D646" s="4" t="s">
        <v>1093</v>
      </c>
      <c r="E646" s="335">
        <v>2545</v>
      </c>
      <c r="F646" s="385">
        <v>1.5424049999999999E-4</v>
      </c>
      <c r="G646" s="4" t="s">
        <v>1093</v>
      </c>
      <c r="H646" s="99">
        <v>-0.28168219</v>
      </c>
      <c r="I646" s="217">
        <v>4.5623899999999999E-4</v>
      </c>
      <c r="J646" s="1"/>
      <c r="K646" s="1"/>
      <c r="L646" s="1"/>
      <c r="M646" s="4"/>
      <c r="N646" s="1"/>
      <c r="O646" s="1"/>
      <c r="P646" s="1"/>
      <c r="Q646" s="1"/>
      <c r="R646" s="1"/>
      <c r="S646" s="1"/>
      <c r="T646" s="1"/>
      <c r="U646" s="1"/>
    </row>
    <row r="647" spans="1:22" x14ac:dyDescent="0.2">
      <c r="A647" s="94" t="s">
        <v>647</v>
      </c>
      <c r="B647" s="408" t="s">
        <v>4489</v>
      </c>
      <c r="C647" s="111" t="s">
        <v>1142</v>
      </c>
      <c r="D647" s="4" t="s">
        <v>1093</v>
      </c>
      <c r="E647" s="335" t="s">
        <v>1142</v>
      </c>
      <c r="F647" s="385" t="s">
        <v>1142</v>
      </c>
      <c r="G647" s="4" t="s">
        <v>1093</v>
      </c>
      <c r="H647" s="99" t="s">
        <v>1142</v>
      </c>
      <c r="I647" s="217" t="s">
        <v>1142</v>
      </c>
      <c r="J647" s="1"/>
      <c r="K647" s="1"/>
      <c r="L647" s="1"/>
      <c r="M647" s="4"/>
      <c r="N647" s="1"/>
      <c r="O647" s="1"/>
      <c r="P647" s="1"/>
      <c r="Q647" s="1"/>
      <c r="R647" s="1"/>
      <c r="S647" s="1"/>
      <c r="T647" s="1"/>
      <c r="U647" s="1"/>
    </row>
    <row r="648" spans="1:22" ht="22.5" x14ac:dyDescent="0.2">
      <c r="A648" s="94" t="s">
        <v>648</v>
      </c>
      <c r="B648" s="408" t="s">
        <v>4490</v>
      </c>
      <c r="C648" s="111">
        <v>-6.4548160000000004E-3</v>
      </c>
      <c r="D648" s="4" t="s">
        <v>1093</v>
      </c>
      <c r="E648" s="335">
        <v>1957</v>
      </c>
      <c r="F648" s="385">
        <v>1.1860460000000001E-4</v>
      </c>
      <c r="G648" s="4" t="s">
        <v>1093</v>
      </c>
      <c r="H648" s="99">
        <v>-2.1989004999999999E-2</v>
      </c>
      <c r="I648" s="217">
        <v>2.0114699999999999E-5</v>
      </c>
      <c r="J648" s="1"/>
      <c r="K648" s="1"/>
      <c r="L648" s="1"/>
      <c r="M648" s="4"/>
      <c r="N648" s="1"/>
      <c r="O648" s="1"/>
      <c r="P648" s="1"/>
      <c r="Q648" s="1"/>
      <c r="R648" s="1"/>
      <c r="S648" s="1"/>
      <c r="T648" s="1"/>
      <c r="U648" s="1"/>
    </row>
    <row r="649" spans="1:22" ht="22.5" x14ac:dyDescent="0.2">
      <c r="A649" s="94" t="s">
        <v>649</v>
      </c>
      <c r="B649" s="408" t="s">
        <v>4491</v>
      </c>
      <c r="C649" s="111">
        <v>-7.1323744999999994E-2</v>
      </c>
      <c r="D649" s="4" t="s">
        <v>1093</v>
      </c>
      <c r="E649" s="335">
        <v>3013</v>
      </c>
      <c r="F649" s="385">
        <v>1.8260379999999999E-4</v>
      </c>
      <c r="G649" s="4" t="s">
        <v>1093</v>
      </c>
      <c r="H649" s="99">
        <v>-4.7724399000000001E-2</v>
      </c>
      <c r="I649" s="217">
        <v>6.9030100000000002E-5</v>
      </c>
      <c r="J649" s="1"/>
      <c r="K649" s="1"/>
      <c r="L649" s="1"/>
      <c r="M649" s="4"/>
      <c r="N649" s="1"/>
      <c r="O649" s="1"/>
      <c r="P649" s="1"/>
      <c r="Q649" s="1"/>
      <c r="R649" s="1"/>
      <c r="S649" s="1"/>
      <c r="T649" s="1"/>
      <c r="U649" s="1"/>
    </row>
    <row r="650" spans="1:22" ht="23.25" thickBot="1" x14ac:dyDescent="0.25">
      <c r="A650" s="94" t="s">
        <v>650</v>
      </c>
      <c r="B650" s="408" t="s">
        <v>4492</v>
      </c>
      <c r="C650" s="111">
        <v>-0.11604938300000001</v>
      </c>
      <c r="D650" s="4" t="s">
        <v>1093</v>
      </c>
      <c r="E650" s="335">
        <v>332</v>
      </c>
      <c r="F650" s="385">
        <v>2.0120999999999999E-5</v>
      </c>
      <c r="G650" s="4" t="s">
        <v>1093</v>
      </c>
      <c r="H650" s="99">
        <v>-7.2625698000000002E-2</v>
      </c>
      <c r="I650" s="217">
        <v>1.1885999999999999E-5</v>
      </c>
      <c r="J650" s="1"/>
      <c r="K650" s="1"/>
      <c r="L650" s="1"/>
      <c r="M650" s="4"/>
      <c r="N650" s="1"/>
      <c r="O650" s="1"/>
      <c r="P650" s="1"/>
      <c r="Q650" s="1"/>
      <c r="R650" s="1"/>
      <c r="S650" s="1"/>
      <c r="T650" s="1"/>
      <c r="U650" s="1"/>
    </row>
    <row r="651" spans="1:22" s="220" customFormat="1" ht="13.5" thickBot="1" x14ac:dyDescent="0.25">
      <c r="A651" s="91" t="s">
        <v>726</v>
      </c>
      <c r="B651" s="406"/>
      <c r="C651" s="382">
        <v>1.1045115499999999E-2</v>
      </c>
      <c r="D651" s="4" t="s">
        <v>1093</v>
      </c>
      <c r="E651" s="328">
        <v>16500204</v>
      </c>
      <c r="F651" s="291">
        <v>1</v>
      </c>
      <c r="G651" s="4" t="s">
        <v>1093</v>
      </c>
      <c r="H651" s="339">
        <v>-0.11705402400000001</v>
      </c>
      <c r="I651" s="230">
        <v>1</v>
      </c>
      <c r="J651" s="1"/>
      <c r="K651" s="1"/>
      <c r="L651" s="1"/>
      <c r="M651" s="4"/>
      <c r="N651" s="1"/>
      <c r="O651" s="1"/>
      <c r="P651" s="1"/>
      <c r="Q651" s="1"/>
      <c r="R651" s="1"/>
      <c r="S651" s="1"/>
      <c r="T651" s="1"/>
      <c r="U651" s="1"/>
      <c r="V651" s="8"/>
    </row>
    <row r="652" spans="1:22" s="3" customFormat="1" x14ac:dyDescent="0.2">
      <c r="A652" s="12" t="s">
        <v>651</v>
      </c>
      <c r="D652" s="1"/>
      <c r="E652" s="4"/>
      <c r="F652" s="4"/>
      <c r="G652" s="1"/>
      <c r="H652" s="4"/>
      <c r="I652" s="4"/>
      <c r="J652" s="1"/>
      <c r="K652" s="1"/>
      <c r="L652" s="1"/>
      <c r="M652" s="4"/>
      <c r="N652" s="1"/>
      <c r="O652" s="1"/>
      <c r="P652" s="1"/>
      <c r="Q652" s="1"/>
      <c r="R652" s="1"/>
      <c r="S652" s="1"/>
      <c r="T652" s="1"/>
      <c r="U652" s="1"/>
    </row>
    <row r="653" spans="1:22" ht="12.75" customHeight="1" x14ac:dyDescent="0.2">
      <c r="D653" s="1"/>
      <c r="G653" s="1"/>
      <c r="J653" s="1"/>
      <c r="K653" s="1"/>
      <c r="L653" s="1"/>
      <c r="N653" s="1"/>
      <c r="O653" s="1"/>
      <c r="P653" s="1"/>
      <c r="Q653" s="1"/>
      <c r="R653" s="1"/>
      <c r="S653" s="1"/>
      <c r="T653" s="1"/>
      <c r="U653" s="1"/>
    </row>
  </sheetData>
  <mergeCells count="4">
    <mergeCell ref="C5:C6"/>
    <mergeCell ref="E5:F6"/>
    <mergeCell ref="H5:I6"/>
    <mergeCell ref="A5:B8"/>
  </mergeCells>
  <pageMargins left="0.78740157480314965" right="0.78740157480314965" top="0.98425196850393704" bottom="0.98425196850393704" header="0.51181102362204722" footer="0.51181102362204722"/>
  <pageSetup paperSize="9" scale="61" orientation="landscape" r:id="rId1"/>
  <headerFooter alignWithMargins="0">
    <oddHeader>&amp;A</oddHeader>
    <oddFoote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9:R2558"/>
  <sheetViews>
    <sheetView showGridLines="0" topLeftCell="A4" zoomScaleNormal="100" workbookViewId="0">
      <selection activeCell="A11" sqref="A11:B14"/>
    </sheetView>
  </sheetViews>
  <sheetFormatPr baseColWidth="10" defaultColWidth="9.140625" defaultRowHeight="12.75" customHeight="1" x14ac:dyDescent="0.2"/>
  <cols>
    <col min="1" max="1" width="6.140625" style="8" customWidth="1"/>
    <col min="2" max="2" width="30.7109375" style="8" customWidth="1"/>
    <col min="3" max="3" width="10.7109375" style="8" customWidth="1"/>
    <col min="4" max="4" width="5" style="8" customWidth="1"/>
    <col min="5" max="6" width="10.7109375" style="8" customWidth="1"/>
    <col min="7" max="7" width="3.140625" style="8" customWidth="1"/>
    <col min="8" max="8" width="10.7109375" style="8" customWidth="1"/>
    <col min="9" max="9" width="9.7109375" style="9" customWidth="1"/>
    <col min="10" max="10" width="3" style="9" customWidth="1"/>
    <col min="11" max="11" width="8.7109375" style="9" customWidth="1"/>
    <col min="12" max="13" width="9.7109375" style="9" customWidth="1"/>
    <col min="14" max="14" width="2.28515625" style="9" customWidth="1"/>
    <col min="15" max="16" width="10.7109375" style="9" customWidth="1"/>
    <col min="17" max="17" width="9.85546875" style="9" customWidth="1"/>
    <col min="18" max="18" width="9.7109375" style="9" customWidth="1"/>
    <col min="19" max="22" width="9.140625" style="8"/>
    <col min="23" max="23" width="5" style="8" customWidth="1"/>
    <col min="24" max="16384" width="9.140625" style="8"/>
  </cols>
  <sheetData>
    <row r="9" spans="1:18" ht="12.75" customHeight="1" x14ac:dyDescent="0.2">
      <c r="A9" s="14" t="s">
        <v>17</v>
      </c>
    </row>
    <row r="10" spans="1:18" ht="12.75" customHeight="1" thickBot="1" x14ac:dyDescent="0.25">
      <c r="A10" s="14"/>
    </row>
    <row r="11" spans="1:18" ht="13.5" customHeight="1" x14ac:dyDescent="0.2">
      <c r="A11" s="652" t="s">
        <v>656</v>
      </c>
      <c r="B11" s="662"/>
      <c r="C11" s="583" t="s">
        <v>3770</v>
      </c>
      <c r="D11" s="3"/>
      <c r="E11" s="578" t="s">
        <v>3771</v>
      </c>
      <c r="F11" s="579"/>
      <c r="G11" s="3"/>
      <c r="H11" s="582" t="s">
        <v>3772</v>
      </c>
      <c r="I11" s="583"/>
      <c r="J11" s="8"/>
      <c r="K11" s="586" t="s">
        <v>3773</v>
      </c>
      <c r="L11" s="587"/>
      <c r="M11" s="588"/>
      <c r="N11" s="8"/>
      <c r="O11" s="8"/>
      <c r="P11" s="8"/>
      <c r="Q11" s="8"/>
      <c r="R11" s="8"/>
    </row>
    <row r="12" spans="1:18" ht="13.5" customHeight="1" thickBot="1" x14ac:dyDescent="0.25">
      <c r="A12" s="654"/>
      <c r="B12" s="663"/>
      <c r="C12" s="665"/>
      <c r="D12" s="1"/>
      <c r="E12" s="580"/>
      <c r="F12" s="581"/>
      <c r="G12" s="2"/>
      <c r="H12" s="584"/>
      <c r="I12" s="585"/>
      <c r="J12" s="8"/>
      <c r="K12" s="589"/>
      <c r="L12" s="590"/>
      <c r="M12" s="591"/>
      <c r="N12" s="8"/>
      <c r="O12" s="8"/>
      <c r="P12" s="8"/>
      <c r="Q12" s="8"/>
      <c r="R12" s="8"/>
    </row>
    <row r="13" spans="1:18" ht="30.75" customHeight="1" x14ac:dyDescent="0.2">
      <c r="A13" s="654"/>
      <c r="B13" s="663"/>
      <c r="C13" s="373" t="s">
        <v>841</v>
      </c>
      <c r="D13" s="369"/>
      <c r="E13" s="202" t="s">
        <v>773</v>
      </c>
      <c r="F13" s="203" t="s">
        <v>842</v>
      </c>
      <c r="G13" s="369"/>
      <c r="H13" s="372" t="s">
        <v>841</v>
      </c>
      <c r="I13" s="373" t="s">
        <v>869</v>
      </c>
      <c r="J13" s="462"/>
      <c r="K13" s="177" t="s">
        <v>774</v>
      </c>
      <c r="L13" s="181" t="s">
        <v>842</v>
      </c>
      <c r="M13" s="178" t="s">
        <v>841</v>
      </c>
      <c r="N13" s="8"/>
      <c r="O13" s="8"/>
      <c r="P13" s="8"/>
      <c r="Q13" s="8"/>
      <c r="R13" s="8"/>
    </row>
    <row r="14" spans="1:18" ht="12.75" customHeight="1" thickBot="1" x14ac:dyDescent="0.25">
      <c r="A14" s="656"/>
      <c r="B14" s="664"/>
      <c r="C14" s="407" t="s">
        <v>3774</v>
      </c>
      <c r="D14" s="369"/>
      <c r="E14" s="199">
        <v>2020</v>
      </c>
      <c r="F14" s="201">
        <v>2020</v>
      </c>
      <c r="G14" s="369"/>
      <c r="H14" s="184" t="s">
        <v>3775</v>
      </c>
      <c r="I14" s="319" t="s">
        <v>3775</v>
      </c>
      <c r="J14" s="462"/>
      <c r="K14" s="179">
        <v>2020</v>
      </c>
      <c r="L14" s="182">
        <v>2020</v>
      </c>
      <c r="M14" s="180" t="s">
        <v>3775</v>
      </c>
      <c r="N14" s="8"/>
      <c r="O14" s="8"/>
      <c r="P14" s="8"/>
      <c r="Q14" s="8"/>
      <c r="R14" s="8"/>
    </row>
    <row r="15" spans="1:18" ht="16.5" customHeight="1" x14ac:dyDescent="0.2">
      <c r="A15" s="94" t="s">
        <v>238</v>
      </c>
      <c r="B15" s="61" t="s">
        <v>3855</v>
      </c>
      <c r="C15" s="111">
        <v>3.319252E-3</v>
      </c>
      <c r="D15" s="4" t="s">
        <v>1093</v>
      </c>
      <c r="E15" s="335">
        <v>850171</v>
      </c>
      <c r="F15" s="385">
        <v>5.1524878099999998E-2</v>
      </c>
      <c r="G15" s="4" t="s">
        <v>1093</v>
      </c>
      <c r="H15" s="99">
        <v>-0.17615816100000001</v>
      </c>
      <c r="I15" s="217">
        <v>8.3104985300000003E-2</v>
      </c>
      <c r="J15" s="8" t="s">
        <v>1093</v>
      </c>
      <c r="K15" s="278">
        <v>850171</v>
      </c>
      <c r="L15" s="192">
        <v>5.22175239E-2</v>
      </c>
      <c r="M15" s="216">
        <v>-0.17615816100000001</v>
      </c>
      <c r="N15" s="8"/>
      <c r="O15" s="8"/>
      <c r="P15" s="8"/>
      <c r="Q15" s="8"/>
      <c r="R15" s="8"/>
    </row>
    <row r="16" spans="1:18" ht="16.5" customHeight="1" x14ac:dyDescent="0.2">
      <c r="A16" s="94" t="s">
        <v>76</v>
      </c>
      <c r="B16" s="61" t="s">
        <v>3875</v>
      </c>
      <c r="C16" s="111">
        <v>2.91734401E-2</v>
      </c>
      <c r="D16" s="4" t="s">
        <v>1093</v>
      </c>
      <c r="E16" s="335">
        <v>726397</v>
      </c>
      <c r="F16" s="385">
        <v>4.4023516300000003E-2</v>
      </c>
      <c r="G16" s="4" t="s">
        <v>1093</v>
      </c>
      <c r="H16" s="99">
        <v>-0.19595474099999999</v>
      </c>
      <c r="I16" s="217">
        <v>8.0930307000000007E-2</v>
      </c>
      <c r="J16" s="8" t="s">
        <v>1093</v>
      </c>
      <c r="K16" s="278">
        <v>726397</v>
      </c>
      <c r="L16" s="192">
        <v>4.4615321800000003E-2</v>
      </c>
      <c r="M16" s="216">
        <v>-0.19595474099999999</v>
      </c>
      <c r="N16" s="8"/>
      <c r="O16" s="8"/>
      <c r="P16" s="8"/>
      <c r="Q16" s="8"/>
      <c r="R16" s="8"/>
    </row>
    <row r="17" spans="1:18" ht="16.5" customHeight="1" x14ac:dyDescent="0.2">
      <c r="A17" s="94" t="s">
        <v>530</v>
      </c>
      <c r="B17" s="61" t="s">
        <v>4366</v>
      </c>
      <c r="C17" s="111">
        <v>-2.7570250000000002E-3</v>
      </c>
      <c r="D17" s="4" t="s">
        <v>1093</v>
      </c>
      <c r="E17" s="335">
        <v>646255</v>
      </c>
      <c r="F17" s="385">
        <v>3.9166485500000001E-2</v>
      </c>
      <c r="G17" s="4" t="s">
        <v>1093</v>
      </c>
      <c r="H17" s="99">
        <v>-2.154033E-2</v>
      </c>
      <c r="I17" s="217">
        <v>6.5039201000000003E-3</v>
      </c>
      <c r="J17" s="8" t="s">
        <v>1093</v>
      </c>
      <c r="K17" s="278">
        <v>646231</v>
      </c>
      <c r="L17" s="192">
        <v>3.96915241E-2</v>
      </c>
      <c r="M17" s="216">
        <v>-2.1576667000000001E-2</v>
      </c>
      <c r="N17" s="8"/>
      <c r="O17" s="8"/>
      <c r="P17" s="8"/>
      <c r="Q17" s="8"/>
      <c r="R17" s="8"/>
    </row>
    <row r="18" spans="1:18" ht="16.5" customHeight="1" x14ac:dyDescent="0.2">
      <c r="A18" s="94" t="s">
        <v>237</v>
      </c>
      <c r="B18" s="61" t="s">
        <v>3856</v>
      </c>
      <c r="C18" s="111">
        <v>-7.6807289999999999E-3</v>
      </c>
      <c r="D18" s="4" t="s">
        <v>1093</v>
      </c>
      <c r="E18" s="335">
        <v>474204</v>
      </c>
      <c r="F18" s="385">
        <v>2.8739280999999998E-2</v>
      </c>
      <c r="G18" s="4" t="s">
        <v>1093</v>
      </c>
      <c r="H18" s="99">
        <v>-0.15075799000000001</v>
      </c>
      <c r="I18" s="217">
        <v>3.8483622500000002E-2</v>
      </c>
      <c r="J18" s="8" t="s">
        <v>1093</v>
      </c>
      <c r="K18" s="278">
        <v>474203</v>
      </c>
      <c r="L18" s="192">
        <v>2.9125560000000002E-2</v>
      </c>
      <c r="M18" s="216">
        <v>-0.15075978000000001</v>
      </c>
      <c r="N18" s="8"/>
      <c r="O18" s="8"/>
      <c r="P18" s="8"/>
      <c r="Q18" s="8"/>
      <c r="R18" s="8"/>
    </row>
    <row r="19" spans="1:18" ht="16.5" customHeight="1" x14ac:dyDescent="0.2">
      <c r="A19" s="94" t="s">
        <v>519</v>
      </c>
      <c r="B19" s="61" t="s">
        <v>4355</v>
      </c>
      <c r="C19" s="111">
        <v>-1.6349888999999999E-2</v>
      </c>
      <c r="D19" s="4" t="s">
        <v>1093</v>
      </c>
      <c r="E19" s="335">
        <v>331602</v>
      </c>
      <c r="F19" s="385">
        <v>2.0096842399999999E-2</v>
      </c>
      <c r="G19" s="4" t="s">
        <v>1093</v>
      </c>
      <c r="H19" s="99">
        <v>-2.8591348999999999E-2</v>
      </c>
      <c r="I19" s="217">
        <v>4.4618163000000001E-3</v>
      </c>
      <c r="J19" s="8" t="s">
        <v>1093</v>
      </c>
      <c r="K19" s="278">
        <v>331566</v>
      </c>
      <c r="L19" s="192">
        <v>2.0364792E-2</v>
      </c>
      <c r="M19" s="216">
        <v>-2.8696809E-2</v>
      </c>
      <c r="N19" s="8"/>
      <c r="O19" s="8"/>
      <c r="P19" s="8"/>
      <c r="Q19" s="8"/>
      <c r="R19" s="8"/>
    </row>
    <row r="20" spans="1:18" ht="16.5" customHeight="1" x14ac:dyDescent="0.2">
      <c r="A20" s="94" t="s">
        <v>634</v>
      </c>
      <c r="B20" s="61" t="s">
        <v>4476</v>
      </c>
      <c r="C20" s="111">
        <v>7.3175093499999996E-2</v>
      </c>
      <c r="D20" s="4" t="s">
        <v>1093</v>
      </c>
      <c r="E20" s="335">
        <v>285011</v>
      </c>
      <c r="F20" s="385">
        <v>1.7273180400000001E-2</v>
      </c>
      <c r="G20" s="4" t="s">
        <v>1093</v>
      </c>
      <c r="H20" s="99">
        <v>-6.8734540999999996E-2</v>
      </c>
      <c r="I20" s="217">
        <v>9.6166770000000006E-3</v>
      </c>
      <c r="J20" s="8" t="s">
        <v>1093</v>
      </c>
      <c r="K20" s="278">
        <v>285007</v>
      </c>
      <c r="L20" s="192">
        <v>1.7505137E-2</v>
      </c>
      <c r="M20" s="216">
        <v>-6.8747611E-2</v>
      </c>
      <c r="N20" s="8"/>
      <c r="O20" s="8"/>
      <c r="P20" s="8"/>
      <c r="Q20" s="8"/>
      <c r="R20" s="8"/>
    </row>
    <row r="21" spans="1:18" ht="16.5" customHeight="1" x14ac:dyDescent="0.2">
      <c r="A21" s="94" t="s">
        <v>142</v>
      </c>
      <c r="B21" s="61" t="s">
        <v>3989</v>
      </c>
      <c r="C21" s="111">
        <v>6.5156025999999999E-3</v>
      </c>
      <c r="D21" s="4" t="s">
        <v>1093</v>
      </c>
      <c r="E21" s="335">
        <v>266465</v>
      </c>
      <c r="F21" s="385">
        <v>1.6149194299999999E-2</v>
      </c>
      <c r="G21" s="4" t="s">
        <v>1093</v>
      </c>
      <c r="H21" s="99">
        <v>4.1185193722999998</v>
      </c>
      <c r="I21" s="217">
        <v>-9.8016411999999997E-2</v>
      </c>
      <c r="J21" s="8" t="s">
        <v>1093</v>
      </c>
      <c r="K21" s="278">
        <v>79117</v>
      </c>
      <c r="L21" s="192">
        <v>4.8593680999999998E-3</v>
      </c>
      <c r="M21" s="216">
        <v>0.51975643019999995</v>
      </c>
      <c r="N21" s="8"/>
      <c r="O21" s="8"/>
      <c r="P21" s="8"/>
      <c r="Q21" s="8"/>
      <c r="R21" s="8"/>
    </row>
    <row r="22" spans="1:18" ht="16.5" customHeight="1" x14ac:dyDescent="0.2">
      <c r="A22" s="94" t="s">
        <v>116</v>
      </c>
      <c r="B22" s="61" t="s">
        <v>3865</v>
      </c>
      <c r="C22" s="111">
        <v>1.0797762299999999E-2</v>
      </c>
      <c r="D22" s="4" t="s">
        <v>1093</v>
      </c>
      <c r="E22" s="335">
        <v>235438</v>
      </c>
      <c r="F22" s="385">
        <v>1.4268793300000001E-2</v>
      </c>
      <c r="G22" s="4" t="s">
        <v>1093</v>
      </c>
      <c r="H22" s="99">
        <v>-0.277285438</v>
      </c>
      <c r="I22" s="217">
        <v>4.1295115299999997E-2</v>
      </c>
      <c r="J22" s="8" t="s">
        <v>1093</v>
      </c>
      <c r="K22" s="278">
        <v>235437</v>
      </c>
      <c r="L22" s="192">
        <v>1.44605464E-2</v>
      </c>
      <c r="M22" s="216">
        <v>-0.27728850799999999</v>
      </c>
      <c r="N22" s="8"/>
      <c r="O22" s="8"/>
      <c r="P22" s="8"/>
      <c r="Q22" s="8"/>
      <c r="R22" s="8"/>
    </row>
    <row r="23" spans="1:18" ht="16.5" customHeight="1" x14ac:dyDescent="0.2">
      <c r="A23" s="94" t="s">
        <v>518</v>
      </c>
      <c r="B23" s="61" t="s">
        <v>4354</v>
      </c>
      <c r="C23" s="111">
        <v>-8.5881210000000006E-3</v>
      </c>
      <c r="D23" s="4" t="s">
        <v>1093</v>
      </c>
      <c r="E23" s="335">
        <v>232044</v>
      </c>
      <c r="F23" s="385">
        <v>1.4063098899999999E-2</v>
      </c>
      <c r="G23" s="4" t="s">
        <v>1093</v>
      </c>
      <c r="H23" s="99">
        <v>-2.1856517999999998E-2</v>
      </c>
      <c r="I23" s="217">
        <v>2.3703398999999998E-3</v>
      </c>
      <c r="J23" s="8" t="s">
        <v>1093</v>
      </c>
      <c r="K23" s="278">
        <v>232031</v>
      </c>
      <c r="L23" s="192">
        <v>1.42513498E-2</v>
      </c>
      <c r="M23" s="216">
        <v>-2.1911317999999999E-2</v>
      </c>
      <c r="N23" s="8"/>
      <c r="O23" s="8"/>
      <c r="P23" s="8"/>
      <c r="Q23" s="8"/>
      <c r="R23" s="8"/>
    </row>
    <row r="24" spans="1:18" ht="16.5" customHeight="1" thickBot="1" x14ac:dyDescent="0.25">
      <c r="A24" s="94" t="s">
        <v>185</v>
      </c>
      <c r="B24" s="61" t="s">
        <v>3872</v>
      </c>
      <c r="C24" s="165">
        <v>4.1477763799999998E-2</v>
      </c>
      <c r="D24" s="4" t="s">
        <v>1093</v>
      </c>
      <c r="E24" s="409">
        <v>202044</v>
      </c>
      <c r="F24" s="394">
        <v>1.22449395E-2</v>
      </c>
      <c r="G24" s="4" t="s">
        <v>1093</v>
      </c>
      <c r="H24" s="166">
        <v>-0.10344521600000001</v>
      </c>
      <c r="I24" s="235">
        <v>1.06571579E-2</v>
      </c>
      <c r="J24" s="8" t="s">
        <v>1093</v>
      </c>
      <c r="K24" s="280">
        <v>201939</v>
      </c>
      <c r="L24" s="341">
        <v>1.24030984E-2</v>
      </c>
      <c r="M24" s="219">
        <v>-0.103911145</v>
      </c>
      <c r="N24" s="8"/>
      <c r="O24" s="8"/>
      <c r="P24" s="8"/>
      <c r="Q24" s="8"/>
      <c r="R24" s="8"/>
    </row>
    <row r="25" spans="1:18" ht="12.75" customHeight="1" x14ac:dyDescent="0.2">
      <c r="I25" s="8"/>
      <c r="J25" s="8"/>
      <c r="N25" s="8"/>
      <c r="O25" s="8"/>
      <c r="P25" s="8"/>
      <c r="Q25" s="8"/>
      <c r="R25" s="8"/>
    </row>
    <row r="26" spans="1:18" ht="12.75" customHeight="1" x14ac:dyDescent="0.2">
      <c r="I26" s="8"/>
      <c r="J26" s="8"/>
    </row>
    <row r="27" spans="1:18" ht="12.75" customHeight="1" x14ac:dyDescent="0.2">
      <c r="I27" s="8"/>
      <c r="J27" s="8"/>
    </row>
    <row r="28" spans="1:18" ht="12.75" customHeight="1" x14ac:dyDescent="0.2">
      <c r="I28" s="8"/>
      <c r="J28" s="8"/>
    </row>
    <row r="29" spans="1:18" ht="12.75" customHeight="1" x14ac:dyDescent="0.2">
      <c r="I29" s="8"/>
      <c r="J29" s="8"/>
    </row>
    <row r="30" spans="1:18" ht="12.75" customHeight="1" x14ac:dyDescent="0.2">
      <c r="I30" s="8"/>
      <c r="J30" s="8"/>
    </row>
    <row r="31" spans="1:18" ht="12.75" customHeight="1" x14ac:dyDescent="0.2">
      <c r="I31" s="8"/>
      <c r="J31" s="8"/>
    </row>
    <row r="32" spans="1:18" ht="12.75" customHeight="1" x14ac:dyDescent="0.2">
      <c r="I32" s="8"/>
      <c r="J32" s="8"/>
    </row>
    <row r="33" spans="1:18" ht="12.75" customHeight="1" x14ac:dyDescent="0.2">
      <c r="I33" s="8"/>
      <c r="J33" s="8"/>
    </row>
    <row r="34" spans="1:18" ht="12.75" customHeight="1" x14ac:dyDescent="0.2">
      <c r="I34" s="8"/>
      <c r="J34" s="8"/>
    </row>
    <row r="35" spans="1:18" ht="12.75" customHeight="1" x14ac:dyDescent="0.2">
      <c r="I35" s="8"/>
      <c r="J35" s="8"/>
    </row>
    <row r="36" spans="1:18" ht="12.75" customHeight="1" x14ac:dyDescent="0.2">
      <c r="I36" s="8"/>
      <c r="J36" s="8"/>
    </row>
    <row r="37" spans="1:18" ht="12.75" customHeight="1" x14ac:dyDescent="0.2">
      <c r="I37" s="8"/>
      <c r="J37" s="8"/>
    </row>
    <row r="38" spans="1:18" ht="12.75" customHeight="1" x14ac:dyDescent="0.2">
      <c r="I38" s="8"/>
      <c r="J38" s="8"/>
    </row>
    <row r="39" spans="1:18" ht="12.75" customHeight="1" x14ac:dyDescent="0.2">
      <c r="I39" s="8"/>
      <c r="J39" s="8"/>
    </row>
    <row r="40" spans="1:18" ht="12.75" customHeight="1" x14ac:dyDescent="0.2">
      <c r="I40" s="8"/>
      <c r="J40" s="8"/>
    </row>
    <row r="41" spans="1:18" ht="12.75" customHeight="1" x14ac:dyDescent="0.2">
      <c r="I41" s="8"/>
      <c r="J41" s="8"/>
    </row>
    <row r="42" spans="1:18" ht="12.75" customHeight="1" x14ac:dyDescent="0.2">
      <c r="I42" s="8"/>
      <c r="J42" s="8"/>
    </row>
    <row r="43" spans="1:18" ht="12.75" customHeight="1" x14ac:dyDescent="0.2">
      <c r="I43" s="8"/>
      <c r="J43" s="8"/>
    </row>
    <row r="44" spans="1:18" ht="12.75" customHeight="1" x14ac:dyDescent="0.2">
      <c r="I44" s="8"/>
      <c r="J44" s="8"/>
    </row>
    <row r="45" spans="1:18" ht="12.75" customHeight="1" x14ac:dyDescent="0.2">
      <c r="I45" s="8"/>
      <c r="J45" s="8"/>
    </row>
    <row r="46" spans="1:18" ht="12.75" customHeight="1" x14ac:dyDescent="0.2">
      <c r="A46" s="14" t="s">
        <v>888</v>
      </c>
      <c r="I46" s="8"/>
      <c r="J46" s="8"/>
    </row>
    <row r="47" spans="1:18" ht="12.75" customHeight="1" thickBot="1" x14ac:dyDescent="0.25">
      <c r="A47" s="14"/>
      <c r="I47" s="8"/>
      <c r="J47" s="8"/>
      <c r="P47" s="8"/>
      <c r="Q47" s="8"/>
      <c r="R47" s="8"/>
    </row>
    <row r="48" spans="1:18" ht="13.5" customHeight="1" x14ac:dyDescent="0.2">
      <c r="A48" s="652" t="s">
        <v>656</v>
      </c>
      <c r="B48" s="662"/>
      <c r="C48" s="583" t="s">
        <v>3770</v>
      </c>
      <c r="D48" s="3"/>
      <c r="E48" s="578" t="s">
        <v>3771</v>
      </c>
      <c r="F48" s="579"/>
      <c r="G48" s="3"/>
      <c r="H48" s="582" t="s">
        <v>3772</v>
      </c>
      <c r="I48" s="583"/>
      <c r="J48" s="8"/>
      <c r="K48" s="586" t="s">
        <v>3773</v>
      </c>
      <c r="L48" s="587"/>
      <c r="M48" s="588"/>
      <c r="N48" s="3"/>
      <c r="O48" s="8"/>
      <c r="P48" s="8"/>
      <c r="Q48" s="8"/>
      <c r="R48" s="8"/>
    </row>
    <row r="49" spans="1:18" ht="13.5" customHeight="1" thickBot="1" x14ac:dyDescent="0.25">
      <c r="A49" s="654"/>
      <c r="B49" s="663"/>
      <c r="C49" s="665"/>
      <c r="D49" s="1"/>
      <c r="E49" s="580"/>
      <c r="F49" s="581"/>
      <c r="G49" s="2"/>
      <c r="H49" s="584"/>
      <c r="I49" s="585"/>
      <c r="J49" s="8"/>
      <c r="K49" s="589"/>
      <c r="L49" s="590"/>
      <c r="M49" s="591"/>
      <c r="N49" s="1"/>
      <c r="O49" s="8"/>
      <c r="P49" s="8"/>
      <c r="Q49" s="8"/>
      <c r="R49" s="8"/>
    </row>
    <row r="50" spans="1:18" ht="30.75" customHeight="1" x14ac:dyDescent="0.2">
      <c r="A50" s="654"/>
      <c r="B50" s="663"/>
      <c r="C50" s="183" t="s">
        <v>841</v>
      </c>
      <c r="D50" s="1"/>
      <c r="E50" s="297" t="s">
        <v>773</v>
      </c>
      <c r="F50" s="298" t="s">
        <v>842</v>
      </c>
      <c r="G50" s="1"/>
      <c r="H50" s="309" t="s">
        <v>841</v>
      </c>
      <c r="I50" s="183" t="s">
        <v>869</v>
      </c>
      <c r="J50" s="8"/>
      <c r="K50" s="177" t="s">
        <v>774</v>
      </c>
      <c r="L50" s="181" t="s">
        <v>842</v>
      </c>
      <c r="M50" s="178" t="s">
        <v>841</v>
      </c>
      <c r="N50" s="1"/>
      <c r="O50" s="8"/>
      <c r="P50" s="8"/>
      <c r="Q50" s="8"/>
      <c r="R50" s="8"/>
    </row>
    <row r="51" spans="1:18" ht="12.75" customHeight="1" thickBot="1" x14ac:dyDescent="0.25">
      <c r="A51" s="656"/>
      <c r="B51" s="664"/>
      <c r="C51" s="407" t="s">
        <v>3774</v>
      </c>
      <c r="D51" s="1"/>
      <c r="E51" s="199">
        <v>2020</v>
      </c>
      <c r="F51" s="201">
        <v>2020</v>
      </c>
      <c r="G51" s="1"/>
      <c r="H51" s="184" t="s">
        <v>3775</v>
      </c>
      <c r="I51" s="319" t="s">
        <v>3775</v>
      </c>
      <c r="J51" s="8"/>
      <c r="K51" s="179">
        <v>2020</v>
      </c>
      <c r="L51" s="182">
        <v>2020</v>
      </c>
      <c r="M51" s="180" t="s">
        <v>3775</v>
      </c>
      <c r="N51" s="1"/>
      <c r="O51" s="8"/>
      <c r="P51" s="8"/>
      <c r="Q51" s="8"/>
      <c r="R51" s="8"/>
    </row>
    <row r="52" spans="1:18" ht="18" customHeight="1" x14ac:dyDescent="0.2">
      <c r="A52" s="94" t="s">
        <v>238</v>
      </c>
      <c r="B52" s="61" t="s">
        <v>3855</v>
      </c>
      <c r="C52" s="111">
        <v>3.319252E-3</v>
      </c>
      <c r="D52" s="4" t="s">
        <v>1093</v>
      </c>
      <c r="E52" s="335">
        <v>850171</v>
      </c>
      <c r="F52" s="385">
        <v>5.1524878099999998E-2</v>
      </c>
      <c r="G52" s="4" t="s">
        <v>1093</v>
      </c>
      <c r="H52" s="99">
        <v>-0.17615816100000001</v>
      </c>
      <c r="I52" s="217">
        <v>8.3104985300000003E-2</v>
      </c>
      <c r="J52" s="8" t="s">
        <v>1093</v>
      </c>
      <c r="K52" s="278">
        <v>850171</v>
      </c>
      <c r="L52" s="192">
        <v>5.22175239E-2</v>
      </c>
      <c r="M52" s="216">
        <v>-0.17615816100000001</v>
      </c>
      <c r="N52" s="3"/>
      <c r="O52" s="8"/>
      <c r="P52" s="8"/>
      <c r="Q52" s="8"/>
      <c r="R52" s="8"/>
    </row>
    <row r="53" spans="1:18" ht="18" customHeight="1" x14ac:dyDescent="0.2">
      <c r="A53" s="94" t="s">
        <v>76</v>
      </c>
      <c r="B53" s="61" t="s">
        <v>3875</v>
      </c>
      <c r="C53" s="111">
        <v>2.91734401E-2</v>
      </c>
      <c r="D53" s="4" t="s">
        <v>1093</v>
      </c>
      <c r="E53" s="335">
        <v>726397</v>
      </c>
      <c r="F53" s="385">
        <v>4.4023516300000003E-2</v>
      </c>
      <c r="G53" s="4" t="s">
        <v>1093</v>
      </c>
      <c r="H53" s="99">
        <v>-0.19595474099999999</v>
      </c>
      <c r="I53" s="217">
        <v>8.0930307000000007E-2</v>
      </c>
      <c r="J53" s="8" t="s">
        <v>1093</v>
      </c>
      <c r="K53" s="278">
        <v>726397</v>
      </c>
      <c r="L53" s="192">
        <v>4.4615321800000003E-2</v>
      </c>
      <c r="M53" s="216">
        <v>-0.19595474099999999</v>
      </c>
      <c r="N53" s="3"/>
      <c r="O53" s="8"/>
      <c r="P53" s="8"/>
      <c r="Q53" s="8"/>
      <c r="R53" s="8"/>
    </row>
    <row r="54" spans="1:18" ht="18" customHeight="1" x14ac:dyDescent="0.2">
      <c r="A54" s="94" t="s">
        <v>116</v>
      </c>
      <c r="B54" s="61" t="s">
        <v>3865</v>
      </c>
      <c r="C54" s="111">
        <v>1.0797762299999999E-2</v>
      </c>
      <c r="D54" s="4" t="s">
        <v>1093</v>
      </c>
      <c r="E54" s="335">
        <v>235438</v>
      </c>
      <c r="F54" s="385">
        <v>1.4268793300000001E-2</v>
      </c>
      <c r="G54" s="4" t="s">
        <v>1093</v>
      </c>
      <c r="H54" s="99">
        <v>-0.277285438</v>
      </c>
      <c r="I54" s="217">
        <v>4.1295115299999997E-2</v>
      </c>
      <c r="J54" s="8" t="s">
        <v>1093</v>
      </c>
      <c r="K54" s="278">
        <v>235437</v>
      </c>
      <c r="L54" s="192">
        <v>1.44605464E-2</v>
      </c>
      <c r="M54" s="216">
        <v>-0.27728850799999999</v>
      </c>
      <c r="N54" s="3"/>
      <c r="O54" s="8"/>
      <c r="P54" s="8"/>
      <c r="Q54" s="8"/>
      <c r="R54" s="8"/>
    </row>
    <row r="55" spans="1:18" ht="18" customHeight="1" x14ac:dyDescent="0.2">
      <c r="A55" s="94" t="s">
        <v>237</v>
      </c>
      <c r="B55" s="61" t="s">
        <v>3856</v>
      </c>
      <c r="C55" s="111">
        <v>-7.6807289999999999E-3</v>
      </c>
      <c r="D55" s="4" t="s">
        <v>1093</v>
      </c>
      <c r="E55" s="335">
        <v>474204</v>
      </c>
      <c r="F55" s="385">
        <v>2.8739280999999998E-2</v>
      </c>
      <c r="G55" s="4" t="s">
        <v>1093</v>
      </c>
      <c r="H55" s="99">
        <v>-0.15075799000000001</v>
      </c>
      <c r="I55" s="217">
        <v>3.8483622500000002E-2</v>
      </c>
      <c r="J55" s="8" t="s">
        <v>1093</v>
      </c>
      <c r="K55" s="278">
        <v>474203</v>
      </c>
      <c r="L55" s="192">
        <v>2.9125560000000002E-2</v>
      </c>
      <c r="M55" s="216">
        <v>-0.15075978000000001</v>
      </c>
      <c r="N55" s="3"/>
      <c r="O55" s="8"/>
      <c r="P55" s="8"/>
      <c r="Q55" s="8"/>
      <c r="R55" s="8"/>
    </row>
    <row r="56" spans="1:18" ht="18" customHeight="1" x14ac:dyDescent="0.2">
      <c r="A56" s="94" t="s">
        <v>621</v>
      </c>
      <c r="B56" s="61" t="s">
        <v>4463</v>
      </c>
      <c r="C56" s="111">
        <v>4.1480041299999999E-2</v>
      </c>
      <c r="D56" s="4" t="s">
        <v>1093</v>
      </c>
      <c r="E56" s="335">
        <v>114376</v>
      </c>
      <c r="F56" s="385">
        <v>6.9317930999999999E-3</v>
      </c>
      <c r="G56" s="4" t="s">
        <v>1093</v>
      </c>
      <c r="H56" s="99">
        <v>-0.32434811400000002</v>
      </c>
      <c r="I56" s="217">
        <v>2.51000023E-2</v>
      </c>
      <c r="J56" s="8" t="s">
        <v>1093</v>
      </c>
      <c r="K56" s="278">
        <v>114367</v>
      </c>
      <c r="L56" s="192">
        <v>7.0244239999999996E-3</v>
      </c>
      <c r="M56" s="216">
        <v>-0.32440128099999999</v>
      </c>
      <c r="N56" s="3"/>
      <c r="O56" s="8"/>
      <c r="P56" s="8"/>
      <c r="Q56" s="8"/>
      <c r="R56" s="8"/>
    </row>
    <row r="57" spans="1:18" ht="18" customHeight="1" x14ac:dyDescent="0.2">
      <c r="A57" s="94" t="s">
        <v>140</v>
      </c>
      <c r="B57" s="61" t="s">
        <v>3987</v>
      </c>
      <c r="C57" s="111">
        <v>-6.6056589999999998E-3</v>
      </c>
      <c r="D57" s="4" t="s">
        <v>1093</v>
      </c>
      <c r="E57" s="335">
        <v>129844</v>
      </c>
      <c r="F57" s="385">
        <v>7.8692359999999999E-3</v>
      </c>
      <c r="G57" s="4" t="s">
        <v>1093</v>
      </c>
      <c r="H57" s="99">
        <v>-0.247246249</v>
      </c>
      <c r="I57" s="217">
        <v>1.9496674200000001E-2</v>
      </c>
      <c r="J57" s="8" t="s">
        <v>1093</v>
      </c>
      <c r="K57" s="278">
        <v>129117</v>
      </c>
      <c r="L57" s="192">
        <v>7.9303693000000001E-3</v>
      </c>
      <c r="M57" s="216">
        <v>-0.251460937</v>
      </c>
      <c r="N57" s="3"/>
      <c r="O57" s="8"/>
      <c r="P57" s="8"/>
      <c r="Q57" s="8"/>
      <c r="R57" s="8"/>
    </row>
    <row r="58" spans="1:18" ht="18" customHeight="1" x14ac:dyDescent="0.2">
      <c r="A58" s="94" t="s">
        <v>241</v>
      </c>
      <c r="B58" s="61" t="s">
        <v>3857</v>
      </c>
      <c r="C58" s="111">
        <v>2.78599803E-2</v>
      </c>
      <c r="D58" s="4" t="s">
        <v>1093</v>
      </c>
      <c r="E58" s="335">
        <v>37808</v>
      </c>
      <c r="F58" s="385">
        <v>2.2913655999999998E-3</v>
      </c>
      <c r="G58" s="4" t="s">
        <v>1093</v>
      </c>
      <c r="H58" s="99">
        <v>-0.50967474199999996</v>
      </c>
      <c r="I58" s="217">
        <v>1.7966124900000002E-2</v>
      </c>
      <c r="J58" s="8" t="s">
        <v>1093</v>
      </c>
      <c r="K58" s="278">
        <v>37806</v>
      </c>
      <c r="L58" s="192">
        <v>2.3220455000000002E-3</v>
      </c>
      <c r="M58" s="216">
        <v>-0.50970068000000002</v>
      </c>
      <c r="N58" s="3"/>
      <c r="O58" s="8"/>
      <c r="P58" s="8"/>
      <c r="Q58" s="8"/>
      <c r="R58" s="8"/>
    </row>
    <row r="59" spans="1:18" ht="18" customHeight="1" x14ac:dyDescent="0.2">
      <c r="A59" s="94" t="s">
        <v>177</v>
      </c>
      <c r="B59" s="61" t="s">
        <v>3870</v>
      </c>
      <c r="C59" s="111">
        <v>-0.107105697</v>
      </c>
      <c r="D59" s="4" t="s">
        <v>1093</v>
      </c>
      <c r="E59" s="335">
        <v>44734</v>
      </c>
      <c r="F59" s="385">
        <v>2.7111180000000002E-3</v>
      </c>
      <c r="G59" s="4" t="s">
        <v>1093</v>
      </c>
      <c r="H59" s="99">
        <v>-0.45699303200000002</v>
      </c>
      <c r="I59" s="217">
        <v>1.72109077E-2</v>
      </c>
      <c r="J59" s="8" t="s">
        <v>1093</v>
      </c>
      <c r="K59" s="278">
        <v>44734</v>
      </c>
      <c r="L59" s="192">
        <v>2.7475633999999999E-3</v>
      </c>
      <c r="M59" s="216">
        <v>-0.45699303200000002</v>
      </c>
      <c r="N59" s="3"/>
      <c r="O59" s="8"/>
      <c r="P59" s="8"/>
      <c r="Q59" s="8"/>
      <c r="R59" s="8"/>
    </row>
    <row r="60" spans="1:18" ht="18" customHeight="1" x14ac:dyDescent="0.2">
      <c r="A60" s="94" t="s">
        <v>203</v>
      </c>
      <c r="B60" s="61" t="s">
        <v>3871</v>
      </c>
      <c r="C60" s="111">
        <v>1.17336157E-2</v>
      </c>
      <c r="D60" s="4" t="s">
        <v>1093</v>
      </c>
      <c r="E60" s="335">
        <v>194035</v>
      </c>
      <c r="F60" s="385">
        <v>1.1759551599999999E-2</v>
      </c>
      <c r="G60" s="4" t="s">
        <v>1093</v>
      </c>
      <c r="H60" s="99">
        <v>-0.13215285700000001</v>
      </c>
      <c r="I60" s="217">
        <v>1.35075087E-2</v>
      </c>
      <c r="J60" s="8" t="s">
        <v>1093</v>
      </c>
      <c r="K60" s="278">
        <v>193366</v>
      </c>
      <c r="L60" s="192">
        <v>1.1876544500000001E-2</v>
      </c>
      <c r="M60" s="216">
        <v>-0.13514504699999999</v>
      </c>
      <c r="N60" s="3"/>
      <c r="O60" s="8"/>
      <c r="P60" s="8"/>
      <c r="Q60" s="8"/>
      <c r="R60" s="8"/>
    </row>
    <row r="61" spans="1:18" ht="18" customHeight="1" thickBot="1" x14ac:dyDescent="0.25">
      <c r="A61" s="94" t="s">
        <v>306</v>
      </c>
      <c r="B61" s="61" t="s">
        <v>3860</v>
      </c>
      <c r="C61" s="165">
        <v>-2.6164038000000001E-2</v>
      </c>
      <c r="D61" s="4" t="s">
        <v>1093</v>
      </c>
      <c r="E61" s="409">
        <v>75330</v>
      </c>
      <c r="F61" s="394">
        <v>4.5653980999999996E-3</v>
      </c>
      <c r="G61" s="4" t="s">
        <v>1093</v>
      </c>
      <c r="H61" s="166">
        <v>-0.27821321100000002</v>
      </c>
      <c r="I61" s="235">
        <v>1.32739034E-2</v>
      </c>
      <c r="J61" s="8" t="s">
        <v>1093</v>
      </c>
      <c r="K61" s="280">
        <v>75327</v>
      </c>
      <c r="L61" s="341">
        <v>4.6265862000000003E-3</v>
      </c>
      <c r="M61" s="219">
        <v>-0.27824195600000001</v>
      </c>
      <c r="N61" s="3"/>
      <c r="O61" s="8"/>
      <c r="P61" s="8"/>
      <c r="Q61" s="8"/>
      <c r="R61" s="8"/>
    </row>
    <row r="62" spans="1:18" ht="12.75" customHeight="1" x14ac:dyDescent="0.2">
      <c r="I62" s="8"/>
      <c r="J62" s="8"/>
    </row>
    <row r="63" spans="1:18" ht="12.75" customHeight="1" x14ac:dyDescent="0.2">
      <c r="I63" s="8"/>
      <c r="J63" s="8"/>
    </row>
    <row r="64" spans="1:18" ht="12.75" customHeight="1" x14ac:dyDescent="0.2">
      <c r="I64" s="8"/>
      <c r="J64" s="8"/>
    </row>
    <row r="65" spans="9:10" ht="12.75" customHeight="1" x14ac:dyDescent="0.2">
      <c r="I65" s="8"/>
      <c r="J65" s="8"/>
    </row>
    <row r="66" spans="9:10" ht="12.75" customHeight="1" x14ac:dyDescent="0.2">
      <c r="I66" s="8"/>
      <c r="J66" s="8"/>
    </row>
    <row r="67" spans="9:10" ht="12.75" customHeight="1" x14ac:dyDescent="0.2">
      <c r="I67" s="8"/>
      <c r="J67" s="8"/>
    </row>
    <row r="68" spans="9:10" ht="12.75" customHeight="1" x14ac:dyDescent="0.2">
      <c r="I68" s="8"/>
      <c r="J68" s="8"/>
    </row>
    <row r="69" spans="9:10" ht="12.75" customHeight="1" x14ac:dyDescent="0.2">
      <c r="I69" s="8"/>
      <c r="J69" s="8"/>
    </row>
    <row r="70" spans="9:10" ht="12.75" customHeight="1" x14ac:dyDescent="0.2">
      <c r="I70" s="8"/>
      <c r="J70" s="8"/>
    </row>
    <row r="71" spans="9:10" ht="12.75" customHeight="1" x14ac:dyDescent="0.2">
      <c r="I71" s="8"/>
      <c r="J71" s="8"/>
    </row>
    <row r="72" spans="9:10" ht="12.75" customHeight="1" x14ac:dyDescent="0.2">
      <c r="I72" s="8"/>
      <c r="J72" s="8"/>
    </row>
    <row r="73" spans="9:10" ht="12.75" customHeight="1" x14ac:dyDescent="0.2">
      <c r="I73" s="8"/>
      <c r="J73" s="8"/>
    </row>
    <row r="74" spans="9:10" ht="12.75" customHeight="1" x14ac:dyDescent="0.2">
      <c r="I74" s="8"/>
      <c r="J74" s="8"/>
    </row>
    <row r="75" spans="9:10" ht="12.75" customHeight="1" x14ac:dyDescent="0.2">
      <c r="I75" s="8"/>
      <c r="J75" s="8"/>
    </row>
    <row r="76" spans="9:10" ht="12.75" customHeight="1" x14ac:dyDescent="0.2">
      <c r="I76" s="8"/>
      <c r="J76" s="8"/>
    </row>
    <row r="77" spans="9:10" ht="12.75" customHeight="1" x14ac:dyDescent="0.2">
      <c r="I77" s="8"/>
      <c r="J77" s="8"/>
    </row>
    <row r="78" spans="9:10" ht="12.75" customHeight="1" x14ac:dyDescent="0.2">
      <c r="I78" s="8"/>
      <c r="J78" s="8"/>
    </row>
    <row r="79" spans="9:10" ht="12.75" customHeight="1" x14ac:dyDescent="0.2">
      <c r="I79" s="8"/>
      <c r="J79" s="8"/>
    </row>
    <row r="80" spans="9:10" ht="12.75" customHeight="1" x14ac:dyDescent="0.2">
      <c r="I80" s="8"/>
      <c r="J80" s="8"/>
    </row>
    <row r="81" spans="9:10" ht="12.75" customHeight="1" x14ac:dyDescent="0.2">
      <c r="I81" s="8"/>
      <c r="J81" s="8"/>
    </row>
    <row r="82" spans="9:10" ht="12.75" customHeight="1" x14ac:dyDescent="0.2">
      <c r="I82" s="8"/>
      <c r="J82" s="8"/>
    </row>
    <row r="83" spans="9:10" ht="12.75" customHeight="1" x14ac:dyDescent="0.2">
      <c r="I83" s="8"/>
      <c r="J83" s="8"/>
    </row>
    <row r="84" spans="9:10" ht="12.75" customHeight="1" x14ac:dyDescent="0.2">
      <c r="I84" s="8"/>
      <c r="J84" s="8"/>
    </row>
    <row r="85" spans="9:10" ht="12.75" customHeight="1" x14ac:dyDescent="0.2">
      <c r="I85" s="8"/>
      <c r="J85" s="8"/>
    </row>
    <row r="86" spans="9:10" ht="12.75" customHeight="1" x14ac:dyDescent="0.2">
      <c r="I86" s="8"/>
      <c r="J86" s="8"/>
    </row>
    <row r="87" spans="9:10" ht="12.75" customHeight="1" x14ac:dyDescent="0.2">
      <c r="I87" s="8"/>
      <c r="J87" s="8"/>
    </row>
    <row r="88" spans="9:10" ht="12.75" customHeight="1" x14ac:dyDescent="0.2">
      <c r="I88" s="8"/>
      <c r="J88" s="8"/>
    </row>
    <row r="89" spans="9:10" ht="12.75" customHeight="1" x14ac:dyDescent="0.2">
      <c r="I89" s="8"/>
      <c r="J89" s="8"/>
    </row>
    <row r="90" spans="9:10" ht="12.75" customHeight="1" x14ac:dyDescent="0.2">
      <c r="I90" s="8"/>
      <c r="J90" s="8"/>
    </row>
    <row r="91" spans="9:10" ht="12.75" customHeight="1" x14ac:dyDescent="0.2">
      <c r="I91" s="8"/>
      <c r="J91" s="8"/>
    </row>
    <row r="92" spans="9:10" ht="12.75" customHeight="1" x14ac:dyDescent="0.2">
      <c r="I92" s="8"/>
      <c r="J92" s="8"/>
    </row>
    <row r="93" spans="9:10" ht="12.75" customHeight="1" x14ac:dyDescent="0.2">
      <c r="I93" s="8"/>
      <c r="J93" s="8"/>
    </row>
    <row r="94" spans="9:10" ht="12.75" customHeight="1" x14ac:dyDescent="0.2">
      <c r="I94" s="8"/>
      <c r="J94" s="8"/>
    </row>
    <row r="95" spans="9:10" ht="12.75" customHeight="1" x14ac:dyDescent="0.2">
      <c r="I95" s="8"/>
      <c r="J95" s="8"/>
    </row>
    <row r="96" spans="9:10" ht="12.75" customHeight="1" x14ac:dyDescent="0.2">
      <c r="I96" s="8"/>
      <c r="J96" s="8"/>
    </row>
    <row r="97" spans="9:10" ht="12.75" customHeight="1" x14ac:dyDescent="0.2">
      <c r="I97" s="8"/>
      <c r="J97" s="8"/>
    </row>
    <row r="98" spans="9:10" ht="12.75" customHeight="1" x14ac:dyDescent="0.2">
      <c r="I98" s="8"/>
      <c r="J98" s="8"/>
    </row>
    <row r="99" spans="9:10" ht="12.75" customHeight="1" x14ac:dyDescent="0.2">
      <c r="I99" s="8"/>
      <c r="J99" s="8"/>
    </row>
    <row r="100" spans="9:10" ht="12.75" customHeight="1" x14ac:dyDescent="0.2">
      <c r="I100" s="8"/>
      <c r="J100" s="8"/>
    </row>
    <row r="101" spans="9:10" ht="12.75" customHeight="1" x14ac:dyDescent="0.2">
      <c r="I101" s="8"/>
      <c r="J101" s="8"/>
    </row>
    <row r="102" spans="9:10" ht="12.75" customHeight="1" x14ac:dyDescent="0.2">
      <c r="I102" s="8"/>
      <c r="J102" s="8"/>
    </row>
    <row r="103" spans="9:10" ht="12.75" customHeight="1" x14ac:dyDescent="0.2">
      <c r="I103" s="8"/>
      <c r="J103" s="8"/>
    </row>
    <row r="104" spans="9:10" ht="12.75" customHeight="1" x14ac:dyDescent="0.2">
      <c r="I104" s="8"/>
      <c r="J104" s="8"/>
    </row>
    <row r="105" spans="9:10" ht="12.75" customHeight="1" x14ac:dyDescent="0.2">
      <c r="I105" s="8"/>
      <c r="J105" s="8"/>
    </row>
    <row r="106" spans="9:10" ht="12.75" customHeight="1" x14ac:dyDescent="0.2">
      <c r="I106" s="8"/>
      <c r="J106" s="8"/>
    </row>
    <row r="107" spans="9:10" ht="12.75" customHeight="1" x14ac:dyDescent="0.2">
      <c r="I107" s="8"/>
      <c r="J107" s="8"/>
    </row>
    <row r="108" spans="9:10" ht="12.75" customHeight="1" x14ac:dyDescent="0.2">
      <c r="I108" s="8"/>
      <c r="J108" s="8"/>
    </row>
    <row r="109" spans="9:10" ht="12.75" customHeight="1" x14ac:dyDescent="0.2">
      <c r="I109" s="8"/>
      <c r="J109" s="8"/>
    </row>
    <row r="110" spans="9:10" ht="12.75" customHeight="1" x14ac:dyDescent="0.2">
      <c r="I110" s="8"/>
      <c r="J110" s="8"/>
    </row>
    <row r="111" spans="9:10" ht="12.75" customHeight="1" x14ac:dyDescent="0.2">
      <c r="I111" s="8"/>
      <c r="J111" s="8"/>
    </row>
    <row r="112" spans="9:10" ht="12.75" customHeight="1" x14ac:dyDescent="0.2">
      <c r="I112" s="8"/>
      <c r="J112" s="8"/>
    </row>
    <row r="113" spans="9:10" ht="12.75" customHeight="1" x14ac:dyDescent="0.2">
      <c r="I113" s="8"/>
      <c r="J113" s="8"/>
    </row>
    <row r="114" spans="9:10" ht="12.75" customHeight="1" x14ac:dyDescent="0.2">
      <c r="I114" s="8"/>
      <c r="J114" s="8"/>
    </row>
    <row r="115" spans="9:10" ht="12.75" customHeight="1" x14ac:dyDescent="0.2">
      <c r="I115" s="8"/>
      <c r="J115" s="8"/>
    </row>
    <row r="116" spans="9:10" ht="12.75" customHeight="1" x14ac:dyDescent="0.2">
      <c r="I116" s="8"/>
      <c r="J116" s="8"/>
    </row>
    <row r="117" spans="9:10" ht="12.75" customHeight="1" x14ac:dyDescent="0.2">
      <c r="I117" s="8"/>
      <c r="J117" s="8"/>
    </row>
    <row r="118" spans="9:10" ht="12.75" customHeight="1" x14ac:dyDescent="0.2">
      <c r="I118" s="8"/>
      <c r="J118" s="8"/>
    </row>
    <row r="119" spans="9:10" ht="12.75" customHeight="1" x14ac:dyDescent="0.2">
      <c r="I119" s="8"/>
      <c r="J119" s="8"/>
    </row>
    <row r="120" spans="9:10" ht="12.75" customHeight="1" x14ac:dyDescent="0.2">
      <c r="I120" s="8"/>
      <c r="J120" s="8"/>
    </row>
    <row r="121" spans="9:10" ht="12.75" customHeight="1" x14ac:dyDescent="0.2">
      <c r="I121" s="8"/>
      <c r="J121" s="8"/>
    </row>
    <row r="122" spans="9:10" ht="12.75" customHeight="1" x14ac:dyDescent="0.2">
      <c r="I122" s="8"/>
      <c r="J122" s="8"/>
    </row>
    <row r="123" spans="9:10" ht="12.75" customHeight="1" x14ac:dyDescent="0.2">
      <c r="I123" s="8"/>
      <c r="J123" s="8"/>
    </row>
    <row r="124" spans="9:10" ht="12.75" customHeight="1" x14ac:dyDescent="0.2">
      <c r="I124" s="8"/>
      <c r="J124" s="8"/>
    </row>
    <row r="125" spans="9:10" ht="12.75" customHeight="1" x14ac:dyDescent="0.2">
      <c r="I125" s="8"/>
      <c r="J125" s="8"/>
    </row>
    <row r="126" spans="9:10" ht="12.75" customHeight="1" x14ac:dyDescent="0.2">
      <c r="I126" s="8"/>
      <c r="J126" s="8"/>
    </row>
    <row r="127" spans="9:10" ht="12.75" customHeight="1" x14ac:dyDescent="0.2">
      <c r="I127" s="8"/>
      <c r="J127" s="8"/>
    </row>
    <row r="128" spans="9:10" ht="12.75" customHeight="1" x14ac:dyDescent="0.2">
      <c r="I128" s="8"/>
      <c r="J128" s="8"/>
    </row>
    <row r="129" spans="9:10" ht="12.75" customHeight="1" x14ac:dyDescent="0.2">
      <c r="I129" s="8"/>
      <c r="J129" s="8"/>
    </row>
    <row r="130" spans="9:10" ht="12.75" customHeight="1" x14ac:dyDescent="0.2">
      <c r="I130" s="8"/>
      <c r="J130" s="8"/>
    </row>
    <row r="131" spans="9:10" ht="12.75" customHeight="1" x14ac:dyDescent="0.2">
      <c r="I131" s="8"/>
      <c r="J131" s="8"/>
    </row>
    <row r="132" spans="9:10" ht="12.75" customHeight="1" x14ac:dyDescent="0.2">
      <c r="I132" s="8"/>
      <c r="J132" s="8"/>
    </row>
    <row r="133" spans="9:10" ht="12.75" customHeight="1" x14ac:dyDescent="0.2">
      <c r="I133" s="8"/>
      <c r="J133" s="8"/>
    </row>
    <row r="134" spans="9:10" ht="12.75" customHeight="1" x14ac:dyDescent="0.2">
      <c r="I134" s="8"/>
      <c r="J134" s="8"/>
    </row>
    <row r="135" spans="9:10" ht="12.75" customHeight="1" x14ac:dyDescent="0.2">
      <c r="I135" s="8"/>
      <c r="J135" s="8"/>
    </row>
    <row r="136" spans="9:10" ht="12.75" customHeight="1" x14ac:dyDescent="0.2">
      <c r="I136" s="8"/>
      <c r="J136" s="8"/>
    </row>
    <row r="137" spans="9:10" ht="12.75" customHeight="1" x14ac:dyDescent="0.2">
      <c r="I137" s="8"/>
      <c r="J137" s="8"/>
    </row>
    <row r="138" spans="9:10" ht="12.75" customHeight="1" x14ac:dyDescent="0.2">
      <c r="I138" s="8"/>
      <c r="J138" s="8"/>
    </row>
    <row r="139" spans="9:10" ht="12.75" customHeight="1" x14ac:dyDescent="0.2">
      <c r="I139" s="8"/>
      <c r="J139" s="8"/>
    </row>
    <row r="140" spans="9:10" ht="12.75" customHeight="1" x14ac:dyDescent="0.2">
      <c r="I140" s="8"/>
      <c r="J140" s="8"/>
    </row>
    <row r="141" spans="9:10" ht="12.75" customHeight="1" x14ac:dyDescent="0.2">
      <c r="I141" s="8"/>
      <c r="J141" s="8"/>
    </row>
    <row r="142" spans="9:10" ht="12.75" customHeight="1" x14ac:dyDescent="0.2">
      <c r="I142" s="8"/>
      <c r="J142" s="8"/>
    </row>
    <row r="143" spans="9:10" ht="12.75" customHeight="1" x14ac:dyDescent="0.2">
      <c r="I143" s="8"/>
      <c r="J143" s="8"/>
    </row>
    <row r="144" spans="9:10" ht="12.75" customHeight="1" x14ac:dyDescent="0.2">
      <c r="I144" s="8"/>
      <c r="J144" s="8"/>
    </row>
    <row r="145" spans="9:10" ht="12.75" customHeight="1" x14ac:dyDescent="0.2">
      <c r="I145" s="8"/>
      <c r="J145" s="8"/>
    </row>
    <row r="146" spans="9:10" ht="12.75" customHeight="1" x14ac:dyDescent="0.2">
      <c r="I146" s="8"/>
      <c r="J146" s="8"/>
    </row>
    <row r="147" spans="9:10" ht="12.75" customHeight="1" x14ac:dyDescent="0.2">
      <c r="I147" s="8"/>
      <c r="J147" s="8"/>
    </row>
    <row r="148" spans="9:10" ht="12.75" customHeight="1" x14ac:dyDescent="0.2">
      <c r="I148" s="8"/>
      <c r="J148" s="8"/>
    </row>
    <row r="149" spans="9:10" ht="12.75" customHeight="1" x14ac:dyDescent="0.2">
      <c r="I149" s="8"/>
      <c r="J149" s="8"/>
    </row>
    <row r="150" spans="9:10" ht="12.75" customHeight="1" x14ac:dyDescent="0.2">
      <c r="I150" s="8"/>
      <c r="J150" s="8"/>
    </row>
    <row r="151" spans="9:10" ht="12.75" customHeight="1" x14ac:dyDescent="0.2">
      <c r="I151" s="8"/>
      <c r="J151" s="8"/>
    </row>
    <row r="152" spans="9:10" ht="12.75" customHeight="1" x14ac:dyDescent="0.2">
      <c r="I152" s="8"/>
      <c r="J152" s="8"/>
    </row>
    <row r="153" spans="9:10" ht="12.75" customHeight="1" x14ac:dyDescent="0.2">
      <c r="I153" s="8"/>
      <c r="J153" s="8"/>
    </row>
    <row r="154" spans="9:10" ht="12.75" customHeight="1" x14ac:dyDescent="0.2">
      <c r="I154" s="8"/>
      <c r="J154" s="8"/>
    </row>
    <row r="155" spans="9:10" ht="12.75" customHeight="1" x14ac:dyDescent="0.2">
      <c r="I155" s="8"/>
      <c r="J155" s="8"/>
    </row>
    <row r="156" spans="9:10" ht="12.75" customHeight="1" x14ac:dyDescent="0.2">
      <c r="I156" s="8"/>
      <c r="J156" s="8"/>
    </row>
    <row r="157" spans="9:10" ht="12.75" customHeight="1" x14ac:dyDescent="0.2">
      <c r="I157" s="8"/>
      <c r="J157" s="8"/>
    </row>
    <row r="158" spans="9:10" ht="12.75" customHeight="1" x14ac:dyDescent="0.2">
      <c r="I158" s="8"/>
      <c r="J158" s="8"/>
    </row>
    <row r="159" spans="9:10" ht="12.75" customHeight="1" x14ac:dyDescent="0.2">
      <c r="I159" s="8"/>
      <c r="J159" s="8"/>
    </row>
    <row r="160" spans="9:10" ht="12.75" customHeight="1" x14ac:dyDescent="0.2">
      <c r="I160" s="8"/>
      <c r="J160" s="8"/>
    </row>
    <row r="161" spans="9:10" ht="12.75" customHeight="1" x14ac:dyDescent="0.2">
      <c r="I161" s="8"/>
      <c r="J161" s="8"/>
    </row>
    <row r="162" spans="9:10" ht="12.75" customHeight="1" x14ac:dyDescent="0.2">
      <c r="I162" s="8"/>
      <c r="J162" s="8"/>
    </row>
    <row r="163" spans="9:10" ht="12.75" customHeight="1" x14ac:dyDescent="0.2">
      <c r="I163" s="8"/>
      <c r="J163" s="8"/>
    </row>
    <row r="164" spans="9:10" ht="12.75" customHeight="1" x14ac:dyDescent="0.2">
      <c r="I164" s="8"/>
      <c r="J164" s="8"/>
    </row>
    <row r="165" spans="9:10" ht="12.75" customHeight="1" x14ac:dyDescent="0.2">
      <c r="I165" s="8"/>
      <c r="J165" s="8"/>
    </row>
    <row r="166" spans="9:10" ht="12.75" customHeight="1" x14ac:dyDescent="0.2">
      <c r="I166" s="8"/>
      <c r="J166" s="8"/>
    </row>
    <row r="167" spans="9:10" ht="12.75" customHeight="1" x14ac:dyDescent="0.2">
      <c r="I167" s="8"/>
      <c r="J167" s="8"/>
    </row>
    <row r="168" spans="9:10" ht="12.75" customHeight="1" x14ac:dyDescent="0.2">
      <c r="I168" s="8"/>
      <c r="J168" s="8"/>
    </row>
    <row r="169" spans="9:10" ht="12.75" customHeight="1" x14ac:dyDescent="0.2">
      <c r="I169" s="8"/>
      <c r="J169" s="8"/>
    </row>
    <row r="170" spans="9:10" ht="12.75" customHeight="1" x14ac:dyDescent="0.2">
      <c r="I170" s="8"/>
      <c r="J170" s="8"/>
    </row>
    <row r="171" spans="9:10" ht="12.75" customHeight="1" x14ac:dyDescent="0.2">
      <c r="I171" s="8"/>
      <c r="J171" s="8"/>
    </row>
    <row r="172" spans="9:10" ht="12.75" customHeight="1" x14ac:dyDescent="0.2">
      <c r="I172" s="8"/>
      <c r="J172" s="8"/>
    </row>
    <row r="173" spans="9:10" ht="12.75" customHeight="1" x14ac:dyDescent="0.2">
      <c r="I173" s="8"/>
      <c r="J173" s="8"/>
    </row>
    <row r="174" spans="9:10" ht="12.75" customHeight="1" x14ac:dyDescent="0.2">
      <c r="I174" s="8"/>
      <c r="J174" s="8"/>
    </row>
    <row r="175" spans="9:10" ht="12.75" customHeight="1" x14ac:dyDescent="0.2">
      <c r="I175" s="8"/>
      <c r="J175" s="8"/>
    </row>
    <row r="176" spans="9:10" ht="12.75" customHeight="1" x14ac:dyDescent="0.2">
      <c r="I176" s="8"/>
      <c r="J176" s="8"/>
    </row>
    <row r="177" spans="9:10" ht="12.75" customHeight="1" x14ac:dyDescent="0.2">
      <c r="I177" s="8"/>
      <c r="J177" s="8"/>
    </row>
    <row r="178" spans="9:10" ht="12.75" customHeight="1" x14ac:dyDescent="0.2">
      <c r="I178" s="8"/>
      <c r="J178" s="8"/>
    </row>
    <row r="179" spans="9:10" ht="12.75" customHeight="1" x14ac:dyDescent="0.2">
      <c r="I179" s="8"/>
      <c r="J179" s="8"/>
    </row>
    <row r="180" spans="9:10" ht="12.75" customHeight="1" x14ac:dyDescent="0.2">
      <c r="I180" s="8"/>
      <c r="J180" s="8"/>
    </row>
    <row r="181" spans="9:10" ht="12.75" customHeight="1" x14ac:dyDescent="0.2">
      <c r="I181" s="8"/>
      <c r="J181" s="8"/>
    </row>
    <row r="182" spans="9:10" ht="12.75" customHeight="1" x14ac:dyDescent="0.2">
      <c r="I182" s="8"/>
      <c r="J182" s="8"/>
    </row>
    <row r="183" spans="9:10" ht="12.75" customHeight="1" x14ac:dyDescent="0.2">
      <c r="I183" s="8"/>
      <c r="J183" s="8"/>
    </row>
    <row r="184" spans="9:10" ht="12.75" customHeight="1" x14ac:dyDescent="0.2">
      <c r="I184" s="8"/>
      <c r="J184" s="8"/>
    </row>
    <row r="185" spans="9:10" ht="12.75" customHeight="1" x14ac:dyDescent="0.2">
      <c r="I185" s="8"/>
      <c r="J185" s="8"/>
    </row>
    <row r="186" spans="9:10" ht="12.75" customHeight="1" x14ac:dyDescent="0.2">
      <c r="I186" s="8"/>
      <c r="J186" s="8"/>
    </row>
    <row r="187" spans="9:10" ht="12.75" customHeight="1" x14ac:dyDescent="0.2">
      <c r="I187" s="8"/>
      <c r="J187" s="8"/>
    </row>
    <row r="188" spans="9:10" ht="12.75" customHeight="1" x14ac:dyDescent="0.2">
      <c r="I188" s="8"/>
      <c r="J188" s="8"/>
    </row>
    <row r="189" spans="9:10" ht="12.75" customHeight="1" x14ac:dyDescent="0.2">
      <c r="I189" s="8"/>
      <c r="J189" s="8"/>
    </row>
    <row r="190" spans="9:10" ht="12.75" customHeight="1" x14ac:dyDescent="0.2">
      <c r="I190" s="8"/>
      <c r="J190" s="8"/>
    </row>
    <row r="191" spans="9:10" ht="12.75" customHeight="1" x14ac:dyDescent="0.2">
      <c r="I191" s="8"/>
      <c r="J191" s="8"/>
    </row>
    <row r="192" spans="9:10" ht="12.75" customHeight="1" x14ac:dyDescent="0.2">
      <c r="I192" s="8"/>
      <c r="J192" s="8"/>
    </row>
    <row r="193" spans="9:10" ht="12.75" customHeight="1" x14ac:dyDescent="0.2">
      <c r="I193" s="8"/>
      <c r="J193" s="8"/>
    </row>
    <row r="194" spans="9:10" ht="12.75" customHeight="1" x14ac:dyDescent="0.2">
      <c r="I194" s="8"/>
      <c r="J194" s="8"/>
    </row>
    <row r="195" spans="9:10" ht="12.75" customHeight="1" x14ac:dyDescent="0.2">
      <c r="I195" s="8"/>
      <c r="J195" s="8"/>
    </row>
    <row r="196" spans="9:10" ht="12.75" customHeight="1" x14ac:dyDescent="0.2">
      <c r="I196" s="8"/>
      <c r="J196" s="8"/>
    </row>
    <row r="197" spans="9:10" ht="12.75" customHeight="1" x14ac:dyDescent="0.2">
      <c r="I197" s="8"/>
      <c r="J197" s="8"/>
    </row>
    <row r="198" spans="9:10" ht="12.75" customHeight="1" x14ac:dyDescent="0.2">
      <c r="I198" s="8"/>
      <c r="J198" s="8"/>
    </row>
    <row r="199" spans="9:10" ht="12.75" customHeight="1" x14ac:dyDescent="0.2">
      <c r="I199" s="8"/>
      <c r="J199" s="8"/>
    </row>
    <row r="200" spans="9:10" ht="12.75" customHeight="1" x14ac:dyDescent="0.2">
      <c r="I200" s="8"/>
      <c r="J200" s="8"/>
    </row>
    <row r="201" spans="9:10" ht="12.75" customHeight="1" x14ac:dyDescent="0.2">
      <c r="I201" s="8"/>
      <c r="J201" s="8"/>
    </row>
    <row r="202" spans="9:10" ht="12.75" customHeight="1" x14ac:dyDescent="0.2">
      <c r="I202" s="8"/>
      <c r="J202" s="8"/>
    </row>
    <row r="203" spans="9:10" ht="12.75" customHeight="1" x14ac:dyDescent="0.2">
      <c r="I203" s="8"/>
      <c r="J203" s="8"/>
    </row>
    <row r="204" spans="9:10" ht="12.75" customHeight="1" x14ac:dyDescent="0.2">
      <c r="I204" s="8"/>
      <c r="J204" s="8"/>
    </row>
    <row r="205" spans="9:10" ht="12.75" customHeight="1" x14ac:dyDescent="0.2">
      <c r="I205" s="8"/>
      <c r="J205" s="8"/>
    </row>
    <row r="206" spans="9:10" ht="12.75" customHeight="1" x14ac:dyDescent="0.2">
      <c r="I206" s="8"/>
      <c r="J206" s="8"/>
    </row>
    <row r="207" spans="9:10" ht="12.75" customHeight="1" x14ac:dyDescent="0.2">
      <c r="I207" s="8"/>
      <c r="J207" s="8"/>
    </row>
    <row r="208" spans="9:10" ht="12.75" customHeight="1" x14ac:dyDescent="0.2">
      <c r="I208" s="8"/>
      <c r="J208" s="8"/>
    </row>
    <row r="209" spans="9:10" ht="12.75" customHeight="1" x14ac:dyDescent="0.2">
      <c r="I209" s="8"/>
      <c r="J209" s="8"/>
    </row>
    <row r="210" spans="9:10" ht="12.75" customHeight="1" x14ac:dyDescent="0.2">
      <c r="I210" s="8"/>
      <c r="J210" s="8"/>
    </row>
    <row r="211" spans="9:10" ht="12.75" customHeight="1" x14ac:dyDescent="0.2">
      <c r="I211" s="8"/>
      <c r="J211" s="8"/>
    </row>
    <row r="212" spans="9:10" ht="12.75" customHeight="1" x14ac:dyDescent="0.2">
      <c r="I212" s="8"/>
      <c r="J212" s="8"/>
    </row>
    <row r="213" spans="9:10" ht="12.75" customHeight="1" x14ac:dyDescent="0.2">
      <c r="I213" s="8"/>
      <c r="J213" s="8"/>
    </row>
    <row r="214" spans="9:10" ht="12.75" customHeight="1" x14ac:dyDescent="0.2">
      <c r="I214" s="8"/>
      <c r="J214" s="8"/>
    </row>
    <row r="215" spans="9:10" ht="12.75" customHeight="1" x14ac:dyDescent="0.2">
      <c r="I215" s="8"/>
      <c r="J215" s="8"/>
    </row>
    <row r="216" spans="9:10" ht="12.75" customHeight="1" x14ac:dyDescent="0.2">
      <c r="I216" s="8"/>
      <c r="J216" s="8"/>
    </row>
    <row r="217" spans="9:10" ht="12.75" customHeight="1" x14ac:dyDescent="0.2">
      <c r="I217" s="8"/>
      <c r="J217" s="8"/>
    </row>
    <row r="218" spans="9:10" ht="12.75" customHeight="1" x14ac:dyDescent="0.2">
      <c r="I218" s="8"/>
      <c r="J218" s="8"/>
    </row>
    <row r="219" spans="9:10" ht="12.75" customHeight="1" x14ac:dyDescent="0.2">
      <c r="I219" s="8"/>
      <c r="J219" s="8"/>
    </row>
    <row r="220" spans="9:10" ht="12.75" customHeight="1" x14ac:dyDescent="0.2">
      <c r="I220" s="8"/>
      <c r="J220" s="8"/>
    </row>
    <row r="221" spans="9:10" ht="12.75" customHeight="1" x14ac:dyDescent="0.2">
      <c r="I221" s="8"/>
      <c r="J221" s="8"/>
    </row>
    <row r="222" spans="9:10" ht="12.75" customHeight="1" x14ac:dyDescent="0.2">
      <c r="I222" s="8"/>
      <c r="J222" s="8"/>
    </row>
    <row r="223" spans="9:10" ht="12.75" customHeight="1" x14ac:dyDescent="0.2">
      <c r="I223" s="8"/>
      <c r="J223" s="8"/>
    </row>
    <row r="224" spans="9:10" ht="12.75" customHeight="1" x14ac:dyDescent="0.2">
      <c r="I224" s="8"/>
      <c r="J224" s="8"/>
    </row>
    <row r="225" spans="9:10" ht="12.75" customHeight="1" x14ac:dyDescent="0.2">
      <c r="I225" s="8"/>
      <c r="J225" s="8"/>
    </row>
    <row r="226" spans="9:10" ht="12.75" customHeight="1" x14ac:dyDescent="0.2">
      <c r="I226" s="8"/>
      <c r="J226" s="8"/>
    </row>
    <row r="227" spans="9:10" ht="12.75" customHeight="1" x14ac:dyDescent="0.2">
      <c r="I227" s="8"/>
      <c r="J227" s="8"/>
    </row>
    <row r="228" spans="9:10" ht="12.75" customHeight="1" x14ac:dyDescent="0.2">
      <c r="I228" s="8"/>
      <c r="J228" s="8"/>
    </row>
    <row r="229" spans="9:10" ht="12.75" customHeight="1" x14ac:dyDescent="0.2">
      <c r="I229" s="8"/>
      <c r="J229" s="8"/>
    </row>
    <row r="230" spans="9:10" ht="12.75" customHeight="1" x14ac:dyDescent="0.2">
      <c r="I230" s="8"/>
      <c r="J230" s="8"/>
    </row>
    <row r="231" spans="9:10" ht="12.75" customHeight="1" x14ac:dyDescent="0.2">
      <c r="I231" s="8"/>
      <c r="J231" s="8"/>
    </row>
    <row r="232" spans="9:10" ht="12.75" customHeight="1" x14ac:dyDescent="0.2">
      <c r="I232" s="8"/>
      <c r="J232" s="8"/>
    </row>
    <row r="233" spans="9:10" ht="12.75" customHeight="1" x14ac:dyDescent="0.2">
      <c r="I233" s="8"/>
      <c r="J233" s="8"/>
    </row>
    <row r="234" spans="9:10" ht="12.75" customHeight="1" x14ac:dyDescent="0.2">
      <c r="I234" s="8"/>
      <c r="J234" s="8"/>
    </row>
    <row r="235" spans="9:10" ht="12.75" customHeight="1" x14ac:dyDescent="0.2">
      <c r="I235" s="8"/>
      <c r="J235" s="8"/>
    </row>
    <row r="236" spans="9:10" ht="12.75" customHeight="1" x14ac:dyDescent="0.2">
      <c r="I236" s="8"/>
      <c r="J236" s="8"/>
    </row>
    <row r="237" spans="9:10" ht="12.75" customHeight="1" x14ac:dyDescent="0.2">
      <c r="I237" s="8"/>
      <c r="J237" s="8"/>
    </row>
    <row r="238" spans="9:10" ht="12.75" customHeight="1" x14ac:dyDescent="0.2">
      <c r="I238" s="8"/>
      <c r="J238" s="8"/>
    </row>
    <row r="239" spans="9:10" ht="12.75" customHeight="1" x14ac:dyDescent="0.2">
      <c r="I239" s="8"/>
      <c r="J239" s="8"/>
    </row>
    <row r="240" spans="9:10" ht="12.75" customHeight="1" x14ac:dyDescent="0.2">
      <c r="I240" s="8"/>
      <c r="J240" s="8"/>
    </row>
    <row r="241" spans="9:10" ht="12.75" customHeight="1" x14ac:dyDescent="0.2">
      <c r="I241" s="8"/>
      <c r="J241" s="8"/>
    </row>
    <row r="242" spans="9:10" ht="12.75" customHeight="1" x14ac:dyDescent="0.2">
      <c r="I242" s="8"/>
      <c r="J242" s="8"/>
    </row>
    <row r="243" spans="9:10" ht="12.75" customHeight="1" x14ac:dyDescent="0.2">
      <c r="I243" s="8"/>
      <c r="J243" s="8"/>
    </row>
    <row r="244" spans="9:10" ht="12.75" customHeight="1" x14ac:dyDescent="0.2">
      <c r="I244" s="8"/>
      <c r="J244" s="8"/>
    </row>
    <row r="245" spans="9:10" ht="12.75" customHeight="1" x14ac:dyDescent="0.2">
      <c r="I245" s="8"/>
      <c r="J245" s="8"/>
    </row>
    <row r="246" spans="9:10" ht="12.75" customHeight="1" x14ac:dyDescent="0.2">
      <c r="I246" s="8"/>
      <c r="J246" s="8"/>
    </row>
    <row r="247" spans="9:10" ht="12.75" customHeight="1" x14ac:dyDescent="0.2">
      <c r="I247" s="8"/>
      <c r="J247" s="8"/>
    </row>
    <row r="248" spans="9:10" ht="12.75" customHeight="1" x14ac:dyDescent="0.2">
      <c r="I248" s="8"/>
      <c r="J248" s="8"/>
    </row>
    <row r="249" spans="9:10" ht="12.75" customHeight="1" x14ac:dyDescent="0.2">
      <c r="I249" s="8"/>
      <c r="J249" s="8"/>
    </row>
    <row r="250" spans="9:10" ht="12.75" customHeight="1" x14ac:dyDescent="0.2">
      <c r="I250" s="8"/>
      <c r="J250" s="8"/>
    </row>
    <row r="251" spans="9:10" ht="12.75" customHeight="1" x14ac:dyDescent="0.2">
      <c r="I251" s="8"/>
      <c r="J251" s="8"/>
    </row>
    <row r="252" spans="9:10" ht="12.75" customHeight="1" x14ac:dyDescent="0.2">
      <c r="I252" s="8"/>
      <c r="J252" s="8"/>
    </row>
    <row r="253" spans="9:10" ht="12.75" customHeight="1" x14ac:dyDescent="0.2">
      <c r="I253" s="8"/>
      <c r="J253" s="8"/>
    </row>
    <row r="254" spans="9:10" ht="12.75" customHeight="1" x14ac:dyDescent="0.2">
      <c r="I254" s="8"/>
      <c r="J254" s="8"/>
    </row>
    <row r="255" spans="9:10" ht="12.75" customHeight="1" x14ac:dyDescent="0.2">
      <c r="I255" s="8"/>
      <c r="J255" s="8"/>
    </row>
    <row r="256" spans="9:10" ht="12.75" customHeight="1" x14ac:dyDescent="0.2">
      <c r="I256" s="8"/>
      <c r="J256" s="8"/>
    </row>
    <row r="257" spans="9:10" ht="12.75" customHeight="1" x14ac:dyDescent="0.2">
      <c r="I257" s="8"/>
      <c r="J257" s="8"/>
    </row>
    <row r="258" spans="9:10" ht="12.75" customHeight="1" x14ac:dyDescent="0.2">
      <c r="I258" s="8"/>
      <c r="J258" s="8"/>
    </row>
    <row r="259" spans="9:10" ht="12.75" customHeight="1" x14ac:dyDescent="0.2">
      <c r="I259" s="8"/>
      <c r="J259" s="8"/>
    </row>
    <row r="260" spans="9:10" ht="12.75" customHeight="1" x14ac:dyDescent="0.2">
      <c r="I260" s="8"/>
      <c r="J260" s="8"/>
    </row>
    <row r="261" spans="9:10" ht="12.75" customHeight="1" x14ac:dyDescent="0.2">
      <c r="I261" s="8"/>
      <c r="J261" s="8"/>
    </row>
    <row r="262" spans="9:10" ht="12.75" customHeight="1" x14ac:dyDescent="0.2">
      <c r="I262" s="8"/>
      <c r="J262" s="8"/>
    </row>
    <row r="263" spans="9:10" ht="12.75" customHeight="1" x14ac:dyDescent="0.2">
      <c r="I263" s="8"/>
      <c r="J263" s="8"/>
    </row>
    <row r="264" spans="9:10" ht="12.75" customHeight="1" x14ac:dyDescent="0.2">
      <c r="I264" s="8"/>
      <c r="J264" s="8"/>
    </row>
    <row r="265" spans="9:10" ht="12.75" customHeight="1" x14ac:dyDescent="0.2">
      <c r="I265" s="8"/>
      <c r="J265" s="8"/>
    </row>
    <row r="266" spans="9:10" ht="12.75" customHeight="1" x14ac:dyDescent="0.2">
      <c r="I266" s="8"/>
      <c r="J266" s="8"/>
    </row>
    <row r="267" spans="9:10" ht="12.75" customHeight="1" x14ac:dyDescent="0.2">
      <c r="I267" s="8"/>
      <c r="J267" s="8"/>
    </row>
    <row r="268" spans="9:10" ht="12.75" customHeight="1" x14ac:dyDescent="0.2">
      <c r="I268" s="8"/>
      <c r="J268" s="8"/>
    </row>
    <row r="269" spans="9:10" ht="12.75" customHeight="1" x14ac:dyDescent="0.2">
      <c r="I269" s="8"/>
      <c r="J269" s="8"/>
    </row>
    <row r="270" spans="9:10" ht="12.75" customHeight="1" x14ac:dyDescent="0.2">
      <c r="I270" s="8"/>
      <c r="J270" s="8"/>
    </row>
    <row r="271" spans="9:10" ht="12.75" customHeight="1" x14ac:dyDescent="0.2">
      <c r="I271" s="8"/>
      <c r="J271" s="8"/>
    </row>
    <row r="272" spans="9:10" ht="12.75" customHeight="1" x14ac:dyDescent="0.2">
      <c r="I272" s="8"/>
      <c r="J272" s="8"/>
    </row>
    <row r="273" spans="9:10" ht="12.75" customHeight="1" x14ac:dyDescent="0.2">
      <c r="I273" s="8"/>
      <c r="J273" s="8"/>
    </row>
    <row r="274" spans="9:10" ht="12.75" customHeight="1" x14ac:dyDescent="0.2">
      <c r="I274" s="8"/>
      <c r="J274" s="8"/>
    </row>
    <row r="275" spans="9:10" ht="12.75" customHeight="1" x14ac:dyDescent="0.2">
      <c r="I275" s="8"/>
      <c r="J275" s="8"/>
    </row>
    <row r="276" spans="9:10" ht="12.75" customHeight="1" x14ac:dyDescent="0.2">
      <c r="I276" s="8"/>
      <c r="J276" s="8"/>
    </row>
    <row r="277" spans="9:10" ht="12.75" customHeight="1" x14ac:dyDescent="0.2">
      <c r="I277" s="8"/>
      <c r="J277" s="8"/>
    </row>
    <row r="278" spans="9:10" ht="12.75" customHeight="1" x14ac:dyDescent="0.2">
      <c r="I278" s="8"/>
      <c r="J278" s="8"/>
    </row>
    <row r="279" spans="9:10" ht="12.75" customHeight="1" x14ac:dyDescent="0.2">
      <c r="I279" s="8"/>
      <c r="J279" s="8"/>
    </row>
    <row r="280" spans="9:10" ht="12.75" customHeight="1" x14ac:dyDescent="0.2">
      <c r="I280" s="8"/>
      <c r="J280" s="8"/>
    </row>
    <row r="281" spans="9:10" ht="12.75" customHeight="1" x14ac:dyDescent="0.2">
      <c r="I281" s="8"/>
      <c r="J281" s="8"/>
    </row>
    <row r="282" spans="9:10" ht="12.75" customHeight="1" x14ac:dyDescent="0.2">
      <c r="I282" s="8"/>
      <c r="J282" s="8"/>
    </row>
    <row r="283" spans="9:10" ht="12.75" customHeight="1" x14ac:dyDescent="0.2">
      <c r="I283" s="8"/>
      <c r="J283" s="8"/>
    </row>
    <row r="284" spans="9:10" ht="12.75" customHeight="1" x14ac:dyDescent="0.2">
      <c r="I284" s="8"/>
      <c r="J284" s="8"/>
    </row>
    <row r="285" spans="9:10" ht="12.75" customHeight="1" x14ac:dyDescent="0.2">
      <c r="I285" s="8"/>
      <c r="J285" s="8"/>
    </row>
    <row r="286" spans="9:10" ht="12.75" customHeight="1" x14ac:dyDescent="0.2">
      <c r="I286" s="8"/>
      <c r="J286" s="8"/>
    </row>
    <row r="287" spans="9:10" ht="12.75" customHeight="1" x14ac:dyDescent="0.2">
      <c r="I287" s="8"/>
      <c r="J287" s="8"/>
    </row>
    <row r="288" spans="9:10" ht="12.75" customHeight="1" x14ac:dyDescent="0.2">
      <c r="I288" s="8"/>
      <c r="J288" s="8"/>
    </row>
    <row r="289" spans="9:10" ht="12.75" customHeight="1" x14ac:dyDescent="0.2">
      <c r="I289" s="8"/>
      <c r="J289" s="8"/>
    </row>
    <row r="290" spans="9:10" ht="12.75" customHeight="1" x14ac:dyDescent="0.2">
      <c r="I290" s="8"/>
      <c r="J290" s="8"/>
    </row>
    <row r="291" spans="9:10" ht="12.75" customHeight="1" x14ac:dyDescent="0.2">
      <c r="I291" s="8"/>
      <c r="J291" s="8"/>
    </row>
    <row r="292" spans="9:10" ht="12.75" customHeight="1" x14ac:dyDescent="0.2">
      <c r="I292" s="8"/>
      <c r="J292" s="8"/>
    </row>
    <row r="293" spans="9:10" ht="12.75" customHeight="1" x14ac:dyDescent="0.2">
      <c r="I293" s="8"/>
      <c r="J293" s="8"/>
    </row>
    <row r="294" spans="9:10" ht="12.75" customHeight="1" x14ac:dyDescent="0.2">
      <c r="I294" s="8"/>
      <c r="J294" s="8"/>
    </row>
    <row r="295" spans="9:10" ht="12.75" customHeight="1" x14ac:dyDescent="0.2">
      <c r="I295" s="8"/>
      <c r="J295" s="8"/>
    </row>
    <row r="296" spans="9:10" ht="12.75" customHeight="1" x14ac:dyDescent="0.2">
      <c r="I296" s="8"/>
      <c r="J296" s="8"/>
    </row>
    <row r="297" spans="9:10" ht="12.75" customHeight="1" x14ac:dyDescent="0.2">
      <c r="I297" s="8"/>
      <c r="J297" s="8"/>
    </row>
    <row r="298" spans="9:10" ht="12.75" customHeight="1" x14ac:dyDescent="0.2">
      <c r="I298" s="8"/>
      <c r="J298" s="8"/>
    </row>
    <row r="299" spans="9:10" ht="12.75" customHeight="1" x14ac:dyDescent="0.2">
      <c r="I299" s="8"/>
      <c r="J299" s="8"/>
    </row>
    <row r="300" spans="9:10" ht="12.75" customHeight="1" x14ac:dyDescent="0.2">
      <c r="I300" s="8"/>
      <c r="J300" s="8"/>
    </row>
    <row r="301" spans="9:10" ht="12.75" customHeight="1" x14ac:dyDescent="0.2">
      <c r="I301" s="8"/>
      <c r="J301" s="8"/>
    </row>
    <row r="302" spans="9:10" ht="12.75" customHeight="1" x14ac:dyDescent="0.2">
      <c r="I302" s="8"/>
      <c r="J302" s="8"/>
    </row>
    <row r="303" spans="9:10" ht="12.75" customHeight="1" x14ac:dyDescent="0.2">
      <c r="I303" s="8"/>
      <c r="J303" s="8"/>
    </row>
    <row r="304" spans="9:10" ht="12.75" customHeight="1" x14ac:dyDescent="0.2">
      <c r="I304" s="8"/>
      <c r="J304" s="8"/>
    </row>
    <row r="305" spans="9:10" ht="12.75" customHeight="1" x14ac:dyDescent="0.2">
      <c r="I305" s="8"/>
      <c r="J305" s="8"/>
    </row>
    <row r="306" spans="9:10" ht="12.75" customHeight="1" x14ac:dyDescent="0.2">
      <c r="I306" s="8"/>
      <c r="J306" s="8"/>
    </row>
    <row r="307" spans="9:10" ht="12.75" customHeight="1" x14ac:dyDescent="0.2">
      <c r="I307" s="8"/>
      <c r="J307" s="8"/>
    </row>
    <row r="308" spans="9:10" ht="12.75" customHeight="1" x14ac:dyDescent="0.2">
      <c r="I308" s="8"/>
      <c r="J308" s="8"/>
    </row>
    <row r="309" spans="9:10" ht="12.75" customHeight="1" x14ac:dyDescent="0.2">
      <c r="I309" s="8"/>
      <c r="J309" s="8"/>
    </row>
    <row r="310" spans="9:10" ht="12.75" customHeight="1" x14ac:dyDescent="0.2">
      <c r="I310" s="8"/>
      <c r="J310" s="8"/>
    </row>
    <row r="311" spans="9:10" ht="12.75" customHeight="1" x14ac:dyDescent="0.2">
      <c r="I311" s="8"/>
      <c r="J311" s="8"/>
    </row>
    <row r="312" spans="9:10" ht="12.75" customHeight="1" x14ac:dyDescent="0.2">
      <c r="I312" s="8"/>
      <c r="J312" s="8"/>
    </row>
    <row r="313" spans="9:10" ht="12.75" customHeight="1" x14ac:dyDescent="0.2">
      <c r="I313" s="8"/>
      <c r="J313" s="8"/>
    </row>
    <row r="314" spans="9:10" ht="12.75" customHeight="1" x14ac:dyDescent="0.2">
      <c r="I314" s="8"/>
      <c r="J314" s="8"/>
    </row>
    <row r="315" spans="9:10" ht="12.75" customHeight="1" x14ac:dyDescent="0.2">
      <c r="I315" s="8"/>
      <c r="J315" s="8"/>
    </row>
    <row r="316" spans="9:10" ht="12.75" customHeight="1" x14ac:dyDescent="0.2">
      <c r="I316" s="8"/>
      <c r="J316" s="8"/>
    </row>
    <row r="317" spans="9:10" ht="12.75" customHeight="1" x14ac:dyDescent="0.2">
      <c r="I317" s="8"/>
      <c r="J317" s="8"/>
    </row>
    <row r="318" spans="9:10" ht="12.75" customHeight="1" x14ac:dyDescent="0.2">
      <c r="I318" s="8"/>
      <c r="J318" s="8"/>
    </row>
    <row r="319" spans="9:10" ht="12.75" customHeight="1" x14ac:dyDescent="0.2">
      <c r="I319" s="8"/>
      <c r="J319" s="8"/>
    </row>
    <row r="320" spans="9:10" ht="12.75" customHeight="1" x14ac:dyDescent="0.2">
      <c r="I320" s="8"/>
      <c r="J320" s="8"/>
    </row>
    <row r="321" spans="9:10" ht="12.75" customHeight="1" x14ac:dyDescent="0.2">
      <c r="I321" s="8"/>
      <c r="J321" s="8"/>
    </row>
    <row r="322" spans="9:10" ht="12.75" customHeight="1" x14ac:dyDescent="0.2">
      <c r="I322" s="8"/>
      <c r="J322" s="8"/>
    </row>
    <row r="323" spans="9:10" ht="12.75" customHeight="1" x14ac:dyDescent="0.2">
      <c r="I323" s="8"/>
      <c r="J323" s="8"/>
    </row>
    <row r="324" spans="9:10" ht="12.75" customHeight="1" x14ac:dyDescent="0.2">
      <c r="I324" s="8"/>
      <c r="J324" s="8"/>
    </row>
    <row r="325" spans="9:10" ht="12.75" customHeight="1" x14ac:dyDescent="0.2">
      <c r="I325" s="8"/>
      <c r="J325" s="8"/>
    </row>
    <row r="326" spans="9:10" ht="12.75" customHeight="1" x14ac:dyDescent="0.2">
      <c r="I326" s="8"/>
      <c r="J326" s="8"/>
    </row>
    <row r="327" spans="9:10" ht="12.75" customHeight="1" x14ac:dyDescent="0.2">
      <c r="I327" s="8"/>
      <c r="J327" s="8"/>
    </row>
    <row r="328" spans="9:10" ht="12.75" customHeight="1" x14ac:dyDescent="0.2">
      <c r="I328" s="8"/>
      <c r="J328" s="8"/>
    </row>
    <row r="329" spans="9:10" ht="12.75" customHeight="1" x14ac:dyDescent="0.2">
      <c r="I329" s="8"/>
      <c r="J329" s="8"/>
    </row>
    <row r="330" spans="9:10" ht="12.75" customHeight="1" x14ac:dyDescent="0.2">
      <c r="I330" s="8"/>
      <c r="J330" s="8"/>
    </row>
    <row r="331" spans="9:10" ht="12.75" customHeight="1" x14ac:dyDescent="0.2">
      <c r="I331" s="8"/>
      <c r="J331" s="8"/>
    </row>
    <row r="332" spans="9:10" ht="12.75" customHeight="1" x14ac:dyDescent="0.2">
      <c r="I332" s="8"/>
      <c r="J332" s="8"/>
    </row>
    <row r="333" spans="9:10" ht="12.75" customHeight="1" x14ac:dyDescent="0.2">
      <c r="I333" s="8"/>
      <c r="J333" s="8"/>
    </row>
    <row r="334" spans="9:10" ht="12.75" customHeight="1" x14ac:dyDescent="0.2">
      <c r="I334" s="8"/>
      <c r="J334" s="8"/>
    </row>
    <row r="335" spans="9:10" ht="12.75" customHeight="1" x14ac:dyDescent="0.2">
      <c r="I335" s="8"/>
      <c r="J335" s="8"/>
    </row>
    <row r="336" spans="9:10" ht="12.75" customHeight="1" x14ac:dyDescent="0.2">
      <c r="I336" s="8"/>
      <c r="J336" s="8"/>
    </row>
    <row r="337" spans="9:10" ht="12.75" customHeight="1" x14ac:dyDescent="0.2">
      <c r="I337" s="8"/>
      <c r="J337" s="8"/>
    </row>
    <row r="338" spans="9:10" ht="12.75" customHeight="1" x14ac:dyDescent="0.2">
      <c r="I338" s="8"/>
      <c r="J338" s="8"/>
    </row>
    <row r="339" spans="9:10" ht="12.75" customHeight="1" x14ac:dyDescent="0.2">
      <c r="I339" s="8"/>
      <c r="J339" s="8"/>
    </row>
    <row r="340" spans="9:10" ht="12.75" customHeight="1" x14ac:dyDescent="0.2">
      <c r="I340" s="8"/>
      <c r="J340" s="8"/>
    </row>
    <row r="341" spans="9:10" ht="12.75" customHeight="1" x14ac:dyDescent="0.2">
      <c r="I341" s="8"/>
      <c r="J341" s="8"/>
    </row>
    <row r="342" spans="9:10" ht="12.75" customHeight="1" x14ac:dyDescent="0.2">
      <c r="I342" s="8"/>
      <c r="J342" s="8"/>
    </row>
    <row r="343" spans="9:10" ht="12.75" customHeight="1" x14ac:dyDescent="0.2">
      <c r="I343" s="8"/>
      <c r="J343" s="8"/>
    </row>
    <row r="344" spans="9:10" ht="12.75" customHeight="1" x14ac:dyDescent="0.2">
      <c r="I344" s="8"/>
      <c r="J344" s="8"/>
    </row>
    <row r="345" spans="9:10" ht="12.75" customHeight="1" x14ac:dyDescent="0.2">
      <c r="I345" s="8"/>
      <c r="J345" s="8"/>
    </row>
    <row r="346" spans="9:10" ht="12.75" customHeight="1" x14ac:dyDescent="0.2">
      <c r="I346" s="8"/>
      <c r="J346" s="8"/>
    </row>
    <row r="347" spans="9:10" ht="12.75" customHeight="1" x14ac:dyDescent="0.2">
      <c r="I347" s="8"/>
      <c r="J347" s="8"/>
    </row>
    <row r="348" spans="9:10" ht="12.75" customHeight="1" x14ac:dyDescent="0.2">
      <c r="I348" s="8"/>
      <c r="J348" s="8"/>
    </row>
    <row r="349" spans="9:10" ht="12.75" customHeight="1" x14ac:dyDescent="0.2">
      <c r="I349" s="8"/>
      <c r="J349" s="8"/>
    </row>
    <row r="350" spans="9:10" ht="12.75" customHeight="1" x14ac:dyDescent="0.2">
      <c r="I350" s="8"/>
      <c r="J350" s="8"/>
    </row>
    <row r="351" spans="9:10" ht="12.75" customHeight="1" x14ac:dyDescent="0.2">
      <c r="I351" s="8"/>
      <c r="J351" s="8"/>
    </row>
    <row r="352" spans="9:10" ht="12.75" customHeight="1" x14ac:dyDescent="0.2">
      <c r="I352" s="8"/>
      <c r="J352" s="8"/>
    </row>
    <row r="353" spans="9:10" ht="12.75" customHeight="1" x14ac:dyDescent="0.2">
      <c r="I353" s="8"/>
      <c r="J353" s="8"/>
    </row>
    <row r="354" spans="9:10" ht="12.75" customHeight="1" x14ac:dyDescent="0.2">
      <c r="I354" s="8"/>
      <c r="J354" s="8"/>
    </row>
    <row r="355" spans="9:10" ht="12.75" customHeight="1" x14ac:dyDescent="0.2">
      <c r="I355" s="8"/>
      <c r="J355" s="8"/>
    </row>
    <row r="356" spans="9:10" ht="12.75" customHeight="1" x14ac:dyDescent="0.2">
      <c r="I356" s="8"/>
      <c r="J356" s="8"/>
    </row>
    <row r="357" spans="9:10" ht="12.75" customHeight="1" x14ac:dyDescent="0.2">
      <c r="I357" s="8"/>
      <c r="J357" s="8"/>
    </row>
    <row r="358" spans="9:10" ht="12.75" customHeight="1" x14ac:dyDescent="0.2">
      <c r="I358" s="8"/>
      <c r="J358" s="8"/>
    </row>
    <row r="359" spans="9:10" ht="12.75" customHeight="1" x14ac:dyDescent="0.2">
      <c r="I359" s="8"/>
      <c r="J359" s="8"/>
    </row>
    <row r="360" spans="9:10" ht="12.75" customHeight="1" x14ac:dyDescent="0.2">
      <c r="I360" s="8"/>
      <c r="J360" s="8"/>
    </row>
    <row r="361" spans="9:10" ht="12.75" customHeight="1" x14ac:dyDescent="0.2">
      <c r="I361" s="8"/>
      <c r="J361" s="8"/>
    </row>
    <row r="362" spans="9:10" ht="12.75" customHeight="1" x14ac:dyDescent="0.2">
      <c r="I362" s="8"/>
      <c r="J362" s="8"/>
    </row>
    <row r="363" spans="9:10" ht="12.75" customHeight="1" x14ac:dyDescent="0.2">
      <c r="I363" s="8"/>
      <c r="J363" s="8"/>
    </row>
    <row r="364" spans="9:10" ht="12.75" customHeight="1" x14ac:dyDescent="0.2">
      <c r="I364" s="8"/>
      <c r="J364" s="8"/>
    </row>
    <row r="365" spans="9:10" ht="12.75" customHeight="1" x14ac:dyDescent="0.2">
      <c r="I365" s="8"/>
      <c r="J365" s="8"/>
    </row>
    <row r="366" spans="9:10" ht="12.75" customHeight="1" x14ac:dyDescent="0.2">
      <c r="I366" s="8"/>
      <c r="J366" s="8"/>
    </row>
    <row r="367" spans="9:10" ht="12.75" customHeight="1" x14ac:dyDescent="0.2">
      <c r="I367" s="8"/>
      <c r="J367" s="8"/>
    </row>
    <row r="368" spans="9:10" ht="12.75" customHeight="1" x14ac:dyDescent="0.2">
      <c r="I368" s="8"/>
      <c r="J368" s="8"/>
    </row>
    <row r="369" spans="9:10" ht="12.75" customHeight="1" x14ac:dyDescent="0.2">
      <c r="I369" s="8"/>
      <c r="J369" s="8"/>
    </row>
    <row r="370" spans="9:10" ht="12.75" customHeight="1" x14ac:dyDescent="0.2">
      <c r="I370" s="8"/>
      <c r="J370" s="8"/>
    </row>
    <row r="371" spans="9:10" ht="12.75" customHeight="1" x14ac:dyDescent="0.2">
      <c r="I371" s="8"/>
      <c r="J371" s="8"/>
    </row>
    <row r="372" spans="9:10" ht="12.75" customHeight="1" x14ac:dyDescent="0.2">
      <c r="I372" s="8"/>
      <c r="J372" s="8"/>
    </row>
    <row r="373" spans="9:10" ht="12.75" customHeight="1" x14ac:dyDescent="0.2">
      <c r="I373" s="8"/>
      <c r="J373" s="8"/>
    </row>
    <row r="374" spans="9:10" ht="12.75" customHeight="1" x14ac:dyDescent="0.2">
      <c r="I374" s="8"/>
      <c r="J374" s="8"/>
    </row>
    <row r="375" spans="9:10" ht="12.75" customHeight="1" x14ac:dyDescent="0.2">
      <c r="I375" s="8"/>
      <c r="J375" s="8"/>
    </row>
    <row r="376" spans="9:10" ht="12.75" customHeight="1" x14ac:dyDescent="0.2">
      <c r="I376" s="8"/>
      <c r="J376" s="8"/>
    </row>
    <row r="377" spans="9:10" ht="12.75" customHeight="1" x14ac:dyDescent="0.2">
      <c r="I377" s="8"/>
      <c r="J377" s="8"/>
    </row>
    <row r="378" spans="9:10" ht="12.75" customHeight="1" x14ac:dyDescent="0.2">
      <c r="I378" s="8"/>
      <c r="J378" s="8"/>
    </row>
    <row r="379" spans="9:10" ht="12.75" customHeight="1" x14ac:dyDescent="0.2">
      <c r="I379" s="8"/>
      <c r="J379" s="8"/>
    </row>
    <row r="380" spans="9:10" ht="12.75" customHeight="1" x14ac:dyDescent="0.2">
      <c r="I380" s="8"/>
      <c r="J380" s="8"/>
    </row>
    <row r="381" spans="9:10" ht="12.75" customHeight="1" x14ac:dyDescent="0.2">
      <c r="I381" s="8"/>
      <c r="J381" s="8"/>
    </row>
    <row r="382" spans="9:10" ht="12.75" customHeight="1" x14ac:dyDescent="0.2">
      <c r="I382" s="8"/>
      <c r="J382" s="8"/>
    </row>
    <row r="383" spans="9:10" ht="12.75" customHeight="1" x14ac:dyDescent="0.2">
      <c r="I383" s="8"/>
      <c r="J383" s="8"/>
    </row>
    <row r="384" spans="9:10" ht="12.75" customHeight="1" x14ac:dyDescent="0.2">
      <c r="I384" s="8"/>
      <c r="J384" s="8"/>
    </row>
    <row r="385" spans="9:10" ht="12.75" customHeight="1" x14ac:dyDescent="0.2">
      <c r="I385" s="8"/>
      <c r="J385" s="8"/>
    </row>
    <row r="386" spans="9:10" ht="12.75" customHeight="1" x14ac:dyDescent="0.2">
      <c r="I386" s="8"/>
      <c r="J386" s="8"/>
    </row>
    <row r="387" spans="9:10" ht="12.75" customHeight="1" x14ac:dyDescent="0.2">
      <c r="I387" s="8"/>
      <c r="J387" s="8"/>
    </row>
    <row r="388" spans="9:10" ht="12.75" customHeight="1" x14ac:dyDescent="0.2">
      <c r="I388" s="8"/>
      <c r="J388" s="8"/>
    </row>
    <row r="389" spans="9:10" ht="12.75" customHeight="1" x14ac:dyDescent="0.2">
      <c r="I389" s="8"/>
      <c r="J389" s="8"/>
    </row>
    <row r="390" spans="9:10" ht="12.75" customHeight="1" x14ac:dyDescent="0.2">
      <c r="I390" s="8"/>
      <c r="J390" s="8"/>
    </row>
    <row r="391" spans="9:10" ht="12.75" customHeight="1" x14ac:dyDescent="0.2">
      <c r="I391" s="8"/>
      <c r="J391" s="8"/>
    </row>
    <row r="392" spans="9:10" ht="12.75" customHeight="1" x14ac:dyDescent="0.2">
      <c r="I392" s="8"/>
      <c r="J392" s="8"/>
    </row>
    <row r="393" spans="9:10" ht="12.75" customHeight="1" x14ac:dyDescent="0.2">
      <c r="I393" s="8"/>
      <c r="J393" s="8"/>
    </row>
    <row r="394" spans="9:10" ht="12.75" customHeight="1" x14ac:dyDescent="0.2">
      <c r="I394" s="8"/>
      <c r="J394" s="8"/>
    </row>
    <row r="395" spans="9:10" ht="12.75" customHeight="1" x14ac:dyDescent="0.2">
      <c r="I395" s="8"/>
      <c r="J395" s="8"/>
    </row>
    <row r="396" spans="9:10" ht="12.75" customHeight="1" x14ac:dyDescent="0.2">
      <c r="I396" s="8"/>
      <c r="J396" s="8"/>
    </row>
    <row r="397" spans="9:10" ht="12.75" customHeight="1" x14ac:dyDescent="0.2">
      <c r="I397" s="8"/>
      <c r="J397" s="8"/>
    </row>
    <row r="398" spans="9:10" ht="12.75" customHeight="1" x14ac:dyDescent="0.2">
      <c r="I398" s="8"/>
      <c r="J398" s="8"/>
    </row>
    <row r="399" spans="9:10" ht="12.75" customHeight="1" x14ac:dyDescent="0.2">
      <c r="I399" s="8"/>
      <c r="J399" s="8"/>
    </row>
    <row r="400" spans="9:10" ht="12.75" customHeight="1" x14ac:dyDescent="0.2">
      <c r="I400" s="8"/>
      <c r="J400" s="8"/>
    </row>
    <row r="401" spans="9:10" ht="12.75" customHeight="1" x14ac:dyDescent="0.2">
      <c r="I401" s="8"/>
      <c r="J401" s="8"/>
    </row>
    <row r="402" spans="9:10" ht="12.75" customHeight="1" x14ac:dyDescent="0.2">
      <c r="I402" s="8"/>
      <c r="J402" s="8"/>
    </row>
    <row r="403" spans="9:10" ht="12.75" customHeight="1" x14ac:dyDescent="0.2">
      <c r="I403" s="8"/>
      <c r="J403" s="8"/>
    </row>
    <row r="404" spans="9:10" ht="12.75" customHeight="1" x14ac:dyDescent="0.2">
      <c r="I404" s="8"/>
      <c r="J404" s="8"/>
    </row>
    <row r="405" spans="9:10" ht="12.75" customHeight="1" x14ac:dyDescent="0.2">
      <c r="I405" s="8"/>
      <c r="J405" s="8"/>
    </row>
    <row r="406" spans="9:10" ht="12.75" customHeight="1" x14ac:dyDescent="0.2">
      <c r="I406" s="8"/>
      <c r="J406" s="8"/>
    </row>
    <row r="407" spans="9:10" ht="12.75" customHeight="1" x14ac:dyDescent="0.2">
      <c r="I407" s="8"/>
      <c r="J407" s="8"/>
    </row>
    <row r="408" spans="9:10" ht="12.75" customHeight="1" x14ac:dyDescent="0.2">
      <c r="I408" s="8"/>
      <c r="J408" s="8"/>
    </row>
    <row r="409" spans="9:10" ht="12.75" customHeight="1" x14ac:dyDescent="0.2">
      <c r="I409" s="8"/>
      <c r="J409" s="8"/>
    </row>
    <row r="410" spans="9:10" ht="12.75" customHeight="1" x14ac:dyDescent="0.2">
      <c r="I410" s="8"/>
      <c r="J410" s="8"/>
    </row>
    <row r="411" spans="9:10" ht="12.75" customHeight="1" x14ac:dyDescent="0.2">
      <c r="I411" s="8"/>
      <c r="J411" s="8"/>
    </row>
    <row r="412" spans="9:10" ht="12.75" customHeight="1" x14ac:dyDescent="0.2">
      <c r="I412" s="8"/>
      <c r="J412" s="8"/>
    </row>
    <row r="413" spans="9:10" ht="12.75" customHeight="1" x14ac:dyDescent="0.2">
      <c r="I413" s="8"/>
      <c r="J413" s="8"/>
    </row>
    <row r="414" spans="9:10" ht="12.75" customHeight="1" x14ac:dyDescent="0.2">
      <c r="I414" s="8"/>
      <c r="J414" s="8"/>
    </row>
    <row r="415" spans="9:10" ht="12.75" customHeight="1" x14ac:dyDescent="0.2">
      <c r="I415" s="8"/>
      <c r="J415" s="8"/>
    </row>
    <row r="416" spans="9:10" ht="12.75" customHeight="1" x14ac:dyDescent="0.2">
      <c r="I416" s="8"/>
      <c r="J416" s="8"/>
    </row>
    <row r="417" spans="9:10" ht="12.75" customHeight="1" x14ac:dyDescent="0.2">
      <c r="I417" s="8"/>
      <c r="J417" s="8"/>
    </row>
    <row r="418" spans="9:10" ht="12.75" customHeight="1" x14ac:dyDescent="0.2">
      <c r="I418" s="8"/>
      <c r="J418" s="8"/>
    </row>
    <row r="419" spans="9:10" ht="12.75" customHeight="1" x14ac:dyDescent="0.2">
      <c r="I419" s="8"/>
      <c r="J419" s="8"/>
    </row>
    <row r="420" spans="9:10" ht="12.75" customHeight="1" x14ac:dyDescent="0.2">
      <c r="I420" s="8"/>
      <c r="J420" s="8"/>
    </row>
    <row r="421" spans="9:10" ht="12.75" customHeight="1" x14ac:dyDescent="0.2">
      <c r="I421" s="8"/>
      <c r="J421" s="8"/>
    </row>
    <row r="422" spans="9:10" ht="12.75" customHeight="1" x14ac:dyDescent="0.2">
      <c r="I422" s="8"/>
      <c r="J422" s="8"/>
    </row>
    <row r="423" spans="9:10" ht="12.75" customHeight="1" x14ac:dyDescent="0.2">
      <c r="I423" s="8"/>
      <c r="J423" s="8"/>
    </row>
    <row r="424" spans="9:10" ht="12.75" customHeight="1" x14ac:dyDescent="0.2">
      <c r="I424" s="8"/>
      <c r="J424" s="8"/>
    </row>
    <row r="425" spans="9:10" ht="12.75" customHeight="1" x14ac:dyDescent="0.2">
      <c r="I425" s="8"/>
      <c r="J425" s="8"/>
    </row>
    <row r="426" spans="9:10" ht="12.75" customHeight="1" x14ac:dyDescent="0.2">
      <c r="I426" s="8"/>
      <c r="J426" s="8"/>
    </row>
    <row r="427" spans="9:10" ht="12.75" customHeight="1" x14ac:dyDescent="0.2">
      <c r="I427" s="8"/>
      <c r="J427" s="8"/>
    </row>
    <row r="428" spans="9:10" ht="12.75" customHeight="1" x14ac:dyDescent="0.2">
      <c r="I428" s="8"/>
      <c r="J428" s="8"/>
    </row>
    <row r="429" spans="9:10" ht="12.75" customHeight="1" x14ac:dyDescent="0.2">
      <c r="I429" s="8"/>
      <c r="J429" s="8"/>
    </row>
    <row r="430" spans="9:10" ht="12.75" customHeight="1" x14ac:dyDescent="0.2">
      <c r="I430" s="8"/>
      <c r="J430" s="8"/>
    </row>
    <row r="431" spans="9:10" ht="12.75" customHeight="1" x14ac:dyDescent="0.2">
      <c r="I431" s="8"/>
      <c r="J431" s="8"/>
    </row>
    <row r="432" spans="9:10" ht="12.75" customHeight="1" x14ac:dyDescent="0.2">
      <c r="I432" s="8"/>
      <c r="J432" s="8"/>
    </row>
    <row r="433" spans="9:10" ht="12.75" customHeight="1" x14ac:dyDescent="0.2">
      <c r="I433" s="8"/>
      <c r="J433" s="8"/>
    </row>
    <row r="434" spans="9:10" ht="12.75" customHeight="1" x14ac:dyDescent="0.2">
      <c r="I434" s="8"/>
      <c r="J434" s="8"/>
    </row>
    <row r="435" spans="9:10" ht="12.75" customHeight="1" x14ac:dyDescent="0.2">
      <c r="I435" s="8"/>
      <c r="J435" s="8"/>
    </row>
    <row r="436" spans="9:10" ht="12.75" customHeight="1" x14ac:dyDescent="0.2">
      <c r="I436" s="8"/>
      <c r="J436" s="8"/>
    </row>
    <row r="437" spans="9:10" ht="12.75" customHeight="1" x14ac:dyDescent="0.2">
      <c r="I437" s="8"/>
      <c r="J437" s="8"/>
    </row>
    <row r="438" spans="9:10" ht="12.75" customHeight="1" x14ac:dyDescent="0.2">
      <c r="I438" s="8"/>
      <c r="J438" s="8"/>
    </row>
    <row r="439" spans="9:10" ht="12.75" customHeight="1" x14ac:dyDescent="0.2">
      <c r="I439" s="8"/>
      <c r="J439" s="8"/>
    </row>
    <row r="440" spans="9:10" ht="12.75" customHeight="1" x14ac:dyDescent="0.2">
      <c r="I440" s="8"/>
      <c r="J440" s="8"/>
    </row>
    <row r="441" spans="9:10" ht="12.75" customHeight="1" x14ac:dyDescent="0.2">
      <c r="I441" s="8"/>
      <c r="J441" s="8"/>
    </row>
    <row r="442" spans="9:10" ht="12.75" customHeight="1" x14ac:dyDescent="0.2">
      <c r="I442" s="8"/>
      <c r="J442" s="8"/>
    </row>
    <row r="443" spans="9:10" ht="12.75" customHeight="1" x14ac:dyDescent="0.2">
      <c r="I443" s="8"/>
      <c r="J443" s="8"/>
    </row>
    <row r="444" spans="9:10" ht="12.75" customHeight="1" x14ac:dyDescent="0.2">
      <c r="I444" s="8"/>
      <c r="J444" s="8"/>
    </row>
    <row r="445" spans="9:10" ht="12.75" customHeight="1" x14ac:dyDescent="0.2">
      <c r="I445" s="8"/>
      <c r="J445" s="8"/>
    </row>
    <row r="446" spans="9:10" ht="12.75" customHeight="1" x14ac:dyDescent="0.2">
      <c r="I446" s="8"/>
      <c r="J446" s="8"/>
    </row>
    <row r="447" spans="9:10" ht="12.75" customHeight="1" x14ac:dyDescent="0.2">
      <c r="I447" s="8"/>
      <c r="J447" s="8"/>
    </row>
    <row r="448" spans="9:10" ht="12.75" customHeight="1" x14ac:dyDescent="0.2">
      <c r="I448" s="8"/>
      <c r="J448" s="8"/>
    </row>
    <row r="449" spans="9:10" ht="12.75" customHeight="1" x14ac:dyDescent="0.2">
      <c r="I449" s="8"/>
      <c r="J449" s="8"/>
    </row>
    <row r="450" spans="9:10" ht="12.75" customHeight="1" x14ac:dyDescent="0.2">
      <c r="I450" s="8"/>
      <c r="J450" s="8"/>
    </row>
    <row r="451" spans="9:10" ht="12.75" customHeight="1" x14ac:dyDescent="0.2">
      <c r="I451" s="8"/>
      <c r="J451" s="8"/>
    </row>
    <row r="452" spans="9:10" ht="12.75" customHeight="1" x14ac:dyDescent="0.2">
      <c r="I452" s="8"/>
      <c r="J452" s="8"/>
    </row>
    <row r="453" spans="9:10" ht="12.75" customHeight="1" x14ac:dyDescent="0.2">
      <c r="I453" s="8"/>
      <c r="J453" s="8"/>
    </row>
    <row r="454" spans="9:10" ht="12.75" customHeight="1" x14ac:dyDescent="0.2">
      <c r="I454" s="8"/>
      <c r="J454" s="8"/>
    </row>
    <row r="455" spans="9:10" ht="12.75" customHeight="1" x14ac:dyDescent="0.2">
      <c r="I455" s="8"/>
      <c r="J455" s="8"/>
    </row>
    <row r="456" spans="9:10" ht="12.75" customHeight="1" x14ac:dyDescent="0.2">
      <c r="I456" s="8"/>
      <c r="J456" s="8"/>
    </row>
    <row r="457" spans="9:10" ht="12.75" customHeight="1" x14ac:dyDescent="0.2">
      <c r="I457" s="8"/>
      <c r="J457" s="8"/>
    </row>
    <row r="458" spans="9:10" ht="12.75" customHeight="1" x14ac:dyDescent="0.2">
      <c r="I458" s="8"/>
      <c r="J458" s="8"/>
    </row>
    <row r="459" spans="9:10" ht="12.75" customHeight="1" x14ac:dyDescent="0.2">
      <c r="I459" s="8"/>
      <c r="J459" s="8"/>
    </row>
    <row r="460" spans="9:10" ht="12.75" customHeight="1" x14ac:dyDescent="0.2">
      <c r="I460" s="8"/>
      <c r="J460" s="8"/>
    </row>
    <row r="461" spans="9:10" ht="12.75" customHeight="1" x14ac:dyDescent="0.2">
      <c r="I461" s="8"/>
      <c r="J461" s="8"/>
    </row>
    <row r="462" spans="9:10" ht="12.75" customHeight="1" x14ac:dyDescent="0.2">
      <c r="I462" s="8"/>
      <c r="J462" s="8"/>
    </row>
    <row r="463" spans="9:10" ht="12.75" customHeight="1" x14ac:dyDescent="0.2">
      <c r="I463" s="8"/>
      <c r="J463" s="8"/>
    </row>
    <row r="464" spans="9:10" ht="12.75" customHeight="1" x14ac:dyDescent="0.2">
      <c r="I464" s="8"/>
      <c r="J464" s="8"/>
    </row>
    <row r="465" spans="9:10" ht="12.75" customHeight="1" x14ac:dyDescent="0.2">
      <c r="I465" s="8"/>
      <c r="J465" s="8"/>
    </row>
    <row r="466" spans="9:10" ht="12.75" customHeight="1" x14ac:dyDescent="0.2">
      <c r="I466" s="8"/>
      <c r="J466" s="8"/>
    </row>
    <row r="467" spans="9:10" ht="12.75" customHeight="1" x14ac:dyDescent="0.2">
      <c r="I467" s="8"/>
      <c r="J467" s="8"/>
    </row>
    <row r="468" spans="9:10" ht="12.75" customHeight="1" x14ac:dyDescent="0.2">
      <c r="I468" s="8"/>
      <c r="J468" s="8"/>
    </row>
    <row r="469" spans="9:10" ht="12.75" customHeight="1" x14ac:dyDescent="0.2">
      <c r="I469" s="8"/>
      <c r="J469" s="8"/>
    </row>
    <row r="470" spans="9:10" ht="12.75" customHeight="1" x14ac:dyDescent="0.2">
      <c r="I470" s="8"/>
      <c r="J470" s="8"/>
    </row>
    <row r="471" spans="9:10" ht="12.75" customHeight="1" x14ac:dyDescent="0.2">
      <c r="I471" s="8"/>
      <c r="J471" s="8"/>
    </row>
    <row r="472" spans="9:10" ht="12.75" customHeight="1" x14ac:dyDescent="0.2">
      <c r="I472" s="8"/>
      <c r="J472" s="8"/>
    </row>
    <row r="473" spans="9:10" ht="12.75" customHeight="1" x14ac:dyDescent="0.2">
      <c r="I473" s="8"/>
      <c r="J473" s="8"/>
    </row>
    <row r="474" spans="9:10" ht="12.75" customHeight="1" x14ac:dyDescent="0.2">
      <c r="I474" s="8"/>
      <c r="J474" s="8"/>
    </row>
    <row r="475" spans="9:10" ht="12.75" customHeight="1" x14ac:dyDescent="0.2">
      <c r="I475" s="8"/>
      <c r="J475" s="8"/>
    </row>
    <row r="476" spans="9:10" ht="12.75" customHeight="1" x14ac:dyDescent="0.2">
      <c r="I476" s="8"/>
      <c r="J476" s="8"/>
    </row>
    <row r="477" spans="9:10" ht="12.75" customHeight="1" x14ac:dyDescent="0.2">
      <c r="I477" s="8"/>
      <c r="J477" s="8"/>
    </row>
    <row r="478" spans="9:10" ht="12.75" customHeight="1" x14ac:dyDescent="0.2">
      <c r="I478" s="8"/>
      <c r="J478" s="8"/>
    </row>
    <row r="479" spans="9:10" ht="12.75" customHeight="1" x14ac:dyDescent="0.2">
      <c r="I479" s="8"/>
      <c r="J479" s="8"/>
    </row>
    <row r="480" spans="9:10" ht="12.75" customHeight="1" x14ac:dyDescent="0.2">
      <c r="I480" s="8"/>
      <c r="J480" s="8"/>
    </row>
    <row r="481" spans="9:10" ht="12.75" customHeight="1" x14ac:dyDescent="0.2">
      <c r="I481" s="8"/>
      <c r="J481" s="8"/>
    </row>
    <row r="482" spans="9:10" ht="12.75" customHeight="1" x14ac:dyDescent="0.2">
      <c r="I482" s="8"/>
      <c r="J482" s="8"/>
    </row>
    <row r="483" spans="9:10" ht="12.75" customHeight="1" x14ac:dyDescent="0.2">
      <c r="I483" s="8"/>
      <c r="J483" s="8"/>
    </row>
    <row r="484" spans="9:10" ht="12.75" customHeight="1" x14ac:dyDescent="0.2">
      <c r="I484" s="8"/>
      <c r="J484" s="8"/>
    </row>
    <row r="485" spans="9:10" ht="12.75" customHeight="1" x14ac:dyDescent="0.2">
      <c r="I485" s="8"/>
      <c r="J485" s="8"/>
    </row>
    <row r="486" spans="9:10" ht="12.75" customHeight="1" x14ac:dyDescent="0.2">
      <c r="I486" s="8"/>
      <c r="J486" s="8"/>
    </row>
    <row r="487" spans="9:10" ht="12.75" customHeight="1" x14ac:dyDescent="0.2">
      <c r="I487" s="8"/>
      <c r="J487" s="8"/>
    </row>
    <row r="488" spans="9:10" ht="12.75" customHeight="1" x14ac:dyDescent="0.2">
      <c r="I488" s="8"/>
      <c r="J488" s="8"/>
    </row>
    <row r="489" spans="9:10" ht="12.75" customHeight="1" x14ac:dyDescent="0.2">
      <c r="I489" s="8"/>
      <c r="J489" s="8"/>
    </row>
    <row r="490" spans="9:10" ht="12.75" customHeight="1" x14ac:dyDescent="0.2">
      <c r="I490" s="8"/>
      <c r="J490" s="8"/>
    </row>
    <row r="491" spans="9:10" ht="12.75" customHeight="1" x14ac:dyDescent="0.2">
      <c r="I491" s="8"/>
      <c r="J491" s="8"/>
    </row>
    <row r="492" spans="9:10" ht="12.75" customHeight="1" x14ac:dyDescent="0.2">
      <c r="I492" s="8"/>
      <c r="J492" s="8"/>
    </row>
    <row r="493" spans="9:10" ht="12.75" customHeight="1" x14ac:dyDescent="0.2">
      <c r="I493" s="8"/>
      <c r="J493" s="8"/>
    </row>
    <row r="494" spans="9:10" ht="12.75" customHeight="1" x14ac:dyDescent="0.2">
      <c r="I494" s="8"/>
      <c r="J494" s="8"/>
    </row>
    <row r="495" spans="9:10" ht="12.75" customHeight="1" x14ac:dyDescent="0.2">
      <c r="I495" s="8"/>
      <c r="J495" s="8"/>
    </row>
    <row r="496" spans="9:10" ht="12.75" customHeight="1" x14ac:dyDescent="0.2">
      <c r="I496" s="8"/>
      <c r="J496" s="8"/>
    </row>
    <row r="497" spans="9:10" ht="12.75" customHeight="1" x14ac:dyDescent="0.2">
      <c r="I497" s="8"/>
      <c r="J497" s="8"/>
    </row>
    <row r="498" spans="9:10" ht="12.75" customHeight="1" x14ac:dyDescent="0.2">
      <c r="I498" s="8"/>
      <c r="J498" s="8"/>
    </row>
    <row r="499" spans="9:10" ht="12.75" customHeight="1" x14ac:dyDescent="0.2">
      <c r="I499" s="8"/>
      <c r="J499" s="8"/>
    </row>
    <row r="500" spans="9:10" ht="12.75" customHeight="1" x14ac:dyDescent="0.2">
      <c r="I500" s="8"/>
      <c r="J500" s="8"/>
    </row>
    <row r="501" spans="9:10" ht="12.75" customHeight="1" x14ac:dyDescent="0.2">
      <c r="I501" s="8"/>
      <c r="J501" s="8"/>
    </row>
    <row r="502" spans="9:10" ht="12.75" customHeight="1" x14ac:dyDescent="0.2">
      <c r="I502" s="8"/>
      <c r="J502" s="8"/>
    </row>
    <row r="503" spans="9:10" ht="12.75" customHeight="1" x14ac:dyDescent="0.2">
      <c r="I503" s="8"/>
      <c r="J503" s="8"/>
    </row>
    <row r="504" spans="9:10" ht="12.75" customHeight="1" x14ac:dyDescent="0.2">
      <c r="I504" s="8"/>
      <c r="J504" s="8"/>
    </row>
    <row r="505" spans="9:10" ht="12.75" customHeight="1" x14ac:dyDescent="0.2">
      <c r="I505" s="8"/>
      <c r="J505" s="8"/>
    </row>
    <row r="506" spans="9:10" ht="12.75" customHeight="1" x14ac:dyDescent="0.2">
      <c r="I506" s="8"/>
      <c r="J506" s="8"/>
    </row>
    <row r="507" spans="9:10" ht="12.75" customHeight="1" x14ac:dyDescent="0.2">
      <c r="I507" s="8"/>
      <c r="J507" s="8"/>
    </row>
    <row r="508" spans="9:10" ht="12.75" customHeight="1" x14ac:dyDescent="0.2">
      <c r="I508" s="8"/>
      <c r="J508" s="8"/>
    </row>
    <row r="509" spans="9:10" ht="12.75" customHeight="1" x14ac:dyDescent="0.2">
      <c r="I509" s="8"/>
      <c r="J509" s="8"/>
    </row>
    <row r="510" spans="9:10" ht="12.75" customHeight="1" x14ac:dyDescent="0.2">
      <c r="I510" s="8"/>
      <c r="J510" s="8"/>
    </row>
    <row r="511" spans="9:10" ht="12.75" customHeight="1" x14ac:dyDescent="0.2">
      <c r="I511" s="8"/>
      <c r="J511" s="8"/>
    </row>
    <row r="512" spans="9:10" ht="12.75" customHeight="1" x14ac:dyDescent="0.2">
      <c r="I512" s="8"/>
      <c r="J512" s="8"/>
    </row>
    <row r="513" spans="9:10" ht="12.75" customHeight="1" x14ac:dyDescent="0.2">
      <c r="I513" s="8"/>
      <c r="J513" s="8"/>
    </row>
    <row r="514" spans="9:10" ht="12.75" customHeight="1" x14ac:dyDescent="0.2">
      <c r="I514" s="8"/>
      <c r="J514" s="8"/>
    </row>
    <row r="515" spans="9:10" ht="12.75" customHeight="1" x14ac:dyDescent="0.2">
      <c r="I515" s="8"/>
      <c r="J515" s="8"/>
    </row>
    <row r="516" spans="9:10" ht="12.75" customHeight="1" x14ac:dyDescent="0.2">
      <c r="I516" s="8"/>
      <c r="J516" s="8"/>
    </row>
    <row r="517" spans="9:10" ht="12.75" customHeight="1" x14ac:dyDescent="0.2">
      <c r="I517" s="8"/>
      <c r="J517" s="8"/>
    </row>
    <row r="518" spans="9:10" ht="12.75" customHeight="1" x14ac:dyDescent="0.2">
      <c r="I518" s="8"/>
      <c r="J518" s="8"/>
    </row>
    <row r="519" spans="9:10" ht="12.75" customHeight="1" x14ac:dyDescent="0.2">
      <c r="I519" s="8"/>
      <c r="J519" s="8"/>
    </row>
    <row r="520" spans="9:10" ht="12.75" customHeight="1" x14ac:dyDescent="0.2">
      <c r="I520" s="8"/>
      <c r="J520" s="8"/>
    </row>
    <row r="521" spans="9:10" ht="12.75" customHeight="1" x14ac:dyDescent="0.2">
      <c r="I521" s="8"/>
      <c r="J521" s="8"/>
    </row>
    <row r="522" spans="9:10" ht="12.75" customHeight="1" x14ac:dyDescent="0.2">
      <c r="I522" s="8"/>
      <c r="J522" s="8"/>
    </row>
    <row r="523" spans="9:10" ht="12.75" customHeight="1" x14ac:dyDescent="0.2">
      <c r="I523" s="8"/>
      <c r="J523" s="8"/>
    </row>
    <row r="524" spans="9:10" ht="12.75" customHeight="1" x14ac:dyDescent="0.2">
      <c r="I524" s="8"/>
      <c r="J524" s="8"/>
    </row>
    <row r="525" spans="9:10" ht="12.75" customHeight="1" x14ac:dyDescent="0.2">
      <c r="I525" s="8"/>
      <c r="J525" s="8"/>
    </row>
    <row r="526" spans="9:10" ht="12.75" customHeight="1" x14ac:dyDescent="0.2">
      <c r="I526" s="8"/>
      <c r="J526" s="8"/>
    </row>
    <row r="527" spans="9:10" ht="12.75" customHeight="1" x14ac:dyDescent="0.2">
      <c r="I527" s="8"/>
      <c r="J527" s="8"/>
    </row>
    <row r="528" spans="9:10" ht="12.75" customHeight="1" x14ac:dyDescent="0.2">
      <c r="I528" s="8"/>
      <c r="J528" s="8"/>
    </row>
    <row r="529" spans="9:10" ht="12.75" customHeight="1" x14ac:dyDescent="0.2">
      <c r="I529" s="8"/>
      <c r="J529" s="8"/>
    </row>
    <row r="530" spans="9:10" ht="12.75" customHeight="1" x14ac:dyDescent="0.2">
      <c r="I530" s="8"/>
      <c r="J530" s="8"/>
    </row>
    <row r="531" spans="9:10" ht="12.75" customHeight="1" x14ac:dyDescent="0.2">
      <c r="I531" s="8"/>
      <c r="J531" s="8"/>
    </row>
    <row r="532" spans="9:10" ht="12.75" customHeight="1" x14ac:dyDescent="0.2">
      <c r="I532" s="8"/>
      <c r="J532" s="8"/>
    </row>
    <row r="533" spans="9:10" ht="12.75" customHeight="1" x14ac:dyDescent="0.2">
      <c r="I533" s="8"/>
      <c r="J533" s="8"/>
    </row>
    <row r="534" spans="9:10" ht="12.75" customHeight="1" x14ac:dyDescent="0.2">
      <c r="I534" s="8"/>
      <c r="J534" s="8"/>
    </row>
    <row r="535" spans="9:10" ht="12.75" customHeight="1" x14ac:dyDescent="0.2">
      <c r="I535" s="8"/>
      <c r="J535" s="8"/>
    </row>
    <row r="536" spans="9:10" ht="12.75" customHeight="1" x14ac:dyDescent="0.2">
      <c r="I536" s="8"/>
      <c r="J536" s="8"/>
    </row>
    <row r="537" spans="9:10" ht="12.75" customHeight="1" x14ac:dyDescent="0.2">
      <c r="I537" s="8"/>
      <c r="J537" s="8"/>
    </row>
    <row r="538" spans="9:10" ht="12.75" customHeight="1" x14ac:dyDescent="0.2">
      <c r="I538" s="8"/>
      <c r="J538" s="8"/>
    </row>
    <row r="539" spans="9:10" ht="12.75" customHeight="1" x14ac:dyDescent="0.2">
      <c r="I539" s="8"/>
      <c r="J539" s="8"/>
    </row>
    <row r="540" spans="9:10" ht="12.75" customHeight="1" x14ac:dyDescent="0.2">
      <c r="I540" s="8"/>
      <c r="J540" s="8"/>
    </row>
    <row r="541" spans="9:10" ht="12.75" customHeight="1" x14ac:dyDescent="0.2">
      <c r="I541" s="8"/>
      <c r="J541" s="8"/>
    </row>
    <row r="542" spans="9:10" ht="12.75" customHeight="1" x14ac:dyDescent="0.2">
      <c r="I542" s="8"/>
      <c r="J542" s="8"/>
    </row>
    <row r="543" spans="9:10" ht="12.75" customHeight="1" x14ac:dyDescent="0.2">
      <c r="I543" s="8"/>
      <c r="J543" s="8"/>
    </row>
    <row r="544" spans="9:10" ht="12.75" customHeight="1" x14ac:dyDescent="0.2">
      <c r="I544" s="8"/>
      <c r="J544" s="8"/>
    </row>
    <row r="545" spans="9:10" ht="12.75" customHeight="1" x14ac:dyDescent="0.2">
      <c r="I545" s="8"/>
      <c r="J545" s="8"/>
    </row>
    <row r="546" spans="9:10" ht="12.75" customHeight="1" x14ac:dyDescent="0.2">
      <c r="I546" s="8"/>
      <c r="J546" s="8"/>
    </row>
    <row r="547" spans="9:10" ht="12.75" customHeight="1" x14ac:dyDescent="0.2">
      <c r="I547" s="8"/>
      <c r="J547" s="8"/>
    </row>
    <row r="548" spans="9:10" ht="12.75" customHeight="1" x14ac:dyDescent="0.2">
      <c r="I548" s="8"/>
      <c r="J548" s="8"/>
    </row>
    <row r="549" spans="9:10" ht="12.75" customHeight="1" x14ac:dyDescent="0.2">
      <c r="I549" s="8"/>
      <c r="J549" s="8"/>
    </row>
    <row r="550" spans="9:10" ht="12.75" customHeight="1" x14ac:dyDescent="0.2">
      <c r="I550" s="8"/>
      <c r="J550" s="8"/>
    </row>
    <row r="551" spans="9:10" ht="12.75" customHeight="1" x14ac:dyDescent="0.2">
      <c r="I551" s="8"/>
      <c r="J551" s="8"/>
    </row>
    <row r="552" spans="9:10" ht="12.75" customHeight="1" x14ac:dyDescent="0.2">
      <c r="I552" s="8"/>
      <c r="J552" s="8"/>
    </row>
    <row r="553" spans="9:10" ht="12.75" customHeight="1" x14ac:dyDescent="0.2">
      <c r="I553" s="8"/>
      <c r="J553" s="8"/>
    </row>
    <row r="554" spans="9:10" ht="12.75" customHeight="1" x14ac:dyDescent="0.2">
      <c r="I554" s="8"/>
      <c r="J554" s="8"/>
    </row>
    <row r="555" spans="9:10" ht="12.75" customHeight="1" x14ac:dyDescent="0.2">
      <c r="I555" s="8"/>
      <c r="J555" s="8"/>
    </row>
    <row r="556" spans="9:10" ht="12.75" customHeight="1" x14ac:dyDescent="0.2">
      <c r="I556" s="8"/>
      <c r="J556" s="8"/>
    </row>
    <row r="557" spans="9:10" ht="12.75" customHeight="1" x14ac:dyDescent="0.2">
      <c r="I557" s="8"/>
      <c r="J557" s="8"/>
    </row>
    <row r="558" spans="9:10" ht="12.75" customHeight="1" x14ac:dyDescent="0.2">
      <c r="I558" s="8"/>
      <c r="J558" s="8"/>
    </row>
    <row r="559" spans="9:10" ht="12.75" customHeight="1" x14ac:dyDescent="0.2">
      <c r="I559" s="8"/>
      <c r="J559" s="8"/>
    </row>
    <row r="560" spans="9:10" ht="12.75" customHeight="1" x14ac:dyDescent="0.2">
      <c r="I560" s="8"/>
      <c r="J560" s="8"/>
    </row>
    <row r="561" spans="9:10" ht="12.75" customHeight="1" x14ac:dyDescent="0.2">
      <c r="I561" s="8"/>
      <c r="J561" s="8"/>
    </row>
    <row r="562" spans="9:10" ht="12.75" customHeight="1" x14ac:dyDescent="0.2">
      <c r="I562" s="8"/>
      <c r="J562" s="8"/>
    </row>
    <row r="563" spans="9:10" ht="12.75" customHeight="1" x14ac:dyDescent="0.2">
      <c r="I563" s="8"/>
      <c r="J563" s="8"/>
    </row>
    <row r="564" spans="9:10" ht="12.75" customHeight="1" x14ac:dyDescent="0.2">
      <c r="I564" s="8"/>
      <c r="J564" s="8"/>
    </row>
    <row r="565" spans="9:10" ht="12.75" customHeight="1" x14ac:dyDescent="0.2">
      <c r="I565" s="8"/>
      <c r="J565" s="8"/>
    </row>
    <row r="566" spans="9:10" ht="12.75" customHeight="1" x14ac:dyDescent="0.2">
      <c r="I566" s="8"/>
      <c r="J566" s="8"/>
    </row>
    <row r="567" spans="9:10" ht="12.75" customHeight="1" x14ac:dyDescent="0.2">
      <c r="I567" s="8"/>
      <c r="J567" s="8"/>
    </row>
    <row r="568" spans="9:10" ht="12.75" customHeight="1" x14ac:dyDescent="0.2">
      <c r="I568" s="8"/>
      <c r="J568" s="8"/>
    </row>
    <row r="569" spans="9:10" ht="12.75" customHeight="1" x14ac:dyDescent="0.2">
      <c r="I569" s="8"/>
      <c r="J569" s="8"/>
    </row>
    <row r="570" spans="9:10" ht="12.75" customHeight="1" x14ac:dyDescent="0.2">
      <c r="I570" s="8"/>
      <c r="J570" s="8"/>
    </row>
    <row r="571" spans="9:10" ht="12.75" customHeight="1" x14ac:dyDescent="0.2">
      <c r="I571" s="8"/>
      <c r="J571" s="8"/>
    </row>
    <row r="572" spans="9:10" ht="12.75" customHeight="1" x14ac:dyDescent="0.2">
      <c r="I572" s="8"/>
      <c r="J572" s="8"/>
    </row>
    <row r="573" spans="9:10" ht="12.75" customHeight="1" x14ac:dyDescent="0.2">
      <c r="I573" s="8"/>
      <c r="J573" s="8"/>
    </row>
    <row r="574" spans="9:10" ht="12.75" customHeight="1" x14ac:dyDescent="0.2">
      <c r="I574" s="8"/>
      <c r="J574" s="8"/>
    </row>
    <row r="575" spans="9:10" ht="12.75" customHeight="1" x14ac:dyDescent="0.2">
      <c r="I575" s="8"/>
      <c r="J575" s="8"/>
    </row>
    <row r="576" spans="9:10" ht="12.75" customHeight="1" x14ac:dyDescent="0.2">
      <c r="I576" s="8"/>
      <c r="J576" s="8"/>
    </row>
    <row r="577" spans="9:10" ht="12.75" customHeight="1" x14ac:dyDescent="0.2">
      <c r="I577" s="8"/>
      <c r="J577" s="8"/>
    </row>
    <row r="578" spans="9:10" ht="12.75" customHeight="1" x14ac:dyDescent="0.2">
      <c r="I578" s="8"/>
      <c r="J578" s="8"/>
    </row>
    <row r="579" spans="9:10" ht="12.75" customHeight="1" x14ac:dyDescent="0.2">
      <c r="I579" s="8"/>
      <c r="J579" s="8"/>
    </row>
    <row r="580" spans="9:10" ht="12.75" customHeight="1" x14ac:dyDescent="0.2">
      <c r="I580" s="8"/>
      <c r="J580" s="8"/>
    </row>
    <row r="581" spans="9:10" ht="12.75" customHeight="1" x14ac:dyDescent="0.2">
      <c r="I581" s="8"/>
      <c r="J581" s="8"/>
    </row>
    <row r="582" spans="9:10" ht="12.75" customHeight="1" x14ac:dyDescent="0.2">
      <c r="I582" s="8"/>
      <c r="J582" s="8"/>
    </row>
    <row r="583" spans="9:10" ht="12.75" customHeight="1" x14ac:dyDescent="0.2">
      <c r="I583" s="8"/>
      <c r="J583" s="8"/>
    </row>
    <row r="584" spans="9:10" ht="12.75" customHeight="1" x14ac:dyDescent="0.2">
      <c r="I584" s="8"/>
      <c r="J584" s="8"/>
    </row>
    <row r="585" spans="9:10" ht="12.75" customHeight="1" x14ac:dyDescent="0.2">
      <c r="I585" s="8"/>
      <c r="J585" s="8"/>
    </row>
    <row r="586" spans="9:10" ht="12.75" customHeight="1" x14ac:dyDescent="0.2">
      <c r="I586" s="8"/>
      <c r="J586" s="8"/>
    </row>
    <row r="587" spans="9:10" ht="12.75" customHeight="1" x14ac:dyDescent="0.2">
      <c r="I587" s="8"/>
      <c r="J587" s="8"/>
    </row>
    <row r="588" spans="9:10" ht="12.75" customHeight="1" x14ac:dyDescent="0.2">
      <c r="I588" s="8"/>
      <c r="J588" s="8"/>
    </row>
    <row r="589" spans="9:10" ht="12.75" customHeight="1" x14ac:dyDescent="0.2">
      <c r="I589" s="8"/>
      <c r="J589" s="8"/>
    </row>
    <row r="590" spans="9:10" ht="12.75" customHeight="1" x14ac:dyDescent="0.2">
      <c r="I590" s="8"/>
      <c r="J590" s="8"/>
    </row>
    <row r="591" spans="9:10" ht="12.75" customHeight="1" x14ac:dyDescent="0.2">
      <c r="I591" s="8"/>
      <c r="J591" s="8"/>
    </row>
    <row r="592" spans="9:10" ht="12.75" customHeight="1" x14ac:dyDescent="0.2">
      <c r="I592" s="8"/>
      <c r="J592" s="8"/>
    </row>
    <row r="593" spans="9:10" ht="12.75" customHeight="1" x14ac:dyDescent="0.2">
      <c r="I593" s="8"/>
      <c r="J593" s="8"/>
    </row>
    <row r="594" spans="9:10" ht="12.75" customHeight="1" x14ac:dyDescent="0.2">
      <c r="I594" s="8"/>
      <c r="J594" s="8"/>
    </row>
    <row r="595" spans="9:10" ht="12.75" customHeight="1" x14ac:dyDescent="0.2">
      <c r="I595" s="8"/>
      <c r="J595" s="8"/>
    </row>
    <row r="596" spans="9:10" ht="12.75" customHeight="1" x14ac:dyDescent="0.2">
      <c r="I596" s="8"/>
      <c r="J596" s="8"/>
    </row>
    <row r="597" spans="9:10" ht="12.75" customHeight="1" x14ac:dyDescent="0.2">
      <c r="I597" s="8"/>
      <c r="J597" s="8"/>
    </row>
    <row r="598" spans="9:10" ht="12.75" customHeight="1" x14ac:dyDescent="0.2">
      <c r="I598" s="8"/>
      <c r="J598" s="8"/>
    </row>
    <row r="599" spans="9:10" ht="12.75" customHeight="1" x14ac:dyDescent="0.2">
      <c r="I599" s="8"/>
      <c r="J599" s="8"/>
    </row>
    <row r="600" spans="9:10" ht="12.75" customHeight="1" x14ac:dyDescent="0.2">
      <c r="I600" s="8"/>
      <c r="J600" s="8"/>
    </row>
    <row r="601" spans="9:10" ht="12.75" customHeight="1" x14ac:dyDescent="0.2">
      <c r="I601" s="8"/>
      <c r="J601" s="8"/>
    </row>
    <row r="602" spans="9:10" ht="12.75" customHeight="1" x14ac:dyDescent="0.2">
      <c r="I602" s="8"/>
      <c r="J602" s="8"/>
    </row>
    <row r="603" spans="9:10" ht="12.75" customHeight="1" x14ac:dyDescent="0.2">
      <c r="I603" s="8"/>
      <c r="J603" s="8"/>
    </row>
    <row r="604" spans="9:10" ht="12.75" customHeight="1" x14ac:dyDescent="0.2">
      <c r="I604" s="8"/>
      <c r="J604" s="8"/>
    </row>
    <row r="605" spans="9:10" ht="12.75" customHeight="1" x14ac:dyDescent="0.2">
      <c r="I605" s="8"/>
      <c r="J605" s="8"/>
    </row>
    <row r="606" spans="9:10" ht="12.75" customHeight="1" x14ac:dyDescent="0.2">
      <c r="I606" s="8"/>
      <c r="J606" s="8"/>
    </row>
    <row r="607" spans="9:10" ht="12.75" customHeight="1" x14ac:dyDescent="0.2">
      <c r="I607" s="8"/>
      <c r="J607" s="8"/>
    </row>
    <row r="608" spans="9:10" ht="12.75" customHeight="1" x14ac:dyDescent="0.2">
      <c r="I608" s="8"/>
      <c r="J608" s="8"/>
    </row>
    <row r="609" spans="9:10" ht="12.75" customHeight="1" x14ac:dyDescent="0.2">
      <c r="I609" s="8"/>
      <c r="J609" s="8"/>
    </row>
    <row r="610" spans="9:10" ht="12.75" customHeight="1" x14ac:dyDescent="0.2">
      <c r="I610" s="8"/>
      <c r="J610" s="8"/>
    </row>
    <row r="611" spans="9:10" ht="12.75" customHeight="1" x14ac:dyDescent="0.2">
      <c r="I611" s="8"/>
      <c r="J611" s="8"/>
    </row>
    <row r="612" spans="9:10" ht="12.75" customHeight="1" x14ac:dyDescent="0.2">
      <c r="I612" s="8"/>
      <c r="J612" s="8"/>
    </row>
    <row r="613" spans="9:10" ht="12.75" customHeight="1" x14ac:dyDescent="0.2">
      <c r="I613" s="8"/>
      <c r="J613" s="8"/>
    </row>
    <row r="614" spans="9:10" ht="12.75" customHeight="1" x14ac:dyDescent="0.2">
      <c r="I614" s="8"/>
      <c r="J614" s="8"/>
    </row>
    <row r="615" spans="9:10" ht="12.75" customHeight="1" x14ac:dyDescent="0.2">
      <c r="I615" s="8"/>
      <c r="J615" s="8"/>
    </row>
    <row r="616" spans="9:10" ht="12.75" customHeight="1" x14ac:dyDescent="0.2">
      <c r="I616" s="8"/>
      <c r="J616" s="8"/>
    </row>
    <row r="617" spans="9:10" ht="12.75" customHeight="1" x14ac:dyDescent="0.2">
      <c r="I617" s="8"/>
      <c r="J617" s="8"/>
    </row>
    <row r="618" spans="9:10" ht="12.75" customHeight="1" x14ac:dyDescent="0.2">
      <c r="I618" s="8"/>
      <c r="J618" s="8"/>
    </row>
    <row r="619" spans="9:10" ht="12.75" customHeight="1" x14ac:dyDescent="0.2">
      <c r="I619" s="8"/>
      <c r="J619" s="8"/>
    </row>
    <row r="620" spans="9:10" ht="12.75" customHeight="1" x14ac:dyDescent="0.2">
      <c r="I620" s="8"/>
      <c r="J620" s="8"/>
    </row>
    <row r="621" spans="9:10" ht="12.75" customHeight="1" x14ac:dyDescent="0.2">
      <c r="I621" s="8"/>
      <c r="J621" s="8"/>
    </row>
    <row r="622" spans="9:10" ht="12.75" customHeight="1" x14ac:dyDescent="0.2">
      <c r="I622" s="8"/>
      <c r="J622" s="8"/>
    </row>
    <row r="623" spans="9:10" ht="12.75" customHeight="1" x14ac:dyDescent="0.2">
      <c r="I623" s="8"/>
      <c r="J623" s="8"/>
    </row>
    <row r="624" spans="9:10" ht="12.75" customHeight="1" x14ac:dyDescent="0.2">
      <c r="I624" s="8"/>
      <c r="J624" s="8"/>
    </row>
    <row r="625" spans="9:10" ht="12.75" customHeight="1" x14ac:dyDescent="0.2">
      <c r="I625" s="8"/>
      <c r="J625" s="8"/>
    </row>
    <row r="626" spans="9:10" ht="12.75" customHeight="1" x14ac:dyDescent="0.2">
      <c r="I626" s="8"/>
      <c r="J626" s="8"/>
    </row>
    <row r="627" spans="9:10" ht="12.75" customHeight="1" x14ac:dyDescent="0.2">
      <c r="I627" s="8"/>
      <c r="J627" s="8"/>
    </row>
    <row r="628" spans="9:10" ht="12.75" customHeight="1" x14ac:dyDescent="0.2">
      <c r="I628" s="8"/>
      <c r="J628" s="8"/>
    </row>
    <row r="629" spans="9:10" ht="12.75" customHeight="1" x14ac:dyDescent="0.2">
      <c r="I629" s="8"/>
      <c r="J629" s="8"/>
    </row>
    <row r="630" spans="9:10" ht="12.75" customHeight="1" x14ac:dyDescent="0.2">
      <c r="I630" s="8"/>
      <c r="J630" s="8"/>
    </row>
    <row r="631" spans="9:10" ht="12.75" customHeight="1" x14ac:dyDescent="0.2">
      <c r="I631" s="8"/>
      <c r="J631" s="8"/>
    </row>
    <row r="632" spans="9:10" ht="12.75" customHeight="1" x14ac:dyDescent="0.2">
      <c r="I632" s="8"/>
      <c r="J632" s="8"/>
    </row>
    <row r="633" spans="9:10" ht="12.75" customHeight="1" x14ac:dyDescent="0.2">
      <c r="I633" s="8"/>
      <c r="J633" s="8"/>
    </row>
    <row r="634" spans="9:10" ht="12.75" customHeight="1" x14ac:dyDescent="0.2">
      <c r="I634" s="8"/>
      <c r="J634" s="8"/>
    </row>
    <row r="635" spans="9:10" ht="12.75" customHeight="1" x14ac:dyDescent="0.2">
      <c r="I635" s="8"/>
      <c r="J635" s="8"/>
    </row>
    <row r="636" spans="9:10" ht="12.75" customHeight="1" x14ac:dyDescent="0.2">
      <c r="I636" s="8"/>
      <c r="J636" s="8"/>
    </row>
    <row r="637" spans="9:10" ht="12.75" customHeight="1" x14ac:dyDescent="0.2">
      <c r="I637" s="8"/>
      <c r="J637" s="8"/>
    </row>
    <row r="638" spans="9:10" ht="12.75" customHeight="1" x14ac:dyDescent="0.2">
      <c r="I638" s="8"/>
      <c r="J638" s="8"/>
    </row>
    <row r="639" spans="9:10" ht="12.75" customHeight="1" x14ac:dyDescent="0.2">
      <c r="I639" s="8"/>
      <c r="J639" s="8"/>
    </row>
    <row r="640" spans="9:10" ht="12.75" customHeight="1" x14ac:dyDescent="0.2">
      <c r="I640" s="8"/>
      <c r="J640" s="8"/>
    </row>
    <row r="641" spans="9:10" ht="12.75" customHeight="1" x14ac:dyDescent="0.2">
      <c r="I641" s="8"/>
      <c r="J641" s="8"/>
    </row>
    <row r="642" spans="9:10" ht="12.75" customHeight="1" x14ac:dyDescent="0.2">
      <c r="I642" s="8"/>
      <c r="J642" s="8"/>
    </row>
    <row r="643" spans="9:10" ht="12.75" customHeight="1" x14ac:dyDescent="0.2">
      <c r="I643" s="8"/>
      <c r="J643" s="8"/>
    </row>
    <row r="644" spans="9:10" ht="12.75" customHeight="1" x14ac:dyDescent="0.2">
      <c r="I644" s="8"/>
      <c r="J644" s="8"/>
    </row>
    <row r="645" spans="9:10" ht="12.75" customHeight="1" x14ac:dyDescent="0.2">
      <c r="I645" s="8"/>
      <c r="J645" s="8"/>
    </row>
    <row r="646" spans="9:10" ht="12.75" customHeight="1" x14ac:dyDescent="0.2">
      <c r="I646" s="8"/>
      <c r="J646" s="8"/>
    </row>
    <row r="647" spans="9:10" ht="12.75" customHeight="1" x14ac:dyDescent="0.2">
      <c r="I647" s="8"/>
      <c r="J647" s="8"/>
    </row>
    <row r="648" spans="9:10" ht="12.75" customHeight="1" x14ac:dyDescent="0.2">
      <c r="I648" s="8"/>
      <c r="J648" s="8"/>
    </row>
    <row r="649" spans="9:10" ht="12.75" customHeight="1" x14ac:dyDescent="0.2">
      <c r="I649" s="8"/>
      <c r="J649" s="8"/>
    </row>
    <row r="650" spans="9:10" ht="12.75" customHeight="1" x14ac:dyDescent="0.2">
      <c r="I650" s="8"/>
      <c r="J650" s="8"/>
    </row>
    <row r="651" spans="9:10" ht="12.75" customHeight="1" x14ac:dyDescent="0.2">
      <c r="I651" s="8"/>
      <c r="J651" s="8"/>
    </row>
    <row r="652" spans="9:10" ht="12.75" customHeight="1" x14ac:dyDescent="0.2">
      <c r="I652" s="8"/>
      <c r="J652" s="8"/>
    </row>
    <row r="653" spans="9:10" ht="12.75" customHeight="1" x14ac:dyDescent="0.2">
      <c r="I653" s="8"/>
      <c r="J653" s="8"/>
    </row>
    <row r="654" spans="9:10" ht="12.75" customHeight="1" x14ac:dyDescent="0.2">
      <c r="I654" s="8"/>
      <c r="J654" s="8"/>
    </row>
    <row r="655" spans="9:10" ht="12.75" customHeight="1" x14ac:dyDescent="0.2">
      <c r="I655" s="8"/>
      <c r="J655" s="8"/>
    </row>
    <row r="656" spans="9:10" ht="12.75" customHeight="1" x14ac:dyDescent="0.2">
      <c r="I656" s="8"/>
      <c r="J656" s="8"/>
    </row>
    <row r="657" spans="9:10" ht="12.75" customHeight="1" x14ac:dyDescent="0.2">
      <c r="I657" s="8"/>
      <c r="J657" s="8"/>
    </row>
    <row r="658" spans="9:10" ht="12.75" customHeight="1" x14ac:dyDescent="0.2">
      <c r="I658" s="8"/>
      <c r="J658" s="8"/>
    </row>
    <row r="659" spans="9:10" ht="12.75" customHeight="1" x14ac:dyDescent="0.2">
      <c r="I659" s="8"/>
      <c r="J659" s="8"/>
    </row>
    <row r="660" spans="9:10" ht="12.75" customHeight="1" x14ac:dyDescent="0.2">
      <c r="I660" s="8"/>
      <c r="J660" s="8"/>
    </row>
    <row r="661" spans="9:10" ht="12.75" customHeight="1" x14ac:dyDescent="0.2">
      <c r="I661" s="8"/>
      <c r="J661" s="8"/>
    </row>
    <row r="662" spans="9:10" ht="12.75" customHeight="1" x14ac:dyDescent="0.2">
      <c r="I662" s="8"/>
      <c r="J662" s="8"/>
    </row>
    <row r="663" spans="9:10" ht="12.75" customHeight="1" x14ac:dyDescent="0.2">
      <c r="I663" s="8"/>
      <c r="J663" s="8"/>
    </row>
    <row r="664" spans="9:10" ht="12.75" customHeight="1" x14ac:dyDescent="0.2">
      <c r="I664" s="8"/>
      <c r="J664" s="8"/>
    </row>
    <row r="665" spans="9:10" ht="12.75" customHeight="1" x14ac:dyDescent="0.2">
      <c r="I665" s="8"/>
      <c r="J665" s="8"/>
    </row>
    <row r="666" spans="9:10" ht="12.75" customHeight="1" x14ac:dyDescent="0.2">
      <c r="I666" s="8"/>
      <c r="J666" s="8"/>
    </row>
    <row r="667" spans="9:10" ht="12.75" customHeight="1" x14ac:dyDescent="0.2">
      <c r="I667" s="8"/>
      <c r="J667" s="8"/>
    </row>
    <row r="668" spans="9:10" ht="12.75" customHeight="1" x14ac:dyDescent="0.2">
      <c r="I668" s="8"/>
      <c r="J668" s="8"/>
    </row>
    <row r="669" spans="9:10" ht="12.75" customHeight="1" x14ac:dyDescent="0.2">
      <c r="I669" s="8"/>
      <c r="J669" s="8"/>
    </row>
    <row r="670" spans="9:10" ht="12.75" customHeight="1" x14ac:dyDescent="0.2">
      <c r="I670" s="8"/>
      <c r="J670" s="8"/>
    </row>
    <row r="671" spans="9:10" ht="12.75" customHeight="1" x14ac:dyDescent="0.2">
      <c r="I671" s="8"/>
      <c r="J671" s="8"/>
    </row>
    <row r="672" spans="9:10" ht="12.75" customHeight="1" x14ac:dyDescent="0.2">
      <c r="I672" s="8"/>
      <c r="J672" s="8"/>
    </row>
    <row r="673" spans="9:10" ht="12.75" customHeight="1" x14ac:dyDescent="0.2">
      <c r="I673" s="8"/>
      <c r="J673" s="8"/>
    </row>
    <row r="674" spans="9:10" ht="12.75" customHeight="1" x14ac:dyDescent="0.2">
      <c r="I674" s="8"/>
      <c r="J674" s="8"/>
    </row>
    <row r="675" spans="9:10" ht="12.75" customHeight="1" x14ac:dyDescent="0.2">
      <c r="I675" s="8"/>
      <c r="J675" s="8"/>
    </row>
    <row r="676" spans="9:10" ht="12.75" customHeight="1" x14ac:dyDescent="0.2">
      <c r="I676" s="8"/>
      <c r="J676" s="8"/>
    </row>
    <row r="677" spans="9:10" ht="12.75" customHeight="1" x14ac:dyDescent="0.2">
      <c r="I677" s="8"/>
      <c r="J677" s="8"/>
    </row>
    <row r="678" spans="9:10" ht="12.75" customHeight="1" x14ac:dyDescent="0.2">
      <c r="I678" s="8"/>
      <c r="J678" s="8"/>
    </row>
    <row r="679" spans="9:10" ht="12.75" customHeight="1" x14ac:dyDescent="0.2">
      <c r="I679" s="8"/>
      <c r="J679" s="8"/>
    </row>
    <row r="680" spans="9:10" ht="12.75" customHeight="1" x14ac:dyDescent="0.2">
      <c r="I680" s="8"/>
      <c r="J680" s="8"/>
    </row>
    <row r="681" spans="9:10" ht="12.75" customHeight="1" x14ac:dyDescent="0.2">
      <c r="I681" s="8"/>
      <c r="J681" s="8"/>
    </row>
    <row r="682" spans="9:10" ht="12.75" customHeight="1" x14ac:dyDescent="0.2">
      <c r="I682" s="8"/>
      <c r="J682" s="8"/>
    </row>
    <row r="683" spans="9:10" ht="12.75" customHeight="1" x14ac:dyDescent="0.2">
      <c r="I683" s="8"/>
      <c r="J683" s="8"/>
    </row>
    <row r="684" spans="9:10" ht="12.75" customHeight="1" x14ac:dyDescent="0.2">
      <c r="I684" s="8"/>
      <c r="J684" s="8"/>
    </row>
    <row r="685" spans="9:10" ht="12.75" customHeight="1" x14ac:dyDescent="0.2">
      <c r="I685" s="8"/>
      <c r="J685" s="8"/>
    </row>
    <row r="686" spans="9:10" ht="12.75" customHeight="1" x14ac:dyDescent="0.2">
      <c r="I686" s="8"/>
      <c r="J686" s="8"/>
    </row>
    <row r="687" spans="9:10" ht="12.75" customHeight="1" x14ac:dyDescent="0.2">
      <c r="I687" s="8"/>
      <c r="J687" s="8"/>
    </row>
    <row r="688" spans="9:10" ht="12.75" customHeight="1" x14ac:dyDescent="0.2">
      <c r="I688" s="8"/>
      <c r="J688" s="8"/>
    </row>
    <row r="689" spans="9:10" ht="12.75" customHeight="1" x14ac:dyDescent="0.2">
      <c r="I689" s="8"/>
      <c r="J689" s="8"/>
    </row>
    <row r="690" spans="9:10" ht="12.75" customHeight="1" x14ac:dyDescent="0.2">
      <c r="I690" s="8"/>
      <c r="J690" s="8"/>
    </row>
    <row r="691" spans="9:10" ht="12.75" customHeight="1" x14ac:dyDescent="0.2">
      <c r="I691" s="8"/>
      <c r="J691" s="8"/>
    </row>
    <row r="692" spans="9:10" ht="12.75" customHeight="1" x14ac:dyDescent="0.2">
      <c r="I692" s="8"/>
      <c r="J692" s="8"/>
    </row>
    <row r="693" spans="9:10" ht="12.75" customHeight="1" x14ac:dyDescent="0.2">
      <c r="I693" s="8"/>
      <c r="J693" s="8"/>
    </row>
    <row r="694" spans="9:10" ht="12.75" customHeight="1" x14ac:dyDescent="0.2">
      <c r="I694" s="8"/>
      <c r="J694" s="8"/>
    </row>
    <row r="695" spans="9:10" ht="12.75" customHeight="1" x14ac:dyDescent="0.2">
      <c r="I695" s="8"/>
      <c r="J695" s="8"/>
    </row>
    <row r="696" spans="9:10" ht="12.75" customHeight="1" x14ac:dyDescent="0.2">
      <c r="I696" s="8"/>
      <c r="J696" s="8"/>
    </row>
    <row r="697" spans="9:10" ht="12.75" customHeight="1" x14ac:dyDescent="0.2">
      <c r="I697" s="8"/>
      <c r="J697" s="8"/>
    </row>
    <row r="698" spans="9:10" ht="12.75" customHeight="1" x14ac:dyDescent="0.2">
      <c r="I698" s="8"/>
      <c r="J698" s="8"/>
    </row>
    <row r="699" spans="9:10" ht="12.75" customHeight="1" x14ac:dyDescent="0.2">
      <c r="I699" s="8"/>
      <c r="J699" s="8"/>
    </row>
    <row r="700" spans="9:10" ht="12.75" customHeight="1" x14ac:dyDescent="0.2">
      <c r="I700" s="8"/>
      <c r="J700" s="8"/>
    </row>
    <row r="701" spans="9:10" ht="12.75" customHeight="1" x14ac:dyDescent="0.2">
      <c r="I701" s="8"/>
      <c r="J701" s="8"/>
    </row>
    <row r="702" spans="9:10" ht="12.75" customHeight="1" x14ac:dyDescent="0.2">
      <c r="I702" s="8"/>
      <c r="J702" s="8"/>
    </row>
    <row r="703" spans="9:10" ht="12.75" customHeight="1" x14ac:dyDescent="0.2">
      <c r="I703" s="8"/>
      <c r="J703" s="8"/>
    </row>
    <row r="704" spans="9:10" ht="12.75" customHeight="1" x14ac:dyDescent="0.2">
      <c r="I704" s="8"/>
      <c r="J704" s="8"/>
    </row>
    <row r="705" spans="9:10" ht="12.75" customHeight="1" x14ac:dyDescent="0.2">
      <c r="I705" s="8"/>
      <c r="J705" s="8"/>
    </row>
    <row r="706" spans="9:10" ht="12.75" customHeight="1" x14ac:dyDescent="0.2">
      <c r="I706" s="8"/>
      <c r="J706" s="8"/>
    </row>
    <row r="707" spans="9:10" ht="12.75" customHeight="1" x14ac:dyDescent="0.2">
      <c r="I707" s="8"/>
      <c r="J707" s="8"/>
    </row>
    <row r="708" spans="9:10" ht="12.75" customHeight="1" x14ac:dyDescent="0.2">
      <c r="I708" s="8"/>
      <c r="J708" s="8"/>
    </row>
    <row r="709" spans="9:10" ht="12.75" customHeight="1" x14ac:dyDescent="0.2">
      <c r="I709" s="8"/>
      <c r="J709" s="8"/>
    </row>
    <row r="710" spans="9:10" ht="12.75" customHeight="1" x14ac:dyDescent="0.2">
      <c r="I710" s="8"/>
      <c r="J710" s="8"/>
    </row>
    <row r="711" spans="9:10" ht="12.75" customHeight="1" x14ac:dyDescent="0.2">
      <c r="I711" s="8"/>
      <c r="J711" s="8"/>
    </row>
    <row r="712" spans="9:10" ht="12.75" customHeight="1" x14ac:dyDescent="0.2">
      <c r="I712" s="8"/>
      <c r="J712" s="8"/>
    </row>
    <row r="713" spans="9:10" ht="12.75" customHeight="1" x14ac:dyDescent="0.2">
      <c r="I713" s="8"/>
      <c r="J713" s="8"/>
    </row>
    <row r="714" spans="9:10" ht="12.75" customHeight="1" x14ac:dyDescent="0.2">
      <c r="I714" s="8"/>
      <c r="J714" s="8"/>
    </row>
    <row r="715" spans="9:10" ht="12.75" customHeight="1" x14ac:dyDescent="0.2">
      <c r="I715" s="8"/>
      <c r="J715" s="8"/>
    </row>
    <row r="716" spans="9:10" ht="12.75" customHeight="1" x14ac:dyDescent="0.2">
      <c r="I716" s="8"/>
      <c r="J716" s="8"/>
    </row>
    <row r="717" spans="9:10" ht="12.75" customHeight="1" x14ac:dyDescent="0.2">
      <c r="I717" s="8"/>
      <c r="J717" s="8"/>
    </row>
    <row r="718" spans="9:10" ht="12.75" customHeight="1" x14ac:dyDescent="0.2">
      <c r="I718" s="8"/>
      <c r="J718" s="8"/>
    </row>
    <row r="719" spans="9:10" ht="12.75" customHeight="1" x14ac:dyDescent="0.2">
      <c r="I719" s="8"/>
      <c r="J719" s="8"/>
    </row>
    <row r="720" spans="9:10" ht="12.75" customHeight="1" x14ac:dyDescent="0.2">
      <c r="I720" s="8"/>
      <c r="J720" s="8"/>
    </row>
    <row r="721" spans="9:10" ht="12.75" customHeight="1" x14ac:dyDescent="0.2">
      <c r="I721" s="8"/>
      <c r="J721" s="8"/>
    </row>
    <row r="722" spans="9:10" ht="12.75" customHeight="1" x14ac:dyDescent="0.2">
      <c r="I722" s="8"/>
      <c r="J722" s="8"/>
    </row>
    <row r="723" spans="9:10" ht="12.75" customHeight="1" x14ac:dyDescent="0.2">
      <c r="I723" s="8"/>
      <c r="J723" s="8"/>
    </row>
    <row r="724" spans="9:10" ht="12.75" customHeight="1" x14ac:dyDescent="0.2">
      <c r="I724" s="8"/>
      <c r="J724" s="8"/>
    </row>
    <row r="725" spans="9:10" ht="12.75" customHeight="1" x14ac:dyDescent="0.2">
      <c r="I725" s="8"/>
      <c r="J725" s="8"/>
    </row>
    <row r="726" spans="9:10" ht="12.75" customHeight="1" x14ac:dyDescent="0.2">
      <c r="I726" s="8"/>
      <c r="J726" s="8"/>
    </row>
    <row r="727" spans="9:10" ht="12.75" customHeight="1" x14ac:dyDescent="0.2">
      <c r="I727" s="8"/>
      <c r="J727" s="8"/>
    </row>
    <row r="728" spans="9:10" ht="12.75" customHeight="1" x14ac:dyDescent="0.2">
      <c r="I728" s="8"/>
      <c r="J728" s="8"/>
    </row>
    <row r="729" spans="9:10" ht="12.75" customHeight="1" x14ac:dyDescent="0.2">
      <c r="I729" s="8"/>
      <c r="J729" s="8"/>
    </row>
    <row r="730" spans="9:10" ht="12.75" customHeight="1" x14ac:dyDescent="0.2">
      <c r="I730" s="8"/>
      <c r="J730" s="8"/>
    </row>
    <row r="731" spans="9:10" ht="12.75" customHeight="1" x14ac:dyDescent="0.2">
      <c r="I731" s="8"/>
      <c r="J731" s="8"/>
    </row>
    <row r="732" spans="9:10" ht="12.75" customHeight="1" x14ac:dyDescent="0.2">
      <c r="I732" s="8"/>
      <c r="J732" s="8"/>
    </row>
    <row r="733" spans="9:10" ht="12.75" customHeight="1" x14ac:dyDescent="0.2">
      <c r="I733" s="8"/>
      <c r="J733" s="8"/>
    </row>
    <row r="734" spans="9:10" ht="12.75" customHeight="1" x14ac:dyDescent="0.2">
      <c r="I734" s="8"/>
      <c r="J734" s="8"/>
    </row>
    <row r="735" spans="9:10" ht="12.75" customHeight="1" x14ac:dyDescent="0.2">
      <c r="I735" s="8"/>
      <c r="J735" s="8"/>
    </row>
    <row r="736" spans="9:10" ht="12.75" customHeight="1" x14ac:dyDescent="0.2">
      <c r="I736" s="8"/>
      <c r="J736" s="8"/>
    </row>
    <row r="737" spans="9:10" ht="12.75" customHeight="1" x14ac:dyDescent="0.2">
      <c r="I737" s="8"/>
      <c r="J737" s="8"/>
    </row>
    <row r="738" spans="9:10" ht="12.75" customHeight="1" x14ac:dyDescent="0.2">
      <c r="I738" s="8"/>
      <c r="J738" s="8"/>
    </row>
    <row r="739" spans="9:10" ht="12.75" customHeight="1" x14ac:dyDescent="0.2">
      <c r="I739" s="8"/>
      <c r="J739" s="8"/>
    </row>
    <row r="740" spans="9:10" ht="12.75" customHeight="1" x14ac:dyDescent="0.2">
      <c r="I740" s="8"/>
      <c r="J740" s="8"/>
    </row>
    <row r="741" spans="9:10" ht="12.75" customHeight="1" x14ac:dyDescent="0.2">
      <c r="I741" s="8"/>
      <c r="J741" s="8"/>
    </row>
    <row r="742" spans="9:10" ht="12.75" customHeight="1" x14ac:dyDescent="0.2">
      <c r="I742" s="8"/>
      <c r="J742" s="8"/>
    </row>
    <row r="743" spans="9:10" ht="12.75" customHeight="1" x14ac:dyDescent="0.2">
      <c r="I743" s="8"/>
      <c r="J743" s="8"/>
    </row>
    <row r="744" spans="9:10" ht="12.75" customHeight="1" x14ac:dyDescent="0.2">
      <c r="I744" s="8"/>
      <c r="J744" s="8"/>
    </row>
    <row r="745" spans="9:10" ht="12.75" customHeight="1" x14ac:dyDescent="0.2">
      <c r="I745" s="8"/>
      <c r="J745" s="8"/>
    </row>
    <row r="746" spans="9:10" ht="12.75" customHeight="1" x14ac:dyDescent="0.2">
      <c r="I746" s="8"/>
      <c r="J746" s="8"/>
    </row>
    <row r="747" spans="9:10" ht="12.75" customHeight="1" x14ac:dyDescent="0.2">
      <c r="I747" s="8"/>
      <c r="J747" s="8"/>
    </row>
    <row r="748" spans="9:10" ht="12.75" customHeight="1" x14ac:dyDescent="0.2">
      <c r="I748" s="8"/>
      <c r="J748" s="8"/>
    </row>
    <row r="749" spans="9:10" ht="12.75" customHeight="1" x14ac:dyDescent="0.2">
      <c r="I749" s="8"/>
      <c r="J749" s="8"/>
    </row>
    <row r="750" spans="9:10" ht="12.75" customHeight="1" x14ac:dyDescent="0.2">
      <c r="I750" s="8"/>
      <c r="J750" s="8"/>
    </row>
    <row r="751" spans="9:10" ht="12.75" customHeight="1" x14ac:dyDescent="0.2">
      <c r="I751" s="8"/>
      <c r="J751" s="8"/>
    </row>
    <row r="752" spans="9:10" ht="12.75" customHeight="1" x14ac:dyDescent="0.2">
      <c r="I752" s="8"/>
      <c r="J752" s="8"/>
    </row>
    <row r="753" spans="9:10" ht="12.75" customHeight="1" x14ac:dyDescent="0.2">
      <c r="I753" s="8"/>
      <c r="J753" s="8"/>
    </row>
    <row r="754" spans="9:10" ht="12.75" customHeight="1" x14ac:dyDescent="0.2">
      <c r="I754" s="8"/>
      <c r="J754" s="8"/>
    </row>
    <row r="755" spans="9:10" ht="12.75" customHeight="1" x14ac:dyDescent="0.2">
      <c r="I755" s="8"/>
      <c r="J755" s="8"/>
    </row>
    <row r="756" spans="9:10" ht="12.75" customHeight="1" x14ac:dyDescent="0.2">
      <c r="I756" s="8"/>
      <c r="J756" s="8"/>
    </row>
    <row r="757" spans="9:10" ht="12.75" customHeight="1" x14ac:dyDescent="0.2">
      <c r="I757" s="8"/>
      <c r="J757" s="8"/>
    </row>
    <row r="758" spans="9:10" ht="12.75" customHeight="1" x14ac:dyDescent="0.2">
      <c r="I758" s="8"/>
      <c r="J758" s="8"/>
    </row>
    <row r="759" spans="9:10" ht="12.75" customHeight="1" x14ac:dyDescent="0.2">
      <c r="I759" s="8"/>
      <c r="J759" s="8"/>
    </row>
    <row r="760" spans="9:10" ht="12.75" customHeight="1" x14ac:dyDescent="0.2">
      <c r="I760" s="8"/>
      <c r="J760" s="8"/>
    </row>
    <row r="761" spans="9:10" ht="12.75" customHeight="1" x14ac:dyDescent="0.2">
      <c r="I761" s="8"/>
      <c r="J761" s="8"/>
    </row>
    <row r="762" spans="9:10" ht="12.75" customHeight="1" x14ac:dyDescent="0.2">
      <c r="I762" s="8"/>
      <c r="J762" s="8"/>
    </row>
    <row r="763" spans="9:10" ht="12.75" customHeight="1" x14ac:dyDescent="0.2">
      <c r="I763" s="8"/>
      <c r="J763" s="8"/>
    </row>
    <row r="764" spans="9:10" ht="12.75" customHeight="1" x14ac:dyDescent="0.2">
      <c r="I764" s="8"/>
      <c r="J764" s="8"/>
    </row>
    <row r="765" spans="9:10" ht="12.75" customHeight="1" x14ac:dyDescent="0.2">
      <c r="I765" s="8"/>
      <c r="J765" s="8"/>
    </row>
    <row r="766" spans="9:10" ht="12.75" customHeight="1" x14ac:dyDescent="0.2">
      <c r="I766" s="8"/>
      <c r="J766" s="8"/>
    </row>
    <row r="767" spans="9:10" ht="12.75" customHeight="1" x14ac:dyDescent="0.2">
      <c r="I767" s="8"/>
      <c r="J767" s="8"/>
    </row>
    <row r="768" spans="9:10" ht="12.75" customHeight="1" x14ac:dyDescent="0.2">
      <c r="I768" s="8"/>
      <c r="J768" s="8"/>
    </row>
    <row r="769" spans="9:10" ht="12.75" customHeight="1" x14ac:dyDescent="0.2">
      <c r="I769" s="8"/>
      <c r="J769" s="8"/>
    </row>
    <row r="770" spans="9:10" ht="12.75" customHeight="1" x14ac:dyDescent="0.2">
      <c r="I770" s="8"/>
      <c r="J770" s="8"/>
    </row>
    <row r="771" spans="9:10" ht="12.75" customHeight="1" x14ac:dyDescent="0.2">
      <c r="I771" s="8"/>
      <c r="J771" s="8"/>
    </row>
    <row r="772" spans="9:10" ht="12.75" customHeight="1" x14ac:dyDescent="0.2">
      <c r="I772" s="8"/>
      <c r="J772" s="8"/>
    </row>
    <row r="773" spans="9:10" ht="12.75" customHeight="1" x14ac:dyDescent="0.2">
      <c r="I773" s="8"/>
      <c r="J773" s="8"/>
    </row>
    <row r="774" spans="9:10" ht="12.75" customHeight="1" x14ac:dyDescent="0.2">
      <c r="I774" s="8"/>
      <c r="J774" s="8"/>
    </row>
    <row r="775" spans="9:10" ht="12.75" customHeight="1" x14ac:dyDescent="0.2">
      <c r="I775" s="8"/>
      <c r="J775" s="8"/>
    </row>
    <row r="776" spans="9:10" ht="12.75" customHeight="1" x14ac:dyDescent="0.2">
      <c r="I776" s="8"/>
      <c r="J776" s="8"/>
    </row>
    <row r="777" spans="9:10" ht="12.75" customHeight="1" x14ac:dyDescent="0.2">
      <c r="I777" s="8"/>
      <c r="J777" s="8"/>
    </row>
    <row r="778" spans="9:10" ht="12.75" customHeight="1" x14ac:dyDescent="0.2">
      <c r="I778" s="8"/>
      <c r="J778" s="8"/>
    </row>
    <row r="779" spans="9:10" ht="12.75" customHeight="1" x14ac:dyDescent="0.2">
      <c r="I779" s="8"/>
      <c r="J779" s="8"/>
    </row>
    <row r="780" spans="9:10" ht="12.75" customHeight="1" x14ac:dyDescent="0.2">
      <c r="I780" s="8"/>
      <c r="J780" s="8"/>
    </row>
    <row r="781" spans="9:10" ht="12.75" customHeight="1" x14ac:dyDescent="0.2">
      <c r="I781" s="8"/>
      <c r="J781" s="8"/>
    </row>
    <row r="782" spans="9:10" ht="12.75" customHeight="1" x14ac:dyDescent="0.2">
      <c r="I782" s="8"/>
      <c r="J782" s="8"/>
    </row>
    <row r="783" spans="9:10" ht="12.75" customHeight="1" x14ac:dyDescent="0.2">
      <c r="I783" s="8"/>
      <c r="J783" s="8"/>
    </row>
    <row r="784" spans="9:10" ht="12.75" customHeight="1" x14ac:dyDescent="0.2">
      <c r="I784" s="8"/>
      <c r="J784" s="8"/>
    </row>
    <row r="785" spans="9:10" ht="12.75" customHeight="1" x14ac:dyDescent="0.2">
      <c r="I785" s="8"/>
      <c r="J785" s="8"/>
    </row>
    <row r="786" spans="9:10" ht="12.75" customHeight="1" x14ac:dyDescent="0.2">
      <c r="I786" s="8"/>
      <c r="J786" s="8"/>
    </row>
    <row r="787" spans="9:10" ht="12.75" customHeight="1" x14ac:dyDescent="0.2">
      <c r="I787" s="8"/>
      <c r="J787" s="8"/>
    </row>
    <row r="788" spans="9:10" ht="12.75" customHeight="1" x14ac:dyDescent="0.2">
      <c r="I788" s="8"/>
      <c r="J788" s="8"/>
    </row>
    <row r="789" spans="9:10" ht="12.75" customHeight="1" x14ac:dyDescent="0.2">
      <c r="I789" s="8"/>
      <c r="J789" s="8"/>
    </row>
    <row r="790" spans="9:10" ht="12.75" customHeight="1" x14ac:dyDescent="0.2">
      <c r="I790" s="8"/>
      <c r="J790" s="8"/>
    </row>
    <row r="791" spans="9:10" ht="12.75" customHeight="1" x14ac:dyDescent="0.2">
      <c r="I791" s="8"/>
      <c r="J791" s="8"/>
    </row>
    <row r="792" spans="9:10" ht="12.75" customHeight="1" x14ac:dyDescent="0.2">
      <c r="I792" s="8"/>
      <c r="J792" s="8"/>
    </row>
    <row r="793" spans="9:10" ht="12.75" customHeight="1" x14ac:dyDescent="0.2">
      <c r="I793" s="8"/>
      <c r="J793" s="8"/>
    </row>
    <row r="794" spans="9:10" ht="12.75" customHeight="1" x14ac:dyDescent="0.2">
      <c r="I794" s="8"/>
      <c r="J794" s="8"/>
    </row>
    <row r="795" spans="9:10" ht="12.75" customHeight="1" x14ac:dyDescent="0.2">
      <c r="I795" s="8"/>
      <c r="J795" s="8"/>
    </row>
    <row r="796" spans="9:10" ht="12.75" customHeight="1" x14ac:dyDescent="0.2">
      <c r="I796" s="8"/>
      <c r="J796" s="8"/>
    </row>
    <row r="797" spans="9:10" ht="12.75" customHeight="1" x14ac:dyDescent="0.2">
      <c r="I797" s="8"/>
      <c r="J797" s="8"/>
    </row>
    <row r="798" spans="9:10" ht="12.75" customHeight="1" x14ac:dyDescent="0.2">
      <c r="I798" s="8"/>
      <c r="J798" s="8"/>
    </row>
    <row r="799" spans="9:10" ht="12.75" customHeight="1" x14ac:dyDescent="0.2">
      <c r="I799" s="8"/>
      <c r="J799" s="8"/>
    </row>
    <row r="800" spans="9:10" ht="12.75" customHeight="1" x14ac:dyDescent="0.2">
      <c r="I800" s="8"/>
      <c r="J800" s="8"/>
    </row>
    <row r="801" spans="9:10" ht="12.75" customHeight="1" x14ac:dyDescent="0.2">
      <c r="I801" s="8"/>
      <c r="J801" s="8"/>
    </row>
    <row r="802" spans="9:10" ht="12.75" customHeight="1" x14ac:dyDescent="0.2">
      <c r="I802" s="8"/>
      <c r="J802" s="8"/>
    </row>
    <row r="803" spans="9:10" ht="12.75" customHeight="1" x14ac:dyDescent="0.2">
      <c r="I803" s="8"/>
      <c r="J803" s="8"/>
    </row>
    <row r="804" spans="9:10" ht="12.75" customHeight="1" x14ac:dyDescent="0.2">
      <c r="I804" s="8"/>
      <c r="J804" s="8"/>
    </row>
    <row r="805" spans="9:10" ht="12.75" customHeight="1" x14ac:dyDescent="0.2">
      <c r="I805" s="8"/>
      <c r="J805" s="8"/>
    </row>
    <row r="806" spans="9:10" ht="12.75" customHeight="1" x14ac:dyDescent="0.2">
      <c r="I806" s="8"/>
      <c r="J806" s="8"/>
    </row>
    <row r="807" spans="9:10" ht="12.75" customHeight="1" x14ac:dyDescent="0.2">
      <c r="I807" s="8"/>
      <c r="J807" s="8"/>
    </row>
    <row r="808" spans="9:10" ht="12.75" customHeight="1" x14ac:dyDescent="0.2">
      <c r="I808" s="8"/>
      <c r="J808" s="8"/>
    </row>
    <row r="809" spans="9:10" ht="12.75" customHeight="1" x14ac:dyDescent="0.2">
      <c r="I809" s="8"/>
      <c r="J809" s="8"/>
    </row>
    <row r="810" spans="9:10" ht="12.75" customHeight="1" x14ac:dyDescent="0.2">
      <c r="I810" s="8"/>
      <c r="J810" s="8"/>
    </row>
    <row r="811" spans="9:10" ht="12.75" customHeight="1" x14ac:dyDescent="0.2">
      <c r="I811" s="8"/>
      <c r="J811" s="8"/>
    </row>
    <row r="812" spans="9:10" ht="12.75" customHeight="1" x14ac:dyDescent="0.2">
      <c r="I812" s="8"/>
      <c r="J812" s="8"/>
    </row>
    <row r="813" spans="9:10" ht="12.75" customHeight="1" x14ac:dyDescent="0.2">
      <c r="I813" s="8"/>
      <c r="J813" s="8"/>
    </row>
    <row r="814" spans="9:10" ht="12.75" customHeight="1" x14ac:dyDescent="0.2">
      <c r="I814" s="8"/>
      <c r="J814" s="8"/>
    </row>
    <row r="815" spans="9:10" ht="12.75" customHeight="1" x14ac:dyDescent="0.2">
      <c r="I815" s="8"/>
      <c r="J815" s="8"/>
    </row>
    <row r="816" spans="9:10" ht="12.75" customHeight="1" x14ac:dyDescent="0.2">
      <c r="I816" s="8"/>
      <c r="J816" s="8"/>
    </row>
    <row r="817" spans="9:10" ht="12.75" customHeight="1" x14ac:dyDescent="0.2">
      <c r="I817" s="8"/>
      <c r="J817" s="8"/>
    </row>
    <row r="818" spans="9:10" ht="12.75" customHeight="1" x14ac:dyDescent="0.2">
      <c r="I818" s="8"/>
      <c r="J818" s="8"/>
    </row>
    <row r="819" spans="9:10" ht="12.75" customHeight="1" x14ac:dyDescent="0.2">
      <c r="I819" s="8"/>
      <c r="J819" s="8"/>
    </row>
    <row r="820" spans="9:10" ht="12.75" customHeight="1" x14ac:dyDescent="0.2">
      <c r="I820" s="8"/>
      <c r="J820" s="8"/>
    </row>
    <row r="821" spans="9:10" ht="12.75" customHeight="1" x14ac:dyDescent="0.2">
      <c r="I821" s="8"/>
      <c r="J821" s="8"/>
    </row>
    <row r="822" spans="9:10" ht="12.75" customHeight="1" x14ac:dyDescent="0.2">
      <c r="I822" s="8"/>
      <c r="J822" s="8"/>
    </row>
    <row r="823" spans="9:10" ht="12.75" customHeight="1" x14ac:dyDescent="0.2">
      <c r="I823" s="8"/>
      <c r="J823" s="8"/>
    </row>
    <row r="824" spans="9:10" ht="12.75" customHeight="1" x14ac:dyDescent="0.2">
      <c r="I824" s="8"/>
      <c r="J824" s="8"/>
    </row>
    <row r="825" spans="9:10" ht="12.75" customHeight="1" x14ac:dyDescent="0.2">
      <c r="I825" s="8"/>
      <c r="J825" s="8"/>
    </row>
    <row r="826" spans="9:10" ht="12.75" customHeight="1" x14ac:dyDescent="0.2">
      <c r="I826" s="8"/>
      <c r="J826" s="8"/>
    </row>
    <row r="827" spans="9:10" ht="12.75" customHeight="1" x14ac:dyDescent="0.2">
      <c r="I827" s="8"/>
      <c r="J827" s="8"/>
    </row>
    <row r="828" spans="9:10" ht="12.75" customHeight="1" x14ac:dyDescent="0.2">
      <c r="I828" s="8"/>
      <c r="J828" s="8"/>
    </row>
    <row r="829" spans="9:10" ht="12.75" customHeight="1" x14ac:dyDescent="0.2">
      <c r="I829" s="8"/>
      <c r="J829" s="8"/>
    </row>
    <row r="830" spans="9:10" ht="12.75" customHeight="1" x14ac:dyDescent="0.2">
      <c r="I830" s="8"/>
      <c r="J830" s="8"/>
    </row>
    <row r="831" spans="9:10" ht="12.75" customHeight="1" x14ac:dyDescent="0.2">
      <c r="I831" s="8"/>
      <c r="J831" s="8"/>
    </row>
    <row r="832" spans="9:10" ht="12.75" customHeight="1" x14ac:dyDescent="0.2">
      <c r="I832" s="8"/>
      <c r="J832" s="8"/>
    </row>
    <row r="833" spans="9:10" ht="12.75" customHeight="1" x14ac:dyDescent="0.2">
      <c r="I833" s="8"/>
      <c r="J833" s="8"/>
    </row>
    <row r="834" spans="9:10" ht="12.75" customHeight="1" x14ac:dyDescent="0.2">
      <c r="I834" s="8"/>
      <c r="J834" s="8"/>
    </row>
    <row r="835" spans="9:10" ht="12.75" customHeight="1" x14ac:dyDescent="0.2">
      <c r="I835" s="8"/>
      <c r="J835" s="8"/>
    </row>
    <row r="836" spans="9:10" ht="12.75" customHeight="1" x14ac:dyDescent="0.2">
      <c r="I836" s="8"/>
      <c r="J836" s="8"/>
    </row>
    <row r="837" spans="9:10" ht="12.75" customHeight="1" x14ac:dyDescent="0.2">
      <c r="I837" s="8"/>
      <c r="J837" s="8"/>
    </row>
    <row r="838" spans="9:10" ht="12.75" customHeight="1" x14ac:dyDescent="0.2">
      <c r="I838" s="8"/>
      <c r="J838" s="8"/>
    </row>
    <row r="839" spans="9:10" ht="12.75" customHeight="1" x14ac:dyDescent="0.2">
      <c r="I839" s="8"/>
      <c r="J839" s="8"/>
    </row>
    <row r="840" spans="9:10" ht="12.75" customHeight="1" x14ac:dyDescent="0.2">
      <c r="I840" s="8"/>
      <c r="J840" s="8"/>
    </row>
    <row r="841" spans="9:10" ht="12.75" customHeight="1" x14ac:dyDescent="0.2">
      <c r="I841" s="8"/>
      <c r="J841" s="8"/>
    </row>
    <row r="842" spans="9:10" ht="12.75" customHeight="1" x14ac:dyDescent="0.2">
      <c r="I842" s="8"/>
      <c r="J842" s="8"/>
    </row>
    <row r="843" spans="9:10" ht="12.75" customHeight="1" x14ac:dyDescent="0.2">
      <c r="I843" s="8"/>
      <c r="J843" s="8"/>
    </row>
    <row r="844" spans="9:10" ht="12.75" customHeight="1" x14ac:dyDescent="0.2">
      <c r="I844" s="8"/>
      <c r="J844" s="8"/>
    </row>
    <row r="845" spans="9:10" ht="12.75" customHeight="1" x14ac:dyDescent="0.2">
      <c r="I845" s="8"/>
      <c r="J845" s="8"/>
    </row>
    <row r="846" spans="9:10" ht="12.75" customHeight="1" x14ac:dyDescent="0.2">
      <c r="I846" s="8"/>
      <c r="J846" s="8"/>
    </row>
    <row r="847" spans="9:10" ht="12.75" customHeight="1" x14ac:dyDescent="0.2">
      <c r="I847" s="8"/>
      <c r="J847" s="8"/>
    </row>
    <row r="848" spans="9:10" ht="12.75" customHeight="1" x14ac:dyDescent="0.2">
      <c r="I848" s="8"/>
      <c r="J848" s="8"/>
    </row>
    <row r="849" spans="9:10" ht="12.75" customHeight="1" x14ac:dyDescent="0.2">
      <c r="I849" s="8"/>
      <c r="J849" s="8"/>
    </row>
    <row r="850" spans="9:10" ht="12.75" customHeight="1" x14ac:dyDescent="0.2">
      <c r="I850" s="8"/>
      <c r="J850" s="8"/>
    </row>
    <row r="851" spans="9:10" ht="12.75" customHeight="1" x14ac:dyDescent="0.2">
      <c r="I851" s="8"/>
      <c r="J851" s="8"/>
    </row>
    <row r="852" spans="9:10" ht="12.75" customHeight="1" x14ac:dyDescent="0.2">
      <c r="I852" s="8"/>
      <c r="J852" s="8"/>
    </row>
    <row r="853" spans="9:10" ht="12.75" customHeight="1" x14ac:dyDescent="0.2">
      <c r="I853" s="8"/>
      <c r="J853" s="8"/>
    </row>
    <row r="854" spans="9:10" ht="12.75" customHeight="1" x14ac:dyDescent="0.2">
      <c r="I854" s="8"/>
      <c r="J854" s="8"/>
    </row>
    <row r="855" spans="9:10" ht="12.75" customHeight="1" x14ac:dyDescent="0.2">
      <c r="I855" s="8"/>
      <c r="J855" s="8"/>
    </row>
    <row r="856" spans="9:10" ht="12.75" customHeight="1" x14ac:dyDescent="0.2">
      <c r="I856" s="8"/>
      <c r="J856" s="8"/>
    </row>
    <row r="857" spans="9:10" ht="12.75" customHeight="1" x14ac:dyDescent="0.2">
      <c r="I857" s="8"/>
      <c r="J857" s="8"/>
    </row>
    <row r="858" spans="9:10" ht="12.75" customHeight="1" x14ac:dyDescent="0.2">
      <c r="I858" s="8"/>
      <c r="J858" s="8"/>
    </row>
    <row r="859" spans="9:10" ht="12.75" customHeight="1" x14ac:dyDescent="0.2">
      <c r="I859" s="8"/>
      <c r="J859" s="8"/>
    </row>
    <row r="860" spans="9:10" ht="12.75" customHeight="1" x14ac:dyDescent="0.2">
      <c r="I860" s="8"/>
      <c r="J860" s="8"/>
    </row>
    <row r="861" spans="9:10" ht="12.75" customHeight="1" x14ac:dyDescent="0.2">
      <c r="I861" s="8"/>
      <c r="J861" s="8"/>
    </row>
    <row r="862" spans="9:10" ht="12.75" customHeight="1" x14ac:dyDescent="0.2">
      <c r="I862" s="8"/>
      <c r="J862" s="8"/>
    </row>
    <row r="863" spans="9:10" ht="12.75" customHeight="1" x14ac:dyDescent="0.2">
      <c r="I863" s="8"/>
      <c r="J863" s="8"/>
    </row>
    <row r="864" spans="9:10" ht="12.75" customHeight="1" x14ac:dyDescent="0.2">
      <c r="I864" s="8"/>
      <c r="J864" s="8"/>
    </row>
    <row r="865" spans="9:10" ht="12.75" customHeight="1" x14ac:dyDescent="0.2">
      <c r="I865" s="8"/>
      <c r="J865" s="8"/>
    </row>
    <row r="866" spans="9:10" ht="12.75" customHeight="1" x14ac:dyDescent="0.2">
      <c r="I866" s="8"/>
      <c r="J866" s="8"/>
    </row>
    <row r="867" spans="9:10" ht="12.75" customHeight="1" x14ac:dyDescent="0.2">
      <c r="I867" s="8"/>
      <c r="J867" s="8"/>
    </row>
    <row r="868" spans="9:10" ht="12.75" customHeight="1" x14ac:dyDescent="0.2">
      <c r="I868" s="8"/>
      <c r="J868" s="8"/>
    </row>
    <row r="869" spans="9:10" ht="12.75" customHeight="1" x14ac:dyDescent="0.2">
      <c r="I869" s="8"/>
      <c r="J869" s="8"/>
    </row>
    <row r="870" spans="9:10" ht="12.75" customHeight="1" x14ac:dyDescent="0.2">
      <c r="I870" s="8"/>
      <c r="J870" s="8"/>
    </row>
    <row r="871" spans="9:10" ht="12.75" customHeight="1" x14ac:dyDescent="0.2">
      <c r="I871" s="8"/>
      <c r="J871" s="8"/>
    </row>
    <row r="872" spans="9:10" ht="12.75" customHeight="1" x14ac:dyDescent="0.2">
      <c r="I872" s="8"/>
      <c r="J872" s="8"/>
    </row>
    <row r="873" spans="9:10" ht="12.75" customHeight="1" x14ac:dyDescent="0.2">
      <c r="I873" s="8"/>
      <c r="J873" s="8"/>
    </row>
    <row r="874" spans="9:10" ht="12.75" customHeight="1" x14ac:dyDescent="0.2">
      <c r="I874" s="8"/>
      <c r="J874" s="8"/>
    </row>
    <row r="875" spans="9:10" ht="12.75" customHeight="1" x14ac:dyDescent="0.2">
      <c r="I875" s="8"/>
      <c r="J875" s="8"/>
    </row>
    <row r="876" spans="9:10" ht="12.75" customHeight="1" x14ac:dyDescent="0.2">
      <c r="I876" s="8"/>
      <c r="J876" s="8"/>
    </row>
    <row r="877" spans="9:10" ht="12.75" customHeight="1" x14ac:dyDescent="0.2">
      <c r="I877" s="8"/>
      <c r="J877" s="8"/>
    </row>
    <row r="878" spans="9:10" ht="12.75" customHeight="1" x14ac:dyDescent="0.2">
      <c r="I878" s="8"/>
      <c r="J878" s="8"/>
    </row>
    <row r="879" spans="9:10" ht="12.75" customHeight="1" x14ac:dyDescent="0.2">
      <c r="I879" s="8"/>
      <c r="J879" s="8"/>
    </row>
    <row r="880" spans="9:10" ht="12.75" customHeight="1" x14ac:dyDescent="0.2">
      <c r="I880" s="8"/>
      <c r="J880" s="8"/>
    </row>
    <row r="881" spans="9:10" ht="12.75" customHeight="1" x14ac:dyDescent="0.2">
      <c r="I881" s="8"/>
      <c r="J881" s="8"/>
    </row>
    <row r="882" spans="9:10" ht="12.75" customHeight="1" x14ac:dyDescent="0.2">
      <c r="I882" s="8"/>
      <c r="J882" s="8"/>
    </row>
    <row r="883" spans="9:10" ht="12.75" customHeight="1" x14ac:dyDescent="0.2">
      <c r="I883" s="8"/>
      <c r="J883" s="8"/>
    </row>
    <row r="884" spans="9:10" ht="12.75" customHeight="1" x14ac:dyDescent="0.2">
      <c r="I884" s="8"/>
      <c r="J884" s="8"/>
    </row>
    <row r="885" spans="9:10" ht="12.75" customHeight="1" x14ac:dyDescent="0.2">
      <c r="I885" s="8"/>
      <c r="J885" s="8"/>
    </row>
    <row r="886" spans="9:10" ht="12.75" customHeight="1" x14ac:dyDescent="0.2">
      <c r="I886" s="8"/>
      <c r="J886" s="8"/>
    </row>
    <row r="887" spans="9:10" ht="12.75" customHeight="1" x14ac:dyDescent="0.2">
      <c r="I887" s="8"/>
      <c r="J887" s="8"/>
    </row>
    <row r="888" spans="9:10" ht="12.75" customHeight="1" x14ac:dyDescent="0.2">
      <c r="I888" s="8"/>
      <c r="J888" s="8"/>
    </row>
    <row r="889" spans="9:10" ht="12.75" customHeight="1" x14ac:dyDescent="0.2">
      <c r="I889" s="8"/>
      <c r="J889" s="8"/>
    </row>
    <row r="890" spans="9:10" ht="12.75" customHeight="1" x14ac:dyDescent="0.2">
      <c r="I890" s="8"/>
      <c r="J890" s="8"/>
    </row>
    <row r="891" spans="9:10" ht="12.75" customHeight="1" x14ac:dyDescent="0.2">
      <c r="I891" s="8"/>
      <c r="J891" s="8"/>
    </row>
    <row r="892" spans="9:10" ht="12.75" customHeight="1" x14ac:dyDescent="0.2">
      <c r="I892" s="8"/>
      <c r="J892" s="8"/>
    </row>
    <row r="893" spans="9:10" ht="12.75" customHeight="1" x14ac:dyDescent="0.2">
      <c r="I893" s="8"/>
      <c r="J893" s="8"/>
    </row>
    <row r="894" spans="9:10" ht="12.75" customHeight="1" x14ac:dyDescent="0.2">
      <c r="I894" s="8"/>
      <c r="J894" s="8"/>
    </row>
    <row r="895" spans="9:10" ht="12.75" customHeight="1" x14ac:dyDescent="0.2">
      <c r="I895" s="8"/>
      <c r="J895" s="8"/>
    </row>
    <row r="896" spans="9:10" ht="12.75" customHeight="1" x14ac:dyDescent="0.2">
      <c r="I896" s="8"/>
      <c r="J896" s="8"/>
    </row>
    <row r="897" spans="9:10" ht="12.75" customHeight="1" x14ac:dyDescent="0.2">
      <c r="I897" s="8"/>
      <c r="J897" s="8"/>
    </row>
    <row r="898" spans="9:10" ht="12.75" customHeight="1" x14ac:dyDescent="0.2">
      <c r="I898" s="8"/>
      <c r="J898" s="8"/>
    </row>
    <row r="899" spans="9:10" ht="12.75" customHeight="1" x14ac:dyDescent="0.2">
      <c r="I899" s="8"/>
      <c r="J899" s="8"/>
    </row>
    <row r="900" spans="9:10" ht="12.75" customHeight="1" x14ac:dyDescent="0.2">
      <c r="I900" s="8"/>
      <c r="J900" s="8"/>
    </row>
    <row r="901" spans="9:10" ht="12.75" customHeight="1" x14ac:dyDescent="0.2">
      <c r="I901" s="8"/>
      <c r="J901" s="8"/>
    </row>
    <row r="902" spans="9:10" ht="12.75" customHeight="1" x14ac:dyDescent="0.2">
      <c r="I902" s="8"/>
      <c r="J902" s="8"/>
    </row>
    <row r="903" spans="9:10" ht="12.75" customHeight="1" x14ac:dyDescent="0.2">
      <c r="I903" s="8"/>
      <c r="J903" s="8"/>
    </row>
    <row r="904" spans="9:10" ht="12.75" customHeight="1" x14ac:dyDescent="0.2">
      <c r="I904" s="8"/>
      <c r="J904" s="8"/>
    </row>
    <row r="905" spans="9:10" ht="12.75" customHeight="1" x14ac:dyDescent="0.2">
      <c r="I905" s="8"/>
      <c r="J905" s="8"/>
    </row>
    <row r="906" spans="9:10" ht="12.75" customHeight="1" x14ac:dyDescent="0.2">
      <c r="I906" s="8"/>
      <c r="J906" s="8"/>
    </row>
    <row r="907" spans="9:10" ht="12.75" customHeight="1" x14ac:dyDescent="0.2">
      <c r="I907" s="8"/>
      <c r="J907" s="8"/>
    </row>
    <row r="908" spans="9:10" ht="12.75" customHeight="1" x14ac:dyDescent="0.2">
      <c r="I908" s="8"/>
      <c r="J908" s="8"/>
    </row>
    <row r="909" spans="9:10" ht="12.75" customHeight="1" x14ac:dyDescent="0.2">
      <c r="I909" s="8"/>
      <c r="J909" s="8"/>
    </row>
    <row r="910" spans="9:10" ht="12.75" customHeight="1" x14ac:dyDescent="0.2">
      <c r="I910" s="8"/>
      <c r="J910" s="8"/>
    </row>
    <row r="911" spans="9:10" ht="12.75" customHeight="1" x14ac:dyDescent="0.2">
      <c r="I911" s="8"/>
      <c r="J911" s="8"/>
    </row>
    <row r="912" spans="9:10" ht="12.75" customHeight="1" x14ac:dyDescent="0.2">
      <c r="I912" s="8"/>
      <c r="J912" s="8"/>
    </row>
    <row r="913" spans="9:10" ht="12.75" customHeight="1" x14ac:dyDescent="0.2">
      <c r="I913" s="8"/>
      <c r="J913" s="8"/>
    </row>
    <row r="914" spans="9:10" ht="12.75" customHeight="1" x14ac:dyDescent="0.2">
      <c r="I914" s="8"/>
      <c r="J914" s="8"/>
    </row>
    <row r="915" spans="9:10" ht="12.75" customHeight="1" x14ac:dyDescent="0.2">
      <c r="I915" s="8"/>
      <c r="J915" s="8"/>
    </row>
    <row r="916" spans="9:10" ht="12.75" customHeight="1" x14ac:dyDescent="0.2">
      <c r="I916" s="8"/>
      <c r="J916" s="8"/>
    </row>
    <row r="917" spans="9:10" ht="12.75" customHeight="1" x14ac:dyDescent="0.2">
      <c r="I917" s="8"/>
      <c r="J917" s="8"/>
    </row>
    <row r="918" spans="9:10" ht="12.75" customHeight="1" x14ac:dyDescent="0.2">
      <c r="I918" s="8"/>
      <c r="J918" s="8"/>
    </row>
    <row r="919" spans="9:10" ht="12.75" customHeight="1" x14ac:dyDescent="0.2">
      <c r="I919" s="8"/>
      <c r="J919" s="8"/>
    </row>
    <row r="920" spans="9:10" ht="12.75" customHeight="1" x14ac:dyDescent="0.2">
      <c r="I920" s="8"/>
      <c r="J920" s="8"/>
    </row>
    <row r="921" spans="9:10" ht="12.75" customHeight="1" x14ac:dyDescent="0.2">
      <c r="I921" s="8"/>
      <c r="J921" s="8"/>
    </row>
    <row r="922" spans="9:10" ht="12.75" customHeight="1" x14ac:dyDescent="0.2">
      <c r="I922" s="8"/>
      <c r="J922" s="8"/>
    </row>
    <row r="923" spans="9:10" ht="12.75" customHeight="1" x14ac:dyDescent="0.2">
      <c r="I923" s="8"/>
      <c r="J923" s="8"/>
    </row>
    <row r="924" spans="9:10" ht="12.75" customHeight="1" x14ac:dyDescent="0.2">
      <c r="I924" s="8"/>
      <c r="J924" s="8"/>
    </row>
    <row r="925" spans="9:10" ht="12.75" customHeight="1" x14ac:dyDescent="0.2">
      <c r="I925" s="8"/>
      <c r="J925" s="8"/>
    </row>
    <row r="926" spans="9:10" ht="12.75" customHeight="1" x14ac:dyDescent="0.2">
      <c r="I926" s="8"/>
      <c r="J926" s="8"/>
    </row>
    <row r="927" spans="9:10" ht="12.75" customHeight="1" x14ac:dyDescent="0.2">
      <c r="I927" s="8"/>
      <c r="J927" s="8"/>
    </row>
    <row r="928" spans="9:10" ht="12.75" customHeight="1" x14ac:dyDescent="0.2">
      <c r="I928" s="8"/>
      <c r="J928" s="8"/>
    </row>
    <row r="929" spans="9:10" ht="12.75" customHeight="1" x14ac:dyDescent="0.2">
      <c r="I929" s="8"/>
      <c r="J929" s="8"/>
    </row>
    <row r="930" spans="9:10" ht="12.75" customHeight="1" x14ac:dyDescent="0.2">
      <c r="I930" s="8"/>
      <c r="J930" s="8"/>
    </row>
    <row r="931" spans="9:10" ht="12.75" customHeight="1" x14ac:dyDescent="0.2">
      <c r="I931" s="8"/>
      <c r="J931" s="8"/>
    </row>
    <row r="932" spans="9:10" ht="12.75" customHeight="1" x14ac:dyDescent="0.2">
      <c r="I932" s="8"/>
      <c r="J932" s="8"/>
    </row>
    <row r="933" spans="9:10" ht="12.75" customHeight="1" x14ac:dyDescent="0.2">
      <c r="I933" s="8"/>
      <c r="J933" s="8"/>
    </row>
    <row r="934" spans="9:10" ht="12.75" customHeight="1" x14ac:dyDescent="0.2">
      <c r="I934" s="8"/>
      <c r="J934" s="8"/>
    </row>
    <row r="935" spans="9:10" ht="12.75" customHeight="1" x14ac:dyDescent="0.2">
      <c r="I935" s="8"/>
      <c r="J935" s="8"/>
    </row>
    <row r="936" spans="9:10" ht="12.75" customHeight="1" x14ac:dyDescent="0.2">
      <c r="I936" s="8"/>
      <c r="J936" s="8"/>
    </row>
    <row r="937" spans="9:10" ht="12.75" customHeight="1" x14ac:dyDescent="0.2">
      <c r="I937" s="8"/>
      <c r="J937" s="8"/>
    </row>
    <row r="938" spans="9:10" ht="12.75" customHeight="1" x14ac:dyDescent="0.2">
      <c r="I938" s="8"/>
      <c r="J938" s="8"/>
    </row>
    <row r="939" spans="9:10" ht="12.75" customHeight="1" x14ac:dyDescent="0.2">
      <c r="I939" s="8"/>
      <c r="J939" s="8"/>
    </row>
    <row r="940" spans="9:10" ht="12.75" customHeight="1" x14ac:dyDescent="0.2">
      <c r="I940" s="8"/>
      <c r="J940" s="8"/>
    </row>
    <row r="941" spans="9:10" ht="12.75" customHeight="1" x14ac:dyDescent="0.2">
      <c r="I941" s="8"/>
      <c r="J941" s="8"/>
    </row>
    <row r="942" spans="9:10" ht="12.75" customHeight="1" x14ac:dyDescent="0.2">
      <c r="I942" s="8"/>
      <c r="J942" s="8"/>
    </row>
    <row r="943" spans="9:10" ht="12.75" customHeight="1" x14ac:dyDescent="0.2">
      <c r="I943" s="8"/>
      <c r="J943" s="8"/>
    </row>
    <row r="944" spans="9:10" ht="12.75" customHeight="1" x14ac:dyDescent="0.2">
      <c r="I944" s="8"/>
      <c r="J944" s="8"/>
    </row>
    <row r="945" spans="9:10" ht="12.75" customHeight="1" x14ac:dyDescent="0.2">
      <c r="I945" s="8"/>
      <c r="J945" s="8"/>
    </row>
    <row r="946" spans="9:10" ht="12.75" customHeight="1" x14ac:dyDescent="0.2">
      <c r="I946" s="8"/>
      <c r="J946" s="8"/>
    </row>
    <row r="947" spans="9:10" ht="12.75" customHeight="1" x14ac:dyDescent="0.2">
      <c r="I947" s="8"/>
      <c r="J947" s="8"/>
    </row>
    <row r="948" spans="9:10" ht="12.75" customHeight="1" x14ac:dyDescent="0.2">
      <c r="I948" s="8"/>
      <c r="J948" s="8"/>
    </row>
    <row r="949" spans="9:10" ht="12.75" customHeight="1" x14ac:dyDescent="0.2">
      <c r="I949" s="8"/>
      <c r="J949" s="8"/>
    </row>
    <row r="950" spans="9:10" ht="12.75" customHeight="1" x14ac:dyDescent="0.2">
      <c r="I950" s="8"/>
      <c r="J950" s="8"/>
    </row>
    <row r="951" spans="9:10" ht="12.75" customHeight="1" x14ac:dyDescent="0.2">
      <c r="I951" s="8"/>
      <c r="J951" s="8"/>
    </row>
    <row r="952" spans="9:10" ht="12.75" customHeight="1" x14ac:dyDescent="0.2">
      <c r="I952" s="8"/>
      <c r="J952" s="8"/>
    </row>
    <row r="953" spans="9:10" ht="12.75" customHeight="1" x14ac:dyDescent="0.2">
      <c r="I953" s="8"/>
      <c r="J953" s="8"/>
    </row>
    <row r="954" spans="9:10" ht="12.75" customHeight="1" x14ac:dyDescent="0.2">
      <c r="I954" s="8"/>
      <c r="J954" s="8"/>
    </row>
    <row r="955" spans="9:10" ht="12.75" customHeight="1" x14ac:dyDescent="0.2">
      <c r="I955" s="8"/>
      <c r="J955" s="8"/>
    </row>
    <row r="956" spans="9:10" ht="12.75" customHeight="1" x14ac:dyDescent="0.2">
      <c r="I956" s="8"/>
      <c r="J956" s="8"/>
    </row>
    <row r="957" spans="9:10" ht="12.75" customHeight="1" x14ac:dyDescent="0.2">
      <c r="I957" s="8"/>
      <c r="J957" s="8"/>
    </row>
    <row r="958" spans="9:10" ht="12.75" customHeight="1" x14ac:dyDescent="0.2">
      <c r="I958" s="8"/>
      <c r="J958" s="8"/>
    </row>
    <row r="959" spans="9:10" ht="12.75" customHeight="1" x14ac:dyDescent="0.2">
      <c r="I959" s="8"/>
      <c r="J959" s="8"/>
    </row>
    <row r="960" spans="9:10" ht="12.75" customHeight="1" x14ac:dyDescent="0.2">
      <c r="I960" s="8"/>
      <c r="J960" s="8"/>
    </row>
    <row r="961" spans="9:10" ht="12.75" customHeight="1" x14ac:dyDescent="0.2">
      <c r="I961" s="8"/>
      <c r="J961" s="8"/>
    </row>
    <row r="962" spans="9:10" ht="12.75" customHeight="1" x14ac:dyDescent="0.2">
      <c r="I962" s="8"/>
      <c r="J962" s="8"/>
    </row>
    <row r="963" spans="9:10" ht="12.75" customHeight="1" x14ac:dyDescent="0.2">
      <c r="I963" s="8"/>
      <c r="J963" s="8"/>
    </row>
    <row r="964" spans="9:10" ht="12.75" customHeight="1" x14ac:dyDescent="0.2">
      <c r="I964" s="8"/>
      <c r="J964" s="8"/>
    </row>
    <row r="965" spans="9:10" ht="12.75" customHeight="1" x14ac:dyDescent="0.2">
      <c r="I965" s="8"/>
      <c r="J965" s="8"/>
    </row>
    <row r="966" spans="9:10" ht="12.75" customHeight="1" x14ac:dyDescent="0.2">
      <c r="I966" s="8"/>
      <c r="J966" s="8"/>
    </row>
    <row r="967" spans="9:10" ht="12.75" customHeight="1" x14ac:dyDescent="0.2">
      <c r="I967" s="8"/>
      <c r="J967" s="8"/>
    </row>
    <row r="968" spans="9:10" ht="12.75" customHeight="1" x14ac:dyDescent="0.2">
      <c r="I968" s="8"/>
      <c r="J968" s="8"/>
    </row>
    <row r="969" spans="9:10" ht="12.75" customHeight="1" x14ac:dyDescent="0.2">
      <c r="I969" s="8"/>
      <c r="J969" s="8"/>
    </row>
    <row r="970" spans="9:10" ht="12.75" customHeight="1" x14ac:dyDescent="0.2">
      <c r="I970" s="8"/>
      <c r="J970" s="8"/>
    </row>
    <row r="971" spans="9:10" ht="12.75" customHeight="1" x14ac:dyDescent="0.2">
      <c r="I971" s="8"/>
      <c r="J971" s="8"/>
    </row>
    <row r="972" spans="9:10" ht="12.75" customHeight="1" x14ac:dyDescent="0.2">
      <c r="I972" s="8"/>
      <c r="J972" s="8"/>
    </row>
    <row r="973" spans="9:10" ht="12.75" customHeight="1" x14ac:dyDescent="0.2">
      <c r="I973" s="8"/>
      <c r="J973" s="8"/>
    </row>
    <row r="974" spans="9:10" ht="12.75" customHeight="1" x14ac:dyDescent="0.2">
      <c r="I974" s="8"/>
      <c r="J974" s="8"/>
    </row>
    <row r="975" spans="9:10" ht="12.75" customHeight="1" x14ac:dyDescent="0.2">
      <c r="I975" s="8"/>
      <c r="J975" s="8"/>
    </row>
    <row r="976" spans="9:10" ht="12.75" customHeight="1" x14ac:dyDescent="0.2">
      <c r="I976" s="8"/>
      <c r="J976" s="8"/>
    </row>
    <row r="977" spans="9:10" ht="12.75" customHeight="1" x14ac:dyDescent="0.2">
      <c r="I977" s="8"/>
      <c r="J977" s="8"/>
    </row>
    <row r="978" spans="9:10" ht="12.75" customHeight="1" x14ac:dyDescent="0.2">
      <c r="I978" s="8"/>
      <c r="J978" s="8"/>
    </row>
    <row r="979" spans="9:10" ht="12.75" customHeight="1" x14ac:dyDescent="0.2">
      <c r="I979" s="8"/>
      <c r="J979" s="8"/>
    </row>
    <row r="980" spans="9:10" ht="12.75" customHeight="1" x14ac:dyDescent="0.2">
      <c r="I980" s="8"/>
      <c r="J980" s="8"/>
    </row>
    <row r="981" spans="9:10" ht="12.75" customHeight="1" x14ac:dyDescent="0.2">
      <c r="I981" s="8"/>
      <c r="J981" s="8"/>
    </row>
    <row r="982" spans="9:10" ht="12.75" customHeight="1" x14ac:dyDescent="0.2">
      <c r="I982" s="8"/>
      <c r="J982" s="8"/>
    </row>
    <row r="983" spans="9:10" ht="12.75" customHeight="1" x14ac:dyDescent="0.2">
      <c r="I983" s="8"/>
      <c r="J983" s="8"/>
    </row>
    <row r="984" spans="9:10" ht="12.75" customHeight="1" x14ac:dyDescent="0.2">
      <c r="I984" s="8"/>
      <c r="J984" s="8"/>
    </row>
    <row r="985" spans="9:10" ht="12.75" customHeight="1" x14ac:dyDescent="0.2">
      <c r="I985" s="8"/>
      <c r="J985" s="8"/>
    </row>
    <row r="986" spans="9:10" ht="12.75" customHeight="1" x14ac:dyDescent="0.2">
      <c r="I986" s="8"/>
      <c r="J986" s="8"/>
    </row>
    <row r="987" spans="9:10" ht="12.75" customHeight="1" x14ac:dyDescent="0.2">
      <c r="I987" s="8"/>
      <c r="J987" s="8"/>
    </row>
    <row r="988" spans="9:10" ht="12.75" customHeight="1" x14ac:dyDescent="0.2">
      <c r="I988" s="8"/>
      <c r="J988" s="8"/>
    </row>
    <row r="989" spans="9:10" ht="12.75" customHeight="1" x14ac:dyDescent="0.2">
      <c r="I989" s="8"/>
      <c r="J989" s="8"/>
    </row>
    <row r="990" spans="9:10" ht="12.75" customHeight="1" x14ac:dyDescent="0.2">
      <c r="I990" s="8"/>
      <c r="J990" s="8"/>
    </row>
    <row r="991" spans="9:10" ht="12.75" customHeight="1" x14ac:dyDescent="0.2">
      <c r="I991" s="8"/>
      <c r="J991" s="8"/>
    </row>
    <row r="992" spans="9:10" ht="12.75" customHeight="1" x14ac:dyDescent="0.2">
      <c r="I992" s="8"/>
      <c r="J992" s="8"/>
    </row>
    <row r="993" spans="9:10" ht="12.75" customHeight="1" x14ac:dyDescent="0.2">
      <c r="I993" s="8"/>
      <c r="J993" s="8"/>
    </row>
    <row r="994" spans="9:10" ht="12.75" customHeight="1" x14ac:dyDescent="0.2">
      <c r="I994" s="8"/>
      <c r="J994" s="8"/>
    </row>
    <row r="995" spans="9:10" ht="12.75" customHeight="1" x14ac:dyDescent="0.2">
      <c r="I995" s="8"/>
      <c r="J995" s="8"/>
    </row>
    <row r="996" spans="9:10" ht="12.75" customHeight="1" x14ac:dyDescent="0.2">
      <c r="I996" s="8"/>
      <c r="J996" s="8"/>
    </row>
    <row r="997" spans="9:10" ht="12.75" customHeight="1" x14ac:dyDescent="0.2">
      <c r="I997" s="8"/>
      <c r="J997" s="8"/>
    </row>
    <row r="998" spans="9:10" ht="12.75" customHeight="1" x14ac:dyDescent="0.2">
      <c r="I998" s="8"/>
      <c r="J998" s="8"/>
    </row>
    <row r="999" spans="9:10" ht="12.75" customHeight="1" x14ac:dyDescent="0.2">
      <c r="I999" s="8"/>
      <c r="J999" s="8"/>
    </row>
    <row r="1000" spans="9:10" ht="12.75" customHeight="1" x14ac:dyDescent="0.2">
      <c r="I1000" s="8"/>
      <c r="J1000" s="8"/>
    </row>
    <row r="1001" spans="9:10" ht="12.75" customHeight="1" x14ac:dyDescent="0.2">
      <c r="I1001" s="8"/>
      <c r="J1001" s="8"/>
    </row>
    <row r="1002" spans="9:10" ht="12.75" customHeight="1" x14ac:dyDescent="0.2">
      <c r="I1002" s="8"/>
      <c r="J1002" s="8"/>
    </row>
    <row r="1003" spans="9:10" ht="12.75" customHeight="1" x14ac:dyDescent="0.2">
      <c r="I1003" s="8"/>
      <c r="J1003" s="8"/>
    </row>
    <row r="1004" spans="9:10" ht="12.75" customHeight="1" x14ac:dyDescent="0.2">
      <c r="I1004" s="8"/>
      <c r="J1004" s="8"/>
    </row>
    <row r="1005" spans="9:10" ht="12.75" customHeight="1" x14ac:dyDescent="0.2">
      <c r="I1005" s="8"/>
      <c r="J1005" s="8"/>
    </row>
    <row r="1006" spans="9:10" ht="12.75" customHeight="1" x14ac:dyDescent="0.2">
      <c r="I1006" s="8"/>
      <c r="J1006" s="8"/>
    </row>
    <row r="1007" spans="9:10" ht="12.75" customHeight="1" x14ac:dyDescent="0.2">
      <c r="I1007" s="8"/>
      <c r="J1007" s="8"/>
    </row>
    <row r="1008" spans="9:10" ht="12.75" customHeight="1" x14ac:dyDescent="0.2">
      <c r="I1008" s="8"/>
      <c r="J1008" s="8"/>
    </row>
    <row r="1009" spans="9:10" ht="12.75" customHeight="1" x14ac:dyDescent="0.2">
      <c r="I1009" s="8"/>
      <c r="J1009" s="8"/>
    </row>
    <row r="1010" spans="9:10" ht="12.75" customHeight="1" x14ac:dyDescent="0.2">
      <c r="I1010" s="8"/>
      <c r="J1010" s="8"/>
    </row>
    <row r="1011" spans="9:10" ht="12.75" customHeight="1" x14ac:dyDescent="0.2">
      <c r="I1011" s="8"/>
      <c r="J1011" s="8"/>
    </row>
    <row r="1012" spans="9:10" ht="12.75" customHeight="1" x14ac:dyDescent="0.2">
      <c r="I1012" s="8"/>
      <c r="J1012" s="8"/>
    </row>
    <row r="1013" spans="9:10" ht="12.75" customHeight="1" x14ac:dyDescent="0.2">
      <c r="I1013" s="8"/>
      <c r="J1013" s="8"/>
    </row>
    <row r="1014" spans="9:10" ht="12.75" customHeight="1" x14ac:dyDescent="0.2">
      <c r="I1014" s="8"/>
      <c r="J1014" s="8"/>
    </row>
    <row r="1015" spans="9:10" ht="12.75" customHeight="1" x14ac:dyDescent="0.2">
      <c r="I1015" s="8"/>
      <c r="J1015" s="8"/>
    </row>
    <row r="1016" spans="9:10" ht="12.75" customHeight="1" x14ac:dyDescent="0.2">
      <c r="I1016" s="8"/>
      <c r="J1016" s="8"/>
    </row>
    <row r="1017" spans="9:10" ht="12.75" customHeight="1" x14ac:dyDescent="0.2">
      <c r="I1017" s="8"/>
      <c r="J1017" s="8"/>
    </row>
    <row r="1018" spans="9:10" ht="12.75" customHeight="1" x14ac:dyDescent="0.2">
      <c r="I1018" s="8"/>
      <c r="J1018" s="8"/>
    </row>
    <row r="1019" spans="9:10" ht="12.75" customHeight="1" x14ac:dyDescent="0.2">
      <c r="I1019" s="8"/>
      <c r="J1019" s="8"/>
    </row>
    <row r="1020" spans="9:10" ht="12.75" customHeight="1" x14ac:dyDescent="0.2">
      <c r="I1020" s="8"/>
      <c r="J1020" s="8"/>
    </row>
    <row r="1021" spans="9:10" ht="12.75" customHeight="1" x14ac:dyDescent="0.2">
      <c r="I1021" s="8"/>
      <c r="J1021" s="8"/>
    </row>
    <row r="1022" spans="9:10" ht="12.75" customHeight="1" x14ac:dyDescent="0.2">
      <c r="I1022" s="8"/>
      <c r="J1022" s="8"/>
    </row>
    <row r="1023" spans="9:10" ht="12.75" customHeight="1" x14ac:dyDescent="0.2">
      <c r="I1023" s="8"/>
      <c r="J1023" s="8"/>
    </row>
    <row r="1024" spans="9:10" ht="12.75" customHeight="1" x14ac:dyDescent="0.2">
      <c r="I1024" s="8"/>
      <c r="J1024" s="8"/>
    </row>
    <row r="1025" spans="9:10" ht="12.75" customHeight="1" x14ac:dyDescent="0.2">
      <c r="I1025" s="8"/>
      <c r="J1025" s="8"/>
    </row>
    <row r="1026" spans="9:10" ht="12.75" customHeight="1" x14ac:dyDescent="0.2">
      <c r="I1026" s="8"/>
      <c r="J1026" s="8"/>
    </row>
    <row r="1027" spans="9:10" ht="12.75" customHeight="1" x14ac:dyDescent="0.2">
      <c r="I1027" s="8"/>
      <c r="J1027" s="8"/>
    </row>
    <row r="1028" spans="9:10" ht="12.75" customHeight="1" x14ac:dyDescent="0.2">
      <c r="I1028" s="8"/>
      <c r="J1028" s="8"/>
    </row>
    <row r="1029" spans="9:10" ht="12.75" customHeight="1" x14ac:dyDescent="0.2">
      <c r="I1029" s="8"/>
      <c r="J1029" s="8"/>
    </row>
    <row r="1030" spans="9:10" ht="12.75" customHeight="1" x14ac:dyDescent="0.2">
      <c r="I1030" s="8"/>
      <c r="J1030" s="8"/>
    </row>
    <row r="1031" spans="9:10" ht="12.75" customHeight="1" x14ac:dyDescent="0.2">
      <c r="I1031" s="8"/>
      <c r="J1031" s="8"/>
    </row>
    <row r="1032" spans="9:10" ht="12.75" customHeight="1" x14ac:dyDescent="0.2">
      <c r="I1032" s="8"/>
      <c r="J1032" s="8"/>
    </row>
    <row r="1033" spans="9:10" ht="12.75" customHeight="1" x14ac:dyDescent="0.2">
      <c r="I1033" s="8"/>
      <c r="J1033" s="8"/>
    </row>
    <row r="1034" spans="9:10" ht="12.75" customHeight="1" x14ac:dyDescent="0.2">
      <c r="I1034" s="8"/>
      <c r="J1034" s="8"/>
    </row>
    <row r="1035" spans="9:10" ht="12.75" customHeight="1" x14ac:dyDescent="0.2">
      <c r="I1035" s="8"/>
      <c r="J1035" s="8"/>
    </row>
    <row r="1036" spans="9:10" ht="12.75" customHeight="1" x14ac:dyDescent="0.2">
      <c r="I1036" s="8"/>
      <c r="J1036" s="8"/>
    </row>
    <row r="1037" spans="9:10" ht="12.75" customHeight="1" x14ac:dyDescent="0.2">
      <c r="I1037" s="8"/>
      <c r="J1037" s="8"/>
    </row>
    <row r="1038" spans="9:10" ht="12.75" customHeight="1" x14ac:dyDescent="0.2">
      <c r="I1038" s="8"/>
      <c r="J1038" s="8"/>
    </row>
    <row r="1039" spans="9:10" ht="12.75" customHeight="1" x14ac:dyDescent="0.2">
      <c r="I1039" s="8"/>
      <c r="J1039" s="8"/>
    </row>
    <row r="1040" spans="9:10" ht="12.75" customHeight="1" x14ac:dyDescent="0.2">
      <c r="I1040" s="8"/>
      <c r="J1040" s="8"/>
    </row>
    <row r="1041" spans="9:10" ht="12.75" customHeight="1" x14ac:dyDescent="0.2">
      <c r="I1041" s="8"/>
      <c r="J1041" s="8"/>
    </row>
    <row r="1042" spans="9:10" ht="12.75" customHeight="1" x14ac:dyDescent="0.2">
      <c r="I1042" s="8"/>
      <c r="J1042" s="8"/>
    </row>
    <row r="1043" spans="9:10" ht="12.75" customHeight="1" x14ac:dyDescent="0.2">
      <c r="I1043" s="8"/>
      <c r="J1043" s="8"/>
    </row>
    <row r="1044" spans="9:10" ht="12.75" customHeight="1" x14ac:dyDescent="0.2">
      <c r="I1044" s="8"/>
      <c r="J1044" s="8"/>
    </row>
    <row r="1045" spans="9:10" ht="12.75" customHeight="1" x14ac:dyDescent="0.2">
      <c r="I1045" s="8"/>
      <c r="J1045" s="8"/>
    </row>
    <row r="1046" spans="9:10" ht="12.75" customHeight="1" x14ac:dyDescent="0.2">
      <c r="I1046" s="8"/>
      <c r="J1046" s="8"/>
    </row>
    <row r="1047" spans="9:10" ht="12.75" customHeight="1" x14ac:dyDescent="0.2">
      <c r="I1047" s="8"/>
      <c r="J1047" s="8"/>
    </row>
    <row r="1048" spans="9:10" ht="12.75" customHeight="1" x14ac:dyDescent="0.2">
      <c r="I1048" s="8"/>
      <c r="J1048" s="8"/>
    </row>
    <row r="1049" spans="9:10" ht="12.75" customHeight="1" x14ac:dyDescent="0.2">
      <c r="I1049" s="8"/>
      <c r="J1049" s="8"/>
    </row>
    <row r="1050" spans="9:10" ht="12.75" customHeight="1" x14ac:dyDescent="0.2">
      <c r="I1050" s="8"/>
      <c r="J1050" s="8"/>
    </row>
    <row r="1051" spans="9:10" ht="12.75" customHeight="1" x14ac:dyDescent="0.2">
      <c r="I1051" s="8"/>
      <c r="J1051" s="8"/>
    </row>
    <row r="1052" spans="9:10" ht="12.75" customHeight="1" x14ac:dyDescent="0.2">
      <c r="I1052" s="8"/>
      <c r="J1052" s="8"/>
    </row>
    <row r="1053" spans="9:10" ht="12.75" customHeight="1" x14ac:dyDescent="0.2">
      <c r="I1053" s="8"/>
      <c r="J1053" s="8"/>
    </row>
    <row r="1054" spans="9:10" ht="12.75" customHeight="1" x14ac:dyDescent="0.2">
      <c r="I1054" s="8"/>
      <c r="J1054" s="8"/>
    </row>
    <row r="1055" spans="9:10" ht="12.75" customHeight="1" x14ac:dyDescent="0.2">
      <c r="I1055" s="8"/>
      <c r="J1055" s="8"/>
    </row>
    <row r="1056" spans="9:10" ht="12.75" customHeight="1" x14ac:dyDescent="0.2">
      <c r="I1056" s="8"/>
      <c r="J1056" s="8"/>
    </row>
    <row r="1057" spans="9:10" ht="12.75" customHeight="1" x14ac:dyDescent="0.2">
      <c r="I1057" s="8"/>
      <c r="J1057" s="8"/>
    </row>
    <row r="1058" spans="9:10" ht="12.75" customHeight="1" x14ac:dyDescent="0.2">
      <c r="I1058" s="8"/>
      <c r="J1058" s="8"/>
    </row>
    <row r="1059" spans="9:10" ht="12.75" customHeight="1" x14ac:dyDescent="0.2">
      <c r="I1059" s="8"/>
      <c r="J1059" s="8"/>
    </row>
    <row r="1060" spans="9:10" ht="12.75" customHeight="1" x14ac:dyDescent="0.2">
      <c r="I1060" s="8"/>
      <c r="J1060" s="8"/>
    </row>
    <row r="1061" spans="9:10" ht="12.75" customHeight="1" x14ac:dyDescent="0.2">
      <c r="I1061" s="8"/>
      <c r="J1061" s="8"/>
    </row>
    <row r="1062" spans="9:10" ht="12.75" customHeight="1" x14ac:dyDescent="0.2">
      <c r="I1062" s="8"/>
      <c r="J1062" s="8"/>
    </row>
    <row r="1063" spans="9:10" ht="12.75" customHeight="1" x14ac:dyDescent="0.2">
      <c r="I1063" s="8"/>
      <c r="J1063" s="8"/>
    </row>
    <row r="1064" spans="9:10" ht="12.75" customHeight="1" x14ac:dyDescent="0.2">
      <c r="I1064" s="8"/>
      <c r="J1064" s="8"/>
    </row>
    <row r="1065" spans="9:10" ht="12.75" customHeight="1" x14ac:dyDescent="0.2">
      <c r="I1065" s="8"/>
      <c r="J1065" s="8"/>
    </row>
    <row r="1066" spans="9:10" ht="12.75" customHeight="1" x14ac:dyDescent="0.2">
      <c r="I1066" s="8"/>
      <c r="J1066" s="8"/>
    </row>
    <row r="1067" spans="9:10" ht="12.75" customHeight="1" x14ac:dyDescent="0.2">
      <c r="I1067" s="8"/>
      <c r="J1067" s="8"/>
    </row>
    <row r="1068" spans="9:10" ht="12.75" customHeight="1" x14ac:dyDescent="0.2">
      <c r="I1068" s="8"/>
      <c r="J1068" s="8"/>
    </row>
    <row r="1069" spans="9:10" ht="12.75" customHeight="1" x14ac:dyDescent="0.2">
      <c r="I1069" s="8"/>
      <c r="J1069" s="8"/>
    </row>
    <row r="1070" spans="9:10" ht="12.75" customHeight="1" x14ac:dyDescent="0.2">
      <c r="I1070" s="8"/>
      <c r="J1070" s="8"/>
    </row>
    <row r="1071" spans="9:10" ht="12.75" customHeight="1" x14ac:dyDescent="0.2">
      <c r="I1071" s="8"/>
      <c r="J1071" s="8"/>
    </row>
    <row r="1072" spans="9:10" ht="12.75" customHeight="1" x14ac:dyDescent="0.2">
      <c r="I1072" s="8"/>
      <c r="J1072" s="8"/>
    </row>
    <row r="1073" spans="9:10" ht="12.75" customHeight="1" x14ac:dyDescent="0.2">
      <c r="I1073" s="8"/>
      <c r="J1073" s="8"/>
    </row>
    <row r="1074" spans="9:10" ht="12.75" customHeight="1" x14ac:dyDescent="0.2">
      <c r="I1074" s="8"/>
      <c r="J1074" s="8"/>
    </row>
    <row r="1075" spans="9:10" ht="12.75" customHeight="1" x14ac:dyDescent="0.2">
      <c r="I1075" s="8"/>
      <c r="J1075" s="8"/>
    </row>
    <row r="1076" spans="9:10" ht="12.75" customHeight="1" x14ac:dyDescent="0.2">
      <c r="I1076" s="8"/>
      <c r="J1076" s="8"/>
    </row>
    <row r="1077" spans="9:10" ht="12.75" customHeight="1" x14ac:dyDescent="0.2">
      <c r="I1077" s="8"/>
      <c r="J1077" s="8"/>
    </row>
    <row r="1078" spans="9:10" ht="12.75" customHeight="1" x14ac:dyDescent="0.2">
      <c r="I1078" s="8"/>
      <c r="J1078" s="8"/>
    </row>
    <row r="1079" spans="9:10" ht="12.75" customHeight="1" x14ac:dyDescent="0.2">
      <c r="I1079" s="8"/>
      <c r="J1079" s="8"/>
    </row>
    <row r="1080" spans="9:10" ht="12.75" customHeight="1" x14ac:dyDescent="0.2">
      <c r="I1080" s="8"/>
      <c r="J1080" s="8"/>
    </row>
    <row r="1081" spans="9:10" ht="12.75" customHeight="1" x14ac:dyDescent="0.2">
      <c r="I1081" s="8"/>
      <c r="J1081" s="8"/>
    </row>
    <row r="1082" spans="9:10" ht="12.75" customHeight="1" x14ac:dyDescent="0.2">
      <c r="I1082" s="8"/>
      <c r="J1082" s="8"/>
    </row>
    <row r="1083" spans="9:10" ht="12.75" customHeight="1" x14ac:dyDescent="0.2">
      <c r="I1083" s="8"/>
      <c r="J1083" s="8"/>
    </row>
    <row r="1084" spans="9:10" ht="12.75" customHeight="1" x14ac:dyDescent="0.2">
      <c r="I1084" s="8"/>
      <c r="J1084" s="8"/>
    </row>
    <row r="1085" spans="9:10" ht="12.75" customHeight="1" x14ac:dyDescent="0.2">
      <c r="I1085" s="8"/>
      <c r="J1085" s="8"/>
    </row>
    <row r="1086" spans="9:10" ht="12.75" customHeight="1" x14ac:dyDescent="0.2">
      <c r="I1086" s="8"/>
      <c r="J1086" s="8"/>
    </row>
    <row r="1087" spans="9:10" ht="12.75" customHeight="1" x14ac:dyDescent="0.2">
      <c r="I1087" s="8"/>
      <c r="J1087" s="8"/>
    </row>
    <row r="1088" spans="9:10" ht="12.75" customHeight="1" x14ac:dyDescent="0.2">
      <c r="I1088" s="8"/>
      <c r="J1088" s="8"/>
    </row>
    <row r="1089" spans="9:10" ht="12.75" customHeight="1" x14ac:dyDescent="0.2">
      <c r="I1089" s="8"/>
      <c r="J1089" s="8"/>
    </row>
    <row r="1090" spans="9:10" ht="12.75" customHeight="1" x14ac:dyDescent="0.2">
      <c r="I1090" s="8"/>
      <c r="J1090" s="8"/>
    </row>
    <row r="1091" spans="9:10" ht="12.75" customHeight="1" x14ac:dyDescent="0.2">
      <c r="I1091" s="8"/>
      <c r="J1091" s="8"/>
    </row>
    <row r="1092" spans="9:10" ht="12.75" customHeight="1" x14ac:dyDescent="0.2">
      <c r="I1092" s="8"/>
      <c r="J1092" s="8"/>
    </row>
    <row r="1093" spans="9:10" ht="12.75" customHeight="1" x14ac:dyDescent="0.2">
      <c r="I1093" s="8"/>
      <c r="J1093" s="8"/>
    </row>
    <row r="1094" spans="9:10" ht="12.75" customHeight="1" x14ac:dyDescent="0.2">
      <c r="I1094" s="8"/>
      <c r="J1094" s="8"/>
    </row>
    <row r="1095" spans="9:10" ht="12.75" customHeight="1" x14ac:dyDescent="0.2">
      <c r="I1095" s="8"/>
      <c r="J1095" s="8"/>
    </row>
    <row r="1096" spans="9:10" ht="12.75" customHeight="1" x14ac:dyDescent="0.2">
      <c r="I1096" s="8"/>
      <c r="J1096" s="8"/>
    </row>
    <row r="1097" spans="9:10" ht="12.75" customHeight="1" x14ac:dyDescent="0.2">
      <c r="I1097" s="8"/>
      <c r="J1097" s="8"/>
    </row>
    <row r="1098" spans="9:10" ht="12.75" customHeight="1" x14ac:dyDescent="0.2">
      <c r="I1098" s="8"/>
      <c r="J1098" s="8"/>
    </row>
    <row r="1099" spans="9:10" ht="12.75" customHeight="1" x14ac:dyDescent="0.2">
      <c r="I1099" s="8"/>
      <c r="J1099" s="8"/>
    </row>
    <row r="1100" spans="9:10" ht="12.75" customHeight="1" x14ac:dyDescent="0.2">
      <c r="I1100" s="8"/>
      <c r="J1100" s="8"/>
    </row>
    <row r="1101" spans="9:10" ht="12.75" customHeight="1" x14ac:dyDescent="0.2">
      <c r="I1101" s="8"/>
      <c r="J1101" s="8"/>
    </row>
    <row r="1102" spans="9:10" ht="12.75" customHeight="1" x14ac:dyDescent="0.2">
      <c r="I1102" s="8"/>
      <c r="J1102" s="8"/>
    </row>
    <row r="1103" spans="9:10" ht="12.75" customHeight="1" x14ac:dyDescent="0.2">
      <c r="I1103" s="8"/>
      <c r="J1103" s="8"/>
    </row>
    <row r="1104" spans="9:10" ht="12.75" customHeight="1" x14ac:dyDescent="0.2">
      <c r="I1104" s="8"/>
      <c r="J1104" s="8"/>
    </row>
    <row r="1105" spans="9:10" ht="12.75" customHeight="1" x14ac:dyDescent="0.2">
      <c r="I1105" s="8"/>
      <c r="J1105" s="8"/>
    </row>
    <row r="1106" spans="9:10" ht="12.75" customHeight="1" x14ac:dyDescent="0.2">
      <c r="I1106" s="8"/>
      <c r="J1106" s="8"/>
    </row>
    <row r="1107" spans="9:10" ht="12.75" customHeight="1" x14ac:dyDescent="0.2">
      <c r="I1107" s="8"/>
      <c r="J1107" s="8"/>
    </row>
    <row r="1108" spans="9:10" ht="12.75" customHeight="1" x14ac:dyDescent="0.2">
      <c r="I1108" s="8"/>
      <c r="J1108" s="8"/>
    </row>
    <row r="1109" spans="9:10" ht="12.75" customHeight="1" x14ac:dyDescent="0.2">
      <c r="I1109" s="8"/>
      <c r="J1109" s="8"/>
    </row>
    <row r="1110" spans="9:10" ht="12.75" customHeight="1" x14ac:dyDescent="0.2">
      <c r="I1110" s="8"/>
      <c r="J1110" s="8"/>
    </row>
    <row r="1111" spans="9:10" ht="12.75" customHeight="1" x14ac:dyDescent="0.2">
      <c r="I1111" s="8"/>
      <c r="J1111" s="8"/>
    </row>
    <row r="1112" spans="9:10" ht="12.75" customHeight="1" x14ac:dyDescent="0.2">
      <c r="I1112" s="8"/>
      <c r="J1112" s="8"/>
    </row>
    <row r="1113" spans="9:10" ht="12.75" customHeight="1" x14ac:dyDescent="0.2">
      <c r="I1113" s="8"/>
      <c r="J1113" s="8"/>
    </row>
    <row r="1114" spans="9:10" ht="12.75" customHeight="1" x14ac:dyDescent="0.2">
      <c r="I1114" s="8"/>
      <c r="J1114" s="8"/>
    </row>
    <row r="1115" spans="9:10" ht="12.75" customHeight="1" x14ac:dyDescent="0.2">
      <c r="I1115" s="8"/>
      <c r="J1115" s="8"/>
    </row>
    <row r="1116" spans="9:10" ht="12.75" customHeight="1" x14ac:dyDescent="0.2">
      <c r="I1116" s="8"/>
      <c r="J1116" s="8"/>
    </row>
    <row r="1117" spans="9:10" ht="12.75" customHeight="1" x14ac:dyDescent="0.2">
      <c r="I1117" s="8"/>
      <c r="J1117" s="8"/>
    </row>
    <row r="1118" spans="9:10" ht="12.75" customHeight="1" x14ac:dyDescent="0.2">
      <c r="I1118" s="8"/>
      <c r="J1118" s="8"/>
    </row>
    <row r="1119" spans="9:10" ht="12.75" customHeight="1" x14ac:dyDescent="0.2">
      <c r="I1119" s="8"/>
      <c r="J1119" s="8"/>
    </row>
    <row r="1120" spans="9:10" ht="12.75" customHeight="1" x14ac:dyDescent="0.2">
      <c r="I1120" s="8"/>
      <c r="J1120" s="8"/>
    </row>
    <row r="1121" spans="9:10" ht="12.75" customHeight="1" x14ac:dyDescent="0.2">
      <c r="I1121" s="8"/>
      <c r="J1121" s="8"/>
    </row>
    <row r="1122" spans="9:10" ht="12.75" customHeight="1" x14ac:dyDescent="0.2">
      <c r="I1122" s="8"/>
      <c r="J1122" s="8"/>
    </row>
    <row r="1123" spans="9:10" ht="12.75" customHeight="1" x14ac:dyDescent="0.2">
      <c r="I1123" s="8"/>
      <c r="J1123" s="8"/>
    </row>
    <row r="1124" spans="9:10" ht="12.75" customHeight="1" x14ac:dyDescent="0.2">
      <c r="I1124" s="8"/>
      <c r="J1124" s="8"/>
    </row>
    <row r="1125" spans="9:10" ht="12.75" customHeight="1" x14ac:dyDescent="0.2">
      <c r="I1125" s="8"/>
      <c r="J1125" s="8"/>
    </row>
    <row r="1126" spans="9:10" ht="12.75" customHeight="1" x14ac:dyDescent="0.2">
      <c r="I1126" s="8"/>
      <c r="J1126" s="8"/>
    </row>
    <row r="1127" spans="9:10" ht="12.75" customHeight="1" x14ac:dyDescent="0.2">
      <c r="I1127" s="8"/>
      <c r="J1127" s="8"/>
    </row>
    <row r="1128" spans="9:10" ht="12.75" customHeight="1" x14ac:dyDescent="0.2">
      <c r="I1128" s="8"/>
      <c r="J1128" s="8"/>
    </row>
    <row r="1129" spans="9:10" ht="12.75" customHeight="1" x14ac:dyDescent="0.2">
      <c r="I1129" s="8"/>
      <c r="J1129" s="8"/>
    </row>
    <row r="1130" spans="9:10" ht="12.75" customHeight="1" x14ac:dyDescent="0.2">
      <c r="I1130" s="8"/>
      <c r="J1130" s="8"/>
    </row>
    <row r="1131" spans="9:10" ht="12.75" customHeight="1" x14ac:dyDescent="0.2">
      <c r="I1131" s="8"/>
      <c r="J1131" s="8"/>
    </row>
    <row r="1132" spans="9:10" ht="12.75" customHeight="1" x14ac:dyDescent="0.2">
      <c r="I1132" s="8"/>
      <c r="J1132" s="8"/>
    </row>
    <row r="1133" spans="9:10" ht="12.75" customHeight="1" x14ac:dyDescent="0.2">
      <c r="I1133" s="8"/>
      <c r="J1133" s="8"/>
    </row>
    <row r="1134" spans="9:10" ht="12.75" customHeight="1" x14ac:dyDescent="0.2">
      <c r="I1134" s="8"/>
      <c r="J1134" s="8"/>
    </row>
    <row r="1135" spans="9:10" ht="12.75" customHeight="1" x14ac:dyDescent="0.2">
      <c r="I1135" s="8"/>
      <c r="J1135" s="8"/>
    </row>
    <row r="1136" spans="9:10" ht="12.75" customHeight="1" x14ac:dyDescent="0.2">
      <c r="I1136" s="8"/>
      <c r="J1136" s="8"/>
    </row>
    <row r="1137" spans="9:10" ht="12.75" customHeight="1" x14ac:dyDescent="0.2">
      <c r="I1137" s="8"/>
      <c r="J1137" s="8"/>
    </row>
    <row r="1138" spans="9:10" ht="12.75" customHeight="1" x14ac:dyDescent="0.2">
      <c r="I1138" s="8"/>
      <c r="J1138" s="8"/>
    </row>
    <row r="1139" spans="9:10" ht="12.75" customHeight="1" x14ac:dyDescent="0.2">
      <c r="I1139" s="8"/>
      <c r="J1139" s="8"/>
    </row>
    <row r="1140" spans="9:10" ht="12.75" customHeight="1" x14ac:dyDescent="0.2">
      <c r="I1140" s="8"/>
      <c r="J1140" s="8"/>
    </row>
    <row r="1141" spans="9:10" ht="12.75" customHeight="1" x14ac:dyDescent="0.2">
      <c r="I1141" s="8"/>
      <c r="J1141" s="8"/>
    </row>
    <row r="1142" spans="9:10" ht="12.75" customHeight="1" x14ac:dyDescent="0.2">
      <c r="I1142" s="8"/>
      <c r="J1142" s="8"/>
    </row>
    <row r="1143" spans="9:10" ht="12.75" customHeight="1" x14ac:dyDescent="0.2">
      <c r="I1143" s="8"/>
      <c r="J1143" s="8"/>
    </row>
    <row r="1144" spans="9:10" ht="12.75" customHeight="1" x14ac:dyDescent="0.2">
      <c r="I1144" s="8"/>
      <c r="J1144" s="8"/>
    </row>
    <row r="1145" spans="9:10" ht="12.75" customHeight="1" x14ac:dyDescent="0.2">
      <c r="I1145" s="8"/>
      <c r="J1145" s="8"/>
    </row>
    <row r="1146" spans="9:10" ht="12.75" customHeight="1" x14ac:dyDescent="0.2">
      <c r="I1146" s="8"/>
      <c r="J1146" s="8"/>
    </row>
    <row r="1147" spans="9:10" ht="12.75" customHeight="1" x14ac:dyDescent="0.2">
      <c r="I1147" s="8"/>
      <c r="J1147" s="8"/>
    </row>
    <row r="1148" spans="9:10" ht="12.75" customHeight="1" x14ac:dyDescent="0.2">
      <c r="I1148" s="8"/>
      <c r="J1148" s="8"/>
    </row>
    <row r="1149" spans="9:10" ht="12.75" customHeight="1" x14ac:dyDescent="0.2">
      <c r="I1149" s="8"/>
      <c r="J1149" s="8"/>
    </row>
    <row r="1150" spans="9:10" ht="12.75" customHeight="1" x14ac:dyDescent="0.2">
      <c r="I1150" s="8"/>
      <c r="J1150" s="8"/>
    </row>
    <row r="1151" spans="9:10" ht="12.75" customHeight="1" x14ac:dyDescent="0.2">
      <c r="I1151" s="8"/>
      <c r="J1151" s="8"/>
    </row>
    <row r="1152" spans="9:10" ht="12.75" customHeight="1" x14ac:dyDescent="0.2">
      <c r="I1152" s="8"/>
      <c r="J1152" s="8"/>
    </row>
    <row r="1153" spans="9:10" ht="12.75" customHeight="1" x14ac:dyDescent="0.2">
      <c r="I1153" s="8"/>
      <c r="J1153" s="8"/>
    </row>
    <row r="1154" spans="9:10" ht="12.75" customHeight="1" x14ac:dyDescent="0.2">
      <c r="I1154" s="8"/>
      <c r="J1154" s="8"/>
    </row>
    <row r="1155" spans="9:10" ht="12.75" customHeight="1" x14ac:dyDescent="0.2">
      <c r="I1155" s="8"/>
      <c r="J1155" s="8"/>
    </row>
    <row r="1156" spans="9:10" ht="12.75" customHeight="1" x14ac:dyDescent="0.2">
      <c r="I1156" s="8"/>
      <c r="J1156" s="8"/>
    </row>
    <row r="1157" spans="9:10" ht="12.75" customHeight="1" x14ac:dyDescent="0.2">
      <c r="I1157" s="8"/>
      <c r="J1157" s="8"/>
    </row>
    <row r="1158" spans="9:10" ht="12.75" customHeight="1" x14ac:dyDescent="0.2">
      <c r="I1158" s="8"/>
      <c r="J1158" s="8"/>
    </row>
    <row r="1159" spans="9:10" ht="12.75" customHeight="1" x14ac:dyDescent="0.2">
      <c r="I1159" s="8"/>
      <c r="J1159" s="8"/>
    </row>
    <row r="1160" spans="9:10" ht="12.75" customHeight="1" x14ac:dyDescent="0.2">
      <c r="I1160" s="8"/>
      <c r="J1160" s="8"/>
    </row>
    <row r="1161" spans="9:10" ht="12.75" customHeight="1" x14ac:dyDescent="0.2">
      <c r="I1161" s="8"/>
      <c r="J1161" s="8"/>
    </row>
    <row r="1162" spans="9:10" ht="12.75" customHeight="1" x14ac:dyDescent="0.2">
      <c r="I1162" s="8"/>
      <c r="J1162" s="8"/>
    </row>
    <row r="1163" spans="9:10" ht="12.75" customHeight="1" x14ac:dyDescent="0.2">
      <c r="I1163" s="8"/>
      <c r="J1163" s="8"/>
    </row>
    <row r="1164" spans="9:10" ht="12.75" customHeight="1" x14ac:dyDescent="0.2">
      <c r="I1164" s="8"/>
      <c r="J1164" s="8"/>
    </row>
    <row r="1165" spans="9:10" ht="12.75" customHeight="1" x14ac:dyDescent="0.2">
      <c r="I1165" s="8"/>
      <c r="J1165" s="8"/>
    </row>
    <row r="1166" spans="9:10" ht="12.75" customHeight="1" x14ac:dyDescent="0.2">
      <c r="I1166" s="8"/>
      <c r="J1166" s="8"/>
    </row>
    <row r="1167" spans="9:10" ht="12.75" customHeight="1" x14ac:dyDescent="0.2">
      <c r="I1167" s="8"/>
      <c r="J1167" s="8"/>
    </row>
    <row r="1168" spans="9:10" ht="12.75" customHeight="1" x14ac:dyDescent="0.2">
      <c r="I1168" s="8"/>
      <c r="J1168" s="8"/>
    </row>
    <row r="1169" spans="9:10" ht="12.75" customHeight="1" x14ac:dyDescent="0.2">
      <c r="I1169" s="8"/>
      <c r="J1169" s="8"/>
    </row>
    <row r="1170" spans="9:10" ht="12.75" customHeight="1" x14ac:dyDescent="0.2">
      <c r="I1170" s="8"/>
      <c r="J1170" s="8"/>
    </row>
    <row r="1171" spans="9:10" ht="12.75" customHeight="1" x14ac:dyDescent="0.2">
      <c r="I1171" s="8"/>
      <c r="J1171" s="8"/>
    </row>
    <row r="1172" spans="9:10" ht="12.75" customHeight="1" x14ac:dyDescent="0.2">
      <c r="I1172" s="8"/>
      <c r="J1172" s="8"/>
    </row>
    <row r="1173" spans="9:10" ht="12.75" customHeight="1" x14ac:dyDescent="0.2">
      <c r="I1173" s="8"/>
      <c r="J1173" s="8"/>
    </row>
    <row r="1174" spans="9:10" ht="12.75" customHeight="1" x14ac:dyDescent="0.2">
      <c r="I1174" s="8"/>
      <c r="J1174" s="8"/>
    </row>
    <row r="1175" spans="9:10" ht="12.75" customHeight="1" x14ac:dyDescent="0.2">
      <c r="I1175" s="8"/>
      <c r="J1175" s="8"/>
    </row>
    <row r="1176" spans="9:10" ht="12.75" customHeight="1" x14ac:dyDescent="0.2">
      <c r="I1176" s="8"/>
      <c r="J1176" s="8"/>
    </row>
    <row r="1177" spans="9:10" ht="12.75" customHeight="1" x14ac:dyDescent="0.2">
      <c r="I1177" s="8"/>
      <c r="J1177" s="8"/>
    </row>
    <row r="1178" spans="9:10" ht="12.75" customHeight="1" x14ac:dyDescent="0.2">
      <c r="I1178" s="8"/>
      <c r="J1178" s="8"/>
    </row>
    <row r="1179" spans="9:10" ht="12.75" customHeight="1" x14ac:dyDescent="0.2">
      <c r="I1179" s="8"/>
      <c r="J1179" s="8"/>
    </row>
    <row r="1180" spans="9:10" ht="12.75" customHeight="1" x14ac:dyDescent="0.2">
      <c r="I1180" s="8"/>
      <c r="J1180" s="8"/>
    </row>
    <row r="1181" spans="9:10" ht="12.75" customHeight="1" x14ac:dyDescent="0.2">
      <c r="I1181" s="8"/>
      <c r="J1181" s="8"/>
    </row>
    <row r="1182" spans="9:10" ht="12.75" customHeight="1" x14ac:dyDescent="0.2">
      <c r="I1182" s="8"/>
      <c r="J1182" s="8"/>
    </row>
    <row r="1183" spans="9:10" ht="12.75" customHeight="1" x14ac:dyDescent="0.2">
      <c r="I1183" s="8"/>
      <c r="J1183" s="8"/>
    </row>
    <row r="1184" spans="9:10" ht="12.75" customHeight="1" x14ac:dyDescent="0.2">
      <c r="I1184" s="8"/>
      <c r="J1184" s="8"/>
    </row>
    <row r="1185" spans="9:10" ht="12.75" customHeight="1" x14ac:dyDescent="0.2">
      <c r="I1185" s="8"/>
      <c r="J1185" s="8"/>
    </row>
    <row r="1186" spans="9:10" ht="12.75" customHeight="1" x14ac:dyDescent="0.2">
      <c r="I1186" s="8"/>
      <c r="J1186" s="8"/>
    </row>
    <row r="1187" spans="9:10" ht="12.75" customHeight="1" x14ac:dyDescent="0.2">
      <c r="I1187" s="8"/>
      <c r="J1187" s="8"/>
    </row>
    <row r="1188" spans="9:10" ht="12.75" customHeight="1" x14ac:dyDescent="0.2">
      <c r="I1188" s="8"/>
      <c r="J1188" s="8"/>
    </row>
    <row r="1189" spans="9:10" ht="12.75" customHeight="1" x14ac:dyDescent="0.2">
      <c r="I1189" s="8"/>
      <c r="J1189" s="8"/>
    </row>
    <row r="1190" spans="9:10" ht="12.75" customHeight="1" x14ac:dyDescent="0.2">
      <c r="I1190" s="8"/>
      <c r="J1190" s="8"/>
    </row>
    <row r="1191" spans="9:10" ht="12.75" customHeight="1" x14ac:dyDescent="0.2">
      <c r="I1191" s="8"/>
      <c r="J1191" s="8"/>
    </row>
    <row r="1192" spans="9:10" ht="12.75" customHeight="1" x14ac:dyDescent="0.2">
      <c r="I1192" s="8"/>
      <c r="J1192" s="8"/>
    </row>
    <row r="1193" spans="9:10" ht="12.75" customHeight="1" x14ac:dyDescent="0.2">
      <c r="I1193" s="8"/>
      <c r="J1193" s="8"/>
    </row>
    <row r="1194" spans="9:10" ht="12.75" customHeight="1" x14ac:dyDescent="0.2">
      <c r="I1194" s="8"/>
      <c r="J1194" s="8"/>
    </row>
    <row r="1195" spans="9:10" ht="12.75" customHeight="1" x14ac:dyDescent="0.2">
      <c r="I1195" s="8"/>
      <c r="J1195" s="8"/>
    </row>
    <row r="1196" spans="9:10" ht="12.75" customHeight="1" x14ac:dyDescent="0.2">
      <c r="I1196" s="8"/>
      <c r="J1196" s="8"/>
    </row>
    <row r="1197" spans="9:10" ht="12.75" customHeight="1" x14ac:dyDescent="0.2">
      <c r="I1197" s="8"/>
      <c r="J1197" s="8"/>
    </row>
    <row r="1198" spans="9:10" ht="12.75" customHeight="1" x14ac:dyDescent="0.2">
      <c r="I1198" s="8"/>
      <c r="J1198" s="8"/>
    </row>
    <row r="1199" spans="9:10" ht="12.75" customHeight="1" x14ac:dyDescent="0.2">
      <c r="I1199" s="8"/>
      <c r="J1199" s="8"/>
    </row>
    <row r="1200" spans="9:10" ht="12.75" customHeight="1" x14ac:dyDescent="0.2">
      <c r="I1200" s="8"/>
      <c r="J1200" s="8"/>
    </row>
    <row r="1201" spans="9:10" ht="12.75" customHeight="1" x14ac:dyDescent="0.2">
      <c r="I1201" s="8"/>
      <c r="J1201" s="8"/>
    </row>
    <row r="1202" spans="9:10" ht="12.75" customHeight="1" x14ac:dyDescent="0.2">
      <c r="I1202" s="8"/>
      <c r="J1202" s="8"/>
    </row>
    <row r="1203" spans="9:10" ht="12.75" customHeight="1" x14ac:dyDescent="0.2">
      <c r="I1203" s="8"/>
      <c r="J1203" s="8"/>
    </row>
    <row r="1204" spans="9:10" ht="12.75" customHeight="1" x14ac:dyDescent="0.2">
      <c r="I1204" s="8"/>
      <c r="J1204" s="8"/>
    </row>
    <row r="1205" spans="9:10" ht="12.75" customHeight="1" x14ac:dyDescent="0.2">
      <c r="I1205" s="8"/>
      <c r="J1205" s="8"/>
    </row>
    <row r="1206" spans="9:10" ht="12.75" customHeight="1" x14ac:dyDescent="0.2">
      <c r="I1206" s="8"/>
      <c r="J1206" s="8"/>
    </row>
    <row r="1207" spans="9:10" ht="12.75" customHeight="1" x14ac:dyDescent="0.2">
      <c r="I1207" s="8"/>
      <c r="J1207" s="8"/>
    </row>
    <row r="1208" spans="9:10" ht="12.75" customHeight="1" x14ac:dyDescent="0.2">
      <c r="I1208" s="8"/>
      <c r="J1208" s="8"/>
    </row>
    <row r="1209" spans="9:10" ht="12.75" customHeight="1" x14ac:dyDescent="0.2">
      <c r="I1209" s="8"/>
      <c r="J1209" s="8"/>
    </row>
    <row r="1210" spans="9:10" ht="12.75" customHeight="1" x14ac:dyDescent="0.2">
      <c r="I1210" s="8"/>
      <c r="J1210" s="8"/>
    </row>
    <row r="1211" spans="9:10" ht="12.75" customHeight="1" x14ac:dyDescent="0.2">
      <c r="I1211" s="8"/>
      <c r="J1211" s="8"/>
    </row>
    <row r="1212" spans="9:10" ht="12.75" customHeight="1" x14ac:dyDescent="0.2">
      <c r="I1212" s="8"/>
      <c r="J1212" s="8"/>
    </row>
    <row r="1213" spans="9:10" ht="12.75" customHeight="1" x14ac:dyDescent="0.2">
      <c r="I1213" s="8"/>
      <c r="J1213" s="8"/>
    </row>
    <row r="1214" spans="9:10" ht="12.75" customHeight="1" x14ac:dyDescent="0.2">
      <c r="I1214" s="8"/>
      <c r="J1214" s="8"/>
    </row>
    <row r="1215" spans="9:10" ht="12.75" customHeight="1" x14ac:dyDescent="0.2">
      <c r="I1215" s="8"/>
      <c r="J1215" s="8"/>
    </row>
    <row r="1216" spans="9:10" ht="12.75" customHeight="1" x14ac:dyDescent="0.2">
      <c r="I1216" s="8"/>
      <c r="J1216" s="8"/>
    </row>
    <row r="1217" spans="9:10" ht="12.75" customHeight="1" x14ac:dyDescent="0.2">
      <c r="I1217" s="8"/>
      <c r="J1217" s="8"/>
    </row>
    <row r="1218" spans="9:10" ht="12.75" customHeight="1" x14ac:dyDescent="0.2">
      <c r="I1218" s="8"/>
      <c r="J1218" s="8"/>
    </row>
    <row r="1219" spans="9:10" ht="12.75" customHeight="1" x14ac:dyDescent="0.2">
      <c r="I1219" s="8"/>
      <c r="J1219" s="8"/>
    </row>
    <row r="1220" spans="9:10" ht="12.75" customHeight="1" x14ac:dyDescent="0.2">
      <c r="I1220" s="8"/>
      <c r="J1220" s="8"/>
    </row>
    <row r="1221" spans="9:10" ht="12.75" customHeight="1" x14ac:dyDescent="0.2">
      <c r="I1221" s="8"/>
      <c r="J1221" s="8"/>
    </row>
    <row r="1222" spans="9:10" ht="12.75" customHeight="1" x14ac:dyDescent="0.2">
      <c r="I1222" s="8"/>
      <c r="J1222" s="8"/>
    </row>
    <row r="1223" spans="9:10" ht="12.75" customHeight="1" x14ac:dyDescent="0.2">
      <c r="I1223" s="8"/>
      <c r="J1223" s="8"/>
    </row>
    <row r="1224" spans="9:10" ht="12.75" customHeight="1" x14ac:dyDescent="0.2">
      <c r="I1224" s="8"/>
      <c r="J1224" s="8"/>
    </row>
    <row r="1225" spans="9:10" ht="12.75" customHeight="1" x14ac:dyDescent="0.2">
      <c r="I1225" s="8"/>
      <c r="J1225" s="8"/>
    </row>
    <row r="1226" spans="9:10" ht="12.75" customHeight="1" x14ac:dyDescent="0.2">
      <c r="I1226" s="8"/>
      <c r="J1226" s="8"/>
    </row>
    <row r="1227" spans="9:10" ht="12.75" customHeight="1" x14ac:dyDescent="0.2">
      <c r="I1227" s="8"/>
      <c r="J1227" s="8"/>
    </row>
    <row r="1228" spans="9:10" ht="12.75" customHeight="1" x14ac:dyDescent="0.2">
      <c r="I1228" s="8"/>
      <c r="J1228" s="8"/>
    </row>
    <row r="1229" spans="9:10" ht="12.75" customHeight="1" x14ac:dyDescent="0.2">
      <c r="I1229" s="8"/>
      <c r="J1229" s="8"/>
    </row>
    <row r="1230" spans="9:10" ht="12.75" customHeight="1" x14ac:dyDescent="0.2">
      <c r="I1230" s="8"/>
      <c r="J1230" s="8"/>
    </row>
    <row r="1231" spans="9:10" ht="12.75" customHeight="1" x14ac:dyDescent="0.2">
      <c r="I1231" s="8"/>
      <c r="J1231" s="8"/>
    </row>
    <row r="1232" spans="9:10" ht="12.75" customHeight="1" x14ac:dyDescent="0.2">
      <c r="I1232" s="8"/>
      <c r="J1232" s="8"/>
    </row>
    <row r="1233" spans="9:10" ht="12.75" customHeight="1" x14ac:dyDescent="0.2">
      <c r="I1233" s="8"/>
      <c r="J1233" s="8"/>
    </row>
    <row r="1234" spans="9:10" ht="12.75" customHeight="1" x14ac:dyDescent="0.2">
      <c r="I1234" s="8"/>
      <c r="J1234" s="8"/>
    </row>
    <row r="1235" spans="9:10" ht="12.75" customHeight="1" x14ac:dyDescent="0.2">
      <c r="I1235" s="8"/>
      <c r="J1235" s="8"/>
    </row>
    <row r="1236" spans="9:10" ht="12.75" customHeight="1" x14ac:dyDescent="0.2">
      <c r="I1236" s="8"/>
      <c r="J1236" s="8"/>
    </row>
    <row r="1237" spans="9:10" ht="12.75" customHeight="1" x14ac:dyDescent="0.2">
      <c r="I1237" s="8"/>
      <c r="J1237" s="8"/>
    </row>
    <row r="1238" spans="9:10" ht="12.75" customHeight="1" x14ac:dyDescent="0.2">
      <c r="I1238" s="8"/>
      <c r="J1238" s="8"/>
    </row>
    <row r="1239" spans="9:10" ht="12.75" customHeight="1" x14ac:dyDescent="0.2">
      <c r="I1239" s="8"/>
      <c r="J1239" s="8"/>
    </row>
    <row r="1240" spans="9:10" ht="12.75" customHeight="1" x14ac:dyDescent="0.2">
      <c r="I1240" s="8"/>
      <c r="J1240" s="8"/>
    </row>
    <row r="1241" spans="9:10" ht="12.75" customHeight="1" x14ac:dyDescent="0.2">
      <c r="I1241" s="8"/>
      <c r="J1241" s="8"/>
    </row>
    <row r="1242" spans="9:10" ht="12.75" customHeight="1" x14ac:dyDescent="0.2">
      <c r="I1242" s="8"/>
      <c r="J1242" s="8"/>
    </row>
    <row r="1243" spans="9:10" ht="12.75" customHeight="1" x14ac:dyDescent="0.2">
      <c r="I1243" s="8"/>
      <c r="J1243" s="8"/>
    </row>
    <row r="1244" spans="9:10" ht="12.75" customHeight="1" x14ac:dyDescent="0.2">
      <c r="I1244" s="8"/>
      <c r="J1244" s="8"/>
    </row>
    <row r="1245" spans="9:10" ht="12.75" customHeight="1" x14ac:dyDescent="0.2">
      <c r="I1245" s="8"/>
      <c r="J1245" s="8"/>
    </row>
    <row r="1246" spans="9:10" ht="12.75" customHeight="1" x14ac:dyDescent="0.2">
      <c r="I1246" s="8"/>
      <c r="J1246" s="8"/>
    </row>
    <row r="1247" spans="9:10" ht="12.75" customHeight="1" x14ac:dyDescent="0.2">
      <c r="I1247" s="8"/>
      <c r="J1247" s="8"/>
    </row>
    <row r="1248" spans="9:10" ht="12.75" customHeight="1" x14ac:dyDescent="0.2">
      <c r="I1248" s="8"/>
      <c r="J1248" s="8"/>
    </row>
    <row r="1249" spans="9:10" ht="12.75" customHeight="1" x14ac:dyDescent="0.2">
      <c r="I1249" s="8"/>
      <c r="J1249" s="8"/>
    </row>
    <row r="1250" spans="9:10" ht="12.75" customHeight="1" x14ac:dyDescent="0.2">
      <c r="I1250" s="8"/>
      <c r="J1250" s="8"/>
    </row>
    <row r="1251" spans="9:10" ht="12.75" customHeight="1" x14ac:dyDescent="0.2">
      <c r="I1251" s="8"/>
      <c r="J1251" s="8"/>
    </row>
    <row r="1252" spans="9:10" ht="12.75" customHeight="1" x14ac:dyDescent="0.2">
      <c r="I1252" s="8"/>
      <c r="J1252" s="8"/>
    </row>
    <row r="1253" spans="9:10" ht="12.75" customHeight="1" x14ac:dyDescent="0.2">
      <c r="I1253" s="8"/>
      <c r="J1253" s="8"/>
    </row>
    <row r="1254" spans="9:10" ht="12.75" customHeight="1" x14ac:dyDescent="0.2">
      <c r="I1254" s="8"/>
      <c r="J1254" s="8"/>
    </row>
    <row r="1255" spans="9:10" ht="12.75" customHeight="1" x14ac:dyDescent="0.2">
      <c r="I1255" s="8"/>
      <c r="J1255" s="8"/>
    </row>
    <row r="1256" spans="9:10" ht="12.75" customHeight="1" x14ac:dyDescent="0.2">
      <c r="I1256" s="8"/>
      <c r="J1256" s="8"/>
    </row>
    <row r="1257" spans="9:10" ht="12.75" customHeight="1" x14ac:dyDescent="0.2">
      <c r="I1257" s="8"/>
      <c r="J1257" s="8"/>
    </row>
    <row r="1258" spans="9:10" ht="12.75" customHeight="1" x14ac:dyDescent="0.2">
      <c r="I1258" s="8"/>
      <c r="J1258" s="8"/>
    </row>
    <row r="1259" spans="9:10" ht="12.75" customHeight="1" x14ac:dyDescent="0.2">
      <c r="I1259" s="8"/>
      <c r="J1259" s="8"/>
    </row>
    <row r="1260" spans="9:10" ht="12.75" customHeight="1" x14ac:dyDescent="0.2">
      <c r="I1260" s="8"/>
      <c r="J1260" s="8"/>
    </row>
    <row r="1261" spans="9:10" ht="12.75" customHeight="1" x14ac:dyDescent="0.2">
      <c r="I1261" s="8"/>
      <c r="J1261" s="8"/>
    </row>
    <row r="1262" spans="9:10" ht="12.75" customHeight="1" x14ac:dyDescent="0.2">
      <c r="I1262" s="8"/>
      <c r="J1262" s="8"/>
    </row>
    <row r="1263" spans="9:10" ht="12.75" customHeight="1" x14ac:dyDescent="0.2">
      <c r="I1263" s="8"/>
      <c r="J1263" s="8"/>
    </row>
    <row r="1264" spans="9:10" ht="12.75" customHeight="1" x14ac:dyDescent="0.2">
      <c r="I1264" s="8"/>
      <c r="J1264" s="8"/>
    </row>
    <row r="1265" spans="9:10" ht="12.75" customHeight="1" x14ac:dyDescent="0.2">
      <c r="I1265" s="8"/>
      <c r="J1265" s="8"/>
    </row>
    <row r="1266" spans="9:10" ht="12.75" customHeight="1" x14ac:dyDescent="0.2">
      <c r="I1266" s="8"/>
      <c r="J1266" s="8"/>
    </row>
    <row r="1267" spans="9:10" ht="12.75" customHeight="1" x14ac:dyDescent="0.2">
      <c r="I1267" s="8"/>
      <c r="J1267" s="8"/>
    </row>
    <row r="1268" spans="9:10" ht="12.75" customHeight="1" x14ac:dyDescent="0.2">
      <c r="I1268" s="8"/>
      <c r="J1268" s="8"/>
    </row>
    <row r="1269" spans="9:10" ht="12.75" customHeight="1" x14ac:dyDescent="0.2">
      <c r="I1269" s="8"/>
      <c r="J1269" s="8"/>
    </row>
    <row r="1270" spans="9:10" ht="12.75" customHeight="1" x14ac:dyDescent="0.2">
      <c r="I1270" s="8"/>
      <c r="J1270" s="8"/>
    </row>
    <row r="1271" spans="9:10" ht="12.75" customHeight="1" x14ac:dyDescent="0.2">
      <c r="I1271" s="8"/>
      <c r="J1271" s="8"/>
    </row>
    <row r="1272" spans="9:10" ht="12.75" customHeight="1" x14ac:dyDescent="0.2">
      <c r="I1272" s="8"/>
      <c r="J1272" s="8"/>
    </row>
    <row r="1273" spans="9:10" ht="12.75" customHeight="1" x14ac:dyDescent="0.2">
      <c r="I1273" s="8"/>
      <c r="J1273" s="8"/>
    </row>
    <row r="1274" spans="9:10" ht="12.75" customHeight="1" x14ac:dyDescent="0.2">
      <c r="I1274" s="8"/>
      <c r="J1274" s="8"/>
    </row>
    <row r="1275" spans="9:10" ht="12.75" customHeight="1" x14ac:dyDescent="0.2">
      <c r="I1275" s="8"/>
      <c r="J1275" s="8"/>
    </row>
    <row r="1276" spans="9:10" ht="12.75" customHeight="1" x14ac:dyDescent="0.2">
      <c r="I1276" s="8"/>
      <c r="J1276" s="8"/>
    </row>
    <row r="1277" spans="9:10" ht="12.75" customHeight="1" x14ac:dyDescent="0.2">
      <c r="I1277" s="8"/>
      <c r="J1277" s="8"/>
    </row>
    <row r="1278" spans="9:10" ht="12.75" customHeight="1" x14ac:dyDescent="0.2">
      <c r="I1278" s="8"/>
      <c r="J1278" s="8"/>
    </row>
    <row r="1279" spans="9:10" ht="12.75" customHeight="1" x14ac:dyDescent="0.2">
      <c r="I1279" s="8"/>
      <c r="J1279" s="8"/>
    </row>
    <row r="1280" spans="9:10" ht="12.75" customHeight="1" x14ac:dyDescent="0.2">
      <c r="I1280" s="8"/>
      <c r="J1280" s="8"/>
    </row>
    <row r="1281" spans="9:10" ht="12.75" customHeight="1" x14ac:dyDescent="0.2">
      <c r="I1281" s="8"/>
      <c r="J1281" s="8"/>
    </row>
    <row r="1282" spans="9:10" ht="12.75" customHeight="1" x14ac:dyDescent="0.2">
      <c r="I1282" s="8"/>
      <c r="J1282" s="8"/>
    </row>
    <row r="1283" spans="9:10" ht="12.75" customHeight="1" x14ac:dyDescent="0.2">
      <c r="I1283" s="8"/>
      <c r="J1283" s="8"/>
    </row>
    <row r="1284" spans="9:10" ht="12.75" customHeight="1" x14ac:dyDescent="0.2">
      <c r="I1284" s="8"/>
      <c r="J1284" s="8"/>
    </row>
    <row r="1285" spans="9:10" ht="12.75" customHeight="1" x14ac:dyDescent="0.2">
      <c r="I1285" s="8"/>
      <c r="J1285" s="8"/>
    </row>
    <row r="1286" spans="9:10" ht="12.75" customHeight="1" x14ac:dyDescent="0.2">
      <c r="I1286" s="8"/>
      <c r="J1286" s="8"/>
    </row>
    <row r="1287" spans="9:10" ht="12.75" customHeight="1" x14ac:dyDescent="0.2">
      <c r="I1287" s="8"/>
      <c r="J1287" s="8"/>
    </row>
    <row r="1288" spans="9:10" ht="12.75" customHeight="1" x14ac:dyDescent="0.2">
      <c r="I1288" s="8"/>
      <c r="J1288" s="8"/>
    </row>
    <row r="1289" spans="9:10" ht="12.75" customHeight="1" x14ac:dyDescent="0.2">
      <c r="I1289" s="8"/>
      <c r="J1289" s="8"/>
    </row>
    <row r="1290" spans="9:10" ht="12.75" customHeight="1" x14ac:dyDescent="0.2">
      <c r="I1290" s="8"/>
      <c r="J1290" s="8"/>
    </row>
    <row r="1291" spans="9:10" ht="12.75" customHeight="1" x14ac:dyDescent="0.2">
      <c r="I1291" s="8"/>
      <c r="J1291" s="8"/>
    </row>
    <row r="1292" spans="9:10" ht="12.75" customHeight="1" x14ac:dyDescent="0.2">
      <c r="I1292" s="8"/>
      <c r="J1292" s="8"/>
    </row>
    <row r="1293" spans="9:10" ht="12.75" customHeight="1" x14ac:dyDescent="0.2">
      <c r="I1293" s="8"/>
      <c r="J1293" s="8"/>
    </row>
    <row r="1294" spans="9:10" ht="12.75" customHeight="1" x14ac:dyDescent="0.2">
      <c r="I1294" s="8"/>
      <c r="J1294" s="8"/>
    </row>
    <row r="1295" spans="9:10" ht="12.75" customHeight="1" x14ac:dyDescent="0.2">
      <c r="I1295" s="8"/>
      <c r="J1295" s="8"/>
    </row>
    <row r="1296" spans="9:10" ht="12.75" customHeight="1" x14ac:dyDescent="0.2">
      <c r="I1296" s="8"/>
      <c r="J1296" s="8"/>
    </row>
    <row r="1297" spans="9:10" ht="12.75" customHeight="1" x14ac:dyDescent="0.2">
      <c r="I1297" s="8"/>
      <c r="J1297" s="8"/>
    </row>
    <row r="1298" spans="9:10" ht="12.75" customHeight="1" x14ac:dyDescent="0.2">
      <c r="I1298" s="8"/>
      <c r="J1298" s="8"/>
    </row>
    <row r="1299" spans="9:10" ht="12.75" customHeight="1" x14ac:dyDescent="0.2">
      <c r="I1299" s="8"/>
      <c r="J1299" s="8"/>
    </row>
    <row r="1300" spans="9:10" ht="12.75" customHeight="1" x14ac:dyDescent="0.2">
      <c r="I1300" s="8"/>
      <c r="J1300" s="8"/>
    </row>
    <row r="1301" spans="9:10" ht="12.75" customHeight="1" x14ac:dyDescent="0.2">
      <c r="I1301" s="8"/>
      <c r="J1301" s="8"/>
    </row>
    <row r="1302" spans="9:10" ht="12.75" customHeight="1" x14ac:dyDescent="0.2">
      <c r="I1302" s="8"/>
      <c r="J1302" s="8"/>
    </row>
    <row r="1303" spans="9:10" ht="12.75" customHeight="1" x14ac:dyDescent="0.2">
      <c r="I1303" s="8"/>
      <c r="J1303" s="8"/>
    </row>
    <row r="1304" spans="9:10" ht="12.75" customHeight="1" x14ac:dyDescent="0.2">
      <c r="I1304" s="8"/>
      <c r="J1304" s="8"/>
    </row>
    <row r="1305" spans="9:10" ht="12.75" customHeight="1" x14ac:dyDescent="0.2">
      <c r="I1305" s="8"/>
      <c r="J1305" s="8"/>
    </row>
    <row r="1306" spans="9:10" ht="12.75" customHeight="1" x14ac:dyDescent="0.2">
      <c r="I1306" s="8"/>
      <c r="J1306" s="8"/>
    </row>
    <row r="1307" spans="9:10" ht="12.75" customHeight="1" x14ac:dyDescent="0.2">
      <c r="I1307" s="8"/>
      <c r="J1307" s="8"/>
    </row>
    <row r="1308" spans="9:10" ht="12.75" customHeight="1" x14ac:dyDescent="0.2">
      <c r="I1308" s="8"/>
      <c r="J1308" s="8"/>
    </row>
    <row r="1309" spans="9:10" ht="12.75" customHeight="1" x14ac:dyDescent="0.2">
      <c r="I1309" s="8"/>
      <c r="J1309" s="8"/>
    </row>
    <row r="1310" spans="9:10" ht="12.75" customHeight="1" x14ac:dyDescent="0.2">
      <c r="I1310" s="8"/>
      <c r="J1310" s="8"/>
    </row>
    <row r="1311" spans="9:10" ht="12.75" customHeight="1" x14ac:dyDescent="0.2">
      <c r="I1311" s="8"/>
      <c r="J1311" s="8"/>
    </row>
    <row r="1312" spans="9:10" ht="12.75" customHeight="1" x14ac:dyDescent="0.2">
      <c r="I1312" s="8"/>
      <c r="J1312" s="8"/>
    </row>
    <row r="1313" spans="9:10" ht="12.75" customHeight="1" x14ac:dyDescent="0.2">
      <c r="I1313" s="8"/>
      <c r="J1313" s="8"/>
    </row>
    <row r="1314" spans="9:10" ht="12.75" customHeight="1" x14ac:dyDescent="0.2">
      <c r="I1314" s="8"/>
      <c r="J1314" s="8"/>
    </row>
    <row r="1315" spans="9:10" ht="12.75" customHeight="1" x14ac:dyDescent="0.2">
      <c r="I1315" s="8"/>
      <c r="J1315" s="8"/>
    </row>
    <row r="1316" spans="9:10" ht="12.75" customHeight="1" x14ac:dyDescent="0.2">
      <c r="I1316" s="8"/>
      <c r="J1316" s="8"/>
    </row>
    <row r="1317" spans="9:10" ht="12.75" customHeight="1" x14ac:dyDescent="0.2">
      <c r="I1317" s="8"/>
      <c r="J1317" s="8"/>
    </row>
    <row r="1318" spans="9:10" ht="12.75" customHeight="1" x14ac:dyDescent="0.2">
      <c r="I1318" s="8"/>
      <c r="J1318" s="8"/>
    </row>
    <row r="1319" spans="9:10" ht="12.75" customHeight="1" x14ac:dyDescent="0.2">
      <c r="I1319" s="8"/>
      <c r="J1319" s="8"/>
    </row>
    <row r="1320" spans="9:10" ht="12.75" customHeight="1" x14ac:dyDescent="0.2">
      <c r="I1320" s="8"/>
      <c r="J1320" s="8"/>
    </row>
    <row r="1321" spans="9:10" ht="12.75" customHeight="1" x14ac:dyDescent="0.2">
      <c r="I1321" s="8"/>
      <c r="J1321" s="8"/>
    </row>
    <row r="1322" spans="9:10" ht="12.75" customHeight="1" x14ac:dyDescent="0.2">
      <c r="I1322" s="8"/>
      <c r="J1322" s="8"/>
    </row>
    <row r="1323" spans="9:10" ht="12.75" customHeight="1" x14ac:dyDescent="0.2">
      <c r="I1323" s="8"/>
      <c r="J1323" s="8"/>
    </row>
    <row r="1324" spans="9:10" ht="12.75" customHeight="1" x14ac:dyDescent="0.2">
      <c r="I1324" s="8"/>
      <c r="J1324" s="8"/>
    </row>
    <row r="1325" spans="9:10" ht="12.75" customHeight="1" x14ac:dyDescent="0.2">
      <c r="I1325" s="8"/>
      <c r="J1325" s="8"/>
    </row>
    <row r="1326" spans="9:10" ht="12.75" customHeight="1" x14ac:dyDescent="0.2">
      <c r="I1326" s="8"/>
      <c r="J1326" s="8"/>
    </row>
    <row r="1327" spans="9:10" ht="12.75" customHeight="1" x14ac:dyDescent="0.2">
      <c r="I1327" s="8"/>
      <c r="J1327" s="8"/>
    </row>
    <row r="1328" spans="9:10" ht="12.75" customHeight="1" x14ac:dyDescent="0.2">
      <c r="I1328" s="8"/>
      <c r="J1328" s="8"/>
    </row>
    <row r="1329" spans="9:10" ht="12.75" customHeight="1" x14ac:dyDescent="0.2">
      <c r="I1329" s="8"/>
      <c r="J1329" s="8"/>
    </row>
    <row r="1330" spans="9:10" ht="12.75" customHeight="1" x14ac:dyDescent="0.2">
      <c r="I1330" s="8"/>
      <c r="J1330" s="8"/>
    </row>
    <row r="1331" spans="9:10" ht="12.75" customHeight="1" x14ac:dyDescent="0.2">
      <c r="I1331" s="8"/>
      <c r="J1331" s="8"/>
    </row>
    <row r="1332" spans="9:10" ht="12.75" customHeight="1" x14ac:dyDescent="0.2">
      <c r="I1332" s="8"/>
      <c r="J1332" s="8"/>
    </row>
    <row r="1333" spans="9:10" ht="12.75" customHeight="1" x14ac:dyDescent="0.2">
      <c r="I1333" s="8"/>
      <c r="J1333" s="8"/>
    </row>
    <row r="1334" spans="9:10" ht="12.75" customHeight="1" x14ac:dyDescent="0.2">
      <c r="I1334" s="8"/>
      <c r="J1334" s="8"/>
    </row>
    <row r="1335" spans="9:10" ht="12.75" customHeight="1" x14ac:dyDescent="0.2">
      <c r="I1335" s="8"/>
      <c r="J1335" s="8"/>
    </row>
    <row r="1336" spans="9:10" ht="12.75" customHeight="1" x14ac:dyDescent="0.2">
      <c r="I1336" s="8"/>
      <c r="J1336" s="8"/>
    </row>
    <row r="1337" spans="9:10" ht="12.75" customHeight="1" x14ac:dyDescent="0.2">
      <c r="I1337" s="8"/>
      <c r="J1337" s="8"/>
    </row>
    <row r="1338" spans="9:10" ht="12.75" customHeight="1" x14ac:dyDescent="0.2">
      <c r="I1338" s="8"/>
      <c r="J1338" s="8"/>
    </row>
    <row r="1339" spans="9:10" ht="12.75" customHeight="1" x14ac:dyDescent="0.2">
      <c r="I1339" s="8"/>
      <c r="J1339" s="8"/>
    </row>
    <row r="1340" spans="9:10" ht="12.75" customHeight="1" x14ac:dyDescent="0.2">
      <c r="I1340" s="8"/>
      <c r="J1340" s="8"/>
    </row>
    <row r="1341" spans="9:10" ht="12.75" customHeight="1" x14ac:dyDescent="0.2">
      <c r="I1341" s="8"/>
      <c r="J1341" s="8"/>
    </row>
    <row r="1342" spans="9:10" ht="12.75" customHeight="1" x14ac:dyDescent="0.2">
      <c r="I1342" s="8"/>
      <c r="J1342" s="8"/>
    </row>
    <row r="1343" spans="9:10" ht="12.75" customHeight="1" x14ac:dyDescent="0.2">
      <c r="I1343" s="8"/>
      <c r="J1343" s="8"/>
    </row>
    <row r="1344" spans="9:10" ht="12.75" customHeight="1" x14ac:dyDescent="0.2">
      <c r="I1344" s="8"/>
      <c r="J1344" s="8"/>
    </row>
    <row r="1345" spans="9:10" ht="12.75" customHeight="1" x14ac:dyDescent="0.2">
      <c r="I1345" s="8"/>
      <c r="J1345" s="8"/>
    </row>
    <row r="1346" spans="9:10" ht="12.75" customHeight="1" x14ac:dyDescent="0.2">
      <c r="I1346" s="8"/>
      <c r="J1346" s="8"/>
    </row>
    <row r="1347" spans="9:10" ht="12.75" customHeight="1" x14ac:dyDescent="0.2">
      <c r="I1347" s="8"/>
      <c r="J1347" s="8"/>
    </row>
    <row r="1348" spans="9:10" ht="12.75" customHeight="1" x14ac:dyDescent="0.2">
      <c r="I1348" s="8"/>
      <c r="J1348" s="8"/>
    </row>
    <row r="1349" spans="9:10" ht="12.75" customHeight="1" x14ac:dyDescent="0.2">
      <c r="I1349" s="8"/>
      <c r="J1349" s="8"/>
    </row>
    <row r="1350" spans="9:10" ht="12.75" customHeight="1" x14ac:dyDescent="0.2">
      <c r="I1350" s="8"/>
      <c r="J1350" s="8"/>
    </row>
    <row r="1351" spans="9:10" ht="12.75" customHeight="1" x14ac:dyDescent="0.2">
      <c r="I1351" s="8"/>
      <c r="J1351" s="8"/>
    </row>
    <row r="1352" spans="9:10" ht="12.75" customHeight="1" x14ac:dyDescent="0.2">
      <c r="I1352" s="8"/>
      <c r="J1352" s="8"/>
    </row>
    <row r="1353" spans="9:10" ht="12.75" customHeight="1" x14ac:dyDescent="0.2">
      <c r="I1353" s="8"/>
      <c r="J1353" s="8"/>
    </row>
    <row r="1354" spans="9:10" ht="12.75" customHeight="1" x14ac:dyDescent="0.2">
      <c r="I1354" s="8"/>
      <c r="J1354" s="8"/>
    </row>
    <row r="1355" spans="9:10" ht="12.75" customHeight="1" x14ac:dyDescent="0.2">
      <c r="I1355" s="8"/>
      <c r="J1355" s="8"/>
    </row>
    <row r="1356" spans="9:10" ht="12.75" customHeight="1" x14ac:dyDescent="0.2">
      <c r="I1356" s="8"/>
      <c r="J1356" s="8"/>
    </row>
    <row r="1357" spans="9:10" ht="12.75" customHeight="1" x14ac:dyDescent="0.2">
      <c r="I1357" s="8"/>
      <c r="J1357" s="8"/>
    </row>
    <row r="1358" spans="9:10" ht="12.75" customHeight="1" x14ac:dyDescent="0.2">
      <c r="I1358" s="8"/>
      <c r="J1358" s="8"/>
    </row>
    <row r="1359" spans="9:10" ht="12.75" customHeight="1" x14ac:dyDescent="0.2">
      <c r="I1359" s="8"/>
      <c r="J1359" s="8"/>
    </row>
    <row r="1360" spans="9:10" ht="12.75" customHeight="1" x14ac:dyDescent="0.2">
      <c r="I1360" s="8"/>
      <c r="J1360" s="8"/>
    </row>
    <row r="1361" spans="9:10" ht="12.75" customHeight="1" x14ac:dyDescent="0.2">
      <c r="I1361" s="8"/>
      <c r="J1361" s="8"/>
    </row>
    <row r="1362" spans="9:10" ht="12.75" customHeight="1" x14ac:dyDescent="0.2">
      <c r="I1362" s="8"/>
      <c r="J1362" s="8"/>
    </row>
    <row r="1363" spans="9:10" ht="12.75" customHeight="1" x14ac:dyDescent="0.2">
      <c r="I1363" s="8"/>
      <c r="J1363" s="8"/>
    </row>
    <row r="1364" spans="9:10" ht="12.75" customHeight="1" x14ac:dyDescent="0.2">
      <c r="I1364" s="8"/>
      <c r="J1364" s="8"/>
    </row>
    <row r="1365" spans="9:10" ht="12.75" customHeight="1" x14ac:dyDescent="0.2">
      <c r="I1365" s="8"/>
      <c r="J1365" s="8"/>
    </row>
    <row r="1366" spans="9:10" ht="12.75" customHeight="1" x14ac:dyDescent="0.2">
      <c r="I1366" s="8"/>
      <c r="J1366" s="8"/>
    </row>
    <row r="1367" spans="9:10" ht="12.75" customHeight="1" x14ac:dyDescent="0.2">
      <c r="I1367" s="8"/>
      <c r="J1367" s="8"/>
    </row>
    <row r="1368" spans="9:10" ht="12.75" customHeight="1" x14ac:dyDescent="0.2">
      <c r="I1368" s="8"/>
      <c r="J1368" s="8"/>
    </row>
    <row r="1369" spans="9:10" ht="12.75" customHeight="1" x14ac:dyDescent="0.2">
      <c r="I1369" s="8"/>
      <c r="J1369" s="8"/>
    </row>
    <row r="1370" spans="9:10" ht="12.75" customHeight="1" x14ac:dyDescent="0.2">
      <c r="I1370" s="8"/>
      <c r="J1370" s="8"/>
    </row>
    <row r="1371" spans="9:10" ht="12.75" customHeight="1" x14ac:dyDescent="0.2">
      <c r="I1371" s="8"/>
      <c r="J1371" s="8"/>
    </row>
    <row r="1372" spans="9:10" ht="12.75" customHeight="1" x14ac:dyDescent="0.2">
      <c r="I1372" s="8"/>
      <c r="J1372" s="8"/>
    </row>
    <row r="1373" spans="9:10" ht="12.75" customHeight="1" x14ac:dyDescent="0.2">
      <c r="I1373" s="8"/>
      <c r="J1373" s="8"/>
    </row>
    <row r="1374" spans="9:10" ht="12.75" customHeight="1" x14ac:dyDescent="0.2">
      <c r="I1374" s="8"/>
      <c r="J1374" s="8"/>
    </row>
    <row r="1375" spans="9:10" ht="12.75" customHeight="1" x14ac:dyDescent="0.2">
      <c r="I1375" s="8"/>
      <c r="J1375" s="8"/>
    </row>
    <row r="1376" spans="9:10" ht="12.75" customHeight="1" x14ac:dyDescent="0.2">
      <c r="I1376" s="8"/>
      <c r="J1376" s="8"/>
    </row>
    <row r="1377" spans="9:10" ht="12.75" customHeight="1" x14ac:dyDescent="0.2">
      <c r="I1377" s="8"/>
      <c r="J1377" s="8"/>
    </row>
    <row r="1378" spans="9:10" ht="12.75" customHeight="1" x14ac:dyDescent="0.2">
      <c r="I1378" s="8"/>
      <c r="J1378" s="8"/>
    </row>
    <row r="1379" spans="9:10" ht="12.75" customHeight="1" x14ac:dyDescent="0.2">
      <c r="I1379" s="8"/>
      <c r="J1379" s="8"/>
    </row>
    <row r="1380" spans="9:10" ht="12.75" customHeight="1" x14ac:dyDescent="0.2">
      <c r="I1380" s="8"/>
      <c r="J1380" s="8"/>
    </row>
    <row r="1381" spans="9:10" ht="12.75" customHeight="1" x14ac:dyDescent="0.2">
      <c r="I1381" s="8"/>
      <c r="J1381" s="8"/>
    </row>
    <row r="1382" spans="9:10" ht="12.75" customHeight="1" x14ac:dyDescent="0.2">
      <c r="I1382" s="8"/>
      <c r="J1382" s="8"/>
    </row>
    <row r="1383" spans="9:10" ht="12.75" customHeight="1" x14ac:dyDescent="0.2">
      <c r="I1383" s="8"/>
      <c r="J1383" s="8"/>
    </row>
    <row r="1384" spans="9:10" ht="12.75" customHeight="1" x14ac:dyDescent="0.2">
      <c r="I1384" s="8"/>
      <c r="J1384" s="8"/>
    </row>
    <row r="1385" spans="9:10" ht="12.75" customHeight="1" x14ac:dyDescent="0.2">
      <c r="I1385" s="8"/>
      <c r="J1385" s="8"/>
    </row>
    <row r="1386" spans="9:10" ht="12.75" customHeight="1" x14ac:dyDescent="0.2">
      <c r="I1386" s="8"/>
      <c r="J1386" s="8"/>
    </row>
    <row r="1387" spans="9:10" ht="12.75" customHeight="1" x14ac:dyDescent="0.2">
      <c r="I1387" s="8"/>
      <c r="J1387" s="8"/>
    </row>
    <row r="1388" spans="9:10" ht="12.75" customHeight="1" x14ac:dyDescent="0.2">
      <c r="I1388" s="8"/>
      <c r="J1388" s="8"/>
    </row>
    <row r="1389" spans="9:10" ht="12.75" customHeight="1" x14ac:dyDescent="0.2">
      <c r="I1389" s="8"/>
      <c r="J1389" s="8"/>
    </row>
    <row r="1390" spans="9:10" ht="12.75" customHeight="1" x14ac:dyDescent="0.2">
      <c r="I1390" s="8"/>
      <c r="J1390" s="8"/>
    </row>
    <row r="1391" spans="9:10" ht="12.75" customHeight="1" x14ac:dyDescent="0.2">
      <c r="I1391" s="8"/>
      <c r="J1391" s="8"/>
    </row>
    <row r="1392" spans="9:10" ht="12.75" customHeight="1" x14ac:dyDescent="0.2">
      <c r="I1392" s="8"/>
      <c r="J1392" s="8"/>
    </row>
    <row r="1393" spans="9:10" ht="12.75" customHeight="1" x14ac:dyDescent="0.2">
      <c r="I1393" s="8"/>
      <c r="J1393" s="8"/>
    </row>
    <row r="1394" spans="9:10" ht="12.75" customHeight="1" x14ac:dyDescent="0.2">
      <c r="I1394" s="8"/>
      <c r="J1394" s="8"/>
    </row>
    <row r="1395" spans="9:10" ht="12.75" customHeight="1" x14ac:dyDescent="0.2">
      <c r="I1395" s="8"/>
      <c r="J1395" s="8"/>
    </row>
    <row r="1396" spans="9:10" ht="12.75" customHeight="1" x14ac:dyDescent="0.2">
      <c r="I1396" s="8"/>
      <c r="J1396" s="8"/>
    </row>
    <row r="1397" spans="9:10" ht="12.75" customHeight="1" x14ac:dyDescent="0.2">
      <c r="I1397" s="8"/>
      <c r="J1397" s="8"/>
    </row>
    <row r="1398" spans="9:10" ht="12.75" customHeight="1" x14ac:dyDescent="0.2">
      <c r="I1398" s="8"/>
      <c r="J1398" s="8"/>
    </row>
    <row r="1399" spans="9:10" ht="12.75" customHeight="1" x14ac:dyDescent="0.2">
      <c r="I1399" s="8"/>
      <c r="J1399" s="8"/>
    </row>
    <row r="1400" spans="9:10" ht="12.75" customHeight="1" x14ac:dyDescent="0.2">
      <c r="I1400" s="8"/>
      <c r="J1400" s="8"/>
    </row>
    <row r="1401" spans="9:10" ht="12.75" customHeight="1" x14ac:dyDescent="0.2">
      <c r="I1401" s="8"/>
      <c r="J1401" s="8"/>
    </row>
    <row r="1402" spans="9:10" ht="12.75" customHeight="1" x14ac:dyDescent="0.2">
      <c r="I1402" s="8"/>
      <c r="J1402" s="8"/>
    </row>
    <row r="1403" spans="9:10" ht="12.75" customHeight="1" x14ac:dyDescent="0.2">
      <c r="I1403" s="8"/>
      <c r="J1403" s="8"/>
    </row>
    <row r="1404" spans="9:10" ht="12.75" customHeight="1" x14ac:dyDescent="0.2">
      <c r="I1404" s="8"/>
      <c r="J1404" s="8"/>
    </row>
    <row r="1405" spans="9:10" ht="12.75" customHeight="1" x14ac:dyDescent="0.2">
      <c r="I1405" s="8"/>
      <c r="J1405" s="8"/>
    </row>
    <row r="1406" spans="9:10" ht="12.75" customHeight="1" x14ac:dyDescent="0.2">
      <c r="I1406" s="8"/>
      <c r="J1406" s="8"/>
    </row>
    <row r="1407" spans="9:10" ht="12.75" customHeight="1" x14ac:dyDescent="0.2">
      <c r="I1407" s="8"/>
      <c r="J1407" s="8"/>
    </row>
    <row r="1408" spans="9:10" ht="12.75" customHeight="1" x14ac:dyDescent="0.2">
      <c r="I1408" s="8"/>
      <c r="J1408" s="8"/>
    </row>
    <row r="1409" spans="9:10" ht="12.75" customHeight="1" x14ac:dyDescent="0.2">
      <c r="I1409" s="8"/>
      <c r="J1409" s="8"/>
    </row>
    <row r="1410" spans="9:10" ht="12.75" customHeight="1" x14ac:dyDescent="0.2">
      <c r="I1410" s="8"/>
      <c r="J1410" s="8"/>
    </row>
    <row r="1411" spans="9:10" ht="12.75" customHeight="1" x14ac:dyDescent="0.2">
      <c r="I1411" s="8"/>
      <c r="J1411" s="8"/>
    </row>
    <row r="1412" spans="9:10" ht="12.75" customHeight="1" x14ac:dyDescent="0.2">
      <c r="I1412" s="8"/>
      <c r="J1412" s="8"/>
    </row>
    <row r="1413" spans="9:10" ht="12.75" customHeight="1" x14ac:dyDescent="0.2">
      <c r="I1413" s="8"/>
      <c r="J1413" s="8"/>
    </row>
    <row r="1414" spans="9:10" ht="12.75" customHeight="1" x14ac:dyDescent="0.2">
      <c r="I1414" s="8"/>
      <c r="J1414" s="8"/>
    </row>
    <row r="1415" spans="9:10" ht="12.75" customHeight="1" x14ac:dyDescent="0.2">
      <c r="I1415" s="8"/>
      <c r="J1415" s="8"/>
    </row>
    <row r="1416" spans="9:10" ht="12.75" customHeight="1" x14ac:dyDescent="0.2">
      <c r="I1416" s="8"/>
      <c r="J1416" s="8"/>
    </row>
    <row r="1417" spans="9:10" ht="12.75" customHeight="1" x14ac:dyDescent="0.2">
      <c r="I1417" s="8"/>
      <c r="J1417" s="8"/>
    </row>
    <row r="1418" spans="9:10" ht="12.75" customHeight="1" x14ac:dyDescent="0.2">
      <c r="I1418" s="8"/>
      <c r="J1418" s="8"/>
    </row>
    <row r="1419" spans="9:10" ht="12.75" customHeight="1" x14ac:dyDescent="0.2">
      <c r="I1419" s="8"/>
      <c r="J1419" s="8"/>
    </row>
    <row r="1420" spans="9:10" ht="12.75" customHeight="1" x14ac:dyDescent="0.2">
      <c r="I1420" s="8"/>
      <c r="J1420" s="8"/>
    </row>
    <row r="1421" spans="9:10" ht="12.75" customHeight="1" x14ac:dyDescent="0.2">
      <c r="I1421" s="8"/>
      <c r="J1421" s="8"/>
    </row>
    <row r="1422" spans="9:10" ht="12.75" customHeight="1" x14ac:dyDescent="0.2">
      <c r="I1422" s="8"/>
      <c r="J1422" s="8"/>
    </row>
    <row r="1423" spans="9:10" ht="12.75" customHeight="1" x14ac:dyDescent="0.2">
      <c r="I1423" s="8"/>
      <c r="J1423" s="8"/>
    </row>
    <row r="1424" spans="9:10" ht="12.75" customHeight="1" x14ac:dyDescent="0.2">
      <c r="I1424" s="8"/>
      <c r="J1424" s="8"/>
    </row>
    <row r="1425" spans="9:10" ht="12.75" customHeight="1" x14ac:dyDescent="0.2">
      <c r="I1425" s="8"/>
      <c r="J1425" s="8"/>
    </row>
    <row r="1426" spans="9:10" ht="12.75" customHeight="1" x14ac:dyDescent="0.2">
      <c r="I1426" s="8"/>
      <c r="J1426" s="8"/>
    </row>
    <row r="1427" spans="9:10" ht="12.75" customHeight="1" x14ac:dyDescent="0.2">
      <c r="I1427" s="8"/>
      <c r="J1427" s="8"/>
    </row>
    <row r="1428" spans="9:10" ht="12.75" customHeight="1" x14ac:dyDescent="0.2">
      <c r="I1428" s="8"/>
      <c r="J1428" s="8"/>
    </row>
    <row r="1429" spans="9:10" ht="12.75" customHeight="1" x14ac:dyDescent="0.2">
      <c r="I1429" s="8"/>
      <c r="J1429" s="8"/>
    </row>
    <row r="1430" spans="9:10" ht="12.75" customHeight="1" x14ac:dyDescent="0.2">
      <c r="I1430" s="8"/>
      <c r="J1430" s="8"/>
    </row>
    <row r="1431" spans="9:10" ht="12.75" customHeight="1" x14ac:dyDescent="0.2">
      <c r="I1431" s="8"/>
      <c r="J1431" s="8"/>
    </row>
    <row r="1432" spans="9:10" ht="12.75" customHeight="1" x14ac:dyDescent="0.2">
      <c r="I1432" s="8"/>
      <c r="J1432" s="8"/>
    </row>
    <row r="1433" spans="9:10" ht="12.75" customHeight="1" x14ac:dyDescent="0.2">
      <c r="I1433" s="8"/>
      <c r="J1433" s="8"/>
    </row>
    <row r="1434" spans="9:10" ht="12.75" customHeight="1" x14ac:dyDescent="0.2">
      <c r="I1434" s="8"/>
      <c r="J1434" s="8"/>
    </row>
    <row r="1435" spans="9:10" ht="12.75" customHeight="1" x14ac:dyDescent="0.2">
      <c r="I1435" s="8"/>
      <c r="J1435" s="8"/>
    </row>
    <row r="1436" spans="9:10" ht="12.75" customHeight="1" x14ac:dyDescent="0.2">
      <c r="I1436" s="8"/>
      <c r="J1436" s="8"/>
    </row>
    <row r="1437" spans="9:10" ht="12.75" customHeight="1" x14ac:dyDescent="0.2">
      <c r="I1437" s="8"/>
      <c r="J1437" s="8"/>
    </row>
    <row r="1438" spans="9:10" ht="12.75" customHeight="1" x14ac:dyDescent="0.2">
      <c r="I1438" s="8"/>
      <c r="J1438" s="8"/>
    </row>
    <row r="1439" spans="9:10" ht="12.75" customHeight="1" x14ac:dyDescent="0.2">
      <c r="I1439" s="8"/>
      <c r="J1439" s="8"/>
    </row>
    <row r="1440" spans="9:10" ht="12.75" customHeight="1" x14ac:dyDescent="0.2">
      <c r="I1440" s="8"/>
      <c r="J1440" s="8"/>
    </row>
    <row r="1441" spans="9:10" ht="12.75" customHeight="1" x14ac:dyDescent="0.2">
      <c r="I1441" s="8"/>
      <c r="J1441" s="8"/>
    </row>
    <row r="1442" spans="9:10" ht="12.75" customHeight="1" x14ac:dyDescent="0.2">
      <c r="I1442" s="8"/>
      <c r="J1442" s="8"/>
    </row>
    <row r="1443" spans="9:10" ht="12.75" customHeight="1" x14ac:dyDescent="0.2">
      <c r="I1443" s="8"/>
      <c r="J1443" s="8"/>
    </row>
    <row r="1444" spans="9:10" ht="12.75" customHeight="1" x14ac:dyDescent="0.2">
      <c r="I1444" s="8"/>
      <c r="J1444" s="8"/>
    </row>
    <row r="1445" spans="9:10" ht="12.75" customHeight="1" x14ac:dyDescent="0.2">
      <c r="I1445" s="8"/>
      <c r="J1445" s="8"/>
    </row>
    <row r="1446" spans="9:10" ht="12.75" customHeight="1" x14ac:dyDescent="0.2">
      <c r="I1446" s="8"/>
      <c r="J1446" s="8"/>
    </row>
    <row r="1447" spans="9:10" ht="12.75" customHeight="1" x14ac:dyDescent="0.2">
      <c r="I1447" s="8"/>
      <c r="J1447" s="8"/>
    </row>
    <row r="1448" spans="9:10" ht="12.75" customHeight="1" x14ac:dyDescent="0.2">
      <c r="I1448" s="8"/>
      <c r="J1448" s="8"/>
    </row>
    <row r="1449" spans="9:10" ht="12.75" customHeight="1" x14ac:dyDescent="0.2">
      <c r="I1449" s="8"/>
      <c r="J1449" s="8"/>
    </row>
    <row r="1450" spans="9:10" ht="12.75" customHeight="1" x14ac:dyDescent="0.2">
      <c r="I1450" s="8"/>
      <c r="J1450" s="8"/>
    </row>
    <row r="1451" spans="9:10" ht="12.75" customHeight="1" x14ac:dyDescent="0.2">
      <c r="I1451" s="8"/>
      <c r="J1451" s="8"/>
    </row>
    <row r="1452" spans="9:10" ht="12.75" customHeight="1" x14ac:dyDescent="0.2">
      <c r="I1452" s="8"/>
      <c r="J1452" s="8"/>
    </row>
    <row r="1453" spans="9:10" ht="12.75" customHeight="1" x14ac:dyDescent="0.2">
      <c r="I1453" s="8"/>
      <c r="J1453" s="8"/>
    </row>
    <row r="1454" spans="9:10" ht="12.75" customHeight="1" x14ac:dyDescent="0.2">
      <c r="I1454" s="8"/>
      <c r="J1454" s="8"/>
    </row>
    <row r="1455" spans="9:10" ht="12.75" customHeight="1" x14ac:dyDescent="0.2">
      <c r="I1455" s="8"/>
      <c r="J1455" s="8"/>
    </row>
    <row r="1456" spans="9:10" ht="12.75" customHeight="1" x14ac:dyDescent="0.2">
      <c r="I1456" s="8"/>
      <c r="J1456" s="8"/>
    </row>
    <row r="1457" spans="9:10" ht="12.75" customHeight="1" x14ac:dyDescent="0.2">
      <c r="I1457" s="8"/>
      <c r="J1457" s="8"/>
    </row>
    <row r="1458" spans="9:10" ht="12.75" customHeight="1" x14ac:dyDescent="0.2">
      <c r="I1458" s="8"/>
      <c r="J1458" s="8"/>
    </row>
    <row r="1459" spans="9:10" ht="12.75" customHeight="1" x14ac:dyDescent="0.2">
      <c r="I1459" s="8"/>
      <c r="J1459" s="8"/>
    </row>
    <row r="1460" spans="9:10" ht="12.75" customHeight="1" x14ac:dyDescent="0.2">
      <c r="I1460" s="8"/>
      <c r="J1460" s="8"/>
    </row>
    <row r="1461" spans="9:10" ht="12.75" customHeight="1" x14ac:dyDescent="0.2">
      <c r="I1461" s="8"/>
      <c r="J1461" s="8"/>
    </row>
    <row r="1462" spans="9:10" ht="12.75" customHeight="1" x14ac:dyDescent="0.2">
      <c r="I1462" s="8"/>
      <c r="J1462" s="8"/>
    </row>
    <row r="1463" spans="9:10" ht="12.75" customHeight="1" x14ac:dyDescent="0.2">
      <c r="I1463" s="8"/>
      <c r="J1463" s="8"/>
    </row>
    <row r="1464" spans="9:10" ht="12.75" customHeight="1" x14ac:dyDescent="0.2">
      <c r="I1464" s="8"/>
      <c r="J1464" s="8"/>
    </row>
    <row r="1465" spans="9:10" ht="12.75" customHeight="1" x14ac:dyDescent="0.2">
      <c r="I1465" s="8"/>
      <c r="J1465" s="8"/>
    </row>
    <row r="1466" spans="9:10" ht="12.75" customHeight="1" x14ac:dyDescent="0.2">
      <c r="I1466" s="8"/>
      <c r="J1466" s="8"/>
    </row>
    <row r="1467" spans="9:10" ht="12.75" customHeight="1" x14ac:dyDescent="0.2">
      <c r="I1467" s="8"/>
      <c r="J1467" s="8"/>
    </row>
    <row r="1468" spans="9:10" ht="12.75" customHeight="1" x14ac:dyDescent="0.2">
      <c r="I1468" s="8"/>
      <c r="J1468" s="8"/>
    </row>
    <row r="1469" spans="9:10" ht="12.75" customHeight="1" x14ac:dyDescent="0.2">
      <c r="I1469" s="8"/>
      <c r="J1469" s="8"/>
    </row>
    <row r="1470" spans="9:10" ht="12.75" customHeight="1" x14ac:dyDescent="0.2">
      <c r="I1470" s="8"/>
      <c r="J1470" s="8"/>
    </row>
    <row r="1471" spans="9:10" ht="12.75" customHeight="1" x14ac:dyDescent="0.2">
      <c r="I1471" s="8"/>
      <c r="J1471" s="8"/>
    </row>
    <row r="1472" spans="9:10" ht="12.75" customHeight="1" x14ac:dyDescent="0.2">
      <c r="I1472" s="8"/>
      <c r="J1472" s="8"/>
    </row>
    <row r="1473" spans="9:10" ht="12.75" customHeight="1" x14ac:dyDescent="0.2">
      <c r="I1473" s="8"/>
      <c r="J1473" s="8"/>
    </row>
    <row r="1474" spans="9:10" ht="12.75" customHeight="1" x14ac:dyDescent="0.2">
      <c r="I1474" s="8"/>
      <c r="J1474" s="8"/>
    </row>
    <row r="1475" spans="9:10" ht="12.75" customHeight="1" x14ac:dyDescent="0.2">
      <c r="I1475" s="8"/>
      <c r="J1475" s="8"/>
    </row>
    <row r="1476" spans="9:10" ht="12.75" customHeight="1" x14ac:dyDescent="0.2">
      <c r="I1476" s="8"/>
      <c r="J1476" s="8"/>
    </row>
    <row r="1477" spans="9:10" ht="12.75" customHeight="1" x14ac:dyDescent="0.2">
      <c r="I1477" s="8"/>
      <c r="J1477" s="8"/>
    </row>
    <row r="1478" spans="9:10" ht="12.75" customHeight="1" x14ac:dyDescent="0.2">
      <c r="I1478" s="8"/>
      <c r="J1478" s="8"/>
    </row>
    <row r="1479" spans="9:10" ht="12.75" customHeight="1" x14ac:dyDescent="0.2">
      <c r="I1479" s="8"/>
      <c r="J1479" s="8"/>
    </row>
    <row r="1480" spans="9:10" ht="12.75" customHeight="1" x14ac:dyDescent="0.2">
      <c r="I1480" s="8"/>
      <c r="J1480" s="8"/>
    </row>
    <row r="1481" spans="9:10" ht="12.75" customHeight="1" x14ac:dyDescent="0.2">
      <c r="I1481" s="8"/>
      <c r="J1481" s="8"/>
    </row>
    <row r="1482" spans="9:10" ht="12.75" customHeight="1" x14ac:dyDescent="0.2">
      <c r="I1482" s="8"/>
      <c r="J1482" s="8"/>
    </row>
    <row r="1483" spans="9:10" ht="12.75" customHeight="1" x14ac:dyDescent="0.2">
      <c r="I1483" s="8"/>
      <c r="J1483" s="8"/>
    </row>
    <row r="1484" spans="9:10" ht="12.75" customHeight="1" x14ac:dyDescent="0.2">
      <c r="I1484" s="8"/>
      <c r="J1484" s="8"/>
    </row>
    <row r="1485" spans="9:10" ht="12.75" customHeight="1" x14ac:dyDescent="0.2">
      <c r="I1485" s="8"/>
      <c r="J1485" s="8"/>
    </row>
    <row r="1486" spans="9:10" ht="12.75" customHeight="1" x14ac:dyDescent="0.2">
      <c r="I1486" s="8"/>
      <c r="J1486" s="8"/>
    </row>
    <row r="1487" spans="9:10" ht="12.75" customHeight="1" x14ac:dyDescent="0.2">
      <c r="I1487" s="8"/>
      <c r="J1487" s="8"/>
    </row>
    <row r="1488" spans="9:10" ht="12.75" customHeight="1" x14ac:dyDescent="0.2">
      <c r="I1488" s="8"/>
      <c r="J1488" s="8"/>
    </row>
    <row r="1489" spans="9:10" ht="12.75" customHeight="1" x14ac:dyDescent="0.2">
      <c r="I1489" s="8"/>
      <c r="J1489" s="8"/>
    </row>
    <row r="1490" spans="9:10" ht="12.75" customHeight="1" x14ac:dyDescent="0.2">
      <c r="I1490" s="8"/>
      <c r="J1490" s="8"/>
    </row>
    <row r="1491" spans="9:10" ht="12.75" customHeight="1" x14ac:dyDescent="0.2">
      <c r="I1491" s="8"/>
      <c r="J1491" s="8"/>
    </row>
    <row r="1492" spans="9:10" ht="12.75" customHeight="1" x14ac:dyDescent="0.2">
      <c r="I1492" s="8"/>
      <c r="J1492" s="8"/>
    </row>
    <row r="1493" spans="9:10" ht="12.75" customHeight="1" x14ac:dyDescent="0.2">
      <c r="I1493" s="8"/>
      <c r="J1493" s="8"/>
    </row>
    <row r="1494" spans="9:10" ht="12.75" customHeight="1" x14ac:dyDescent="0.2">
      <c r="I1494" s="8"/>
      <c r="J1494" s="8"/>
    </row>
    <row r="1495" spans="9:10" ht="12.75" customHeight="1" x14ac:dyDescent="0.2">
      <c r="I1495" s="8"/>
      <c r="J1495" s="8"/>
    </row>
    <row r="1496" spans="9:10" ht="12.75" customHeight="1" x14ac:dyDescent="0.2">
      <c r="I1496" s="8"/>
      <c r="J1496" s="8"/>
    </row>
    <row r="1497" spans="9:10" ht="12.75" customHeight="1" x14ac:dyDescent="0.2">
      <c r="I1497" s="8"/>
      <c r="J1497" s="8"/>
    </row>
    <row r="1498" spans="9:10" ht="12.75" customHeight="1" x14ac:dyDescent="0.2">
      <c r="I1498" s="8"/>
      <c r="J1498" s="8"/>
    </row>
    <row r="1499" spans="9:10" ht="12.75" customHeight="1" x14ac:dyDescent="0.2">
      <c r="I1499" s="8"/>
      <c r="J1499" s="8"/>
    </row>
    <row r="1500" spans="9:10" ht="12.75" customHeight="1" x14ac:dyDescent="0.2">
      <c r="I1500" s="8"/>
      <c r="J1500" s="8"/>
    </row>
    <row r="1501" spans="9:10" ht="12.75" customHeight="1" x14ac:dyDescent="0.2">
      <c r="I1501" s="8"/>
      <c r="J1501" s="8"/>
    </row>
    <row r="1502" spans="9:10" ht="12.75" customHeight="1" x14ac:dyDescent="0.2">
      <c r="I1502" s="8"/>
      <c r="J1502" s="8"/>
    </row>
    <row r="1503" spans="9:10" ht="12.75" customHeight="1" x14ac:dyDescent="0.2">
      <c r="I1503" s="8"/>
      <c r="J1503" s="8"/>
    </row>
    <row r="1504" spans="9:10" ht="12.75" customHeight="1" x14ac:dyDescent="0.2">
      <c r="I1504" s="8"/>
      <c r="J1504" s="8"/>
    </row>
    <row r="1505" spans="9:10" ht="12.75" customHeight="1" x14ac:dyDescent="0.2">
      <c r="I1505" s="8"/>
      <c r="J1505" s="8"/>
    </row>
    <row r="1506" spans="9:10" ht="12.75" customHeight="1" x14ac:dyDescent="0.2">
      <c r="I1506" s="8"/>
      <c r="J1506" s="8"/>
    </row>
    <row r="1507" spans="9:10" ht="12.75" customHeight="1" x14ac:dyDescent="0.2">
      <c r="I1507" s="8"/>
      <c r="J1507" s="8"/>
    </row>
    <row r="1508" spans="9:10" ht="12.75" customHeight="1" x14ac:dyDescent="0.2">
      <c r="I1508" s="8"/>
      <c r="J1508" s="8"/>
    </row>
    <row r="1509" spans="9:10" ht="12.75" customHeight="1" x14ac:dyDescent="0.2">
      <c r="I1509" s="8"/>
      <c r="J1509" s="8"/>
    </row>
    <row r="1510" spans="9:10" ht="12.75" customHeight="1" x14ac:dyDescent="0.2">
      <c r="I1510" s="8"/>
      <c r="J1510" s="8"/>
    </row>
    <row r="1511" spans="9:10" ht="12.75" customHeight="1" x14ac:dyDescent="0.2">
      <c r="I1511" s="8"/>
      <c r="J1511" s="8"/>
    </row>
    <row r="1512" spans="9:10" ht="12.75" customHeight="1" x14ac:dyDescent="0.2">
      <c r="I1512" s="8"/>
      <c r="J1512" s="8"/>
    </row>
    <row r="1513" spans="9:10" ht="12.75" customHeight="1" x14ac:dyDescent="0.2">
      <c r="I1513" s="8"/>
      <c r="J1513" s="8"/>
    </row>
    <row r="1514" spans="9:10" ht="12.75" customHeight="1" x14ac:dyDescent="0.2">
      <c r="I1514" s="8"/>
      <c r="J1514" s="8"/>
    </row>
    <row r="1515" spans="9:10" ht="12.75" customHeight="1" x14ac:dyDescent="0.2">
      <c r="I1515" s="8"/>
      <c r="J1515" s="8"/>
    </row>
    <row r="1516" spans="9:10" ht="12.75" customHeight="1" x14ac:dyDescent="0.2">
      <c r="I1516" s="8"/>
      <c r="J1516" s="8"/>
    </row>
    <row r="1517" spans="9:10" ht="12.75" customHeight="1" x14ac:dyDescent="0.2">
      <c r="I1517" s="8"/>
      <c r="J1517" s="8"/>
    </row>
    <row r="1518" spans="9:10" ht="12.75" customHeight="1" x14ac:dyDescent="0.2">
      <c r="I1518" s="8"/>
      <c r="J1518" s="8"/>
    </row>
    <row r="1519" spans="9:10" ht="12.75" customHeight="1" x14ac:dyDescent="0.2">
      <c r="I1519" s="8"/>
      <c r="J1519" s="8"/>
    </row>
    <row r="1520" spans="9:10" ht="12.75" customHeight="1" x14ac:dyDescent="0.2">
      <c r="I1520" s="8"/>
      <c r="J1520" s="8"/>
    </row>
    <row r="1521" spans="9:10" ht="12.75" customHeight="1" x14ac:dyDescent="0.2">
      <c r="I1521" s="8"/>
      <c r="J1521" s="8"/>
    </row>
    <row r="1522" spans="9:10" ht="12.75" customHeight="1" x14ac:dyDescent="0.2">
      <c r="I1522" s="8"/>
      <c r="J1522" s="8"/>
    </row>
    <row r="1523" spans="9:10" ht="12.75" customHeight="1" x14ac:dyDescent="0.2">
      <c r="I1523" s="8"/>
      <c r="J1523" s="8"/>
    </row>
    <row r="1524" spans="9:10" ht="12.75" customHeight="1" x14ac:dyDescent="0.2">
      <c r="I1524" s="8"/>
      <c r="J1524" s="8"/>
    </row>
    <row r="1525" spans="9:10" ht="12.75" customHeight="1" x14ac:dyDescent="0.2">
      <c r="I1525" s="8"/>
      <c r="J1525" s="8"/>
    </row>
    <row r="1526" spans="9:10" ht="12.75" customHeight="1" x14ac:dyDescent="0.2">
      <c r="I1526" s="8"/>
      <c r="J1526" s="8"/>
    </row>
    <row r="1527" spans="9:10" ht="12.75" customHeight="1" x14ac:dyDescent="0.2">
      <c r="I1527" s="8"/>
      <c r="J1527" s="8"/>
    </row>
    <row r="1528" spans="9:10" ht="12.75" customHeight="1" x14ac:dyDescent="0.2">
      <c r="I1528" s="8"/>
      <c r="J1528" s="8"/>
    </row>
    <row r="1529" spans="9:10" ht="12.75" customHeight="1" x14ac:dyDescent="0.2">
      <c r="I1529" s="8"/>
      <c r="J1529" s="8"/>
    </row>
    <row r="1530" spans="9:10" ht="12.75" customHeight="1" x14ac:dyDescent="0.2">
      <c r="I1530" s="8"/>
      <c r="J1530" s="8"/>
    </row>
    <row r="1531" spans="9:10" ht="12.75" customHeight="1" x14ac:dyDescent="0.2">
      <c r="I1531" s="8"/>
      <c r="J1531" s="8"/>
    </row>
    <row r="1532" spans="9:10" ht="12.75" customHeight="1" x14ac:dyDescent="0.2">
      <c r="I1532" s="8"/>
      <c r="J1532" s="8"/>
    </row>
    <row r="1533" spans="9:10" ht="12.75" customHeight="1" x14ac:dyDescent="0.2">
      <c r="I1533" s="8"/>
      <c r="J1533" s="8"/>
    </row>
    <row r="1534" spans="9:10" ht="12.75" customHeight="1" x14ac:dyDescent="0.2">
      <c r="I1534" s="8"/>
      <c r="J1534" s="8"/>
    </row>
    <row r="1535" spans="9:10" ht="12.75" customHeight="1" x14ac:dyDescent="0.2">
      <c r="I1535" s="8"/>
      <c r="J1535" s="8"/>
    </row>
    <row r="1536" spans="9:10" ht="12.75" customHeight="1" x14ac:dyDescent="0.2">
      <c r="I1536" s="8"/>
      <c r="J1536" s="8"/>
    </row>
    <row r="1537" spans="9:10" ht="12.75" customHeight="1" x14ac:dyDescent="0.2">
      <c r="I1537" s="8"/>
      <c r="J1537" s="8"/>
    </row>
    <row r="1538" spans="9:10" ht="12.75" customHeight="1" x14ac:dyDescent="0.2">
      <c r="I1538" s="8"/>
      <c r="J1538" s="8"/>
    </row>
    <row r="1539" spans="9:10" ht="12.75" customHeight="1" x14ac:dyDescent="0.2">
      <c r="I1539" s="8"/>
      <c r="J1539" s="8"/>
    </row>
    <row r="1540" spans="9:10" ht="12.75" customHeight="1" x14ac:dyDescent="0.2">
      <c r="I1540" s="8"/>
      <c r="J1540" s="8"/>
    </row>
    <row r="1541" spans="9:10" ht="12.75" customHeight="1" x14ac:dyDescent="0.2">
      <c r="I1541" s="8"/>
      <c r="J1541" s="8"/>
    </row>
    <row r="1542" spans="9:10" ht="12.75" customHeight="1" x14ac:dyDescent="0.2">
      <c r="I1542" s="8"/>
      <c r="J1542" s="8"/>
    </row>
    <row r="1543" spans="9:10" ht="12.75" customHeight="1" x14ac:dyDescent="0.2">
      <c r="I1543" s="8"/>
      <c r="J1543" s="8"/>
    </row>
    <row r="1544" spans="9:10" ht="12.75" customHeight="1" x14ac:dyDescent="0.2">
      <c r="I1544" s="8"/>
      <c r="J1544" s="8"/>
    </row>
    <row r="1545" spans="9:10" ht="12.75" customHeight="1" x14ac:dyDescent="0.2">
      <c r="I1545" s="8"/>
      <c r="J1545" s="8"/>
    </row>
    <row r="1546" spans="9:10" ht="12.75" customHeight="1" x14ac:dyDescent="0.2">
      <c r="I1546" s="8"/>
      <c r="J1546" s="8"/>
    </row>
    <row r="1547" spans="9:10" ht="12.75" customHeight="1" x14ac:dyDescent="0.2">
      <c r="I1547" s="8"/>
      <c r="J1547" s="8"/>
    </row>
    <row r="1548" spans="9:10" ht="12.75" customHeight="1" x14ac:dyDescent="0.2">
      <c r="I1548" s="8"/>
      <c r="J1548" s="8"/>
    </row>
    <row r="1549" spans="9:10" ht="12.75" customHeight="1" x14ac:dyDescent="0.2">
      <c r="I1549" s="8"/>
      <c r="J1549" s="8"/>
    </row>
    <row r="1550" spans="9:10" ht="12.75" customHeight="1" x14ac:dyDescent="0.2">
      <c r="I1550" s="8"/>
      <c r="J1550" s="8"/>
    </row>
    <row r="1551" spans="9:10" ht="12.75" customHeight="1" x14ac:dyDescent="0.2">
      <c r="I1551" s="8"/>
      <c r="J1551" s="8"/>
    </row>
    <row r="1552" spans="9:10" ht="12.75" customHeight="1" x14ac:dyDescent="0.2">
      <c r="I1552" s="8"/>
      <c r="J1552" s="8"/>
    </row>
    <row r="1553" spans="9:10" ht="12.75" customHeight="1" x14ac:dyDescent="0.2">
      <c r="I1553" s="8"/>
      <c r="J1553" s="8"/>
    </row>
    <row r="1554" spans="9:10" ht="12.75" customHeight="1" x14ac:dyDescent="0.2">
      <c r="I1554" s="8"/>
      <c r="J1554" s="8"/>
    </row>
    <row r="1555" spans="9:10" ht="12.75" customHeight="1" x14ac:dyDescent="0.2">
      <c r="I1555" s="8"/>
      <c r="J1555" s="8"/>
    </row>
    <row r="1556" spans="9:10" ht="12.75" customHeight="1" x14ac:dyDescent="0.2">
      <c r="I1556" s="8"/>
      <c r="J1556" s="8"/>
    </row>
    <row r="1557" spans="9:10" ht="12.75" customHeight="1" x14ac:dyDescent="0.2">
      <c r="I1557" s="8"/>
      <c r="J1557" s="8"/>
    </row>
    <row r="1558" spans="9:10" ht="12.75" customHeight="1" x14ac:dyDescent="0.2">
      <c r="I1558" s="8"/>
      <c r="J1558" s="8"/>
    </row>
    <row r="1559" spans="9:10" ht="12.75" customHeight="1" x14ac:dyDescent="0.2">
      <c r="I1559" s="8"/>
      <c r="J1559" s="8"/>
    </row>
    <row r="1560" spans="9:10" ht="12.75" customHeight="1" x14ac:dyDescent="0.2">
      <c r="I1560" s="8"/>
      <c r="J1560" s="8"/>
    </row>
    <row r="1561" spans="9:10" ht="12.75" customHeight="1" x14ac:dyDescent="0.2">
      <c r="I1561" s="8"/>
      <c r="J1561" s="8"/>
    </row>
    <row r="1562" spans="9:10" ht="12.75" customHeight="1" x14ac:dyDescent="0.2">
      <c r="I1562" s="8"/>
      <c r="J1562" s="8"/>
    </row>
    <row r="1563" spans="9:10" ht="12.75" customHeight="1" x14ac:dyDescent="0.2">
      <c r="I1563" s="8"/>
      <c r="J1563" s="8"/>
    </row>
    <row r="1564" spans="9:10" ht="12.75" customHeight="1" x14ac:dyDescent="0.2">
      <c r="I1564" s="8"/>
      <c r="J1564" s="8"/>
    </row>
    <row r="1565" spans="9:10" ht="12.75" customHeight="1" x14ac:dyDescent="0.2">
      <c r="I1565" s="8"/>
      <c r="J1565" s="8"/>
    </row>
    <row r="1566" spans="9:10" ht="12.75" customHeight="1" x14ac:dyDescent="0.2">
      <c r="I1566" s="8"/>
      <c r="J1566" s="8"/>
    </row>
    <row r="1567" spans="9:10" ht="12.75" customHeight="1" x14ac:dyDescent="0.2">
      <c r="I1567" s="8"/>
      <c r="J1567" s="8"/>
    </row>
    <row r="1568" spans="9:10" ht="12.75" customHeight="1" x14ac:dyDescent="0.2">
      <c r="I1568" s="8"/>
      <c r="J1568" s="8"/>
    </row>
    <row r="1569" spans="9:10" ht="12.75" customHeight="1" x14ac:dyDescent="0.2">
      <c r="I1569" s="8"/>
      <c r="J1569" s="8"/>
    </row>
    <row r="1570" spans="9:10" ht="12.75" customHeight="1" x14ac:dyDescent="0.2">
      <c r="I1570" s="8"/>
      <c r="J1570" s="8"/>
    </row>
    <row r="1571" spans="9:10" ht="12.75" customHeight="1" x14ac:dyDescent="0.2">
      <c r="I1571" s="8"/>
      <c r="J1571" s="8"/>
    </row>
    <row r="1572" spans="9:10" ht="12.75" customHeight="1" x14ac:dyDescent="0.2">
      <c r="I1572" s="8"/>
      <c r="J1572" s="8"/>
    </row>
    <row r="1573" spans="9:10" ht="12.75" customHeight="1" x14ac:dyDescent="0.2">
      <c r="I1573" s="8"/>
      <c r="J1573" s="8"/>
    </row>
    <row r="1574" spans="9:10" ht="12.75" customHeight="1" x14ac:dyDescent="0.2">
      <c r="I1574" s="8"/>
      <c r="J1574" s="8"/>
    </row>
    <row r="1575" spans="9:10" ht="12.75" customHeight="1" x14ac:dyDescent="0.2">
      <c r="I1575" s="8"/>
      <c r="J1575" s="8"/>
    </row>
    <row r="1576" spans="9:10" ht="12.75" customHeight="1" x14ac:dyDescent="0.2">
      <c r="I1576" s="8"/>
      <c r="J1576" s="8"/>
    </row>
    <row r="1577" spans="9:10" ht="12.75" customHeight="1" x14ac:dyDescent="0.2">
      <c r="I1577" s="8"/>
      <c r="J1577" s="8"/>
    </row>
    <row r="1578" spans="9:10" ht="12.75" customHeight="1" x14ac:dyDescent="0.2">
      <c r="I1578" s="8"/>
      <c r="J1578" s="8"/>
    </row>
    <row r="1579" spans="9:10" ht="12.75" customHeight="1" x14ac:dyDescent="0.2">
      <c r="I1579" s="8"/>
      <c r="J1579" s="8"/>
    </row>
    <row r="1580" spans="9:10" ht="12.75" customHeight="1" x14ac:dyDescent="0.2">
      <c r="I1580" s="8"/>
      <c r="J1580" s="8"/>
    </row>
    <row r="1581" spans="9:10" ht="12.75" customHeight="1" x14ac:dyDescent="0.2">
      <c r="I1581" s="8"/>
      <c r="J1581" s="8"/>
    </row>
    <row r="1582" spans="9:10" ht="12.75" customHeight="1" x14ac:dyDescent="0.2">
      <c r="I1582" s="8"/>
      <c r="J1582" s="8"/>
    </row>
    <row r="1583" spans="9:10" ht="12.75" customHeight="1" x14ac:dyDescent="0.2">
      <c r="I1583" s="8"/>
      <c r="J1583" s="8"/>
    </row>
    <row r="1584" spans="9:10" ht="12.75" customHeight="1" x14ac:dyDescent="0.2">
      <c r="I1584" s="8"/>
      <c r="J1584" s="8"/>
    </row>
    <row r="1585" spans="9:10" ht="12.75" customHeight="1" x14ac:dyDescent="0.2">
      <c r="I1585" s="8"/>
      <c r="J1585" s="8"/>
    </row>
    <row r="1586" spans="9:10" ht="12.75" customHeight="1" x14ac:dyDescent="0.2">
      <c r="I1586" s="8"/>
      <c r="J1586" s="8"/>
    </row>
    <row r="1587" spans="9:10" ht="12.75" customHeight="1" x14ac:dyDescent="0.2">
      <c r="I1587" s="8"/>
      <c r="J1587" s="8"/>
    </row>
    <row r="1588" spans="9:10" ht="12.75" customHeight="1" x14ac:dyDescent="0.2">
      <c r="I1588" s="8"/>
      <c r="J1588" s="8"/>
    </row>
    <row r="1589" spans="9:10" ht="12.75" customHeight="1" x14ac:dyDescent="0.2">
      <c r="I1589" s="8"/>
      <c r="J1589" s="8"/>
    </row>
    <row r="1590" spans="9:10" ht="12.75" customHeight="1" x14ac:dyDescent="0.2">
      <c r="I1590" s="8"/>
      <c r="J1590" s="8"/>
    </row>
    <row r="1591" spans="9:10" ht="12.75" customHeight="1" x14ac:dyDescent="0.2">
      <c r="I1591" s="8"/>
      <c r="J1591" s="8"/>
    </row>
    <row r="1592" spans="9:10" ht="12.75" customHeight="1" x14ac:dyDescent="0.2">
      <c r="I1592" s="8"/>
      <c r="J1592" s="8"/>
    </row>
    <row r="1593" spans="9:10" ht="12.75" customHeight="1" x14ac:dyDescent="0.2">
      <c r="I1593" s="8"/>
      <c r="J1593" s="8"/>
    </row>
    <row r="1594" spans="9:10" ht="12.75" customHeight="1" x14ac:dyDescent="0.2">
      <c r="I1594" s="8"/>
      <c r="J1594" s="8"/>
    </row>
    <row r="1595" spans="9:10" ht="12.75" customHeight="1" x14ac:dyDescent="0.2">
      <c r="I1595" s="8"/>
      <c r="J1595" s="8"/>
    </row>
    <row r="1596" spans="9:10" ht="12.75" customHeight="1" x14ac:dyDescent="0.2">
      <c r="I1596" s="8"/>
      <c r="J1596" s="8"/>
    </row>
    <row r="1597" spans="9:10" ht="12.75" customHeight="1" x14ac:dyDescent="0.2">
      <c r="I1597" s="8"/>
      <c r="J1597" s="8"/>
    </row>
    <row r="1598" spans="9:10" ht="12.75" customHeight="1" x14ac:dyDescent="0.2">
      <c r="I1598" s="8"/>
      <c r="J1598" s="8"/>
    </row>
    <row r="1599" spans="9:10" ht="12.75" customHeight="1" x14ac:dyDescent="0.2">
      <c r="I1599" s="8"/>
      <c r="J1599" s="8"/>
    </row>
    <row r="1600" spans="9:10" ht="12.75" customHeight="1" x14ac:dyDescent="0.2">
      <c r="I1600" s="8"/>
      <c r="J1600" s="8"/>
    </row>
    <row r="1601" spans="9:10" ht="12.75" customHeight="1" x14ac:dyDescent="0.2">
      <c r="I1601" s="8"/>
      <c r="J1601" s="8"/>
    </row>
    <row r="1602" spans="9:10" ht="12.75" customHeight="1" x14ac:dyDescent="0.2">
      <c r="I1602" s="8"/>
      <c r="J1602" s="8"/>
    </row>
    <row r="1603" spans="9:10" ht="12.75" customHeight="1" x14ac:dyDescent="0.2">
      <c r="I1603" s="8"/>
      <c r="J1603" s="8"/>
    </row>
    <row r="1604" spans="9:10" ht="12.75" customHeight="1" x14ac:dyDescent="0.2">
      <c r="I1604" s="8"/>
      <c r="J1604" s="8"/>
    </row>
    <row r="1605" spans="9:10" ht="12.75" customHeight="1" x14ac:dyDescent="0.2">
      <c r="I1605" s="8"/>
      <c r="J1605" s="8"/>
    </row>
    <row r="1606" spans="9:10" ht="12.75" customHeight="1" x14ac:dyDescent="0.2">
      <c r="I1606" s="8"/>
      <c r="J1606" s="8"/>
    </row>
    <row r="1607" spans="9:10" ht="12.75" customHeight="1" x14ac:dyDescent="0.2">
      <c r="I1607" s="8"/>
      <c r="J1607" s="8"/>
    </row>
    <row r="1608" spans="9:10" ht="12.75" customHeight="1" x14ac:dyDescent="0.2">
      <c r="I1608" s="8"/>
      <c r="J1608" s="8"/>
    </row>
    <row r="1609" spans="9:10" ht="12.75" customHeight="1" x14ac:dyDescent="0.2">
      <c r="I1609" s="8"/>
      <c r="J1609" s="8"/>
    </row>
    <row r="1610" spans="9:10" ht="12.75" customHeight="1" x14ac:dyDescent="0.2">
      <c r="I1610" s="8"/>
      <c r="J1610" s="8"/>
    </row>
    <row r="1611" spans="9:10" ht="12.75" customHeight="1" x14ac:dyDescent="0.2">
      <c r="I1611" s="8"/>
      <c r="J1611" s="8"/>
    </row>
    <row r="1612" spans="9:10" ht="12.75" customHeight="1" x14ac:dyDescent="0.2">
      <c r="I1612" s="8"/>
      <c r="J1612" s="8"/>
    </row>
    <row r="1613" spans="9:10" ht="12.75" customHeight="1" x14ac:dyDescent="0.2">
      <c r="I1613" s="8"/>
      <c r="J1613" s="8"/>
    </row>
    <row r="1614" spans="9:10" ht="12.75" customHeight="1" x14ac:dyDescent="0.2">
      <c r="I1614" s="8"/>
      <c r="J1614" s="8"/>
    </row>
    <row r="1615" spans="9:10" ht="12.75" customHeight="1" x14ac:dyDescent="0.2">
      <c r="I1615" s="8"/>
      <c r="J1615" s="8"/>
    </row>
    <row r="1616" spans="9:10" ht="12.75" customHeight="1" x14ac:dyDescent="0.2">
      <c r="I1616" s="8"/>
      <c r="J1616" s="8"/>
    </row>
    <row r="1617" spans="9:10" ht="12.75" customHeight="1" x14ac:dyDescent="0.2">
      <c r="I1617" s="8"/>
      <c r="J1617" s="8"/>
    </row>
    <row r="1618" spans="9:10" ht="12.75" customHeight="1" x14ac:dyDescent="0.2">
      <c r="I1618" s="8"/>
      <c r="J1618" s="8"/>
    </row>
    <row r="1619" spans="9:10" ht="12.75" customHeight="1" x14ac:dyDescent="0.2">
      <c r="I1619" s="8"/>
      <c r="J1619" s="8"/>
    </row>
    <row r="1620" spans="9:10" ht="12.75" customHeight="1" x14ac:dyDescent="0.2">
      <c r="I1620" s="8"/>
      <c r="J1620" s="8"/>
    </row>
    <row r="1621" spans="9:10" ht="12.75" customHeight="1" x14ac:dyDescent="0.2">
      <c r="I1621" s="8"/>
      <c r="J1621" s="8"/>
    </row>
    <row r="1622" spans="9:10" ht="12.75" customHeight="1" x14ac:dyDescent="0.2">
      <c r="I1622" s="8"/>
      <c r="J1622" s="8"/>
    </row>
    <row r="1623" spans="9:10" ht="12.75" customHeight="1" x14ac:dyDescent="0.2">
      <c r="I1623" s="8"/>
      <c r="J1623" s="8"/>
    </row>
    <row r="1624" spans="9:10" ht="12.75" customHeight="1" x14ac:dyDescent="0.2">
      <c r="I1624" s="8"/>
      <c r="J1624" s="8"/>
    </row>
    <row r="1625" spans="9:10" ht="12.75" customHeight="1" x14ac:dyDescent="0.2">
      <c r="I1625" s="8"/>
      <c r="J1625" s="8"/>
    </row>
    <row r="1626" spans="9:10" ht="12.75" customHeight="1" x14ac:dyDescent="0.2">
      <c r="I1626" s="8"/>
      <c r="J1626" s="8"/>
    </row>
    <row r="1627" spans="9:10" ht="12.75" customHeight="1" x14ac:dyDescent="0.2">
      <c r="I1627" s="8"/>
      <c r="J1627" s="8"/>
    </row>
    <row r="1628" spans="9:10" ht="12.75" customHeight="1" x14ac:dyDescent="0.2">
      <c r="I1628" s="8"/>
      <c r="J1628" s="8"/>
    </row>
    <row r="1629" spans="9:10" ht="12.75" customHeight="1" x14ac:dyDescent="0.2">
      <c r="I1629" s="8"/>
      <c r="J1629" s="8"/>
    </row>
    <row r="1630" spans="9:10" ht="12.75" customHeight="1" x14ac:dyDescent="0.2">
      <c r="I1630" s="8"/>
      <c r="J1630" s="8"/>
    </row>
    <row r="1631" spans="9:10" ht="12.75" customHeight="1" x14ac:dyDescent="0.2">
      <c r="I1631" s="8"/>
      <c r="J1631" s="8"/>
    </row>
    <row r="1632" spans="9:10" ht="12.75" customHeight="1" x14ac:dyDescent="0.2">
      <c r="I1632" s="8"/>
      <c r="J1632" s="8"/>
    </row>
    <row r="1633" spans="9:10" ht="12.75" customHeight="1" x14ac:dyDescent="0.2">
      <c r="I1633" s="8"/>
      <c r="J1633" s="8"/>
    </row>
    <row r="1634" spans="9:10" ht="12.75" customHeight="1" x14ac:dyDescent="0.2">
      <c r="I1634" s="8"/>
      <c r="J1634" s="8"/>
    </row>
    <row r="1635" spans="9:10" ht="12.75" customHeight="1" x14ac:dyDescent="0.2">
      <c r="I1635" s="8"/>
      <c r="J1635" s="8"/>
    </row>
    <row r="1636" spans="9:10" ht="12.75" customHeight="1" x14ac:dyDescent="0.2">
      <c r="I1636" s="8"/>
      <c r="J1636" s="8"/>
    </row>
    <row r="1637" spans="9:10" ht="12.75" customHeight="1" x14ac:dyDescent="0.2">
      <c r="I1637" s="8"/>
      <c r="J1637" s="8"/>
    </row>
    <row r="1638" spans="9:10" ht="12.75" customHeight="1" x14ac:dyDescent="0.2">
      <c r="I1638" s="8"/>
      <c r="J1638" s="8"/>
    </row>
    <row r="1639" spans="9:10" ht="12.75" customHeight="1" x14ac:dyDescent="0.2">
      <c r="I1639" s="8"/>
      <c r="J1639" s="8"/>
    </row>
    <row r="1640" spans="9:10" ht="12.75" customHeight="1" x14ac:dyDescent="0.2">
      <c r="I1640" s="8"/>
      <c r="J1640" s="8"/>
    </row>
    <row r="1641" spans="9:10" ht="12.75" customHeight="1" x14ac:dyDescent="0.2">
      <c r="I1641" s="8"/>
      <c r="J1641" s="8"/>
    </row>
    <row r="1642" spans="9:10" ht="12.75" customHeight="1" x14ac:dyDescent="0.2">
      <c r="I1642" s="8"/>
      <c r="J1642" s="8"/>
    </row>
    <row r="1643" spans="9:10" ht="12.75" customHeight="1" x14ac:dyDescent="0.2">
      <c r="I1643" s="8"/>
      <c r="J1643" s="8"/>
    </row>
    <row r="1644" spans="9:10" ht="12.75" customHeight="1" x14ac:dyDescent="0.2">
      <c r="I1644" s="8"/>
      <c r="J1644" s="8"/>
    </row>
    <row r="1645" spans="9:10" ht="12.75" customHeight="1" x14ac:dyDescent="0.2">
      <c r="I1645" s="8"/>
      <c r="J1645" s="8"/>
    </row>
    <row r="1646" spans="9:10" ht="12.75" customHeight="1" x14ac:dyDescent="0.2">
      <c r="I1646" s="8"/>
      <c r="J1646" s="8"/>
    </row>
    <row r="1647" spans="9:10" ht="12.75" customHeight="1" x14ac:dyDescent="0.2">
      <c r="I1647" s="8"/>
      <c r="J1647" s="8"/>
    </row>
    <row r="1648" spans="9:10" ht="12.75" customHeight="1" x14ac:dyDescent="0.2">
      <c r="I1648" s="8"/>
      <c r="J1648" s="8"/>
    </row>
    <row r="1649" spans="9:10" ht="12.75" customHeight="1" x14ac:dyDescent="0.2">
      <c r="I1649" s="8"/>
      <c r="J1649" s="8"/>
    </row>
    <row r="1650" spans="9:10" ht="12.75" customHeight="1" x14ac:dyDescent="0.2">
      <c r="I1650" s="8"/>
      <c r="J1650" s="8"/>
    </row>
    <row r="1651" spans="9:10" ht="12.75" customHeight="1" x14ac:dyDescent="0.2">
      <c r="I1651" s="8"/>
      <c r="J1651" s="8"/>
    </row>
    <row r="1652" spans="9:10" ht="12.75" customHeight="1" x14ac:dyDescent="0.2">
      <c r="I1652" s="8"/>
      <c r="J1652" s="8"/>
    </row>
    <row r="1653" spans="9:10" ht="12.75" customHeight="1" x14ac:dyDescent="0.2">
      <c r="I1653" s="8"/>
      <c r="J1653" s="8"/>
    </row>
    <row r="1654" spans="9:10" ht="12.75" customHeight="1" x14ac:dyDescent="0.2">
      <c r="I1654" s="8"/>
      <c r="J1654" s="8"/>
    </row>
    <row r="1655" spans="9:10" ht="12.75" customHeight="1" x14ac:dyDescent="0.2">
      <c r="I1655" s="8"/>
      <c r="J1655" s="8"/>
    </row>
    <row r="1656" spans="9:10" ht="12.75" customHeight="1" x14ac:dyDescent="0.2">
      <c r="I1656" s="8"/>
      <c r="J1656" s="8"/>
    </row>
    <row r="1657" spans="9:10" ht="12.75" customHeight="1" x14ac:dyDescent="0.2">
      <c r="I1657" s="8"/>
      <c r="J1657" s="8"/>
    </row>
    <row r="1658" spans="9:10" ht="12.75" customHeight="1" x14ac:dyDescent="0.2">
      <c r="I1658" s="8"/>
      <c r="J1658" s="8"/>
    </row>
    <row r="1659" spans="9:10" ht="12.75" customHeight="1" x14ac:dyDescent="0.2">
      <c r="I1659" s="8"/>
      <c r="J1659" s="8"/>
    </row>
    <row r="1660" spans="9:10" ht="12.75" customHeight="1" x14ac:dyDescent="0.2">
      <c r="I1660" s="8"/>
      <c r="J1660" s="8"/>
    </row>
    <row r="1661" spans="9:10" ht="12.75" customHeight="1" x14ac:dyDescent="0.2">
      <c r="I1661" s="8"/>
      <c r="J1661" s="8"/>
    </row>
    <row r="1662" spans="9:10" ht="12.75" customHeight="1" x14ac:dyDescent="0.2">
      <c r="I1662" s="8"/>
      <c r="J1662" s="8"/>
    </row>
    <row r="1663" spans="9:10" ht="12.75" customHeight="1" x14ac:dyDescent="0.2">
      <c r="I1663" s="8"/>
      <c r="J1663" s="8"/>
    </row>
    <row r="1664" spans="9:10" ht="12.75" customHeight="1" x14ac:dyDescent="0.2">
      <c r="I1664" s="8"/>
      <c r="J1664" s="8"/>
    </row>
    <row r="1665" spans="9:10" ht="12.75" customHeight="1" x14ac:dyDescent="0.2">
      <c r="I1665" s="8"/>
      <c r="J1665" s="8"/>
    </row>
    <row r="1666" spans="9:10" ht="12.75" customHeight="1" x14ac:dyDescent="0.2">
      <c r="I1666" s="8"/>
      <c r="J1666" s="8"/>
    </row>
    <row r="1667" spans="9:10" ht="12.75" customHeight="1" x14ac:dyDescent="0.2">
      <c r="I1667" s="8"/>
      <c r="J1667" s="8"/>
    </row>
    <row r="1668" spans="9:10" ht="12.75" customHeight="1" x14ac:dyDescent="0.2">
      <c r="I1668" s="8"/>
      <c r="J1668" s="8"/>
    </row>
    <row r="1669" spans="9:10" ht="12.75" customHeight="1" x14ac:dyDescent="0.2">
      <c r="I1669" s="8"/>
      <c r="J1669" s="8"/>
    </row>
    <row r="1670" spans="9:10" ht="12.75" customHeight="1" x14ac:dyDescent="0.2">
      <c r="I1670" s="8"/>
      <c r="J1670" s="8"/>
    </row>
    <row r="1671" spans="9:10" ht="12.75" customHeight="1" x14ac:dyDescent="0.2">
      <c r="I1671" s="8"/>
      <c r="J1671" s="8"/>
    </row>
    <row r="1672" spans="9:10" ht="12.75" customHeight="1" x14ac:dyDescent="0.2">
      <c r="I1672" s="8"/>
      <c r="J1672" s="8"/>
    </row>
    <row r="1673" spans="9:10" ht="12.75" customHeight="1" x14ac:dyDescent="0.2">
      <c r="I1673" s="8"/>
      <c r="J1673" s="8"/>
    </row>
    <row r="1674" spans="9:10" ht="12.75" customHeight="1" x14ac:dyDescent="0.2">
      <c r="I1674" s="8"/>
      <c r="J1674" s="8"/>
    </row>
    <row r="1675" spans="9:10" ht="12.75" customHeight="1" x14ac:dyDescent="0.2">
      <c r="I1675" s="8"/>
      <c r="J1675" s="8"/>
    </row>
    <row r="1676" spans="9:10" ht="12.75" customHeight="1" x14ac:dyDescent="0.2">
      <c r="I1676" s="8"/>
      <c r="J1676" s="8"/>
    </row>
    <row r="1677" spans="9:10" ht="12.75" customHeight="1" x14ac:dyDescent="0.2">
      <c r="I1677" s="8"/>
      <c r="J1677" s="8"/>
    </row>
    <row r="1678" spans="9:10" ht="12.75" customHeight="1" x14ac:dyDescent="0.2">
      <c r="I1678" s="8"/>
      <c r="J1678" s="8"/>
    </row>
    <row r="1679" spans="9:10" ht="12.75" customHeight="1" x14ac:dyDescent="0.2">
      <c r="I1679" s="8"/>
      <c r="J1679" s="8"/>
    </row>
    <row r="1680" spans="9:10" ht="12.75" customHeight="1" x14ac:dyDescent="0.2">
      <c r="I1680" s="8"/>
      <c r="J1680" s="8"/>
    </row>
    <row r="1681" spans="9:10" ht="12.75" customHeight="1" x14ac:dyDescent="0.2">
      <c r="I1681" s="8"/>
      <c r="J1681" s="8"/>
    </row>
    <row r="1682" spans="9:10" ht="12.75" customHeight="1" x14ac:dyDescent="0.2">
      <c r="I1682" s="8"/>
      <c r="J1682" s="8"/>
    </row>
    <row r="1683" spans="9:10" ht="12.75" customHeight="1" x14ac:dyDescent="0.2">
      <c r="I1683" s="8"/>
      <c r="J1683" s="8"/>
    </row>
    <row r="1684" spans="9:10" ht="12.75" customHeight="1" x14ac:dyDescent="0.2">
      <c r="I1684" s="8"/>
      <c r="J1684" s="8"/>
    </row>
    <row r="1685" spans="9:10" ht="12.75" customHeight="1" x14ac:dyDescent="0.2">
      <c r="I1685" s="8"/>
      <c r="J1685" s="8"/>
    </row>
    <row r="1686" spans="9:10" ht="12.75" customHeight="1" x14ac:dyDescent="0.2">
      <c r="I1686" s="8"/>
      <c r="J1686" s="8"/>
    </row>
    <row r="1687" spans="9:10" ht="12.75" customHeight="1" x14ac:dyDescent="0.2">
      <c r="I1687" s="8"/>
      <c r="J1687" s="8"/>
    </row>
    <row r="1688" spans="9:10" ht="12.75" customHeight="1" x14ac:dyDescent="0.2">
      <c r="I1688" s="8"/>
      <c r="J1688" s="8"/>
    </row>
    <row r="1689" spans="9:10" ht="12.75" customHeight="1" x14ac:dyDescent="0.2">
      <c r="I1689" s="8"/>
      <c r="J1689" s="8"/>
    </row>
    <row r="1690" spans="9:10" ht="12.75" customHeight="1" x14ac:dyDescent="0.2">
      <c r="I1690" s="8"/>
      <c r="J1690" s="8"/>
    </row>
    <row r="1691" spans="9:10" ht="12.75" customHeight="1" x14ac:dyDescent="0.2">
      <c r="I1691" s="8"/>
      <c r="J1691" s="8"/>
    </row>
    <row r="1692" spans="9:10" ht="12.75" customHeight="1" x14ac:dyDescent="0.2">
      <c r="I1692" s="8"/>
      <c r="J1692" s="8"/>
    </row>
    <row r="1693" spans="9:10" ht="12.75" customHeight="1" x14ac:dyDescent="0.2">
      <c r="I1693" s="8"/>
      <c r="J1693" s="8"/>
    </row>
    <row r="1694" spans="9:10" ht="12.75" customHeight="1" x14ac:dyDescent="0.2">
      <c r="I1694" s="8"/>
      <c r="J1694" s="8"/>
    </row>
    <row r="1695" spans="9:10" ht="12.75" customHeight="1" x14ac:dyDescent="0.2">
      <c r="I1695" s="8"/>
      <c r="J1695" s="8"/>
    </row>
    <row r="1696" spans="9:10" ht="12.75" customHeight="1" x14ac:dyDescent="0.2">
      <c r="I1696" s="8"/>
      <c r="J1696" s="8"/>
    </row>
    <row r="1697" spans="9:10" ht="12.75" customHeight="1" x14ac:dyDescent="0.2">
      <c r="I1697" s="8"/>
      <c r="J1697" s="8"/>
    </row>
    <row r="1698" spans="9:10" ht="12.75" customHeight="1" x14ac:dyDescent="0.2">
      <c r="I1698" s="8"/>
      <c r="J1698" s="8"/>
    </row>
    <row r="1699" spans="9:10" ht="12.75" customHeight="1" x14ac:dyDescent="0.2">
      <c r="I1699" s="8"/>
      <c r="J1699" s="8"/>
    </row>
    <row r="1700" spans="9:10" ht="12.75" customHeight="1" x14ac:dyDescent="0.2">
      <c r="I1700" s="8"/>
      <c r="J1700" s="8"/>
    </row>
    <row r="1701" spans="9:10" ht="12.75" customHeight="1" x14ac:dyDescent="0.2">
      <c r="I1701" s="8"/>
      <c r="J1701" s="8"/>
    </row>
    <row r="1702" spans="9:10" ht="12.75" customHeight="1" x14ac:dyDescent="0.2">
      <c r="I1702" s="8"/>
      <c r="J1702" s="8"/>
    </row>
    <row r="1703" spans="9:10" ht="12.75" customHeight="1" x14ac:dyDescent="0.2">
      <c r="I1703" s="8"/>
      <c r="J1703" s="8"/>
    </row>
    <row r="1704" spans="9:10" ht="12.75" customHeight="1" x14ac:dyDescent="0.2">
      <c r="I1704" s="8"/>
      <c r="J1704" s="8"/>
    </row>
    <row r="1705" spans="9:10" ht="12.75" customHeight="1" x14ac:dyDescent="0.2">
      <c r="I1705" s="8"/>
      <c r="J1705" s="8"/>
    </row>
    <row r="1706" spans="9:10" ht="12.75" customHeight="1" x14ac:dyDescent="0.2">
      <c r="I1706" s="8"/>
      <c r="J1706" s="8"/>
    </row>
    <row r="1707" spans="9:10" ht="12.75" customHeight="1" x14ac:dyDescent="0.2">
      <c r="I1707" s="8"/>
      <c r="J1707" s="8"/>
    </row>
    <row r="1708" spans="9:10" ht="12.75" customHeight="1" x14ac:dyDescent="0.2">
      <c r="I1708" s="8"/>
      <c r="J1708" s="8"/>
    </row>
    <row r="1709" spans="9:10" ht="12.75" customHeight="1" x14ac:dyDescent="0.2">
      <c r="I1709" s="8"/>
      <c r="J1709" s="8"/>
    </row>
    <row r="1710" spans="9:10" ht="12.75" customHeight="1" x14ac:dyDescent="0.2">
      <c r="I1710" s="8"/>
      <c r="J1710" s="8"/>
    </row>
    <row r="1711" spans="9:10" ht="12.75" customHeight="1" x14ac:dyDescent="0.2">
      <c r="I1711" s="8"/>
      <c r="J1711" s="8"/>
    </row>
    <row r="1712" spans="9:10" ht="12.75" customHeight="1" x14ac:dyDescent="0.2">
      <c r="I1712" s="8"/>
      <c r="J1712" s="8"/>
    </row>
    <row r="1713" spans="9:10" ht="12.75" customHeight="1" x14ac:dyDescent="0.2">
      <c r="I1713" s="8"/>
      <c r="J1713" s="8"/>
    </row>
    <row r="1714" spans="9:10" ht="12.75" customHeight="1" x14ac:dyDescent="0.2">
      <c r="I1714" s="8"/>
      <c r="J1714" s="8"/>
    </row>
    <row r="1715" spans="9:10" ht="12.75" customHeight="1" x14ac:dyDescent="0.2">
      <c r="I1715" s="8"/>
      <c r="J1715" s="8"/>
    </row>
    <row r="1716" spans="9:10" ht="12.75" customHeight="1" x14ac:dyDescent="0.2">
      <c r="I1716" s="8"/>
      <c r="J1716" s="8"/>
    </row>
    <row r="1717" spans="9:10" ht="12.75" customHeight="1" x14ac:dyDescent="0.2">
      <c r="I1717" s="8"/>
      <c r="J1717" s="8"/>
    </row>
    <row r="1718" spans="9:10" ht="12.75" customHeight="1" x14ac:dyDescent="0.2">
      <c r="I1718" s="8"/>
      <c r="J1718" s="8"/>
    </row>
    <row r="1719" spans="9:10" ht="12.75" customHeight="1" x14ac:dyDescent="0.2">
      <c r="I1719" s="8"/>
      <c r="J1719" s="8"/>
    </row>
    <row r="1720" spans="9:10" ht="12.75" customHeight="1" x14ac:dyDescent="0.2">
      <c r="I1720" s="8"/>
      <c r="J1720" s="8"/>
    </row>
    <row r="1721" spans="9:10" ht="12.75" customHeight="1" x14ac:dyDescent="0.2">
      <c r="I1721" s="8"/>
      <c r="J1721" s="8"/>
    </row>
    <row r="1722" spans="9:10" ht="12.75" customHeight="1" x14ac:dyDescent="0.2">
      <c r="I1722" s="8"/>
      <c r="J1722" s="8"/>
    </row>
    <row r="1723" spans="9:10" ht="12.75" customHeight="1" x14ac:dyDescent="0.2">
      <c r="I1723" s="8"/>
      <c r="J1723" s="8"/>
    </row>
    <row r="1724" spans="9:10" ht="12.75" customHeight="1" x14ac:dyDescent="0.2">
      <c r="I1724" s="8"/>
      <c r="J1724" s="8"/>
    </row>
    <row r="1725" spans="9:10" ht="12.75" customHeight="1" x14ac:dyDescent="0.2">
      <c r="I1725" s="8"/>
      <c r="J1725" s="8"/>
    </row>
    <row r="1726" spans="9:10" ht="12.75" customHeight="1" x14ac:dyDescent="0.2">
      <c r="I1726" s="8"/>
      <c r="J1726" s="8"/>
    </row>
    <row r="1727" spans="9:10" ht="12.75" customHeight="1" x14ac:dyDescent="0.2">
      <c r="I1727" s="8"/>
      <c r="J1727" s="8"/>
    </row>
    <row r="1728" spans="9:10" ht="12.75" customHeight="1" x14ac:dyDescent="0.2">
      <c r="I1728" s="8"/>
      <c r="J1728" s="8"/>
    </row>
    <row r="1729" spans="9:10" ht="12.75" customHeight="1" x14ac:dyDescent="0.2">
      <c r="I1729" s="8"/>
      <c r="J1729" s="8"/>
    </row>
    <row r="1730" spans="9:10" ht="12.75" customHeight="1" x14ac:dyDescent="0.2">
      <c r="I1730" s="8"/>
      <c r="J1730" s="8"/>
    </row>
    <row r="1731" spans="9:10" ht="12.75" customHeight="1" x14ac:dyDescent="0.2">
      <c r="I1731" s="8"/>
      <c r="J1731" s="8"/>
    </row>
    <row r="1732" spans="9:10" ht="12.75" customHeight="1" x14ac:dyDescent="0.2">
      <c r="I1732" s="8"/>
      <c r="J1732" s="8"/>
    </row>
    <row r="1733" spans="9:10" ht="12.75" customHeight="1" x14ac:dyDescent="0.2">
      <c r="I1733" s="8"/>
      <c r="J1733" s="8"/>
    </row>
    <row r="1734" spans="9:10" ht="12.75" customHeight="1" x14ac:dyDescent="0.2">
      <c r="I1734" s="8"/>
      <c r="J1734" s="8"/>
    </row>
    <row r="1735" spans="9:10" ht="12.75" customHeight="1" x14ac:dyDescent="0.2">
      <c r="I1735" s="8"/>
      <c r="J1735" s="8"/>
    </row>
    <row r="1736" spans="9:10" ht="12.75" customHeight="1" x14ac:dyDescent="0.2">
      <c r="I1736" s="8"/>
      <c r="J1736" s="8"/>
    </row>
    <row r="1737" spans="9:10" ht="12.75" customHeight="1" x14ac:dyDescent="0.2">
      <c r="I1737" s="8"/>
      <c r="J1737" s="8"/>
    </row>
    <row r="1738" spans="9:10" ht="12.75" customHeight="1" x14ac:dyDescent="0.2">
      <c r="I1738" s="8"/>
      <c r="J1738" s="8"/>
    </row>
    <row r="1739" spans="9:10" ht="12.75" customHeight="1" x14ac:dyDescent="0.2">
      <c r="I1739" s="8"/>
      <c r="J1739" s="8"/>
    </row>
    <row r="1740" spans="9:10" ht="12.75" customHeight="1" x14ac:dyDescent="0.2">
      <c r="I1740" s="8"/>
      <c r="J1740" s="8"/>
    </row>
    <row r="1741" spans="9:10" ht="12.75" customHeight="1" x14ac:dyDescent="0.2">
      <c r="I1741" s="8"/>
      <c r="J1741" s="8"/>
    </row>
    <row r="1742" spans="9:10" ht="12.75" customHeight="1" x14ac:dyDescent="0.2">
      <c r="I1742" s="8"/>
      <c r="J1742" s="8"/>
    </row>
    <row r="1743" spans="9:10" ht="12.75" customHeight="1" x14ac:dyDescent="0.2">
      <c r="I1743" s="8"/>
      <c r="J1743" s="8"/>
    </row>
    <row r="1744" spans="9:10" ht="12.75" customHeight="1" x14ac:dyDescent="0.2">
      <c r="I1744" s="8"/>
      <c r="J1744" s="8"/>
    </row>
    <row r="1745" spans="9:10" ht="12.75" customHeight="1" x14ac:dyDescent="0.2">
      <c r="I1745" s="8"/>
      <c r="J1745" s="8"/>
    </row>
    <row r="1746" spans="9:10" ht="12.75" customHeight="1" x14ac:dyDescent="0.2">
      <c r="I1746" s="8"/>
      <c r="J1746" s="8"/>
    </row>
    <row r="1747" spans="9:10" ht="12.75" customHeight="1" x14ac:dyDescent="0.2">
      <c r="I1747" s="8"/>
      <c r="J1747" s="8"/>
    </row>
    <row r="1748" spans="9:10" ht="12.75" customHeight="1" x14ac:dyDescent="0.2">
      <c r="I1748" s="8"/>
      <c r="J1748" s="8"/>
    </row>
    <row r="1749" spans="9:10" ht="12.75" customHeight="1" x14ac:dyDescent="0.2">
      <c r="I1749" s="8"/>
      <c r="J1749" s="8"/>
    </row>
    <row r="1750" spans="9:10" ht="12.75" customHeight="1" x14ac:dyDescent="0.2">
      <c r="I1750" s="8"/>
      <c r="J1750" s="8"/>
    </row>
    <row r="1751" spans="9:10" ht="12.75" customHeight="1" x14ac:dyDescent="0.2">
      <c r="I1751" s="8"/>
      <c r="J1751" s="8"/>
    </row>
    <row r="1752" spans="9:10" ht="12.75" customHeight="1" x14ac:dyDescent="0.2">
      <c r="I1752" s="8"/>
      <c r="J1752" s="8"/>
    </row>
    <row r="1753" spans="9:10" ht="12.75" customHeight="1" x14ac:dyDescent="0.2">
      <c r="I1753" s="8"/>
      <c r="J1753" s="8"/>
    </row>
    <row r="1754" spans="9:10" ht="12.75" customHeight="1" x14ac:dyDescent="0.2">
      <c r="I1754" s="8"/>
      <c r="J1754" s="8"/>
    </row>
    <row r="1755" spans="9:10" ht="12.75" customHeight="1" x14ac:dyDescent="0.2">
      <c r="I1755" s="8"/>
      <c r="J1755" s="8"/>
    </row>
    <row r="1756" spans="9:10" ht="12.75" customHeight="1" x14ac:dyDescent="0.2">
      <c r="I1756" s="8"/>
      <c r="J1756" s="8"/>
    </row>
    <row r="1757" spans="9:10" ht="12.75" customHeight="1" x14ac:dyDescent="0.2">
      <c r="I1757" s="8"/>
      <c r="J1757" s="8"/>
    </row>
    <row r="1758" spans="9:10" ht="12.75" customHeight="1" x14ac:dyDescent="0.2">
      <c r="I1758" s="8"/>
      <c r="J1758" s="8"/>
    </row>
    <row r="1759" spans="9:10" ht="12.75" customHeight="1" x14ac:dyDescent="0.2">
      <c r="I1759" s="8"/>
      <c r="J1759" s="8"/>
    </row>
    <row r="1760" spans="9:10" ht="12.75" customHeight="1" x14ac:dyDescent="0.2">
      <c r="I1760" s="8"/>
      <c r="J1760" s="8"/>
    </row>
    <row r="1761" spans="9:10" ht="12.75" customHeight="1" x14ac:dyDescent="0.2">
      <c r="I1761" s="8"/>
      <c r="J1761" s="8"/>
    </row>
    <row r="1762" spans="9:10" ht="12.75" customHeight="1" x14ac:dyDescent="0.2">
      <c r="I1762" s="8"/>
      <c r="J1762" s="8"/>
    </row>
    <row r="1763" spans="9:10" ht="12.75" customHeight="1" x14ac:dyDescent="0.2">
      <c r="I1763" s="8"/>
      <c r="J1763" s="8"/>
    </row>
    <row r="1764" spans="9:10" ht="12.75" customHeight="1" x14ac:dyDescent="0.2">
      <c r="I1764" s="8"/>
      <c r="J1764" s="8"/>
    </row>
    <row r="1765" spans="9:10" ht="12.75" customHeight="1" x14ac:dyDescent="0.2">
      <c r="I1765" s="8"/>
      <c r="J1765" s="8"/>
    </row>
    <row r="1766" spans="9:10" ht="12.75" customHeight="1" x14ac:dyDescent="0.2">
      <c r="I1766" s="8"/>
      <c r="J1766" s="8"/>
    </row>
    <row r="1767" spans="9:10" ht="12.75" customHeight="1" x14ac:dyDescent="0.2">
      <c r="I1767" s="8"/>
      <c r="J1767" s="8"/>
    </row>
    <row r="1768" spans="9:10" ht="12.75" customHeight="1" x14ac:dyDescent="0.2">
      <c r="I1768" s="8"/>
      <c r="J1768" s="8"/>
    </row>
    <row r="1769" spans="9:10" ht="12.75" customHeight="1" x14ac:dyDescent="0.2">
      <c r="I1769" s="8"/>
      <c r="J1769" s="8"/>
    </row>
    <row r="1770" spans="9:10" ht="12.75" customHeight="1" x14ac:dyDescent="0.2">
      <c r="I1770" s="8"/>
      <c r="J1770" s="8"/>
    </row>
    <row r="1771" spans="9:10" ht="12.75" customHeight="1" x14ac:dyDescent="0.2">
      <c r="I1771" s="8"/>
      <c r="J1771" s="8"/>
    </row>
    <row r="1772" spans="9:10" ht="12.75" customHeight="1" x14ac:dyDescent="0.2">
      <c r="I1772" s="8"/>
      <c r="J1772" s="8"/>
    </row>
    <row r="1773" spans="9:10" ht="12.75" customHeight="1" x14ac:dyDescent="0.2">
      <c r="I1773" s="8"/>
      <c r="J1773" s="8"/>
    </row>
    <row r="1774" spans="9:10" ht="12.75" customHeight="1" x14ac:dyDescent="0.2">
      <c r="I1774" s="8"/>
      <c r="J1774" s="8"/>
    </row>
    <row r="1775" spans="9:10" ht="12.75" customHeight="1" x14ac:dyDescent="0.2">
      <c r="I1775" s="8"/>
      <c r="J1775" s="8"/>
    </row>
    <row r="1776" spans="9:10" ht="12.75" customHeight="1" x14ac:dyDescent="0.2">
      <c r="I1776" s="8"/>
      <c r="J1776" s="8"/>
    </row>
    <row r="1777" spans="9:10" ht="12.75" customHeight="1" x14ac:dyDescent="0.2">
      <c r="I1777" s="8"/>
      <c r="J1777" s="8"/>
    </row>
    <row r="1778" spans="9:10" ht="12.75" customHeight="1" x14ac:dyDescent="0.2">
      <c r="I1778" s="8"/>
      <c r="J1778" s="8"/>
    </row>
    <row r="1779" spans="9:10" ht="12.75" customHeight="1" x14ac:dyDescent="0.2">
      <c r="I1779" s="8"/>
      <c r="J1779" s="8"/>
    </row>
    <row r="1780" spans="9:10" ht="12.75" customHeight="1" x14ac:dyDescent="0.2">
      <c r="I1780" s="8"/>
      <c r="J1780" s="8"/>
    </row>
    <row r="1781" spans="9:10" ht="12.75" customHeight="1" x14ac:dyDescent="0.2">
      <c r="I1781" s="8"/>
      <c r="J1781" s="8"/>
    </row>
    <row r="1782" spans="9:10" ht="12.75" customHeight="1" x14ac:dyDescent="0.2">
      <c r="I1782" s="8"/>
      <c r="J1782" s="8"/>
    </row>
    <row r="1783" spans="9:10" ht="12.75" customHeight="1" x14ac:dyDescent="0.2">
      <c r="I1783" s="8"/>
      <c r="J1783" s="8"/>
    </row>
    <row r="1784" spans="9:10" ht="12.75" customHeight="1" x14ac:dyDescent="0.2">
      <c r="I1784" s="8"/>
      <c r="J1784" s="8"/>
    </row>
    <row r="1785" spans="9:10" ht="12.75" customHeight="1" x14ac:dyDescent="0.2">
      <c r="I1785" s="8"/>
      <c r="J1785" s="8"/>
    </row>
    <row r="1786" spans="9:10" ht="12.75" customHeight="1" x14ac:dyDescent="0.2">
      <c r="I1786" s="8"/>
      <c r="J1786" s="8"/>
    </row>
    <row r="1787" spans="9:10" ht="12.75" customHeight="1" x14ac:dyDescent="0.2">
      <c r="I1787" s="8"/>
      <c r="J1787" s="8"/>
    </row>
    <row r="1788" spans="9:10" ht="12.75" customHeight="1" x14ac:dyDescent="0.2">
      <c r="I1788" s="8"/>
      <c r="J1788" s="8"/>
    </row>
    <row r="1789" spans="9:10" ht="12.75" customHeight="1" x14ac:dyDescent="0.2">
      <c r="I1789" s="8"/>
      <c r="J1789" s="8"/>
    </row>
    <row r="1790" spans="9:10" ht="12.75" customHeight="1" x14ac:dyDescent="0.2">
      <c r="I1790" s="8"/>
      <c r="J1790" s="8"/>
    </row>
    <row r="1791" spans="9:10" ht="12.75" customHeight="1" x14ac:dyDescent="0.2">
      <c r="I1791" s="8"/>
      <c r="J1791" s="8"/>
    </row>
    <row r="1792" spans="9:10" ht="12.75" customHeight="1" x14ac:dyDescent="0.2">
      <c r="I1792" s="8"/>
      <c r="J1792" s="8"/>
    </row>
    <row r="1793" spans="9:10" ht="12.75" customHeight="1" x14ac:dyDescent="0.2">
      <c r="I1793" s="8"/>
      <c r="J1793" s="8"/>
    </row>
    <row r="1794" spans="9:10" ht="12.75" customHeight="1" x14ac:dyDescent="0.2">
      <c r="I1794" s="8"/>
      <c r="J1794" s="8"/>
    </row>
    <row r="1795" spans="9:10" ht="12.75" customHeight="1" x14ac:dyDescent="0.2">
      <c r="I1795" s="8"/>
      <c r="J1795" s="8"/>
    </row>
    <row r="1796" spans="9:10" ht="12.75" customHeight="1" x14ac:dyDescent="0.2">
      <c r="I1796" s="8"/>
      <c r="J1796" s="8"/>
    </row>
    <row r="1797" spans="9:10" ht="12.75" customHeight="1" x14ac:dyDescent="0.2">
      <c r="I1797" s="8"/>
      <c r="J1797" s="8"/>
    </row>
    <row r="1798" spans="9:10" ht="12.75" customHeight="1" x14ac:dyDescent="0.2">
      <c r="I1798" s="8"/>
      <c r="J1798" s="8"/>
    </row>
    <row r="1799" spans="9:10" ht="12.75" customHeight="1" x14ac:dyDescent="0.2">
      <c r="I1799" s="8"/>
      <c r="J1799" s="8"/>
    </row>
    <row r="1800" spans="9:10" ht="12.75" customHeight="1" x14ac:dyDescent="0.2">
      <c r="I1800" s="8"/>
      <c r="J1800" s="8"/>
    </row>
    <row r="1801" spans="9:10" ht="12.75" customHeight="1" x14ac:dyDescent="0.2">
      <c r="I1801" s="8"/>
      <c r="J1801" s="8"/>
    </row>
    <row r="1802" spans="9:10" ht="12.75" customHeight="1" x14ac:dyDescent="0.2">
      <c r="I1802" s="8"/>
      <c r="J1802" s="8"/>
    </row>
    <row r="1803" spans="9:10" ht="12.75" customHeight="1" x14ac:dyDescent="0.2">
      <c r="I1803" s="8"/>
      <c r="J1803" s="8"/>
    </row>
    <row r="1804" spans="9:10" ht="12.75" customHeight="1" x14ac:dyDescent="0.2">
      <c r="I1804" s="8"/>
      <c r="J1804" s="8"/>
    </row>
    <row r="1805" spans="9:10" ht="12.75" customHeight="1" x14ac:dyDescent="0.2">
      <c r="I1805" s="8"/>
      <c r="J1805" s="8"/>
    </row>
    <row r="1806" spans="9:10" ht="12.75" customHeight="1" x14ac:dyDescent="0.2">
      <c r="I1806" s="8"/>
      <c r="J1806" s="8"/>
    </row>
    <row r="1807" spans="9:10" ht="12.75" customHeight="1" x14ac:dyDescent="0.2">
      <c r="I1807" s="8"/>
      <c r="J1807" s="8"/>
    </row>
    <row r="1808" spans="9:10" ht="12.75" customHeight="1" x14ac:dyDescent="0.2">
      <c r="I1808" s="8"/>
      <c r="J1808" s="8"/>
    </row>
    <row r="1809" spans="9:10" ht="12.75" customHeight="1" x14ac:dyDescent="0.2">
      <c r="I1809" s="8"/>
      <c r="J1809" s="8"/>
    </row>
    <row r="1810" spans="9:10" ht="12.75" customHeight="1" x14ac:dyDescent="0.2">
      <c r="I1810" s="8"/>
      <c r="J1810" s="8"/>
    </row>
    <row r="1811" spans="9:10" ht="12.75" customHeight="1" x14ac:dyDescent="0.2">
      <c r="I1811" s="8"/>
      <c r="J1811" s="8"/>
    </row>
    <row r="1812" spans="9:10" ht="12.75" customHeight="1" x14ac:dyDescent="0.2">
      <c r="I1812" s="8"/>
      <c r="J1812" s="8"/>
    </row>
    <row r="1813" spans="9:10" ht="12.75" customHeight="1" x14ac:dyDescent="0.2">
      <c r="I1813" s="8"/>
      <c r="J1813" s="8"/>
    </row>
    <row r="1814" spans="9:10" ht="12.75" customHeight="1" x14ac:dyDescent="0.2">
      <c r="I1814" s="8"/>
      <c r="J1814" s="8"/>
    </row>
    <row r="1815" spans="9:10" ht="12.75" customHeight="1" x14ac:dyDescent="0.2">
      <c r="I1815" s="8"/>
      <c r="J1815" s="8"/>
    </row>
    <row r="1816" spans="9:10" ht="12.75" customHeight="1" x14ac:dyDescent="0.2">
      <c r="I1816" s="8"/>
      <c r="J1816" s="8"/>
    </row>
    <row r="1817" spans="9:10" ht="12.75" customHeight="1" x14ac:dyDescent="0.2">
      <c r="I1817" s="8"/>
      <c r="J1817" s="8"/>
    </row>
    <row r="1818" spans="9:10" ht="12.75" customHeight="1" x14ac:dyDescent="0.2">
      <c r="I1818" s="8"/>
      <c r="J1818" s="8"/>
    </row>
    <row r="1819" spans="9:10" ht="12.75" customHeight="1" x14ac:dyDescent="0.2">
      <c r="I1819" s="8"/>
      <c r="J1819" s="8"/>
    </row>
    <row r="1820" spans="9:10" ht="12.75" customHeight="1" x14ac:dyDescent="0.2">
      <c r="I1820" s="8"/>
      <c r="J1820" s="8"/>
    </row>
    <row r="1821" spans="9:10" ht="12.75" customHeight="1" x14ac:dyDescent="0.2">
      <c r="I1821" s="8"/>
      <c r="J1821" s="8"/>
    </row>
    <row r="1822" spans="9:10" ht="12.75" customHeight="1" x14ac:dyDescent="0.2">
      <c r="I1822" s="8"/>
      <c r="J1822" s="8"/>
    </row>
    <row r="1823" spans="9:10" ht="12.75" customHeight="1" x14ac:dyDescent="0.2">
      <c r="I1823" s="8"/>
      <c r="J1823" s="8"/>
    </row>
    <row r="1824" spans="9:10" ht="12.75" customHeight="1" x14ac:dyDescent="0.2">
      <c r="I1824" s="8"/>
      <c r="J1824" s="8"/>
    </row>
    <row r="1825" spans="9:10" ht="12.75" customHeight="1" x14ac:dyDescent="0.2">
      <c r="I1825" s="8"/>
      <c r="J1825" s="8"/>
    </row>
    <row r="1826" spans="9:10" ht="12.75" customHeight="1" x14ac:dyDescent="0.2">
      <c r="I1826" s="8"/>
      <c r="J1826" s="8"/>
    </row>
    <row r="1827" spans="9:10" ht="12.75" customHeight="1" x14ac:dyDescent="0.2">
      <c r="I1827" s="8"/>
      <c r="J1827" s="8"/>
    </row>
    <row r="1828" spans="9:10" ht="12.75" customHeight="1" x14ac:dyDescent="0.2">
      <c r="I1828" s="8"/>
      <c r="J1828" s="8"/>
    </row>
    <row r="1829" spans="9:10" ht="12.75" customHeight="1" x14ac:dyDescent="0.2">
      <c r="I1829" s="8"/>
      <c r="J1829" s="8"/>
    </row>
    <row r="1830" spans="9:10" ht="12.75" customHeight="1" x14ac:dyDescent="0.2">
      <c r="I1830" s="8"/>
      <c r="J1830" s="8"/>
    </row>
    <row r="1831" spans="9:10" ht="12.75" customHeight="1" x14ac:dyDescent="0.2">
      <c r="I1831" s="8"/>
      <c r="J1831" s="8"/>
    </row>
    <row r="1832" spans="9:10" ht="12.75" customHeight="1" x14ac:dyDescent="0.2">
      <c r="I1832" s="8"/>
      <c r="J1832" s="8"/>
    </row>
    <row r="1833" spans="9:10" ht="12.75" customHeight="1" x14ac:dyDescent="0.2">
      <c r="I1833" s="8"/>
      <c r="J1833" s="8"/>
    </row>
    <row r="1834" spans="9:10" ht="12.75" customHeight="1" x14ac:dyDescent="0.2">
      <c r="I1834" s="8"/>
      <c r="J1834" s="8"/>
    </row>
    <row r="1835" spans="9:10" ht="12.75" customHeight="1" x14ac:dyDescent="0.2">
      <c r="I1835" s="8"/>
      <c r="J1835" s="8"/>
    </row>
    <row r="1836" spans="9:10" ht="12.75" customHeight="1" x14ac:dyDescent="0.2">
      <c r="I1836" s="8"/>
      <c r="J1836" s="8"/>
    </row>
    <row r="1837" spans="9:10" ht="12.75" customHeight="1" x14ac:dyDescent="0.2">
      <c r="I1837" s="8"/>
      <c r="J1837" s="8"/>
    </row>
    <row r="1838" spans="9:10" ht="12.75" customHeight="1" x14ac:dyDescent="0.2">
      <c r="I1838" s="8"/>
      <c r="J1838" s="8"/>
    </row>
    <row r="1839" spans="9:10" ht="12.75" customHeight="1" x14ac:dyDescent="0.2">
      <c r="I1839" s="8"/>
      <c r="J1839" s="8"/>
    </row>
    <row r="1840" spans="9:10" ht="12.75" customHeight="1" x14ac:dyDescent="0.2">
      <c r="I1840" s="8"/>
      <c r="J1840" s="8"/>
    </row>
    <row r="1841" spans="9:10" ht="12.75" customHeight="1" x14ac:dyDescent="0.2">
      <c r="I1841" s="8"/>
      <c r="J1841" s="8"/>
    </row>
    <row r="1842" spans="9:10" ht="12.75" customHeight="1" x14ac:dyDescent="0.2">
      <c r="I1842" s="8"/>
      <c r="J1842" s="8"/>
    </row>
    <row r="1843" spans="9:10" ht="12.75" customHeight="1" x14ac:dyDescent="0.2">
      <c r="I1843" s="8"/>
      <c r="J1843" s="8"/>
    </row>
    <row r="1844" spans="9:10" ht="12.75" customHeight="1" x14ac:dyDescent="0.2">
      <c r="I1844" s="8"/>
      <c r="J1844" s="8"/>
    </row>
    <row r="1845" spans="9:10" ht="12.75" customHeight="1" x14ac:dyDescent="0.2">
      <c r="I1845" s="8"/>
      <c r="J1845" s="8"/>
    </row>
    <row r="1846" spans="9:10" ht="12.75" customHeight="1" x14ac:dyDescent="0.2">
      <c r="I1846" s="8"/>
      <c r="J1846" s="8"/>
    </row>
    <row r="1847" spans="9:10" ht="12.75" customHeight="1" x14ac:dyDescent="0.2">
      <c r="I1847" s="8"/>
      <c r="J1847" s="8"/>
    </row>
    <row r="1848" spans="9:10" ht="12.75" customHeight="1" x14ac:dyDescent="0.2">
      <c r="I1848" s="8"/>
      <c r="J1848" s="8"/>
    </row>
    <row r="1849" spans="9:10" ht="12.75" customHeight="1" x14ac:dyDescent="0.2">
      <c r="I1849" s="8"/>
      <c r="J1849" s="8"/>
    </row>
    <row r="1850" spans="9:10" ht="12.75" customHeight="1" x14ac:dyDescent="0.2">
      <c r="I1850" s="8"/>
      <c r="J1850" s="8"/>
    </row>
    <row r="1851" spans="9:10" ht="12.75" customHeight="1" x14ac:dyDescent="0.2">
      <c r="I1851" s="8"/>
      <c r="J1851" s="8"/>
    </row>
    <row r="1852" spans="9:10" ht="12.75" customHeight="1" x14ac:dyDescent="0.2">
      <c r="I1852" s="8"/>
      <c r="J1852" s="8"/>
    </row>
    <row r="1853" spans="9:10" ht="12.75" customHeight="1" x14ac:dyDescent="0.2">
      <c r="I1853" s="8"/>
      <c r="J1853" s="8"/>
    </row>
    <row r="1854" spans="9:10" ht="12.75" customHeight="1" x14ac:dyDescent="0.2">
      <c r="I1854" s="8"/>
      <c r="J1854" s="8"/>
    </row>
    <row r="1855" spans="9:10" ht="12.75" customHeight="1" x14ac:dyDescent="0.2">
      <c r="I1855" s="8"/>
      <c r="J1855" s="8"/>
    </row>
    <row r="1856" spans="9:10" ht="12.75" customHeight="1" x14ac:dyDescent="0.2">
      <c r="I1856" s="8"/>
      <c r="J1856" s="8"/>
    </row>
    <row r="1857" spans="9:10" ht="12.75" customHeight="1" x14ac:dyDescent="0.2">
      <c r="I1857" s="8"/>
      <c r="J1857" s="8"/>
    </row>
    <row r="1858" spans="9:10" ht="12.75" customHeight="1" x14ac:dyDescent="0.2">
      <c r="I1858" s="8"/>
      <c r="J1858" s="8"/>
    </row>
    <row r="1859" spans="9:10" ht="12.75" customHeight="1" x14ac:dyDescent="0.2">
      <c r="I1859" s="8"/>
      <c r="J1859" s="8"/>
    </row>
    <row r="1860" spans="9:10" ht="12.75" customHeight="1" x14ac:dyDescent="0.2">
      <c r="I1860" s="8"/>
      <c r="J1860" s="8"/>
    </row>
    <row r="1861" spans="9:10" ht="12.75" customHeight="1" x14ac:dyDescent="0.2">
      <c r="I1861" s="8"/>
      <c r="J1861" s="8"/>
    </row>
    <row r="1862" spans="9:10" ht="12.75" customHeight="1" x14ac:dyDescent="0.2">
      <c r="I1862" s="8"/>
      <c r="J1862" s="8"/>
    </row>
    <row r="1863" spans="9:10" ht="12.75" customHeight="1" x14ac:dyDescent="0.2">
      <c r="I1863" s="8"/>
      <c r="J1863" s="8"/>
    </row>
    <row r="1864" spans="9:10" ht="12.75" customHeight="1" x14ac:dyDescent="0.2">
      <c r="I1864" s="8"/>
      <c r="J1864" s="8"/>
    </row>
    <row r="1865" spans="9:10" ht="12.75" customHeight="1" x14ac:dyDescent="0.2">
      <c r="I1865" s="8"/>
      <c r="J1865" s="8"/>
    </row>
    <row r="1866" spans="9:10" ht="12.75" customHeight="1" x14ac:dyDescent="0.2">
      <c r="I1866" s="8"/>
      <c r="J1866" s="8"/>
    </row>
    <row r="1867" spans="9:10" ht="12.75" customHeight="1" x14ac:dyDescent="0.2">
      <c r="I1867" s="8"/>
      <c r="J1867" s="8"/>
    </row>
    <row r="1868" spans="9:10" ht="12.75" customHeight="1" x14ac:dyDescent="0.2">
      <c r="I1868" s="8"/>
      <c r="J1868" s="8"/>
    </row>
    <row r="1869" spans="9:10" ht="12.75" customHeight="1" x14ac:dyDescent="0.2">
      <c r="I1869" s="8"/>
      <c r="J1869" s="8"/>
    </row>
    <row r="1870" spans="9:10" ht="12.75" customHeight="1" x14ac:dyDescent="0.2">
      <c r="I1870" s="8"/>
      <c r="J1870" s="8"/>
    </row>
    <row r="1871" spans="9:10" ht="12.75" customHeight="1" x14ac:dyDescent="0.2">
      <c r="I1871" s="8"/>
      <c r="J1871" s="8"/>
    </row>
    <row r="1872" spans="9:10" ht="12.75" customHeight="1" x14ac:dyDescent="0.2">
      <c r="I1872" s="8"/>
      <c r="J1872" s="8"/>
    </row>
    <row r="1873" spans="9:10" ht="12.75" customHeight="1" x14ac:dyDescent="0.2">
      <c r="I1873" s="8"/>
      <c r="J1873" s="8"/>
    </row>
    <row r="1874" spans="9:10" ht="12.75" customHeight="1" x14ac:dyDescent="0.2">
      <c r="I1874" s="8"/>
      <c r="J1874" s="8"/>
    </row>
    <row r="1875" spans="9:10" ht="12.75" customHeight="1" x14ac:dyDescent="0.2">
      <c r="I1875" s="8"/>
      <c r="J1875" s="8"/>
    </row>
    <row r="1876" spans="9:10" ht="12.75" customHeight="1" x14ac:dyDescent="0.2">
      <c r="I1876" s="8"/>
      <c r="J1876" s="8"/>
    </row>
    <row r="1877" spans="9:10" ht="12.75" customHeight="1" x14ac:dyDescent="0.2">
      <c r="I1877" s="8"/>
      <c r="J1877" s="8"/>
    </row>
    <row r="1878" spans="9:10" ht="12.75" customHeight="1" x14ac:dyDescent="0.2">
      <c r="I1878" s="8"/>
      <c r="J1878" s="8"/>
    </row>
    <row r="1879" spans="9:10" ht="12.75" customHeight="1" x14ac:dyDescent="0.2">
      <c r="I1879" s="8"/>
      <c r="J1879" s="8"/>
    </row>
    <row r="1880" spans="9:10" ht="12.75" customHeight="1" x14ac:dyDescent="0.2">
      <c r="I1880" s="8"/>
      <c r="J1880" s="8"/>
    </row>
    <row r="1881" spans="9:10" ht="12.75" customHeight="1" x14ac:dyDescent="0.2">
      <c r="I1881" s="8"/>
      <c r="J1881" s="8"/>
    </row>
    <row r="1882" spans="9:10" ht="12.75" customHeight="1" x14ac:dyDescent="0.2">
      <c r="I1882" s="8"/>
      <c r="J1882" s="8"/>
    </row>
    <row r="1883" spans="9:10" ht="12.75" customHeight="1" x14ac:dyDescent="0.2">
      <c r="I1883" s="8"/>
      <c r="J1883" s="8"/>
    </row>
    <row r="1884" spans="9:10" ht="12.75" customHeight="1" x14ac:dyDescent="0.2">
      <c r="I1884" s="8"/>
      <c r="J1884" s="8"/>
    </row>
    <row r="1885" spans="9:10" ht="12.75" customHeight="1" x14ac:dyDescent="0.2">
      <c r="I1885" s="8"/>
      <c r="J1885" s="8"/>
    </row>
    <row r="1886" spans="9:10" ht="12.75" customHeight="1" x14ac:dyDescent="0.2">
      <c r="I1886" s="8"/>
      <c r="J1886" s="8"/>
    </row>
    <row r="1887" spans="9:10" ht="12.75" customHeight="1" x14ac:dyDescent="0.2">
      <c r="I1887" s="8"/>
      <c r="J1887" s="8"/>
    </row>
    <row r="1888" spans="9:10" ht="12.75" customHeight="1" x14ac:dyDescent="0.2">
      <c r="I1888" s="8"/>
      <c r="J1888" s="8"/>
    </row>
    <row r="1889" spans="9:10" ht="12.75" customHeight="1" x14ac:dyDescent="0.2">
      <c r="I1889" s="8"/>
      <c r="J1889" s="8"/>
    </row>
    <row r="1890" spans="9:10" ht="12.75" customHeight="1" x14ac:dyDescent="0.2">
      <c r="I1890" s="8"/>
      <c r="J1890" s="8"/>
    </row>
    <row r="1891" spans="9:10" ht="12.75" customHeight="1" x14ac:dyDescent="0.2">
      <c r="I1891" s="8"/>
      <c r="J1891" s="8"/>
    </row>
    <row r="1892" spans="9:10" ht="12.75" customHeight="1" x14ac:dyDescent="0.2">
      <c r="I1892" s="8"/>
      <c r="J1892" s="8"/>
    </row>
    <row r="1893" spans="9:10" ht="12.75" customHeight="1" x14ac:dyDescent="0.2">
      <c r="I1893" s="8"/>
      <c r="J1893" s="8"/>
    </row>
    <row r="1894" spans="9:10" ht="12.75" customHeight="1" x14ac:dyDescent="0.2">
      <c r="I1894" s="8"/>
      <c r="J1894" s="8"/>
    </row>
    <row r="1895" spans="9:10" ht="12.75" customHeight="1" x14ac:dyDescent="0.2">
      <c r="I1895" s="8"/>
      <c r="J1895" s="8"/>
    </row>
    <row r="1896" spans="9:10" ht="12.75" customHeight="1" x14ac:dyDescent="0.2">
      <c r="I1896" s="8"/>
      <c r="J1896" s="8"/>
    </row>
    <row r="1897" spans="9:10" ht="12.75" customHeight="1" x14ac:dyDescent="0.2">
      <c r="I1897" s="8"/>
      <c r="J1897" s="8"/>
    </row>
    <row r="1898" spans="9:10" ht="12.75" customHeight="1" x14ac:dyDescent="0.2">
      <c r="I1898" s="8"/>
      <c r="J1898" s="8"/>
    </row>
    <row r="1899" spans="9:10" ht="12.75" customHeight="1" x14ac:dyDescent="0.2">
      <c r="I1899" s="8"/>
      <c r="J1899" s="8"/>
    </row>
    <row r="1900" spans="9:10" ht="12.75" customHeight="1" x14ac:dyDescent="0.2">
      <c r="I1900" s="8"/>
      <c r="J1900" s="8"/>
    </row>
    <row r="1901" spans="9:10" ht="12.75" customHeight="1" x14ac:dyDescent="0.2">
      <c r="I1901" s="8"/>
      <c r="J1901" s="8"/>
    </row>
    <row r="1902" spans="9:10" ht="12.75" customHeight="1" x14ac:dyDescent="0.2">
      <c r="I1902" s="8"/>
      <c r="J1902" s="8"/>
    </row>
    <row r="1903" spans="9:10" ht="12.75" customHeight="1" x14ac:dyDescent="0.2">
      <c r="I1903" s="8"/>
      <c r="J1903" s="8"/>
    </row>
    <row r="1904" spans="9:10" ht="12.75" customHeight="1" x14ac:dyDescent="0.2">
      <c r="I1904" s="8"/>
      <c r="J1904" s="8"/>
    </row>
    <row r="1905" spans="9:10" ht="12.75" customHeight="1" x14ac:dyDescent="0.2">
      <c r="I1905" s="8"/>
      <c r="J1905" s="8"/>
    </row>
    <row r="1906" spans="9:10" ht="12.75" customHeight="1" x14ac:dyDescent="0.2">
      <c r="I1906" s="8"/>
      <c r="J1906" s="8"/>
    </row>
    <row r="1907" spans="9:10" ht="12.75" customHeight="1" x14ac:dyDescent="0.2">
      <c r="I1907" s="8"/>
      <c r="J1907" s="8"/>
    </row>
    <row r="1908" spans="9:10" ht="12.75" customHeight="1" x14ac:dyDescent="0.2">
      <c r="I1908" s="8"/>
      <c r="J1908" s="8"/>
    </row>
    <row r="1909" spans="9:10" ht="12.75" customHeight="1" x14ac:dyDescent="0.2">
      <c r="I1909" s="8"/>
      <c r="J1909" s="8"/>
    </row>
    <row r="1910" spans="9:10" ht="12.75" customHeight="1" x14ac:dyDescent="0.2">
      <c r="I1910" s="8"/>
      <c r="J1910" s="8"/>
    </row>
    <row r="1911" spans="9:10" ht="12.75" customHeight="1" x14ac:dyDescent="0.2">
      <c r="I1911" s="8"/>
      <c r="J1911" s="8"/>
    </row>
    <row r="1912" spans="9:10" ht="12.75" customHeight="1" x14ac:dyDescent="0.2">
      <c r="I1912" s="8"/>
      <c r="J1912" s="8"/>
    </row>
    <row r="1913" spans="9:10" ht="12.75" customHeight="1" x14ac:dyDescent="0.2">
      <c r="I1913" s="8"/>
      <c r="J1913" s="8"/>
    </row>
    <row r="1914" spans="9:10" ht="12.75" customHeight="1" x14ac:dyDescent="0.2">
      <c r="I1914" s="8"/>
      <c r="J1914" s="8"/>
    </row>
    <row r="1915" spans="9:10" ht="12.75" customHeight="1" x14ac:dyDescent="0.2">
      <c r="I1915" s="8"/>
      <c r="J1915" s="8"/>
    </row>
    <row r="1916" spans="9:10" ht="12.75" customHeight="1" x14ac:dyDescent="0.2">
      <c r="I1916" s="8"/>
      <c r="J1916" s="8"/>
    </row>
    <row r="1917" spans="9:10" ht="12.75" customHeight="1" x14ac:dyDescent="0.2">
      <c r="I1917" s="8"/>
      <c r="J1917" s="8"/>
    </row>
    <row r="1918" spans="9:10" ht="12.75" customHeight="1" x14ac:dyDescent="0.2">
      <c r="I1918" s="8"/>
      <c r="J1918" s="8"/>
    </row>
    <row r="1919" spans="9:10" ht="12.75" customHeight="1" x14ac:dyDescent="0.2">
      <c r="I1919" s="8"/>
      <c r="J1919" s="8"/>
    </row>
    <row r="1920" spans="9:10" ht="12.75" customHeight="1" x14ac:dyDescent="0.2">
      <c r="I1920" s="8"/>
      <c r="J1920" s="8"/>
    </row>
    <row r="1921" spans="9:10" ht="12.75" customHeight="1" x14ac:dyDescent="0.2">
      <c r="I1921" s="8"/>
      <c r="J1921" s="8"/>
    </row>
    <row r="1922" spans="9:10" ht="12.75" customHeight="1" x14ac:dyDescent="0.2">
      <c r="I1922" s="8"/>
      <c r="J1922" s="8"/>
    </row>
    <row r="1923" spans="9:10" ht="12.75" customHeight="1" x14ac:dyDescent="0.2">
      <c r="I1923" s="8"/>
      <c r="J1923" s="8"/>
    </row>
    <row r="1924" spans="9:10" ht="12.75" customHeight="1" x14ac:dyDescent="0.2">
      <c r="I1924" s="8"/>
      <c r="J1924" s="8"/>
    </row>
    <row r="1925" spans="9:10" ht="12.75" customHeight="1" x14ac:dyDescent="0.2">
      <c r="I1925" s="8"/>
      <c r="J1925" s="8"/>
    </row>
    <row r="1926" spans="9:10" ht="12.75" customHeight="1" x14ac:dyDescent="0.2">
      <c r="I1926" s="8"/>
      <c r="J1926" s="8"/>
    </row>
    <row r="1927" spans="9:10" ht="12.75" customHeight="1" x14ac:dyDescent="0.2">
      <c r="I1927" s="8"/>
      <c r="J1927" s="8"/>
    </row>
    <row r="1928" spans="9:10" ht="12.75" customHeight="1" x14ac:dyDescent="0.2">
      <c r="I1928" s="8"/>
      <c r="J1928" s="8"/>
    </row>
    <row r="1929" spans="9:10" ht="12.75" customHeight="1" x14ac:dyDescent="0.2">
      <c r="I1929" s="8"/>
      <c r="J1929" s="8"/>
    </row>
    <row r="1930" spans="9:10" ht="12.75" customHeight="1" x14ac:dyDescent="0.2">
      <c r="I1930" s="8"/>
      <c r="J1930" s="8"/>
    </row>
    <row r="1931" spans="9:10" ht="12.75" customHeight="1" x14ac:dyDescent="0.2">
      <c r="I1931" s="8"/>
      <c r="J1931" s="8"/>
    </row>
    <row r="1932" spans="9:10" ht="12.75" customHeight="1" x14ac:dyDescent="0.2">
      <c r="I1932" s="8"/>
      <c r="J1932" s="8"/>
    </row>
    <row r="1933" spans="9:10" ht="12.75" customHeight="1" x14ac:dyDescent="0.2">
      <c r="I1933" s="8"/>
      <c r="J1933" s="8"/>
    </row>
    <row r="1934" spans="9:10" ht="12.75" customHeight="1" x14ac:dyDescent="0.2">
      <c r="I1934" s="8"/>
      <c r="J1934" s="8"/>
    </row>
    <row r="1935" spans="9:10" ht="12.75" customHeight="1" x14ac:dyDescent="0.2">
      <c r="I1935" s="8"/>
      <c r="J1935" s="8"/>
    </row>
    <row r="1936" spans="9:10" ht="12.75" customHeight="1" x14ac:dyDescent="0.2">
      <c r="I1936" s="8"/>
      <c r="J1936" s="8"/>
    </row>
    <row r="1937" spans="9:10" ht="12.75" customHeight="1" x14ac:dyDescent="0.2">
      <c r="I1937" s="8"/>
      <c r="J1937" s="8"/>
    </row>
    <row r="1938" spans="9:10" ht="12.75" customHeight="1" x14ac:dyDescent="0.2">
      <c r="I1938" s="8"/>
      <c r="J1938" s="8"/>
    </row>
    <row r="1939" spans="9:10" ht="12.75" customHeight="1" x14ac:dyDescent="0.2">
      <c r="I1939" s="8"/>
      <c r="J1939" s="8"/>
    </row>
    <row r="1940" spans="9:10" ht="12.75" customHeight="1" x14ac:dyDescent="0.2">
      <c r="I1940" s="8"/>
      <c r="J1940" s="8"/>
    </row>
    <row r="1941" spans="9:10" ht="12.75" customHeight="1" x14ac:dyDescent="0.2">
      <c r="I1941" s="8"/>
      <c r="J1941" s="8"/>
    </row>
    <row r="1942" spans="9:10" ht="12.75" customHeight="1" x14ac:dyDescent="0.2">
      <c r="I1942" s="8"/>
      <c r="J1942" s="8"/>
    </row>
    <row r="1943" spans="9:10" ht="12.75" customHeight="1" x14ac:dyDescent="0.2">
      <c r="I1943" s="8"/>
      <c r="J1943" s="8"/>
    </row>
    <row r="1944" spans="9:10" ht="12.75" customHeight="1" x14ac:dyDescent="0.2">
      <c r="I1944" s="8"/>
      <c r="J1944" s="8"/>
    </row>
    <row r="1945" spans="9:10" ht="12.75" customHeight="1" x14ac:dyDescent="0.2">
      <c r="I1945" s="8"/>
      <c r="J1945" s="8"/>
    </row>
    <row r="1946" spans="9:10" ht="12.75" customHeight="1" x14ac:dyDescent="0.2">
      <c r="I1946" s="8"/>
      <c r="J1946" s="8"/>
    </row>
    <row r="1947" spans="9:10" ht="12.75" customHeight="1" x14ac:dyDescent="0.2">
      <c r="I1947" s="8"/>
      <c r="J1947" s="8"/>
    </row>
    <row r="1948" spans="9:10" ht="12.75" customHeight="1" x14ac:dyDescent="0.2">
      <c r="I1948" s="8"/>
      <c r="J1948" s="8"/>
    </row>
    <row r="1949" spans="9:10" ht="12.75" customHeight="1" x14ac:dyDescent="0.2">
      <c r="I1949" s="8"/>
      <c r="J1949" s="8"/>
    </row>
    <row r="1950" spans="9:10" ht="12.75" customHeight="1" x14ac:dyDescent="0.2">
      <c r="I1950" s="8"/>
      <c r="J1950" s="8"/>
    </row>
    <row r="1951" spans="9:10" ht="12.75" customHeight="1" x14ac:dyDescent="0.2">
      <c r="I1951" s="8"/>
      <c r="J1951" s="8"/>
    </row>
    <row r="1952" spans="9:10" ht="12.75" customHeight="1" x14ac:dyDescent="0.2">
      <c r="I1952" s="8"/>
      <c r="J1952" s="8"/>
    </row>
    <row r="1953" spans="9:10" ht="12.75" customHeight="1" x14ac:dyDescent="0.2">
      <c r="I1953" s="8"/>
      <c r="J1953" s="8"/>
    </row>
    <row r="1954" spans="9:10" ht="12.75" customHeight="1" x14ac:dyDescent="0.2">
      <c r="I1954" s="8"/>
      <c r="J1954" s="8"/>
    </row>
    <row r="1955" spans="9:10" ht="12.75" customHeight="1" x14ac:dyDescent="0.2">
      <c r="I1955" s="8"/>
      <c r="J1955" s="8"/>
    </row>
    <row r="1956" spans="9:10" ht="12.75" customHeight="1" x14ac:dyDescent="0.2">
      <c r="I1956" s="8"/>
      <c r="J1956" s="8"/>
    </row>
    <row r="1957" spans="9:10" ht="12.75" customHeight="1" x14ac:dyDescent="0.2">
      <c r="I1957" s="8"/>
      <c r="J1957" s="8"/>
    </row>
    <row r="1958" spans="9:10" ht="12.75" customHeight="1" x14ac:dyDescent="0.2">
      <c r="I1958" s="8"/>
      <c r="J1958" s="8"/>
    </row>
    <row r="1959" spans="9:10" ht="12.75" customHeight="1" x14ac:dyDescent="0.2">
      <c r="I1959" s="8"/>
      <c r="J1959" s="8"/>
    </row>
    <row r="1960" spans="9:10" ht="12.75" customHeight="1" x14ac:dyDescent="0.2">
      <c r="I1960" s="8"/>
      <c r="J1960" s="8"/>
    </row>
    <row r="1961" spans="9:10" ht="12.75" customHeight="1" x14ac:dyDescent="0.2">
      <c r="I1961" s="8"/>
      <c r="J1961" s="8"/>
    </row>
    <row r="1962" spans="9:10" ht="12.75" customHeight="1" x14ac:dyDescent="0.2">
      <c r="I1962" s="8"/>
      <c r="J1962" s="8"/>
    </row>
    <row r="1963" spans="9:10" ht="12.75" customHeight="1" x14ac:dyDescent="0.2">
      <c r="I1963" s="8"/>
      <c r="J1963" s="8"/>
    </row>
    <row r="1964" spans="9:10" ht="12.75" customHeight="1" x14ac:dyDescent="0.2">
      <c r="I1964" s="8"/>
      <c r="J1964" s="8"/>
    </row>
    <row r="1965" spans="9:10" ht="12.75" customHeight="1" x14ac:dyDescent="0.2">
      <c r="I1965" s="8"/>
      <c r="J1965" s="8"/>
    </row>
    <row r="1966" spans="9:10" ht="12.75" customHeight="1" x14ac:dyDescent="0.2">
      <c r="I1966" s="8"/>
      <c r="J1966" s="8"/>
    </row>
    <row r="1967" spans="9:10" ht="12.75" customHeight="1" x14ac:dyDescent="0.2">
      <c r="I1967" s="8"/>
      <c r="J1967" s="8"/>
    </row>
    <row r="1968" spans="9:10" ht="12.75" customHeight="1" x14ac:dyDescent="0.2">
      <c r="I1968" s="8"/>
      <c r="J1968" s="8"/>
    </row>
    <row r="1969" spans="9:10" ht="12.75" customHeight="1" x14ac:dyDescent="0.2">
      <c r="I1969" s="8"/>
      <c r="J1969" s="8"/>
    </row>
    <row r="1970" spans="9:10" ht="12.75" customHeight="1" x14ac:dyDescent="0.2">
      <c r="I1970" s="8"/>
      <c r="J1970" s="8"/>
    </row>
    <row r="1971" spans="9:10" ht="12.75" customHeight="1" x14ac:dyDescent="0.2">
      <c r="I1971" s="8"/>
      <c r="J1971" s="8"/>
    </row>
    <row r="1972" spans="9:10" ht="12.75" customHeight="1" x14ac:dyDescent="0.2">
      <c r="I1972" s="8"/>
      <c r="J1972" s="8"/>
    </row>
    <row r="1973" spans="9:10" ht="12.75" customHeight="1" x14ac:dyDescent="0.2">
      <c r="I1973" s="8"/>
      <c r="J1973" s="8"/>
    </row>
    <row r="1974" spans="9:10" ht="12.75" customHeight="1" x14ac:dyDescent="0.2">
      <c r="I1974" s="8"/>
      <c r="J1974" s="8"/>
    </row>
    <row r="1975" spans="9:10" ht="12.75" customHeight="1" x14ac:dyDescent="0.2">
      <c r="I1975" s="8"/>
      <c r="J1975" s="8"/>
    </row>
    <row r="1976" spans="9:10" ht="12.75" customHeight="1" x14ac:dyDescent="0.2">
      <c r="I1976" s="8"/>
      <c r="J1976" s="8"/>
    </row>
    <row r="1977" spans="9:10" ht="12.75" customHeight="1" x14ac:dyDescent="0.2">
      <c r="I1977" s="8"/>
      <c r="J1977" s="8"/>
    </row>
    <row r="1978" spans="9:10" ht="12.75" customHeight="1" x14ac:dyDescent="0.2">
      <c r="I1978" s="8"/>
      <c r="J1978" s="8"/>
    </row>
    <row r="1979" spans="9:10" ht="12.75" customHeight="1" x14ac:dyDescent="0.2">
      <c r="I1979" s="8"/>
      <c r="J1979" s="8"/>
    </row>
    <row r="1980" spans="9:10" ht="12.75" customHeight="1" x14ac:dyDescent="0.2">
      <c r="I1980" s="8"/>
      <c r="J1980" s="8"/>
    </row>
    <row r="1981" spans="9:10" ht="12.75" customHeight="1" x14ac:dyDescent="0.2">
      <c r="I1981" s="8"/>
      <c r="J1981" s="8"/>
    </row>
    <row r="1982" spans="9:10" ht="12.75" customHeight="1" x14ac:dyDescent="0.2">
      <c r="I1982" s="8"/>
      <c r="J1982" s="8"/>
    </row>
    <row r="1983" spans="9:10" ht="12.75" customHeight="1" x14ac:dyDescent="0.2">
      <c r="I1983" s="8"/>
      <c r="J1983" s="8"/>
    </row>
    <row r="1984" spans="9:10" ht="12.75" customHeight="1" x14ac:dyDescent="0.2">
      <c r="I1984" s="8"/>
      <c r="J1984" s="8"/>
    </row>
    <row r="1985" spans="9:10" ht="12.75" customHeight="1" x14ac:dyDescent="0.2">
      <c r="I1985" s="8"/>
      <c r="J1985" s="8"/>
    </row>
    <row r="1986" spans="9:10" ht="12.75" customHeight="1" x14ac:dyDescent="0.2">
      <c r="I1986" s="8"/>
      <c r="J1986" s="8"/>
    </row>
    <row r="1987" spans="9:10" ht="12.75" customHeight="1" x14ac:dyDescent="0.2">
      <c r="I1987" s="8"/>
      <c r="J1987" s="8"/>
    </row>
    <row r="1988" spans="9:10" ht="12.75" customHeight="1" x14ac:dyDescent="0.2">
      <c r="I1988" s="8"/>
      <c r="J1988" s="8"/>
    </row>
    <row r="1989" spans="9:10" ht="12.75" customHeight="1" x14ac:dyDescent="0.2">
      <c r="I1989" s="8"/>
      <c r="J1989" s="8"/>
    </row>
    <row r="1990" spans="9:10" ht="12.75" customHeight="1" x14ac:dyDescent="0.2">
      <c r="I1990" s="8"/>
      <c r="J1990" s="8"/>
    </row>
    <row r="1991" spans="9:10" ht="12.75" customHeight="1" x14ac:dyDescent="0.2">
      <c r="I1991" s="8"/>
      <c r="J1991" s="8"/>
    </row>
    <row r="1992" spans="9:10" ht="12.75" customHeight="1" x14ac:dyDescent="0.2">
      <c r="I1992" s="8"/>
      <c r="J1992" s="8"/>
    </row>
    <row r="1993" spans="9:10" ht="12.75" customHeight="1" x14ac:dyDescent="0.2">
      <c r="I1993" s="8"/>
      <c r="J1993" s="8"/>
    </row>
    <row r="1994" spans="9:10" ht="12.75" customHeight="1" x14ac:dyDescent="0.2">
      <c r="I1994" s="8"/>
      <c r="J1994" s="8"/>
    </row>
    <row r="1995" spans="9:10" ht="12.75" customHeight="1" x14ac:dyDescent="0.2">
      <c r="I1995" s="8"/>
      <c r="J1995" s="8"/>
    </row>
    <row r="1996" spans="9:10" ht="12.75" customHeight="1" x14ac:dyDescent="0.2">
      <c r="I1996" s="8"/>
      <c r="J1996" s="8"/>
    </row>
    <row r="1997" spans="9:10" ht="12.75" customHeight="1" x14ac:dyDescent="0.2">
      <c r="I1997" s="8"/>
      <c r="J1997" s="8"/>
    </row>
    <row r="1998" spans="9:10" ht="12.75" customHeight="1" x14ac:dyDescent="0.2">
      <c r="I1998" s="8"/>
      <c r="J1998" s="8"/>
    </row>
    <row r="1999" spans="9:10" ht="12.75" customHeight="1" x14ac:dyDescent="0.2">
      <c r="I1999" s="8"/>
      <c r="J1999" s="8"/>
    </row>
    <row r="2000" spans="9:10" ht="12.75" customHeight="1" x14ac:dyDescent="0.2">
      <c r="I2000" s="8"/>
      <c r="J2000" s="8"/>
    </row>
    <row r="2001" spans="9:10" ht="12.75" customHeight="1" x14ac:dyDescent="0.2">
      <c r="I2001" s="8"/>
      <c r="J2001" s="8"/>
    </row>
    <row r="2002" spans="9:10" ht="12.75" customHeight="1" x14ac:dyDescent="0.2">
      <c r="I2002" s="8"/>
      <c r="J2002" s="8"/>
    </row>
    <row r="2003" spans="9:10" ht="12.75" customHeight="1" x14ac:dyDescent="0.2">
      <c r="I2003" s="8"/>
      <c r="J2003" s="8"/>
    </row>
    <row r="2004" spans="9:10" ht="12.75" customHeight="1" x14ac:dyDescent="0.2">
      <c r="I2004" s="8"/>
      <c r="J2004" s="8"/>
    </row>
    <row r="2005" spans="9:10" ht="12.75" customHeight="1" x14ac:dyDescent="0.2">
      <c r="I2005" s="8"/>
      <c r="J2005" s="8"/>
    </row>
    <row r="2006" spans="9:10" ht="12.75" customHeight="1" x14ac:dyDescent="0.2">
      <c r="I2006" s="8"/>
      <c r="J2006" s="8"/>
    </row>
    <row r="2007" spans="9:10" ht="12.75" customHeight="1" x14ac:dyDescent="0.2">
      <c r="I2007" s="8"/>
      <c r="J2007" s="8"/>
    </row>
    <row r="2008" spans="9:10" ht="12.75" customHeight="1" x14ac:dyDescent="0.2">
      <c r="I2008" s="8"/>
      <c r="J2008" s="8"/>
    </row>
    <row r="2009" spans="9:10" ht="12.75" customHeight="1" x14ac:dyDescent="0.2">
      <c r="I2009" s="8"/>
      <c r="J2009" s="8"/>
    </row>
    <row r="2010" spans="9:10" ht="12.75" customHeight="1" x14ac:dyDescent="0.2">
      <c r="I2010" s="8"/>
      <c r="J2010" s="8"/>
    </row>
    <row r="2011" spans="9:10" ht="12.75" customHeight="1" x14ac:dyDescent="0.2">
      <c r="I2011" s="8"/>
      <c r="J2011" s="8"/>
    </row>
    <row r="2012" spans="9:10" ht="12.75" customHeight="1" x14ac:dyDescent="0.2">
      <c r="I2012" s="8"/>
      <c r="J2012" s="8"/>
    </row>
    <row r="2013" spans="9:10" ht="12.75" customHeight="1" x14ac:dyDescent="0.2">
      <c r="I2013" s="8"/>
      <c r="J2013" s="8"/>
    </row>
    <row r="2014" spans="9:10" ht="12.75" customHeight="1" x14ac:dyDescent="0.2">
      <c r="I2014" s="8"/>
      <c r="J2014" s="8"/>
    </row>
    <row r="2015" spans="9:10" ht="12.75" customHeight="1" x14ac:dyDescent="0.2">
      <c r="I2015" s="8"/>
      <c r="J2015" s="8"/>
    </row>
    <row r="2016" spans="9:10" ht="12.75" customHeight="1" x14ac:dyDescent="0.2">
      <c r="I2016" s="8"/>
      <c r="J2016" s="8"/>
    </row>
    <row r="2017" spans="9:10" ht="12.75" customHeight="1" x14ac:dyDescent="0.2">
      <c r="I2017" s="8"/>
      <c r="J2017" s="8"/>
    </row>
    <row r="2018" spans="9:10" ht="12.75" customHeight="1" x14ac:dyDescent="0.2">
      <c r="I2018" s="8"/>
      <c r="J2018" s="8"/>
    </row>
    <row r="2019" spans="9:10" ht="12.75" customHeight="1" x14ac:dyDescent="0.2">
      <c r="I2019" s="8"/>
      <c r="J2019" s="8"/>
    </row>
    <row r="2020" spans="9:10" ht="12.75" customHeight="1" x14ac:dyDescent="0.2">
      <c r="I2020" s="8"/>
      <c r="J2020" s="8"/>
    </row>
    <row r="2021" spans="9:10" ht="12.75" customHeight="1" x14ac:dyDescent="0.2">
      <c r="I2021" s="8"/>
      <c r="J2021" s="8"/>
    </row>
    <row r="2022" spans="9:10" ht="12.75" customHeight="1" x14ac:dyDescent="0.2">
      <c r="I2022" s="8"/>
      <c r="J2022" s="8"/>
    </row>
    <row r="2023" spans="9:10" ht="12.75" customHeight="1" x14ac:dyDescent="0.2">
      <c r="I2023" s="8"/>
      <c r="J2023" s="8"/>
    </row>
    <row r="2024" spans="9:10" ht="12.75" customHeight="1" x14ac:dyDescent="0.2">
      <c r="I2024" s="8"/>
      <c r="J2024" s="8"/>
    </row>
    <row r="2025" spans="9:10" ht="12.75" customHeight="1" x14ac:dyDescent="0.2">
      <c r="I2025" s="8"/>
      <c r="J2025" s="8"/>
    </row>
    <row r="2026" spans="9:10" ht="12.75" customHeight="1" x14ac:dyDescent="0.2">
      <c r="I2026" s="8"/>
      <c r="J2026" s="8"/>
    </row>
    <row r="2027" spans="9:10" ht="12.75" customHeight="1" x14ac:dyDescent="0.2">
      <c r="I2027" s="8"/>
      <c r="J2027" s="8"/>
    </row>
    <row r="2028" spans="9:10" ht="12.75" customHeight="1" x14ac:dyDescent="0.2">
      <c r="I2028" s="8"/>
      <c r="J2028" s="8"/>
    </row>
    <row r="2029" spans="9:10" ht="12.75" customHeight="1" x14ac:dyDescent="0.2">
      <c r="I2029" s="8"/>
      <c r="J2029" s="8"/>
    </row>
    <row r="2030" spans="9:10" ht="12.75" customHeight="1" x14ac:dyDescent="0.2">
      <c r="I2030" s="8"/>
      <c r="J2030" s="8"/>
    </row>
    <row r="2031" spans="9:10" ht="12.75" customHeight="1" x14ac:dyDescent="0.2">
      <c r="I2031" s="8"/>
      <c r="J2031" s="8"/>
    </row>
    <row r="2032" spans="9:10" ht="12.75" customHeight="1" x14ac:dyDescent="0.2">
      <c r="I2032" s="8"/>
      <c r="J2032" s="8"/>
    </row>
    <row r="2033" spans="9:10" ht="12.75" customHeight="1" x14ac:dyDescent="0.2">
      <c r="I2033" s="8"/>
      <c r="J2033" s="8"/>
    </row>
    <row r="2034" spans="9:10" ht="12.75" customHeight="1" x14ac:dyDescent="0.2">
      <c r="I2034" s="8"/>
      <c r="J2034" s="8"/>
    </row>
    <row r="2035" spans="9:10" ht="12.75" customHeight="1" x14ac:dyDescent="0.2">
      <c r="I2035" s="8"/>
      <c r="J2035" s="8"/>
    </row>
    <row r="2036" spans="9:10" ht="12.75" customHeight="1" x14ac:dyDescent="0.2">
      <c r="I2036" s="8"/>
      <c r="J2036" s="8"/>
    </row>
    <row r="2037" spans="9:10" ht="12.75" customHeight="1" x14ac:dyDescent="0.2">
      <c r="I2037" s="8"/>
      <c r="J2037" s="8"/>
    </row>
    <row r="2038" spans="9:10" ht="12.75" customHeight="1" x14ac:dyDescent="0.2">
      <c r="I2038" s="8"/>
      <c r="J2038" s="8"/>
    </row>
    <row r="2039" spans="9:10" ht="12.75" customHeight="1" x14ac:dyDescent="0.2">
      <c r="I2039" s="8"/>
      <c r="J2039" s="8"/>
    </row>
    <row r="2040" spans="9:10" ht="12.75" customHeight="1" x14ac:dyDescent="0.2">
      <c r="I2040" s="8"/>
      <c r="J2040" s="8"/>
    </row>
    <row r="2041" spans="9:10" ht="12.75" customHeight="1" x14ac:dyDescent="0.2">
      <c r="I2041" s="8"/>
      <c r="J2041" s="8"/>
    </row>
    <row r="2042" spans="9:10" ht="12.75" customHeight="1" x14ac:dyDescent="0.2">
      <c r="I2042" s="8"/>
      <c r="J2042" s="8"/>
    </row>
    <row r="2043" spans="9:10" ht="12.75" customHeight="1" x14ac:dyDescent="0.2">
      <c r="I2043" s="8"/>
      <c r="J2043" s="8"/>
    </row>
    <row r="2044" spans="9:10" ht="12.75" customHeight="1" x14ac:dyDescent="0.2">
      <c r="I2044" s="8"/>
      <c r="J2044" s="8"/>
    </row>
    <row r="2045" spans="9:10" ht="12.75" customHeight="1" x14ac:dyDescent="0.2">
      <c r="I2045" s="8"/>
      <c r="J2045" s="8"/>
    </row>
    <row r="2046" spans="9:10" ht="12.75" customHeight="1" x14ac:dyDescent="0.2">
      <c r="I2046" s="8"/>
      <c r="J2046" s="8"/>
    </row>
    <row r="2047" spans="9:10" ht="12.75" customHeight="1" x14ac:dyDescent="0.2">
      <c r="I2047" s="8"/>
      <c r="J2047" s="8"/>
    </row>
    <row r="2048" spans="9:10" ht="12.75" customHeight="1" x14ac:dyDescent="0.2">
      <c r="I2048" s="8"/>
      <c r="J2048" s="8"/>
    </row>
    <row r="2049" spans="9:10" ht="12.75" customHeight="1" x14ac:dyDescent="0.2">
      <c r="I2049" s="8"/>
      <c r="J2049" s="8"/>
    </row>
    <row r="2050" spans="9:10" ht="12.75" customHeight="1" x14ac:dyDescent="0.2">
      <c r="I2050" s="8"/>
      <c r="J2050" s="8"/>
    </row>
    <row r="2051" spans="9:10" ht="12.75" customHeight="1" x14ac:dyDescent="0.2">
      <c r="I2051" s="8"/>
      <c r="J2051" s="8"/>
    </row>
    <row r="2052" spans="9:10" ht="12.75" customHeight="1" x14ac:dyDescent="0.2">
      <c r="I2052" s="8"/>
      <c r="J2052" s="8"/>
    </row>
    <row r="2053" spans="9:10" ht="12.75" customHeight="1" x14ac:dyDescent="0.2">
      <c r="I2053" s="8"/>
      <c r="J2053" s="8"/>
    </row>
    <row r="2054" spans="9:10" ht="12.75" customHeight="1" x14ac:dyDescent="0.2">
      <c r="I2054" s="8"/>
      <c r="J2054" s="8"/>
    </row>
    <row r="2055" spans="9:10" ht="12.75" customHeight="1" x14ac:dyDescent="0.2">
      <c r="I2055" s="8"/>
      <c r="J2055" s="8"/>
    </row>
    <row r="2056" spans="9:10" ht="12.75" customHeight="1" x14ac:dyDescent="0.2">
      <c r="I2056" s="8"/>
      <c r="J2056" s="8"/>
    </row>
    <row r="2057" spans="9:10" ht="12.75" customHeight="1" x14ac:dyDescent="0.2">
      <c r="I2057" s="8"/>
      <c r="J2057" s="8"/>
    </row>
    <row r="2058" spans="9:10" ht="12.75" customHeight="1" x14ac:dyDescent="0.2">
      <c r="I2058" s="8"/>
      <c r="J2058" s="8"/>
    </row>
    <row r="2059" spans="9:10" ht="12.75" customHeight="1" x14ac:dyDescent="0.2">
      <c r="I2059" s="8"/>
      <c r="J2059" s="8"/>
    </row>
    <row r="2060" spans="9:10" ht="12.75" customHeight="1" x14ac:dyDescent="0.2">
      <c r="I2060" s="8"/>
      <c r="J2060" s="8"/>
    </row>
    <row r="2061" spans="9:10" ht="12.75" customHeight="1" x14ac:dyDescent="0.2">
      <c r="I2061" s="8"/>
      <c r="J2061" s="8"/>
    </row>
    <row r="2062" spans="9:10" ht="12.75" customHeight="1" x14ac:dyDescent="0.2">
      <c r="I2062" s="8"/>
      <c r="J2062" s="8"/>
    </row>
    <row r="2063" spans="9:10" ht="12.75" customHeight="1" x14ac:dyDescent="0.2">
      <c r="I2063" s="8"/>
      <c r="J2063" s="8"/>
    </row>
    <row r="2064" spans="9:10" ht="12.75" customHeight="1" x14ac:dyDescent="0.2">
      <c r="I2064" s="8"/>
      <c r="J2064" s="8"/>
    </row>
    <row r="2065" spans="9:10" ht="12.75" customHeight="1" x14ac:dyDescent="0.2">
      <c r="I2065" s="8"/>
      <c r="J2065" s="8"/>
    </row>
    <row r="2066" spans="9:10" ht="12.75" customHeight="1" x14ac:dyDescent="0.2">
      <c r="I2066" s="8"/>
      <c r="J2066" s="8"/>
    </row>
    <row r="2067" spans="9:10" ht="12.75" customHeight="1" x14ac:dyDescent="0.2">
      <c r="I2067" s="8"/>
      <c r="J2067" s="8"/>
    </row>
    <row r="2068" spans="9:10" ht="12.75" customHeight="1" x14ac:dyDescent="0.2">
      <c r="I2068" s="8"/>
      <c r="J2068" s="8"/>
    </row>
    <row r="2069" spans="9:10" ht="12.75" customHeight="1" x14ac:dyDescent="0.2">
      <c r="I2069" s="8"/>
      <c r="J2069" s="8"/>
    </row>
    <row r="2070" spans="9:10" ht="12.75" customHeight="1" x14ac:dyDescent="0.2">
      <c r="I2070" s="8"/>
      <c r="J2070" s="8"/>
    </row>
    <row r="2071" spans="9:10" ht="12.75" customHeight="1" x14ac:dyDescent="0.2">
      <c r="I2071" s="8"/>
      <c r="J2071" s="8"/>
    </row>
    <row r="2072" spans="9:10" ht="12.75" customHeight="1" x14ac:dyDescent="0.2">
      <c r="I2072" s="8"/>
      <c r="J2072" s="8"/>
    </row>
    <row r="2073" spans="9:10" ht="12.75" customHeight="1" x14ac:dyDescent="0.2">
      <c r="I2073" s="8"/>
      <c r="J2073" s="8"/>
    </row>
    <row r="2074" spans="9:10" ht="12.75" customHeight="1" x14ac:dyDescent="0.2">
      <c r="I2074" s="8"/>
      <c r="J2074" s="8"/>
    </row>
    <row r="2075" spans="9:10" ht="12.75" customHeight="1" x14ac:dyDescent="0.2">
      <c r="I2075" s="8"/>
      <c r="J2075" s="8"/>
    </row>
    <row r="2076" spans="9:10" ht="12.75" customHeight="1" x14ac:dyDescent="0.2">
      <c r="I2076" s="8"/>
      <c r="J2076" s="8"/>
    </row>
    <row r="2077" spans="9:10" ht="12.75" customHeight="1" x14ac:dyDescent="0.2">
      <c r="I2077" s="8"/>
      <c r="J2077" s="8"/>
    </row>
    <row r="2078" spans="9:10" ht="12.75" customHeight="1" x14ac:dyDescent="0.2">
      <c r="I2078" s="8"/>
      <c r="J2078" s="8"/>
    </row>
    <row r="2079" spans="9:10" ht="12.75" customHeight="1" x14ac:dyDescent="0.2">
      <c r="I2079" s="8"/>
      <c r="J2079" s="8"/>
    </row>
    <row r="2080" spans="9:10" ht="12.75" customHeight="1" x14ac:dyDescent="0.2">
      <c r="I2080" s="8"/>
      <c r="J2080" s="8"/>
    </row>
    <row r="2081" spans="9:10" ht="12.75" customHeight="1" x14ac:dyDescent="0.2">
      <c r="I2081" s="8"/>
      <c r="J2081" s="8"/>
    </row>
    <row r="2082" spans="9:10" ht="12.75" customHeight="1" x14ac:dyDescent="0.2">
      <c r="I2082" s="8"/>
      <c r="J2082" s="8"/>
    </row>
    <row r="2083" spans="9:10" ht="12.75" customHeight="1" x14ac:dyDescent="0.2">
      <c r="I2083" s="8"/>
      <c r="J2083" s="8"/>
    </row>
    <row r="2084" spans="9:10" ht="12.75" customHeight="1" x14ac:dyDescent="0.2">
      <c r="I2084" s="8"/>
      <c r="J2084" s="8"/>
    </row>
    <row r="2085" spans="9:10" ht="12.75" customHeight="1" x14ac:dyDescent="0.2">
      <c r="I2085" s="8"/>
      <c r="J2085" s="8"/>
    </row>
    <row r="2086" spans="9:10" ht="12.75" customHeight="1" x14ac:dyDescent="0.2">
      <c r="I2086" s="8"/>
      <c r="J2086" s="8"/>
    </row>
    <row r="2087" spans="9:10" ht="12.75" customHeight="1" x14ac:dyDescent="0.2">
      <c r="I2087" s="8"/>
      <c r="J2087" s="8"/>
    </row>
    <row r="2088" spans="9:10" ht="12.75" customHeight="1" x14ac:dyDescent="0.2">
      <c r="I2088" s="8"/>
      <c r="J2088" s="8"/>
    </row>
    <row r="2089" spans="9:10" ht="12.75" customHeight="1" x14ac:dyDescent="0.2">
      <c r="I2089" s="8"/>
      <c r="J2089" s="8"/>
    </row>
    <row r="2090" spans="9:10" ht="12.75" customHeight="1" x14ac:dyDescent="0.2">
      <c r="I2090" s="8"/>
      <c r="J2090" s="8"/>
    </row>
    <row r="2091" spans="9:10" ht="12.75" customHeight="1" x14ac:dyDescent="0.2">
      <c r="I2091" s="8"/>
      <c r="J2091" s="8"/>
    </row>
    <row r="2092" spans="9:10" ht="12.75" customHeight="1" x14ac:dyDescent="0.2">
      <c r="I2092" s="8"/>
      <c r="J2092" s="8"/>
    </row>
    <row r="2093" spans="9:10" ht="12.75" customHeight="1" x14ac:dyDescent="0.2">
      <c r="I2093" s="8"/>
      <c r="J2093" s="8"/>
    </row>
    <row r="2094" spans="9:10" ht="12.75" customHeight="1" x14ac:dyDescent="0.2">
      <c r="I2094" s="8"/>
      <c r="J2094" s="8"/>
    </row>
    <row r="2095" spans="9:10" ht="12.75" customHeight="1" x14ac:dyDescent="0.2">
      <c r="I2095" s="8"/>
      <c r="J2095" s="8"/>
    </row>
    <row r="2096" spans="9:10" ht="12.75" customHeight="1" x14ac:dyDescent="0.2">
      <c r="I2096" s="8"/>
      <c r="J2096" s="8"/>
    </row>
    <row r="2097" spans="9:10" ht="12.75" customHeight="1" x14ac:dyDescent="0.2">
      <c r="I2097" s="8"/>
      <c r="J2097" s="8"/>
    </row>
    <row r="2098" spans="9:10" ht="12.75" customHeight="1" x14ac:dyDescent="0.2">
      <c r="I2098" s="8"/>
      <c r="J2098" s="8"/>
    </row>
    <row r="2099" spans="9:10" ht="12.75" customHeight="1" x14ac:dyDescent="0.2">
      <c r="I2099" s="8"/>
      <c r="J2099" s="8"/>
    </row>
    <row r="2100" spans="9:10" ht="12.75" customHeight="1" x14ac:dyDescent="0.2">
      <c r="I2100" s="8"/>
      <c r="J2100" s="8"/>
    </row>
    <row r="2101" spans="9:10" ht="12.75" customHeight="1" x14ac:dyDescent="0.2">
      <c r="I2101" s="8"/>
      <c r="J2101" s="8"/>
    </row>
    <row r="2102" spans="9:10" ht="12.75" customHeight="1" x14ac:dyDescent="0.2">
      <c r="I2102" s="8"/>
      <c r="J2102" s="8"/>
    </row>
    <row r="2103" spans="9:10" ht="12.75" customHeight="1" x14ac:dyDescent="0.2">
      <c r="I2103" s="8"/>
      <c r="J2103" s="8"/>
    </row>
    <row r="2104" spans="9:10" ht="12.75" customHeight="1" x14ac:dyDescent="0.2">
      <c r="I2104" s="8"/>
      <c r="J2104" s="8"/>
    </row>
    <row r="2105" spans="9:10" ht="12.75" customHeight="1" x14ac:dyDescent="0.2">
      <c r="I2105" s="8"/>
      <c r="J2105" s="8"/>
    </row>
    <row r="2106" spans="9:10" ht="12.75" customHeight="1" x14ac:dyDescent="0.2">
      <c r="I2106" s="8"/>
      <c r="J2106" s="8"/>
    </row>
    <row r="2107" spans="9:10" ht="12.75" customHeight="1" x14ac:dyDescent="0.2">
      <c r="I2107" s="8"/>
      <c r="J2107" s="8"/>
    </row>
    <row r="2108" spans="9:10" ht="12.75" customHeight="1" x14ac:dyDescent="0.2">
      <c r="I2108" s="8"/>
      <c r="J2108" s="8"/>
    </row>
    <row r="2109" spans="9:10" ht="12.75" customHeight="1" x14ac:dyDescent="0.2">
      <c r="I2109" s="8"/>
      <c r="J2109" s="8"/>
    </row>
    <row r="2110" spans="9:10" ht="12.75" customHeight="1" x14ac:dyDescent="0.2">
      <c r="I2110" s="8"/>
      <c r="J2110" s="8"/>
    </row>
    <row r="2111" spans="9:10" ht="12.75" customHeight="1" x14ac:dyDescent="0.2">
      <c r="I2111" s="8"/>
      <c r="J2111" s="8"/>
    </row>
    <row r="2112" spans="9:10" ht="12.75" customHeight="1" x14ac:dyDescent="0.2">
      <c r="I2112" s="8"/>
      <c r="J2112" s="8"/>
    </row>
    <row r="2113" spans="9:10" ht="12.75" customHeight="1" x14ac:dyDescent="0.2">
      <c r="I2113" s="8"/>
      <c r="J2113" s="8"/>
    </row>
    <row r="2114" spans="9:10" ht="12.75" customHeight="1" x14ac:dyDescent="0.2">
      <c r="I2114" s="8"/>
      <c r="J2114" s="8"/>
    </row>
    <row r="2115" spans="9:10" ht="12.75" customHeight="1" x14ac:dyDescent="0.2">
      <c r="I2115" s="8"/>
      <c r="J2115" s="8"/>
    </row>
    <row r="2116" spans="9:10" ht="12.75" customHeight="1" x14ac:dyDescent="0.2">
      <c r="I2116" s="8"/>
      <c r="J2116" s="8"/>
    </row>
    <row r="2117" spans="9:10" ht="12.75" customHeight="1" x14ac:dyDescent="0.2">
      <c r="I2117" s="8"/>
      <c r="J2117" s="8"/>
    </row>
    <row r="2118" spans="9:10" ht="12.75" customHeight="1" x14ac:dyDescent="0.2">
      <c r="I2118" s="8"/>
      <c r="J2118" s="8"/>
    </row>
    <row r="2119" spans="9:10" ht="12.75" customHeight="1" x14ac:dyDescent="0.2">
      <c r="I2119" s="8"/>
      <c r="J2119" s="8"/>
    </row>
    <row r="2120" spans="9:10" ht="12.75" customHeight="1" x14ac:dyDescent="0.2">
      <c r="I2120" s="8"/>
      <c r="J2120" s="8"/>
    </row>
    <row r="2121" spans="9:10" ht="12.75" customHeight="1" x14ac:dyDescent="0.2">
      <c r="I2121" s="8"/>
      <c r="J2121" s="8"/>
    </row>
    <row r="2122" spans="9:10" ht="12.75" customHeight="1" x14ac:dyDescent="0.2">
      <c r="I2122" s="8"/>
      <c r="J2122" s="8"/>
    </row>
    <row r="2123" spans="9:10" ht="12.75" customHeight="1" x14ac:dyDescent="0.2">
      <c r="I2123" s="8"/>
      <c r="J2123" s="8"/>
    </row>
    <row r="2124" spans="9:10" ht="12.75" customHeight="1" x14ac:dyDescent="0.2">
      <c r="I2124" s="8"/>
      <c r="J2124" s="8"/>
    </row>
    <row r="2125" spans="9:10" ht="12.75" customHeight="1" x14ac:dyDescent="0.2">
      <c r="I2125" s="8"/>
      <c r="J2125" s="8"/>
    </row>
    <row r="2126" spans="9:10" ht="12.75" customHeight="1" x14ac:dyDescent="0.2">
      <c r="I2126" s="8"/>
      <c r="J2126" s="8"/>
    </row>
    <row r="2127" spans="9:10" ht="12.75" customHeight="1" x14ac:dyDescent="0.2">
      <c r="I2127" s="8"/>
      <c r="J2127" s="8"/>
    </row>
    <row r="2128" spans="9:10" ht="12.75" customHeight="1" x14ac:dyDescent="0.2">
      <c r="I2128" s="8"/>
      <c r="J2128" s="8"/>
    </row>
    <row r="2129" spans="9:10" ht="12.75" customHeight="1" x14ac:dyDescent="0.2">
      <c r="I2129" s="8"/>
      <c r="J2129" s="8"/>
    </row>
    <row r="2130" spans="9:10" ht="12.75" customHeight="1" x14ac:dyDescent="0.2">
      <c r="I2130" s="8"/>
      <c r="J2130" s="8"/>
    </row>
    <row r="2131" spans="9:10" ht="12.75" customHeight="1" x14ac:dyDescent="0.2">
      <c r="I2131" s="8"/>
      <c r="J2131" s="8"/>
    </row>
    <row r="2132" spans="9:10" ht="12.75" customHeight="1" x14ac:dyDescent="0.2">
      <c r="I2132" s="8"/>
      <c r="J2132" s="8"/>
    </row>
    <row r="2133" spans="9:10" ht="12.75" customHeight="1" x14ac:dyDescent="0.2">
      <c r="I2133" s="8"/>
      <c r="J2133" s="8"/>
    </row>
    <row r="2134" spans="9:10" ht="12.75" customHeight="1" x14ac:dyDescent="0.2">
      <c r="I2134" s="8"/>
      <c r="J2134" s="8"/>
    </row>
    <row r="2135" spans="9:10" ht="12.75" customHeight="1" x14ac:dyDescent="0.2">
      <c r="I2135" s="8"/>
      <c r="J2135" s="8"/>
    </row>
    <row r="2136" spans="9:10" ht="12.75" customHeight="1" x14ac:dyDescent="0.2">
      <c r="I2136" s="8"/>
      <c r="J2136" s="8"/>
    </row>
    <row r="2137" spans="9:10" ht="12.75" customHeight="1" x14ac:dyDescent="0.2">
      <c r="I2137" s="8"/>
      <c r="J2137" s="8"/>
    </row>
    <row r="2138" spans="9:10" ht="12.75" customHeight="1" x14ac:dyDescent="0.2">
      <c r="I2138" s="8"/>
      <c r="J2138" s="8"/>
    </row>
    <row r="2139" spans="9:10" ht="12.75" customHeight="1" x14ac:dyDescent="0.2">
      <c r="I2139" s="8"/>
      <c r="J2139" s="8"/>
    </row>
    <row r="2140" spans="9:10" ht="12.75" customHeight="1" x14ac:dyDescent="0.2">
      <c r="I2140" s="8"/>
      <c r="J2140" s="8"/>
    </row>
    <row r="2141" spans="9:10" ht="12.75" customHeight="1" x14ac:dyDescent="0.2">
      <c r="I2141" s="8"/>
      <c r="J2141" s="8"/>
    </row>
    <row r="2142" spans="9:10" ht="12.75" customHeight="1" x14ac:dyDescent="0.2">
      <c r="I2142" s="8"/>
      <c r="J2142" s="8"/>
    </row>
    <row r="2143" spans="9:10" ht="12.75" customHeight="1" x14ac:dyDescent="0.2">
      <c r="I2143" s="8"/>
      <c r="J2143" s="8"/>
    </row>
    <row r="2144" spans="9:10" ht="12.75" customHeight="1" x14ac:dyDescent="0.2">
      <c r="I2144" s="8"/>
      <c r="J2144" s="8"/>
    </row>
    <row r="2145" spans="9:10" ht="12.75" customHeight="1" x14ac:dyDescent="0.2">
      <c r="I2145" s="8"/>
      <c r="J2145" s="8"/>
    </row>
    <row r="2146" spans="9:10" ht="12.75" customHeight="1" x14ac:dyDescent="0.2">
      <c r="I2146" s="8"/>
      <c r="J2146" s="8"/>
    </row>
    <row r="2147" spans="9:10" ht="12.75" customHeight="1" x14ac:dyDescent="0.2">
      <c r="I2147" s="8"/>
      <c r="J2147" s="8"/>
    </row>
    <row r="2148" spans="9:10" ht="12.75" customHeight="1" x14ac:dyDescent="0.2">
      <c r="I2148" s="8"/>
      <c r="J2148" s="8"/>
    </row>
    <row r="2149" spans="9:10" ht="12.75" customHeight="1" x14ac:dyDescent="0.2">
      <c r="I2149" s="8"/>
      <c r="J2149" s="8"/>
    </row>
    <row r="2150" spans="9:10" ht="12.75" customHeight="1" x14ac:dyDescent="0.2">
      <c r="I2150" s="8"/>
      <c r="J2150" s="8"/>
    </row>
    <row r="2151" spans="9:10" ht="12.75" customHeight="1" x14ac:dyDescent="0.2">
      <c r="I2151" s="8"/>
      <c r="J2151" s="8"/>
    </row>
    <row r="2152" spans="9:10" ht="12.75" customHeight="1" x14ac:dyDescent="0.2">
      <c r="I2152" s="8"/>
      <c r="J2152" s="8"/>
    </row>
    <row r="2153" spans="9:10" ht="12.75" customHeight="1" x14ac:dyDescent="0.2">
      <c r="I2153" s="8"/>
      <c r="J2153" s="8"/>
    </row>
    <row r="2154" spans="9:10" ht="12.75" customHeight="1" x14ac:dyDescent="0.2">
      <c r="I2154" s="8"/>
      <c r="J2154" s="8"/>
    </row>
    <row r="2155" spans="9:10" ht="12.75" customHeight="1" x14ac:dyDescent="0.2">
      <c r="I2155" s="8"/>
      <c r="J2155" s="8"/>
    </row>
    <row r="2156" spans="9:10" ht="12.75" customHeight="1" x14ac:dyDescent="0.2">
      <c r="I2156" s="8"/>
      <c r="J2156" s="8"/>
    </row>
    <row r="2157" spans="9:10" ht="12.75" customHeight="1" x14ac:dyDescent="0.2">
      <c r="I2157" s="8"/>
      <c r="J2157" s="8"/>
    </row>
    <row r="2158" spans="9:10" ht="12.75" customHeight="1" x14ac:dyDescent="0.2">
      <c r="I2158" s="8"/>
      <c r="J2158" s="8"/>
    </row>
    <row r="2159" spans="9:10" ht="12.75" customHeight="1" x14ac:dyDescent="0.2">
      <c r="I2159" s="8"/>
      <c r="J2159" s="8"/>
    </row>
    <row r="2160" spans="9:10" ht="12.75" customHeight="1" x14ac:dyDescent="0.2">
      <c r="I2160" s="8"/>
      <c r="J2160" s="8"/>
    </row>
    <row r="2161" spans="9:10" ht="12.75" customHeight="1" x14ac:dyDescent="0.2">
      <c r="I2161" s="8"/>
      <c r="J2161" s="8"/>
    </row>
    <row r="2162" spans="9:10" ht="12.75" customHeight="1" x14ac:dyDescent="0.2">
      <c r="I2162" s="8"/>
      <c r="J2162" s="8"/>
    </row>
    <row r="2163" spans="9:10" ht="12.75" customHeight="1" x14ac:dyDescent="0.2">
      <c r="I2163" s="8"/>
      <c r="J2163" s="8"/>
    </row>
    <row r="2164" spans="9:10" ht="12.75" customHeight="1" x14ac:dyDescent="0.2">
      <c r="I2164" s="8"/>
      <c r="J2164" s="8"/>
    </row>
    <row r="2165" spans="9:10" ht="12.75" customHeight="1" x14ac:dyDescent="0.2">
      <c r="I2165" s="8"/>
      <c r="J2165" s="8"/>
    </row>
    <row r="2166" spans="9:10" ht="12.75" customHeight="1" x14ac:dyDescent="0.2">
      <c r="I2166" s="8"/>
      <c r="J2166" s="8"/>
    </row>
    <row r="2167" spans="9:10" ht="12.75" customHeight="1" x14ac:dyDescent="0.2">
      <c r="I2167" s="8"/>
      <c r="J2167" s="8"/>
    </row>
    <row r="2168" spans="9:10" ht="12.75" customHeight="1" x14ac:dyDescent="0.2">
      <c r="I2168" s="8"/>
      <c r="J2168" s="8"/>
    </row>
    <row r="2169" spans="9:10" ht="12.75" customHeight="1" x14ac:dyDescent="0.2">
      <c r="I2169" s="8"/>
      <c r="J2169" s="8"/>
    </row>
    <row r="2170" spans="9:10" ht="12.75" customHeight="1" x14ac:dyDescent="0.2">
      <c r="I2170" s="8"/>
      <c r="J2170" s="8"/>
    </row>
    <row r="2171" spans="9:10" ht="12.75" customHeight="1" x14ac:dyDescent="0.2">
      <c r="I2171" s="8"/>
      <c r="J2171" s="8"/>
    </row>
    <row r="2172" spans="9:10" ht="12.75" customHeight="1" x14ac:dyDescent="0.2">
      <c r="I2172" s="8"/>
      <c r="J2172" s="8"/>
    </row>
    <row r="2173" spans="9:10" ht="12.75" customHeight="1" x14ac:dyDescent="0.2">
      <c r="I2173" s="8"/>
      <c r="J2173" s="8"/>
    </row>
    <row r="2174" spans="9:10" ht="12.75" customHeight="1" x14ac:dyDescent="0.2">
      <c r="I2174" s="8"/>
      <c r="J2174" s="8"/>
    </row>
    <row r="2175" spans="9:10" ht="12.75" customHeight="1" x14ac:dyDescent="0.2">
      <c r="I2175" s="8"/>
      <c r="J2175" s="8"/>
    </row>
    <row r="2176" spans="9:10" ht="12.75" customHeight="1" x14ac:dyDescent="0.2">
      <c r="I2176" s="8"/>
      <c r="J2176" s="8"/>
    </row>
    <row r="2177" spans="9:10" ht="12.75" customHeight="1" x14ac:dyDescent="0.2">
      <c r="I2177" s="8"/>
      <c r="J2177" s="8"/>
    </row>
    <row r="2178" spans="9:10" ht="12.75" customHeight="1" x14ac:dyDescent="0.2">
      <c r="I2178" s="8"/>
      <c r="J2178" s="8"/>
    </row>
    <row r="2179" spans="9:10" ht="12.75" customHeight="1" x14ac:dyDescent="0.2">
      <c r="I2179" s="8"/>
      <c r="J2179" s="8"/>
    </row>
    <row r="2180" spans="9:10" ht="12.75" customHeight="1" x14ac:dyDescent="0.2">
      <c r="I2180" s="8"/>
      <c r="J2180" s="8"/>
    </row>
    <row r="2181" spans="9:10" ht="12.75" customHeight="1" x14ac:dyDescent="0.2">
      <c r="I2181" s="8"/>
      <c r="J2181" s="8"/>
    </row>
    <row r="2182" spans="9:10" ht="12.75" customHeight="1" x14ac:dyDescent="0.2">
      <c r="I2182" s="8"/>
      <c r="J2182" s="8"/>
    </row>
    <row r="2183" spans="9:10" ht="12.75" customHeight="1" x14ac:dyDescent="0.2">
      <c r="I2183" s="8"/>
      <c r="J2183" s="8"/>
    </row>
    <row r="2184" spans="9:10" ht="12.75" customHeight="1" x14ac:dyDescent="0.2">
      <c r="I2184" s="8"/>
      <c r="J2184" s="8"/>
    </row>
    <row r="2185" spans="9:10" ht="12.75" customHeight="1" x14ac:dyDescent="0.2">
      <c r="I2185" s="8"/>
      <c r="J2185" s="8"/>
    </row>
    <row r="2186" spans="9:10" ht="12.75" customHeight="1" x14ac:dyDescent="0.2">
      <c r="I2186" s="8"/>
      <c r="J2186" s="8"/>
    </row>
    <row r="2187" spans="9:10" ht="12.75" customHeight="1" x14ac:dyDescent="0.2">
      <c r="I2187" s="8"/>
      <c r="J2187" s="8"/>
    </row>
    <row r="2188" spans="9:10" ht="12.75" customHeight="1" x14ac:dyDescent="0.2">
      <c r="I2188" s="8"/>
      <c r="J2188" s="8"/>
    </row>
    <row r="2189" spans="9:10" ht="12.75" customHeight="1" x14ac:dyDescent="0.2">
      <c r="I2189" s="8"/>
      <c r="J2189" s="8"/>
    </row>
    <row r="2190" spans="9:10" ht="12.75" customHeight="1" x14ac:dyDescent="0.2">
      <c r="I2190" s="8"/>
      <c r="J2190" s="8"/>
    </row>
    <row r="2191" spans="9:10" ht="12.75" customHeight="1" x14ac:dyDescent="0.2">
      <c r="I2191" s="8"/>
      <c r="J2191" s="8"/>
    </row>
    <row r="2192" spans="9:10" ht="12.75" customHeight="1" x14ac:dyDescent="0.2">
      <c r="I2192" s="8"/>
      <c r="J2192" s="8"/>
    </row>
    <row r="2193" spans="9:10" ht="12.75" customHeight="1" x14ac:dyDescent="0.2">
      <c r="I2193" s="8"/>
      <c r="J2193" s="8"/>
    </row>
    <row r="2194" spans="9:10" ht="12.75" customHeight="1" x14ac:dyDescent="0.2">
      <c r="I2194" s="8"/>
      <c r="J2194" s="8"/>
    </row>
    <row r="2195" spans="9:10" ht="12.75" customHeight="1" x14ac:dyDescent="0.2">
      <c r="I2195" s="8"/>
      <c r="J2195" s="8"/>
    </row>
    <row r="2196" spans="9:10" ht="12.75" customHeight="1" x14ac:dyDescent="0.2">
      <c r="I2196" s="8"/>
      <c r="J2196" s="8"/>
    </row>
    <row r="2197" spans="9:10" ht="12.75" customHeight="1" x14ac:dyDescent="0.2">
      <c r="I2197" s="8"/>
      <c r="J2197" s="8"/>
    </row>
    <row r="2198" spans="9:10" ht="12.75" customHeight="1" x14ac:dyDescent="0.2">
      <c r="I2198" s="8"/>
      <c r="J2198" s="8"/>
    </row>
    <row r="2199" spans="9:10" ht="12.75" customHeight="1" x14ac:dyDescent="0.2">
      <c r="I2199" s="8"/>
      <c r="J2199" s="8"/>
    </row>
    <row r="2200" spans="9:10" ht="12.75" customHeight="1" x14ac:dyDescent="0.2">
      <c r="I2200" s="8"/>
      <c r="J2200" s="8"/>
    </row>
    <row r="2201" spans="9:10" ht="12.75" customHeight="1" x14ac:dyDescent="0.2">
      <c r="I2201" s="8"/>
      <c r="J2201" s="8"/>
    </row>
    <row r="2202" spans="9:10" ht="12.75" customHeight="1" x14ac:dyDescent="0.2">
      <c r="I2202" s="8"/>
      <c r="J2202" s="8"/>
    </row>
    <row r="2203" spans="9:10" ht="12.75" customHeight="1" x14ac:dyDescent="0.2">
      <c r="I2203" s="8"/>
      <c r="J2203" s="8"/>
    </row>
    <row r="2204" spans="9:10" ht="12.75" customHeight="1" x14ac:dyDescent="0.2">
      <c r="I2204" s="8"/>
      <c r="J2204" s="8"/>
    </row>
    <row r="2205" spans="9:10" ht="12.75" customHeight="1" x14ac:dyDescent="0.2">
      <c r="I2205" s="8"/>
      <c r="J2205" s="8"/>
    </row>
    <row r="2206" spans="9:10" ht="12.75" customHeight="1" x14ac:dyDescent="0.2">
      <c r="I2206" s="8"/>
      <c r="J2206" s="8"/>
    </row>
    <row r="2207" spans="9:10" ht="12.75" customHeight="1" x14ac:dyDescent="0.2">
      <c r="I2207" s="8"/>
      <c r="J2207" s="8"/>
    </row>
    <row r="2208" spans="9:10" ht="12.75" customHeight="1" x14ac:dyDescent="0.2">
      <c r="I2208" s="8"/>
      <c r="J2208" s="8"/>
    </row>
    <row r="2209" spans="9:10" ht="12.75" customHeight="1" x14ac:dyDescent="0.2">
      <c r="I2209" s="8"/>
      <c r="J2209" s="8"/>
    </row>
    <row r="2210" spans="9:10" ht="12.75" customHeight="1" x14ac:dyDescent="0.2">
      <c r="I2210" s="8"/>
      <c r="J2210" s="8"/>
    </row>
    <row r="2211" spans="9:10" ht="12.75" customHeight="1" x14ac:dyDescent="0.2">
      <c r="I2211" s="8"/>
      <c r="J2211" s="8"/>
    </row>
    <row r="2212" spans="9:10" ht="12.75" customHeight="1" x14ac:dyDescent="0.2">
      <c r="I2212" s="8"/>
      <c r="J2212" s="8"/>
    </row>
    <row r="2213" spans="9:10" ht="12.75" customHeight="1" x14ac:dyDescent="0.2">
      <c r="I2213" s="8"/>
      <c r="J2213" s="8"/>
    </row>
    <row r="2214" spans="9:10" ht="12.75" customHeight="1" x14ac:dyDescent="0.2">
      <c r="I2214" s="8"/>
      <c r="J2214" s="8"/>
    </row>
    <row r="2215" spans="9:10" ht="12.75" customHeight="1" x14ac:dyDescent="0.2">
      <c r="I2215" s="8"/>
      <c r="J2215" s="8"/>
    </row>
    <row r="2216" spans="9:10" ht="12.75" customHeight="1" x14ac:dyDescent="0.2">
      <c r="I2216" s="8"/>
      <c r="J2216" s="8"/>
    </row>
    <row r="2217" spans="9:10" ht="12.75" customHeight="1" x14ac:dyDescent="0.2">
      <c r="I2217" s="8"/>
      <c r="J2217" s="8"/>
    </row>
    <row r="2218" spans="9:10" ht="12.75" customHeight="1" x14ac:dyDescent="0.2">
      <c r="I2218" s="8"/>
      <c r="J2218" s="8"/>
    </row>
    <row r="2219" spans="9:10" ht="12.75" customHeight="1" x14ac:dyDescent="0.2">
      <c r="I2219" s="8"/>
      <c r="J2219" s="8"/>
    </row>
    <row r="2220" spans="9:10" ht="12.75" customHeight="1" x14ac:dyDescent="0.2">
      <c r="I2220" s="8"/>
      <c r="J2220" s="8"/>
    </row>
    <row r="2221" spans="9:10" ht="12.75" customHeight="1" x14ac:dyDescent="0.2">
      <c r="I2221" s="8"/>
      <c r="J2221" s="8"/>
    </row>
    <row r="2222" spans="9:10" ht="12.75" customHeight="1" x14ac:dyDescent="0.2">
      <c r="I2222" s="8"/>
      <c r="J2222" s="8"/>
    </row>
    <row r="2223" spans="9:10" ht="12.75" customHeight="1" x14ac:dyDescent="0.2">
      <c r="I2223" s="8"/>
      <c r="J2223" s="8"/>
    </row>
    <row r="2224" spans="9:10" ht="12.75" customHeight="1" x14ac:dyDescent="0.2">
      <c r="I2224" s="8"/>
      <c r="J2224" s="8"/>
    </row>
    <row r="2225" spans="9:10" ht="12.75" customHeight="1" x14ac:dyDescent="0.2">
      <c r="I2225" s="8"/>
      <c r="J2225" s="8"/>
    </row>
    <row r="2226" spans="9:10" ht="12.75" customHeight="1" x14ac:dyDescent="0.2">
      <c r="I2226" s="8"/>
      <c r="J2226" s="8"/>
    </row>
    <row r="2227" spans="9:10" ht="12.75" customHeight="1" x14ac:dyDescent="0.2">
      <c r="I2227" s="8"/>
      <c r="J2227" s="8"/>
    </row>
    <row r="2228" spans="9:10" ht="12.75" customHeight="1" x14ac:dyDescent="0.2">
      <c r="I2228" s="8"/>
      <c r="J2228" s="8"/>
    </row>
    <row r="2229" spans="9:10" ht="12.75" customHeight="1" x14ac:dyDescent="0.2">
      <c r="I2229" s="8"/>
      <c r="J2229" s="8"/>
    </row>
    <row r="2230" spans="9:10" ht="12.75" customHeight="1" x14ac:dyDescent="0.2">
      <c r="I2230" s="8"/>
      <c r="J2230" s="8"/>
    </row>
    <row r="2231" spans="9:10" ht="12.75" customHeight="1" x14ac:dyDescent="0.2">
      <c r="I2231" s="8"/>
      <c r="J2231" s="8"/>
    </row>
    <row r="2232" spans="9:10" ht="12.75" customHeight="1" x14ac:dyDescent="0.2">
      <c r="I2232" s="8"/>
      <c r="J2232" s="8"/>
    </row>
    <row r="2233" spans="9:10" ht="12.75" customHeight="1" x14ac:dyDescent="0.2">
      <c r="I2233" s="8"/>
      <c r="J2233" s="8"/>
    </row>
    <row r="2234" spans="9:10" ht="12.75" customHeight="1" x14ac:dyDescent="0.2">
      <c r="I2234" s="8"/>
      <c r="J2234" s="8"/>
    </row>
    <row r="2235" spans="9:10" ht="12.75" customHeight="1" x14ac:dyDescent="0.2">
      <c r="I2235" s="8"/>
      <c r="J2235" s="8"/>
    </row>
    <row r="2236" spans="9:10" ht="12.75" customHeight="1" x14ac:dyDescent="0.2">
      <c r="I2236" s="8"/>
      <c r="J2236" s="8"/>
    </row>
    <row r="2237" spans="9:10" ht="12.75" customHeight="1" x14ac:dyDescent="0.2">
      <c r="I2237" s="8"/>
      <c r="J2237" s="8"/>
    </row>
    <row r="2238" spans="9:10" ht="12.75" customHeight="1" x14ac:dyDescent="0.2">
      <c r="I2238" s="8"/>
      <c r="J2238" s="8"/>
    </row>
    <row r="2239" spans="9:10" ht="12.75" customHeight="1" x14ac:dyDescent="0.2">
      <c r="I2239" s="8"/>
      <c r="J2239" s="8"/>
    </row>
    <row r="2240" spans="9:10" ht="12.75" customHeight="1" x14ac:dyDescent="0.2">
      <c r="I2240" s="8"/>
      <c r="J2240" s="8"/>
    </row>
    <row r="2241" spans="9:10" ht="12.75" customHeight="1" x14ac:dyDescent="0.2">
      <c r="I2241" s="8"/>
      <c r="J2241" s="8"/>
    </row>
    <row r="2242" spans="9:10" ht="12.75" customHeight="1" x14ac:dyDescent="0.2">
      <c r="I2242" s="8"/>
      <c r="J2242" s="8"/>
    </row>
    <row r="2243" spans="9:10" ht="12.75" customHeight="1" x14ac:dyDescent="0.2">
      <c r="I2243" s="8"/>
      <c r="J2243" s="8"/>
    </row>
    <row r="2244" spans="9:10" ht="12.75" customHeight="1" x14ac:dyDescent="0.2">
      <c r="I2244" s="8"/>
      <c r="J2244" s="8"/>
    </row>
    <row r="2245" spans="9:10" ht="12.75" customHeight="1" x14ac:dyDescent="0.2">
      <c r="I2245" s="8"/>
      <c r="J2245" s="8"/>
    </row>
    <row r="2246" spans="9:10" ht="12.75" customHeight="1" x14ac:dyDescent="0.2">
      <c r="I2246" s="8"/>
      <c r="J2246" s="8"/>
    </row>
    <row r="2247" spans="9:10" ht="12.75" customHeight="1" x14ac:dyDescent="0.2">
      <c r="I2247" s="8"/>
      <c r="J2247" s="8"/>
    </row>
    <row r="2248" spans="9:10" ht="12.75" customHeight="1" x14ac:dyDescent="0.2">
      <c r="I2248" s="8"/>
      <c r="J2248" s="8"/>
    </row>
    <row r="2249" spans="9:10" ht="12.75" customHeight="1" x14ac:dyDescent="0.2">
      <c r="I2249" s="8"/>
      <c r="J2249" s="8"/>
    </row>
    <row r="2250" spans="9:10" ht="12.75" customHeight="1" x14ac:dyDescent="0.2">
      <c r="I2250" s="8"/>
      <c r="J2250" s="8"/>
    </row>
    <row r="2251" spans="9:10" ht="12.75" customHeight="1" x14ac:dyDescent="0.2">
      <c r="I2251" s="8"/>
      <c r="J2251" s="8"/>
    </row>
    <row r="2252" spans="9:10" ht="12.75" customHeight="1" x14ac:dyDescent="0.2">
      <c r="I2252" s="8"/>
      <c r="J2252" s="8"/>
    </row>
    <row r="2253" spans="9:10" ht="12.75" customHeight="1" x14ac:dyDescent="0.2">
      <c r="I2253" s="8"/>
      <c r="J2253" s="8"/>
    </row>
    <row r="2254" spans="9:10" ht="12.75" customHeight="1" x14ac:dyDescent="0.2">
      <c r="I2254" s="8"/>
      <c r="J2254" s="8"/>
    </row>
    <row r="2255" spans="9:10" ht="12.75" customHeight="1" x14ac:dyDescent="0.2">
      <c r="I2255" s="8"/>
      <c r="J2255" s="8"/>
    </row>
    <row r="2256" spans="9:10" ht="12.75" customHeight="1" x14ac:dyDescent="0.2">
      <c r="I2256" s="8"/>
      <c r="J2256" s="8"/>
    </row>
    <row r="2257" spans="9:10" ht="12.75" customHeight="1" x14ac:dyDescent="0.2">
      <c r="I2257" s="8"/>
      <c r="J2257" s="8"/>
    </row>
    <row r="2258" spans="9:10" ht="12.75" customHeight="1" x14ac:dyDescent="0.2">
      <c r="I2258" s="8"/>
      <c r="J2258" s="8"/>
    </row>
    <row r="2259" spans="9:10" ht="12.75" customHeight="1" x14ac:dyDescent="0.2">
      <c r="I2259" s="8"/>
      <c r="J2259" s="8"/>
    </row>
    <row r="2260" spans="9:10" ht="12.75" customHeight="1" x14ac:dyDescent="0.2">
      <c r="I2260" s="8"/>
      <c r="J2260" s="8"/>
    </row>
    <row r="2261" spans="9:10" ht="12.75" customHeight="1" x14ac:dyDescent="0.2">
      <c r="I2261" s="8"/>
      <c r="J2261" s="8"/>
    </row>
    <row r="2262" spans="9:10" ht="12.75" customHeight="1" x14ac:dyDescent="0.2">
      <c r="I2262" s="8"/>
      <c r="J2262" s="8"/>
    </row>
    <row r="2263" spans="9:10" ht="12.75" customHeight="1" x14ac:dyDescent="0.2">
      <c r="I2263" s="8"/>
      <c r="J2263" s="8"/>
    </row>
    <row r="2264" spans="9:10" ht="12.75" customHeight="1" x14ac:dyDescent="0.2">
      <c r="I2264" s="8"/>
      <c r="J2264" s="8"/>
    </row>
    <row r="2265" spans="9:10" ht="12.75" customHeight="1" x14ac:dyDescent="0.2">
      <c r="I2265" s="8"/>
      <c r="J2265" s="8"/>
    </row>
    <row r="2266" spans="9:10" ht="12.75" customHeight="1" x14ac:dyDescent="0.2">
      <c r="I2266" s="8"/>
      <c r="J2266" s="8"/>
    </row>
    <row r="2267" spans="9:10" ht="12.75" customHeight="1" x14ac:dyDescent="0.2">
      <c r="I2267" s="8"/>
      <c r="J2267" s="8"/>
    </row>
    <row r="2268" spans="9:10" ht="12.75" customHeight="1" x14ac:dyDescent="0.2">
      <c r="I2268" s="8"/>
      <c r="J2268" s="8"/>
    </row>
    <row r="2269" spans="9:10" ht="12.75" customHeight="1" x14ac:dyDescent="0.2">
      <c r="I2269" s="8"/>
      <c r="J2269" s="8"/>
    </row>
    <row r="2270" spans="9:10" ht="12.75" customHeight="1" x14ac:dyDescent="0.2">
      <c r="I2270" s="8"/>
      <c r="J2270" s="8"/>
    </row>
    <row r="2271" spans="9:10" ht="12.75" customHeight="1" x14ac:dyDescent="0.2">
      <c r="I2271" s="8"/>
      <c r="J2271" s="8"/>
    </row>
    <row r="2272" spans="9:10" ht="12.75" customHeight="1" x14ac:dyDescent="0.2">
      <c r="I2272" s="8"/>
      <c r="J2272" s="8"/>
    </row>
    <row r="2273" spans="9:10" ht="12.75" customHeight="1" x14ac:dyDescent="0.2">
      <c r="I2273" s="8"/>
      <c r="J2273" s="8"/>
    </row>
    <row r="2274" spans="9:10" ht="12.75" customHeight="1" x14ac:dyDescent="0.2">
      <c r="I2274" s="8"/>
      <c r="J2274" s="8"/>
    </row>
    <row r="2275" spans="9:10" ht="12.75" customHeight="1" x14ac:dyDescent="0.2">
      <c r="I2275" s="8"/>
      <c r="J2275" s="8"/>
    </row>
    <row r="2276" spans="9:10" ht="12.75" customHeight="1" x14ac:dyDescent="0.2">
      <c r="I2276" s="8"/>
      <c r="J2276" s="8"/>
    </row>
    <row r="2277" spans="9:10" ht="12.75" customHeight="1" x14ac:dyDescent="0.2">
      <c r="I2277" s="8"/>
      <c r="J2277" s="8"/>
    </row>
    <row r="2278" spans="9:10" ht="12.75" customHeight="1" x14ac:dyDescent="0.2">
      <c r="I2278" s="8"/>
      <c r="J2278" s="8"/>
    </row>
    <row r="2279" spans="9:10" ht="12.75" customHeight="1" x14ac:dyDescent="0.2">
      <c r="I2279" s="8"/>
      <c r="J2279" s="8"/>
    </row>
    <row r="2280" spans="9:10" ht="12.75" customHeight="1" x14ac:dyDescent="0.2">
      <c r="I2280" s="8"/>
      <c r="J2280" s="8"/>
    </row>
    <row r="2281" spans="9:10" ht="12.75" customHeight="1" x14ac:dyDescent="0.2">
      <c r="I2281" s="8"/>
      <c r="J2281" s="8"/>
    </row>
    <row r="2282" spans="9:10" ht="12.75" customHeight="1" x14ac:dyDescent="0.2">
      <c r="I2282" s="8"/>
      <c r="J2282" s="8"/>
    </row>
    <row r="2283" spans="9:10" ht="12.75" customHeight="1" x14ac:dyDescent="0.2">
      <c r="I2283" s="8"/>
      <c r="J2283" s="8"/>
    </row>
    <row r="2284" spans="9:10" ht="12.75" customHeight="1" x14ac:dyDescent="0.2">
      <c r="I2284" s="8"/>
      <c r="J2284" s="8"/>
    </row>
    <row r="2285" spans="9:10" ht="12.75" customHeight="1" x14ac:dyDescent="0.2">
      <c r="I2285" s="8"/>
      <c r="J2285" s="8"/>
    </row>
    <row r="2286" spans="9:10" ht="12.75" customHeight="1" x14ac:dyDescent="0.2">
      <c r="I2286" s="8"/>
      <c r="J2286" s="8"/>
    </row>
    <row r="2287" spans="9:10" ht="12.75" customHeight="1" x14ac:dyDescent="0.2">
      <c r="I2287" s="8"/>
      <c r="J2287" s="8"/>
    </row>
    <row r="2288" spans="9:10" ht="12.75" customHeight="1" x14ac:dyDescent="0.2">
      <c r="I2288" s="8"/>
      <c r="J2288" s="8"/>
    </row>
    <row r="2289" spans="9:10" ht="12.75" customHeight="1" x14ac:dyDescent="0.2">
      <c r="I2289" s="8"/>
      <c r="J2289" s="8"/>
    </row>
    <row r="2290" spans="9:10" ht="12.75" customHeight="1" x14ac:dyDescent="0.2">
      <c r="I2290" s="8"/>
      <c r="J2290" s="8"/>
    </row>
    <row r="2291" spans="9:10" ht="12.75" customHeight="1" x14ac:dyDescent="0.2">
      <c r="I2291" s="8"/>
      <c r="J2291" s="8"/>
    </row>
    <row r="2292" spans="9:10" ht="12.75" customHeight="1" x14ac:dyDescent="0.2">
      <c r="I2292" s="8"/>
      <c r="J2292" s="8"/>
    </row>
    <row r="2293" spans="9:10" ht="12.75" customHeight="1" x14ac:dyDescent="0.2">
      <c r="I2293" s="8"/>
      <c r="J2293" s="8"/>
    </row>
    <row r="2294" spans="9:10" ht="12.75" customHeight="1" x14ac:dyDescent="0.2">
      <c r="I2294" s="8"/>
      <c r="J2294" s="8"/>
    </row>
    <row r="2295" spans="9:10" ht="12.75" customHeight="1" x14ac:dyDescent="0.2">
      <c r="I2295" s="8"/>
      <c r="J2295" s="8"/>
    </row>
    <row r="2296" spans="9:10" ht="12.75" customHeight="1" x14ac:dyDescent="0.2">
      <c r="I2296" s="8"/>
      <c r="J2296" s="8"/>
    </row>
    <row r="2297" spans="9:10" ht="12.75" customHeight="1" x14ac:dyDescent="0.2">
      <c r="I2297" s="8"/>
      <c r="J2297" s="8"/>
    </row>
    <row r="2298" spans="9:10" ht="12.75" customHeight="1" x14ac:dyDescent="0.2">
      <c r="I2298" s="8"/>
      <c r="J2298" s="8"/>
    </row>
    <row r="2299" spans="9:10" ht="12.75" customHeight="1" x14ac:dyDescent="0.2">
      <c r="I2299" s="8"/>
      <c r="J2299" s="8"/>
    </row>
    <row r="2300" spans="9:10" ht="12.75" customHeight="1" x14ac:dyDescent="0.2">
      <c r="I2300" s="8"/>
      <c r="J2300" s="8"/>
    </row>
    <row r="2301" spans="9:10" ht="12.75" customHeight="1" x14ac:dyDescent="0.2">
      <c r="I2301" s="8"/>
      <c r="J2301" s="8"/>
    </row>
    <row r="2302" spans="9:10" ht="12.75" customHeight="1" x14ac:dyDescent="0.2">
      <c r="I2302" s="8"/>
      <c r="J2302" s="8"/>
    </row>
    <row r="2303" spans="9:10" ht="12.75" customHeight="1" x14ac:dyDescent="0.2">
      <c r="I2303" s="8"/>
      <c r="J2303" s="8"/>
    </row>
    <row r="2304" spans="9:10" ht="12.75" customHeight="1" x14ac:dyDescent="0.2">
      <c r="I2304" s="8"/>
      <c r="J2304" s="8"/>
    </row>
    <row r="2305" spans="9:10" ht="12.75" customHeight="1" x14ac:dyDescent="0.2">
      <c r="I2305" s="8"/>
      <c r="J2305" s="8"/>
    </row>
    <row r="2306" spans="9:10" ht="12.75" customHeight="1" x14ac:dyDescent="0.2">
      <c r="I2306" s="8"/>
      <c r="J2306" s="8"/>
    </row>
    <row r="2307" spans="9:10" ht="12.75" customHeight="1" x14ac:dyDescent="0.2">
      <c r="I2307" s="8"/>
      <c r="J2307" s="8"/>
    </row>
    <row r="2308" spans="9:10" ht="12.75" customHeight="1" x14ac:dyDescent="0.2">
      <c r="I2308" s="8"/>
      <c r="J2308" s="8"/>
    </row>
    <row r="2309" spans="9:10" ht="12.75" customHeight="1" x14ac:dyDescent="0.2">
      <c r="I2309" s="8"/>
      <c r="J2309" s="8"/>
    </row>
    <row r="2310" spans="9:10" ht="12.75" customHeight="1" x14ac:dyDescent="0.2">
      <c r="I2310" s="8"/>
      <c r="J2310" s="8"/>
    </row>
    <row r="2311" spans="9:10" ht="12.75" customHeight="1" x14ac:dyDescent="0.2">
      <c r="I2311" s="8"/>
      <c r="J2311" s="8"/>
    </row>
    <row r="2312" spans="9:10" ht="12.75" customHeight="1" x14ac:dyDescent="0.2">
      <c r="I2312" s="8"/>
      <c r="J2312" s="8"/>
    </row>
    <row r="2313" spans="9:10" ht="12.75" customHeight="1" x14ac:dyDescent="0.2">
      <c r="I2313" s="8"/>
      <c r="J2313" s="8"/>
    </row>
    <row r="2314" spans="9:10" ht="12.75" customHeight="1" x14ac:dyDescent="0.2">
      <c r="I2314" s="8"/>
      <c r="J2314" s="8"/>
    </row>
    <row r="2315" spans="9:10" ht="12.75" customHeight="1" x14ac:dyDescent="0.2">
      <c r="I2315" s="8"/>
      <c r="J2315" s="8"/>
    </row>
    <row r="2316" spans="9:10" ht="12.75" customHeight="1" x14ac:dyDescent="0.2">
      <c r="I2316" s="8"/>
      <c r="J2316" s="8"/>
    </row>
    <row r="2317" spans="9:10" ht="12.75" customHeight="1" x14ac:dyDescent="0.2">
      <c r="I2317" s="8"/>
      <c r="J2317" s="8"/>
    </row>
    <row r="2318" spans="9:10" ht="12.75" customHeight="1" x14ac:dyDescent="0.2">
      <c r="I2318" s="8"/>
      <c r="J2318" s="8"/>
    </row>
    <row r="2319" spans="9:10" ht="12.75" customHeight="1" x14ac:dyDescent="0.2">
      <c r="I2319" s="8"/>
      <c r="J2319" s="8"/>
    </row>
    <row r="2320" spans="9:10" ht="12.75" customHeight="1" x14ac:dyDescent="0.2">
      <c r="I2320" s="8"/>
      <c r="J2320" s="8"/>
    </row>
    <row r="2321" spans="9:10" ht="12.75" customHeight="1" x14ac:dyDescent="0.2">
      <c r="I2321" s="8"/>
      <c r="J2321" s="8"/>
    </row>
    <row r="2322" spans="9:10" ht="12.75" customHeight="1" x14ac:dyDescent="0.2">
      <c r="I2322" s="8"/>
      <c r="J2322" s="8"/>
    </row>
    <row r="2323" spans="9:10" ht="12.75" customHeight="1" x14ac:dyDescent="0.2">
      <c r="I2323" s="8"/>
      <c r="J2323" s="8"/>
    </row>
    <row r="2324" spans="9:10" ht="12.75" customHeight="1" x14ac:dyDescent="0.2">
      <c r="I2324" s="8"/>
      <c r="J2324" s="8"/>
    </row>
    <row r="2325" spans="9:10" ht="12.75" customHeight="1" x14ac:dyDescent="0.2">
      <c r="I2325" s="8"/>
      <c r="J2325" s="8"/>
    </row>
    <row r="2326" spans="9:10" ht="12.75" customHeight="1" x14ac:dyDescent="0.2">
      <c r="I2326" s="8"/>
      <c r="J2326" s="8"/>
    </row>
    <row r="2327" spans="9:10" ht="12.75" customHeight="1" x14ac:dyDescent="0.2">
      <c r="I2327" s="8"/>
      <c r="J2327" s="8"/>
    </row>
    <row r="2328" spans="9:10" ht="12.75" customHeight="1" x14ac:dyDescent="0.2">
      <c r="I2328" s="8"/>
      <c r="J2328" s="8"/>
    </row>
    <row r="2329" spans="9:10" ht="12.75" customHeight="1" x14ac:dyDescent="0.2">
      <c r="I2329" s="8"/>
      <c r="J2329" s="8"/>
    </row>
    <row r="2330" spans="9:10" ht="12.75" customHeight="1" x14ac:dyDescent="0.2">
      <c r="I2330" s="8"/>
      <c r="J2330" s="8"/>
    </row>
    <row r="2331" spans="9:10" ht="12.75" customHeight="1" x14ac:dyDescent="0.2">
      <c r="I2331" s="8"/>
      <c r="J2331" s="8"/>
    </row>
    <row r="2332" spans="9:10" ht="12.75" customHeight="1" x14ac:dyDescent="0.2">
      <c r="I2332" s="8"/>
      <c r="J2332" s="8"/>
    </row>
    <row r="2333" spans="9:10" ht="12.75" customHeight="1" x14ac:dyDescent="0.2">
      <c r="I2333" s="8"/>
      <c r="J2333" s="8"/>
    </row>
    <row r="2334" spans="9:10" ht="12.75" customHeight="1" x14ac:dyDescent="0.2">
      <c r="I2334" s="8"/>
      <c r="J2334" s="8"/>
    </row>
    <row r="2335" spans="9:10" ht="12.75" customHeight="1" x14ac:dyDescent="0.2">
      <c r="I2335" s="8"/>
      <c r="J2335" s="8"/>
    </row>
    <row r="2336" spans="9:10" ht="12.75" customHeight="1" x14ac:dyDescent="0.2">
      <c r="I2336" s="8"/>
      <c r="J2336" s="8"/>
    </row>
    <row r="2337" spans="9:10" ht="12.75" customHeight="1" x14ac:dyDescent="0.2">
      <c r="I2337" s="8"/>
      <c r="J2337" s="8"/>
    </row>
    <row r="2338" spans="9:10" ht="12.75" customHeight="1" x14ac:dyDescent="0.2">
      <c r="I2338" s="8"/>
      <c r="J2338" s="8"/>
    </row>
    <row r="2339" spans="9:10" ht="12.75" customHeight="1" x14ac:dyDescent="0.2">
      <c r="I2339" s="8"/>
      <c r="J2339" s="8"/>
    </row>
    <row r="2340" spans="9:10" ht="12.75" customHeight="1" x14ac:dyDescent="0.2">
      <c r="I2340" s="8"/>
      <c r="J2340" s="8"/>
    </row>
    <row r="2341" spans="9:10" ht="12.75" customHeight="1" x14ac:dyDescent="0.2">
      <c r="I2341" s="8"/>
      <c r="J2341" s="8"/>
    </row>
    <row r="2342" spans="9:10" ht="12.75" customHeight="1" x14ac:dyDescent="0.2">
      <c r="I2342" s="8"/>
      <c r="J2342" s="8"/>
    </row>
    <row r="2343" spans="9:10" ht="12.75" customHeight="1" x14ac:dyDescent="0.2">
      <c r="I2343" s="8"/>
      <c r="J2343" s="8"/>
    </row>
    <row r="2344" spans="9:10" ht="12.75" customHeight="1" x14ac:dyDescent="0.2">
      <c r="I2344" s="8"/>
      <c r="J2344" s="8"/>
    </row>
    <row r="2345" spans="9:10" ht="12.75" customHeight="1" x14ac:dyDescent="0.2">
      <c r="I2345" s="8"/>
      <c r="J2345" s="8"/>
    </row>
    <row r="2346" spans="9:10" ht="12.75" customHeight="1" x14ac:dyDescent="0.2">
      <c r="I2346" s="8"/>
      <c r="J2346" s="8"/>
    </row>
    <row r="2347" spans="9:10" ht="12.75" customHeight="1" x14ac:dyDescent="0.2">
      <c r="I2347" s="8"/>
      <c r="J2347" s="8"/>
    </row>
    <row r="2348" spans="9:10" ht="12.75" customHeight="1" x14ac:dyDescent="0.2">
      <c r="I2348" s="8"/>
      <c r="J2348" s="8"/>
    </row>
    <row r="2349" spans="9:10" ht="12.75" customHeight="1" x14ac:dyDescent="0.2">
      <c r="I2349" s="8"/>
      <c r="J2349" s="8"/>
    </row>
    <row r="2350" spans="9:10" ht="12.75" customHeight="1" x14ac:dyDescent="0.2">
      <c r="I2350" s="8"/>
      <c r="J2350" s="8"/>
    </row>
    <row r="2351" spans="9:10" ht="12.75" customHeight="1" x14ac:dyDescent="0.2">
      <c r="I2351" s="8"/>
      <c r="J2351" s="8"/>
    </row>
    <row r="2352" spans="9:10" ht="12.75" customHeight="1" x14ac:dyDescent="0.2">
      <c r="I2352" s="8"/>
      <c r="J2352" s="8"/>
    </row>
    <row r="2353" spans="9:10" ht="12.75" customHeight="1" x14ac:dyDescent="0.2">
      <c r="I2353" s="8"/>
      <c r="J2353" s="8"/>
    </row>
    <row r="2354" spans="9:10" ht="12.75" customHeight="1" x14ac:dyDescent="0.2">
      <c r="I2354" s="8"/>
      <c r="J2354" s="8"/>
    </row>
    <row r="2355" spans="9:10" ht="12.75" customHeight="1" x14ac:dyDescent="0.2">
      <c r="I2355" s="8"/>
      <c r="J2355" s="8"/>
    </row>
    <row r="2356" spans="9:10" ht="12.75" customHeight="1" x14ac:dyDescent="0.2">
      <c r="I2356" s="8"/>
      <c r="J2356" s="8"/>
    </row>
    <row r="2357" spans="9:10" ht="12.75" customHeight="1" x14ac:dyDescent="0.2">
      <c r="I2357" s="8"/>
      <c r="J2357" s="8"/>
    </row>
    <row r="2358" spans="9:10" ht="12.75" customHeight="1" x14ac:dyDescent="0.2">
      <c r="I2358" s="8"/>
      <c r="J2358" s="8"/>
    </row>
    <row r="2359" spans="9:10" ht="12.75" customHeight="1" x14ac:dyDescent="0.2">
      <c r="I2359" s="8"/>
      <c r="J2359" s="8"/>
    </row>
    <row r="2360" spans="9:10" ht="12.75" customHeight="1" x14ac:dyDescent="0.2">
      <c r="I2360" s="8"/>
      <c r="J2360" s="8"/>
    </row>
    <row r="2361" spans="9:10" ht="12.75" customHeight="1" x14ac:dyDescent="0.2">
      <c r="I2361" s="8"/>
      <c r="J2361" s="8"/>
    </row>
    <row r="2362" spans="9:10" ht="12.75" customHeight="1" x14ac:dyDescent="0.2">
      <c r="I2362" s="8"/>
      <c r="J2362" s="8"/>
    </row>
    <row r="2363" spans="9:10" ht="12.75" customHeight="1" x14ac:dyDescent="0.2">
      <c r="I2363" s="8"/>
      <c r="J2363" s="8"/>
    </row>
    <row r="2364" spans="9:10" ht="12.75" customHeight="1" x14ac:dyDescent="0.2">
      <c r="I2364" s="8"/>
      <c r="J2364" s="8"/>
    </row>
    <row r="2365" spans="9:10" ht="12.75" customHeight="1" x14ac:dyDescent="0.2">
      <c r="I2365" s="8"/>
      <c r="J2365" s="8"/>
    </row>
    <row r="2366" spans="9:10" ht="12.75" customHeight="1" x14ac:dyDescent="0.2">
      <c r="I2366" s="8"/>
      <c r="J2366" s="8"/>
    </row>
    <row r="2367" spans="9:10" ht="12.75" customHeight="1" x14ac:dyDescent="0.2">
      <c r="I2367" s="8"/>
      <c r="J2367" s="8"/>
    </row>
    <row r="2368" spans="9:10" ht="12.75" customHeight="1" x14ac:dyDescent="0.2">
      <c r="I2368" s="8"/>
      <c r="J2368" s="8"/>
    </row>
    <row r="2369" spans="9:10" ht="12.75" customHeight="1" x14ac:dyDescent="0.2">
      <c r="I2369" s="8"/>
      <c r="J2369" s="8"/>
    </row>
    <row r="2370" spans="9:10" ht="12.75" customHeight="1" x14ac:dyDescent="0.2">
      <c r="I2370" s="8"/>
      <c r="J2370" s="8"/>
    </row>
    <row r="2371" spans="9:10" ht="12.75" customHeight="1" x14ac:dyDescent="0.2">
      <c r="I2371" s="8"/>
      <c r="J2371" s="8"/>
    </row>
    <row r="2372" spans="9:10" ht="12.75" customHeight="1" x14ac:dyDescent="0.2">
      <c r="I2372" s="8"/>
      <c r="J2372" s="8"/>
    </row>
    <row r="2373" spans="9:10" ht="12.75" customHeight="1" x14ac:dyDescent="0.2">
      <c r="I2373" s="8"/>
      <c r="J2373" s="8"/>
    </row>
    <row r="2374" spans="9:10" ht="12.75" customHeight="1" x14ac:dyDescent="0.2">
      <c r="I2374" s="8"/>
      <c r="J2374" s="8"/>
    </row>
    <row r="2375" spans="9:10" ht="12.75" customHeight="1" x14ac:dyDescent="0.2">
      <c r="I2375" s="8"/>
      <c r="J2375" s="8"/>
    </row>
    <row r="2376" spans="9:10" ht="12.75" customHeight="1" x14ac:dyDescent="0.2">
      <c r="I2376" s="8"/>
      <c r="J2376" s="8"/>
    </row>
    <row r="2377" spans="9:10" ht="12.75" customHeight="1" x14ac:dyDescent="0.2">
      <c r="I2377" s="8"/>
      <c r="J2377" s="8"/>
    </row>
    <row r="2378" spans="9:10" ht="12.75" customHeight="1" x14ac:dyDescent="0.2">
      <c r="I2378" s="8"/>
      <c r="J2378" s="8"/>
    </row>
    <row r="2379" spans="9:10" ht="12.75" customHeight="1" x14ac:dyDescent="0.2">
      <c r="I2379" s="8"/>
      <c r="J2379" s="8"/>
    </row>
    <row r="2380" spans="9:10" ht="12.75" customHeight="1" x14ac:dyDescent="0.2">
      <c r="I2380" s="8"/>
      <c r="J2380" s="8"/>
    </row>
    <row r="2381" spans="9:10" ht="12.75" customHeight="1" x14ac:dyDescent="0.2">
      <c r="I2381" s="8"/>
      <c r="J2381" s="8"/>
    </row>
    <row r="2382" spans="9:10" ht="12.75" customHeight="1" x14ac:dyDescent="0.2">
      <c r="I2382" s="8"/>
      <c r="J2382" s="8"/>
    </row>
    <row r="2383" spans="9:10" ht="12.75" customHeight="1" x14ac:dyDescent="0.2">
      <c r="I2383" s="8"/>
      <c r="J2383" s="8"/>
    </row>
    <row r="2384" spans="9:10" ht="12.75" customHeight="1" x14ac:dyDescent="0.2">
      <c r="I2384" s="8"/>
      <c r="J2384" s="8"/>
    </row>
    <row r="2385" spans="9:10" ht="12.75" customHeight="1" x14ac:dyDescent="0.2">
      <c r="I2385" s="8"/>
      <c r="J2385" s="8"/>
    </row>
    <row r="2386" spans="9:10" ht="12.75" customHeight="1" x14ac:dyDescent="0.2">
      <c r="I2386" s="8"/>
      <c r="J2386" s="8"/>
    </row>
    <row r="2387" spans="9:10" ht="12.75" customHeight="1" x14ac:dyDescent="0.2">
      <c r="I2387" s="8"/>
      <c r="J2387" s="8"/>
    </row>
    <row r="2388" spans="9:10" ht="12.75" customHeight="1" x14ac:dyDescent="0.2">
      <c r="I2388" s="8"/>
      <c r="J2388" s="8"/>
    </row>
    <row r="2389" spans="9:10" ht="12.75" customHeight="1" x14ac:dyDescent="0.2">
      <c r="I2389" s="8"/>
      <c r="J2389" s="8"/>
    </row>
    <row r="2390" spans="9:10" ht="12.75" customHeight="1" x14ac:dyDescent="0.2">
      <c r="I2390" s="8"/>
      <c r="J2390" s="8"/>
    </row>
    <row r="2391" spans="9:10" ht="12.75" customHeight="1" x14ac:dyDescent="0.2">
      <c r="I2391" s="8"/>
      <c r="J2391" s="8"/>
    </row>
    <row r="2392" spans="9:10" ht="12.75" customHeight="1" x14ac:dyDescent="0.2">
      <c r="I2392" s="8"/>
      <c r="J2392" s="8"/>
    </row>
    <row r="2393" spans="9:10" ht="12.75" customHeight="1" x14ac:dyDescent="0.2">
      <c r="I2393" s="8"/>
      <c r="J2393" s="8"/>
    </row>
    <row r="2394" spans="9:10" ht="12.75" customHeight="1" x14ac:dyDescent="0.2">
      <c r="I2394" s="8"/>
      <c r="J2394" s="8"/>
    </row>
    <row r="2395" spans="9:10" ht="12.75" customHeight="1" x14ac:dyDescent="0.2">
      <c r="I2395" s="8"/>
      <c r="J2395" s="8"/>
    </row>
    <row r="2396" spans="9:10" ht="12.75" customHeight="1" x14ac:dyDescent="0.2">
      <c r="I2396" s="8"/>
      <c r="J2396" s="8"/>
    </row>
    <row r="2397" spans="9:10" ht="12.75" customHeight="1" x14ac:dyDescent="0.2">
      <c r="I2397" s="8"/>
      <c r="J2397" s="8"/>
    </row>
    <row r="2398" spans="9:10" ht="12.75" customHeight="1" x14ac:dyDescent="0.2">
      <c r="I2398" s="8"/>
      <c r="J2398" s="8"/>
    </row>
    <row r="2399" spans="9:10" ht="12.75" customHeight="1" x14ac:dyDescent="0.2">
      <c r="I2399" s="8"/>
      <c r="J2399" s="8"/>
    </row>
    <row r="2400" spans="9:10" ht="12.75" customHeight="1" x14ac:dyDescent="0.2">
      <c r="I2400" s="8"/>
      <c r="J2400" s="8"/>
    </row>
    <row r="2401" spans="9:10" ht="12.75" customHeight="1" x14ac:dyDescent="0.2">
      <c r="I2401" s="8"/>
      <c r="J2401" s="8"/>
    </row>
    <row r="2402" spans="9:10" ht="12.75" customHeight="1" x14ac:dyDescent="0.2">
      <c r="I2402" s="8"/>
      <c r="J2402" s="8"/>
    </row>
    <row r="2403" spans="9:10" ht="12.75" customHeight="1" x14ac:dyDescent="0.2">
      <c r="I2403" s="8"/>
      <c r="J2403" s="8"/>
    </row>
    <row r="2404" spans="9:10" ht="12.75" customHeight="1" x14ac:dyDescent="0.2">
      <c r="I2404" s="8"/>
      <c r="J2404" s="8"/>
    </row>
    <row r="2405" spans="9:10" ht="12.75" customHeight="1" x14ac:dyDescent="0.2">
      <c r="I2405" s="8"/>
      <c r="J2405" s="8"/>
    </row>
    <row r="2406" spans="9:10" ht="12.75" customHeight="1" x14ac:dyDescent="0.2">
      <c r="I2406" s="8"/>
      <c r="J2406" s="8"/>
    </row>
    <row r="2407" spans="9:10" ht="12.75" customHeight="1" x14ac:dyDescent="0.2">
      <c r="I2407" s="8"/>
      <c r="J2407" s="8"/>
    </row>
    <row r="2408" spans="9:10" ht="12.75" customHeight="1" x14ac:dyDescent="0.2">
      <c r="I2408" s="8"/>
      <c r="J2408" s="8"/>
    </row>
    <row r="2409" spans="9:10" ht="12.75" customHeight="1" x14ac:dyDescent="0.2">
      <c r="I2409" s="8"/>
      <c r="J2409" s="8"/>
    </row>
    <row r="2410" spans="9:10" ht="12.75" customHeight="1" x14ac:dyDescent="0.2">
      <c r="I2410" s="8"/>
      <c r="J2410" s="8"/>
    </row>
    <row r="2411" spans="9:10" ht="12.75" customHeight="1" x14ac:dyDescent="0.2">
      <c r="I2411" s="8"/>
      <c r="J2411" s="8"/>
    </row>
    <row r="2412" spans="9:10" ht="12.75" customHeight="1" x14ac:dyDescent="0.2">
      <c r="I2412" s="8"/>
      <c r="J2412" s="8"/>
    </row>
    <row r="2413" spans="9:10" ht="12.75" customHeight="1" x14ac:dyDescent="0.2">
      <c r="I2413" s="8"/>
      <c r="J2413" s="8"/>
    </row>
    <row r="2414" spans="9:10" ht="12.75" customHeight="1" x14ac:dyDescent="0.2">
      <c r="I2414" s="8"/>
      <c r="J2414" s="8"/>
    </row>
    <row r="2415" spans="9:10" ht="12.75" customHeight="1" x14ac:dyDescent="0.2">
      <c r="I2415" s="8"/>
      <c r="J2415" s="8"/>
    </row>
    <row r="2416" spans="9:10" ht="12.75" customHeight="1" x14ac:dyDescent="0.2">
      <c r="I2416" s="8"/>
      <c r="J2416" s="8"/>
    </row>
    <row r="2417" spans="9:10" ht="12.75" customHeight="1" x14ac:dyDescent="0.2">
      <c r="I2417" s="8"/>
      <c r="J2417" s="8"/>
    </row>
    <row r="2418" spans="9:10" ht="12.75" customHeight="1" x14ac:dyDescent="0.2">
      <c r="I2418" s="8"/>
      <c r="J2418" s="8"/>
    </row>
    <row r="2419" spans="9:10" ht="12.75" customHeight="1" x14ac:dyDescent="0.2">
      <c r="I2419" s="8"/>
      <c r="J2419" s="8"/>
    </row>
    <row r="2420" spans="9:10" ht="12.75" customHeight="1" x14ac:dyDescent="0.2">
      <c r="I2420" s="8"/>
      <c r="J2420" s="8"/>
    </row>
    <row r="2421" spans="9:10" ht="12.75" customHeight="1" x14ac:dyDescent="0.2">
      <c r="I2421" s="8"/>
      <c r="J2421" s="8"/>
    </row>
    <row r="2422" spans="9:10" ht="12.75" customHeight="1" x14ac:dyDescent="0.2">
      <c r="I2422" s="8"/>
      <c r="J2422" s="8"/>
    </row>
    <row r="2423" spans="9:10" ht="12.75" customHeight="1" x14ac:dyDescent="0.2">
      <c r="I2423" s="8"/>
      <c r="J2423" s="8"/>
    </row>
    <row r="2424" spans="9:10" ht="12.75" customHeight="1" x14ac:dyDescent="0.2">
      <c r="I2424" s="8"/>
      <c r="J2424" s="8"/>
    </row>
    <row r="2425" spans="9:10" ht="12.75" customHeight="1" x14ac:dyDescent="0.2">
      <c r="I2425" s="8"/>
      <c r="J2425" s="8"/>
    </row>
    <row r="2426" spans="9:10" ht="12.75" customHeight="1" x14ac:dyDescent="0.2">
      <c r="I2426" s="8"/>
      <c r="J2426" s="8"/>
    </row>
    <row r="2427" spans="9:10" ht="12.75" customHeight="1" x14ac:dyDescent="0.2">
      <c r="I2427" s="8"/>
      <c r="J2427" s="8"/>
    </row>
    <row r="2428" spans="9:10" ht="12.75" customHeight="1" x14ac:dyDescent="0.2">
      <c r="I2428" s="8"/>
      <c r="J2428" s="8"/>
    </row>
    <row r="2429" spans="9:10" ht="12.75" customHeight="1" x14ac:dyDescent="0.2">
      <c r="I2429" s="8"/>
      <c r="J2429" s="8"/>
    </row>
    <row r="2430" spans="9:10" ht="12.75" customHeight="1" x14ac:dyDescent="0.2">
      <c r="I2430" s="8"/>
      <c r="J2430" s="8"/>
    </row>
    <row r="2431" spans="9:10" ht="12.75" customHeight="1" x14ac:dyDescent="0.2">
      <c r="I2431" s="8"/>
      <c r="J2431" s="8"/>
    </row>
    <row r="2432" spans="9:10" ht="12.75" customHeight="1" x14ac:dyDescent="0.2">
      <c r="I2432" s="8"/>
      <c r="J2432" s="8"/>
    </row>
    <row r="2433" spans="9:10" ht="12.75" customHeight="1" x14ac:dyDescent="0.2">
      <c r="I2433" s="8"/>
      <c r="J2433" s="8"/>
    </row>
    <row r="2434" spans="9:10" ht="12.75" customHeight="1" x14ac:dyDescent="0.2">
      <c r="I2434" s="8"/>
      <c r="J2434" s="8"/>
    </row>
    <row r="2435" spans="9:10" ht="12.75" customHeight="1" x14ac:dyDescent="0.2">
      <c r="I2435" s="8"/>
      <c r="J2435" s="8"/>
    </row>
    <row r="2436" spans="9:10" ht="12.75" customHeight="1" x14ac:dyDescent="0.2">
      <c r="I2436" s="8"/>
      <c r="J2436" s="8"/>
    </row>
    <row r="2437" spans="9:10" ht="12.75" customHeight="1" x14ac:dyDescent="0.2">
      <c r="I2437" s="8"/>
      <c r="J2437" s="8"/>
    </row>
    <row r="2438" spans="9:10" ht="12.75" customHeight="1" x14ac:dyDescent="0.2">
      <c r="I2438" s="8"/>
      <c r="J2438" s="8"/>
    </row>
    <row r="2439" spans="9:10" ht="12.75" customHeight="1" x14ac:dyDescent="0.2">
      <c r="I2439" s="8"/>
      <c r="J2439" s="8"/>
    </row>
    <row r="2440" spans="9:10" ht="12.75" customHeight="1" x14ac:dyDescent="0.2">
      <c r="I2440" s="8"/>
      <c r="J2440" s="8"/>
    </row>
    <row r="2441" spans="9:10" ht="12.75" customHeight="1" x14ac:dyDescent="0.2">
      <c r="I2441" s="8"/>
      <c r="J2441" s="8"/>
    </row>
    <row r="2442" spans="9:10" ht="12.75" customHeight="1" x14ac:dyDescent="0.2">
      <c r="I2442" s="8"/>
      <c r="J2442" s="8"/>
    </row>
    <row r="2443" spans="9:10" ht="12.75" customHeight="1" x14ac:dyDescent="0.2">
      <c r="I2443" s="8"/>
      <c r="J2443" s="8"/>
    </row>
    <row r="2444" spans="9:10" ht="12.75" customHeight="1" x14ac:dyDescent="0.2">
      <c r="I2444" s="8"/>
      <c r="J2444" s="8"/>
    </row>
    <row r="2445" spans="9:10" ht="12.75" customHeight="1" x14ac:dyDescent="0.2">
      <c r="I2445" s="8"/>
      <c r="J2445" s="8"/>
    </row>
    <row r="2446" spans="9:10" ht="12.75" customHeight="1" x14ac:dyDescent="0.2">
      <c r="I2446" s="8"/>
      <c r="J2446" s="8"/>
    </row>
    <row r="2447" spans="9:10" ht="12.75" customHeight="1" x14ac:dyDescent="0.2">
      <c r="I2447" s="8"/>
      <c r="J2447" s="8"/>
    </row>
    <row r="2448" spans="9:10" ht="12.75" customHeight="1" x14ac:dyDescent="0.2">
      <c r="I2448" s="8"/>
      <c r="J2448" s="8"/>
    </row>
    <row r="2449" spans="9:10" ht="12.75" customHeight="1" x14ac:dyDescent="0.2">
      <c r="I2449" s="8"/>
      <c r="J2449" s="8"/>
    </row>
    <row r="2450" spans="9:10" ht="12.75" customHeight="1" x14ac:dyDescent="0.2">
      <c r="I2450" s="8"/>
      <c r="J2450" s="8"/>
    </row>
    <row r="2451" spans="9:10" ht="12.75" customHeight="1" x14ac:dyDescent="0.2">
      <c r="I2451" s="8"/>
      <c r="J2451" s="8"/>
    </row>
    <row r="2452" spans="9:10" ht="12.75" customHeight="1" x14ac:dyDescent="0.2">
      <c r="I2452" s="8"/>
      <c r="J2452" s="8"/>
    </row>
    <row r="2453" spans="9:10" ht="12.75" customHeight="1" x14ac:dyDescent="0.2">
      <c r="I2453" s="8"/>
      <c r="J2453" s="8"/>
    </row>
    <row r="2454" spans="9:10" ht="12.75" customHeight="1" x14ac:dyDescent="0.2">
      <c r="I2454" s="8"/>
      <c r="J2454" s="8"/>
    </row>
    <row r="2455" spans="9:10" ht="12.75" customHeight="1" x14ac:dyDescent="0.2">
      <c r="I2455" s="8"/>
      <c r="J2455" s="8"/>
    </row>
    <row r="2456" spans="9:10" ht="12.75" customHeight="1" x14ac:dyDescent="0.2">
      <c r="I2456" s="8"/>
      <c r="J2456" s="8"/>
    </row>
    <row r="2457" spans="9:10" ht="12.75" customHeight="1" x14ac:dyDescent="0.2">
      <c r="I2457" s="8"/>
      <c r="J2457" s="8"/>
    </row>
    <row r="2458" spans="9:10" ht="12.75" customHeight="1" x14ac:dyDescent="0.2">
      <c r="I2458" s="8"/>
      <c r="J2458" s="8"/>
    </row>
    <row r="2459" spans="9:10" ht="12.75" customHeight="1" x14ac:dyDescent="0.2">
      <c r="I2459" s="8"/>
      <c r="J2459" s="8"/>
    </row>
    <row r="2460" spans="9:10" ht="12.75" customHeight="1" x14ac:dyDescent="0.2">
      <c r="I2460" s="8"/>
      <c r="J2460" s="8"/>
    </row>
    <row r="2461" spans="9:10" ht="12.75" customHeight="1" x14ac:dyDescent="0.2">
      <c r="I2461" s="8"/>
      <c r="J2461" s="8"/>
    </row>
    <row r="2462" spans="9:10" ht="12.75" customHeight="1" x14ac:dyDescent="0.2">
      <c r="I2462" s="8"/>
      <c r="J2462" s="8"/>
    </row>
    <row r="2463" spans="9:10" ht="12.75" customHeight="1" x14ac:dyDescent="0.2">
      <c r="I2463" s="8"/>
      <c r="J2463" s="8"/>
    </row>
    <row r="2464" spans="9:10" ht="12.75" customHeight="1" x14ac:dyDescent="0.2">
      <c r="I2464" s="8"/>
      <c r="J2464" s="8"/>
    </row>
    <row r="2465" spans="9:10" ht="12.75" customHeight="1" x14ac:dyDescent="0.2">
      <c r="I2465" s="8"/>
      <c r="J2465" s="8"/>
    </row>
    <row r="2466" spans="9:10" ht="12.75" customHeight="1" x14ac:dyDescent="0.2">
      <c r="I2466" s="8"/>
      <c r="J2466" s="8"/>
    </row>
    <row r="2467" spans="9:10" ht="12.75" customHeight="1" x14ac:dyDescent="0.2">
      <c r="I2467" s="8"/>
      <c r="J2467" s="8"/>
    </row>
    <row r="2468" spans="9:10" ht="12.75" customHeight="1" x14ac:dyDescent="0.2">
      <c r="I2468" s="8"/>
      <c r="J2468" s="8"/>
    </row>
    <row r="2469" spans="9:10" ht="12.75" customHeight="1" x14ac:dyDescent="0.2">
      <c r="I2469" s="8"/>
      <c r="J2469" s="8"/>
    </row>
    <row r="2470" spans="9:10" ht="12.75" customHeight="1" x14ac:dyDescent="0.2">
      <c r="I2470" s="8"/>
      <c r="J2470" s="8"/>
    </row>
    <row r="2471" spans="9:10" ht="12.75" customHeight="1" x14ac:dyDescent="0.2">
      <c r="I2471" s="8"/>
      <c r="J2471" s="8"/>
    </row>
    <row r="2472" spans="9:10" ht="12.75" customHeight="1" x14ac:dyDescent="0.2">
      <c r="I2472" s="8"/>
      <c r="J2472" s="8"/>
    </row>
    <row r="2473" spans="9:10" ht="12.75" customHeight="1" x14ac:dyDescent="0.2">
      <c r="I2473" s="8"/>
      <c r="J2473" s="8"/>
    </row>
    <row r="2474" spans="9:10" ht="12.75" customHeight="1" x14ac:dyDescent="0.2">
      <c r="I2474" s="8"/>
      <c r="J2474" s="8"/>
    </row>
    <row r="2475" spans="9:10" ht="12.75" customHeight="1" x14ac:dyDescent="0.2">
      <c r="I2475" s="8"/>
      <c r="J2475" s="8"/>
    </row>
    <row r="2476" spans="9:10" ht="12.75" customHeight="1" x14ac:dyDescent="0.2">
      <c r="I2476" s="8"/>
      <c r="J2476" s="8"/>
    </row>
    <row r="2477" spans="9:10" ht="12.75" customHeight="1" x14ac:dyDescent="0.2">
      <c r="I2477" s="8"/>
      <c r="J2477" s="8"/>
    </row>
    <row r="2478" spans="9:10" ht="12.75" customHeight="1" x14ac:dyDescent="0.2">
      <c r="I2478" s="8"/>
      <c r="J2478" s="8"/>
    </row>
    <row r="2479" spans="9:10" ht="12.75" customHeight="1" x14ac:dyDescent="0.2">
      <c r="I2479" s="8"/>
      <c r="J2479" s="8"/>
    </row>
    <row r="2480" spans="9:10" ht="12.75" customHeight="1" x14ac:dyDescent="0.2">
      <c r="I2480" s="8"/>
      <c r="J2480" s="8"/>
    </row>
    <row r="2481" spans="9:10" ht="12.75" customHeight="1" x14ac:dyDescent="0.2">
      <c r="I2481" s="8"/>
      <c r="J2481" s="8"/>
    </row>
    <row r="2482" spans="9:10" ht="12.75" customHeight="1" x14ac:dyDescent="0.2">
      <c r="I2482" s="8"/>
      <c r="J2482" s="8"/>
    </row>
    <row r="2483" spans="9:10" ht="12.75" customHeight="1" x14ac:dyDescent="0.2">
      <c r="I2483" s="8"/>
      <c r="J2483" s="8"/>
    </row>
    <row r="2484" spans="9:10" ht="12.75" customHeight="1" x14ac:dyDescent="0.2">
      <c r="I2484" s="8"/>
      <c r="J2484" s="8"/>
    </row>
    <row r="2485" spans="9:10" ht="12.75" customHeight="1" x14ac:dyDescent="0.2">
      <c r="I2485" s="8"/>
      <c r="J2485" s="8"/>
    </row>
    <row r="2486" spans="9:10" ht="12.75" customHeight="1" x14ac:dyDescent="0.2">
      <c r="I2486" s="8"/>
      <c r="J2486" s="8"/>
    </row>
    <row r="2487" spans="9:10" ht="12.75" customHeight="1" x14ac:dyDescent="0.2">
      <c r="I2487" s="8"/>
      <c r="J2487" s="8"/>
    </row>
    <row r="2488" spans="9:10" ht="12.75" customHeight="1" x14ac:dyDescent="0.2">
      <c r="I2488" s="8"/>
      <c r="J2488" s="8"/>
    </row>
    <row r="2489" spans="9:10" ht="12.75" customHeight="1" x14ac:dyDescent="0.2">
      <c r="I2489" s="8"/>
      <c r="J2489" s="8"/>
    </row>
    <row r="2490" spans="9:10" ht="12.75" customHeight="1" x14ac:dyDescent="0.2">
      <c r="I2490" s="8"/>
      <c r="J2490" s="8"/>
    </row>
    <row r="2491" spans="9:10" ht="12.75" customHeight="1" x14ac:dyDescent="0.2">
      <c r="I2491" s="8"/>
      <c r="J2491" s="8"/>
    </row>
    <row r="2492" spans="9:10" ht="12.75" customHeight="1" x14ac:dyDescent="0.2">
      <c r="I2492" s="8"/>
      <c r="J2492" s="8"/>
    </row>
    <row r="2493" spans="9:10" ht="12.75" customHeight="1" x14ac:dyDescent="0.2">
      <c r="I2493" s="8"/>
      <c r="J2493" s="8"/>
    </row>
    <row r="2494" spans="9:10" ht="12.75" customHeight="1" x14ac:dyDescent="0.2">
      <c r="I2494" s="8"/>
      <c r="J2494" s="8"/>
    </row>
    <row r="2495" spans="9:10" ht="12.75" customHeight="1" x14ac:dyDescent="0.2">
      <c r="I2495" s="8"/>
      <c r="J2495" s="8"/>
    </row>
    <row r="2496" spans="9:10" ht="12.75" customHeight="1" x14ac:dyDescent="0.2">
      <c r="I2496" s="8"/>
      <c r="J2496" s="8"/>
    </row>
    <row r="2497" spans="9:10" ht="12.75" customHeight="1" x14ac:dyDescent="0.2">
      <c r="I2497" s="8"/>
      <c r="J2497" s="8"/>
    </row>
    <row r="2498" spans="9:10" ht="12.75" customHeight="1" x14ac:dyDescent="0.2">
      <c r="I2498" s="8"/>
      <c r="J2498" s="8"/>
    </row>
    <row r="2499" spans="9:10" ht="12.75" customHeight="1" x14ac:dyDescent="0.2">
      <c r="I2499" s="8"/>
      <c r="J2499" s="8"/>
    </row>
    <row r="2500" spans="9:10" ht="12.75" customHeight="1" x14ac:dyDescent="0.2">
      <c r="I2500" s="8"/>
      <c r="J2500" s="8"/>
    </row>
    <row r="2501" spans="9:10" ht="12.75" customHeight="1" x14ac:dyDescent="0.2">
      <c r="I2501" s="8"/>
      <c r="J2501" s="8"/>
    </row>
    <row r="2502" spans="9:10" ht="12.75" customHeight="1" x14ac:dyDescent="0.2">
      <c r="I2502" s="8"/>
      <c r="J2502" s="8"/>
    </row>
    <row r="2503" spans="9:10" ht="12.75" customHeight="1" x14ac:dyDescent="0.2">
      <c r="I2503" s="8"/>
      <c r="J2503" s="8"/>
    </row>
    <row r="2504" spans="9:10" ht="12.75" customHeight="1" x14ac:dyDescent="0.2">
      <c r="I2504" s="8"/>
      <c r="J2504" s="8"/>
    </row>
    <row r="2505" spans="9:10" ht="12.75" customHeight="1" x14ac:dyDescent="0.2">
      <c r="I2505" s="8"/>
      <c r="J2505" s="8"/>
    </row>
    <row r="2506" spans="9:10" ht="12.75" customHeight="1" x14ac:dyDescent="0.2">
      <c r="I2506" s="8"/>
      <c r="J2506" s="8"/>
    </row>
    <row r="2507" spans="9:10" ht="12.75" customHeight="1" x14ac:dyDescent="0.2">
      <c r="I2507" s="8"/>
      <c r="J2507" s="8"/>
    </row>
    <row r="2508" spans="9:10" ht="12.75" customHeight="1" x14ac:dyDescent="0.2">
      <c r="I2508" s="8"/>
      <c r="J2508" s="8"/>
    </row>
    <row r="2509" spans="9:10" ht="12.75" customHeight="1" x14ac:dyDescent="0.2">
      <c r="I2509" s="8"/>
      <c r="J2509" s="8"/>
    </row>
    <row r="2510" spans="9:10" ht="12.75" customHeight="1" x14ac:dyDescent="0.2">
      <c r="I2510" s="8"/>
      <c r="J2510" s="8"/>
    </row>
    <row r="2511" spans="9:10" ht="12.75" customHeight="1" x14ac:dyDescent="0.2">
      <c r="I2511" s="8"/>
      <c r="J2511" s="8"/>
    </row>
    <row r="2512" spans="9:10" ht="12.75" customHeight="1" x14ac:dyDescent="0.2">
      <c r="I2512" s="8"/>
      <c r="J2512" s="8"/>
    </row>
    <row r="2513" spans="9:10" ht="12.75" customHeight="1" x14ac:dyDescent="0.2">
      <c r="I2513" s="8"/>
      <c r="J2513" s="8"/>
    </row>
    <row r="2514" spans="9:10" ht="12.75" customHeight="1" x14ac:dyDescent="0.2">
      <c r="I2514" s="8"/>
      <c r="J2514" s="8"/>
    </row>
    <row r="2515" spans="9:10" ht="12.75" customHeight="1" x14ac:dyDescent="0.2">
      <c r="I2515" s="8"/>
      <c r="J2515" s="8"/>
    </row>
    <row r="2516" spans="9:10" ht="12.75" customHeight="1" x14ac:dyDescent="0.2">
      <c r="I2516" s="8"/>
      <c r="J2516" s="8"/>
    </row>
    <row r="2517" spans="9:10" ht="12.75" customHeight="1" x14ac:dyDescent="0.2">
      <c r="I2517" s="8"/>
      <c r="J2517" s="8"/>
    </row>
    <row r="2518" spans="9:10" ht="12.75" customHeight="1" x14ac:dyDescent="0.2">
      <c r="I2518" s="8"/>
      <c r="J2518" s="8"/>
    </row>
    <row r="2519" spans="9:10" ht="12.75" customHeight="1" x14ac:dyDescent="0.2">
      <c r="I2519" s="8"/>
      <c r="J2519" s="8"/>
    </row>
    <row r="2520" spans="9:10" ht="12.75" customHeight="1" x14ac:dyDescent="0.2">
      <c r="I2520" s="8"/>
      <c r="J2520" s="8"/>
    </row>
    <row r="2521" spans="9:10" ht="12.75" customHeight="1" x14ac:dyDescent="0.2">
      <c r="I2521" s="8"/>
      <c r="J2521" s="8"/>
    </row>
    <row r="2522" spans="9:10" ht="12.75" customHeight="1" x14ac:dyDescent="0.2">
      <c r="I2522" s="8"/>
      <c r="J2522" s="8"/>
    </row>
    <row r="2523" spans="9:10" ht="12.75" customHeight="1" x14ac:dyDescent="0.2">
      <c r="I2523" s="8"/>
      <c r="J2523" s="8"/>
    </row>
    <row r="2524" spans="9:10" ht="12.75" customHeight="1" x14ac:dyDescent="0.2">
      <c r="I2524" s="8"/>
      <c r="J2524" s="8"/>
    </row>
    <row r="2525" spans="9:10" ht="12.75" customHeight="1" x14ac:dyDescent="0.2">
      <c r="I2525" s="8"/>
      <c r="J2525" s="8"/>
    </row>
    <row r="2526" spans="9:10" ht="12.75" customHeight="1" x14ac:dyDescent="0.2">
      <c r="I2526" s="8"/>
      <c r="J2526" s="8"/>
    </row>
    <row r="2527" spans="9:10" ht="12.75" customHeight="1" x14ac:dyDescent="0.2">
      <c r="I2527" s="8"/>
      <c r="J2527" s="8"/>
    </row>
    <row r="2528" spans="9:10" ht="12.75" customHeight="1" x14ac:dyDescent="0.2">
      <c r="I2528" s="8"/>
      <c r="J2528" s="8"/>
    </row>
    <row r="2529" spans="9:10" ht="12.75" customHeight="1" x14ac:dyDescent="0.2">
      <c r="I2529" s="8"/>
      <c r="J2529" s="8"/>
    </row>
    <row r="2530" spans="9:10" ht="12.75" customHeight="1" x14ac:dyDescent="0.2">
      <c r="I2530" s="8"/>
      <c r="J2530" s="8"/>
    </row>
    <row r="2531" spans="9:10" ht="12.75" customHeight="1" x14ac:dyDescent="0.2">
      <c r="I2531" s="8"/>
      <c r="J2531" s="8"/>
    </row>
    <row r="2532" spans="9:10" ht="12.75" customHeight="1" x14ac:dyDescent="0.2">
      <c r="I2532" s="8"/>
      <c r="J2532" s="8"/>
    </row>
    <row r="2533" spans="9:10" ht="12.75" customHeight="1" x14ac:dyDescent="0.2">
      <c r="I2533" s="8"/>
      <c r="J2533" s="8"/>
    </row>
    <row r="2534" spans="9:10" ht="12.75" customHeight="1" x14ac:dyDescent="0.2">
      <c r="I2534" s="8"/>
      <c r="J2534" s="8"/>
    </row>
    <row r="2535" spans="9:10" ht="12.75" customHeight="1" x14ac:dyDescent="0.2">
      <c r="I2535" s="8"/>
      <c r="J2535" s="8"/>
    </row>
    <row r="2536" spans="9:10" ht="12.75" customHeight="1" x14ac:dyDescent="0.2">
      <c r="I2536" s="8"/>
      <c r="J2536" s="8"/>
    </row>
    <row r="2537" spans="9:10" ht="12.75" customHeight="1" x14ac:dyDescent="0.2">
      <c r="I2537" s="8"/>
      <c r="J2537" s="8"/>
    </row>
    <row r="2538" spans="9:10" ht="12.75" customHeight="1" x14ac:dyDescent="0.2">
      <c r="I2538" s="8"/>
      <c r="J2538" s="8"/>
    </row>
    <row r="2539" spans="9:10" ht="12.75" customHeight="1" x14ac:dyDescent="0.2">
      <c r="I2539" s="8"/>
      <c r="J2539" s="8"/>
    </row>
    <row r="2540" spans="9:10" ht="12.75" customHeight="1" x14ac:dyDescent="0.2">
      <c r="I2540" s="8"/>
      <c r="J2540" s="8"/>
    </row>
    <row r="2541" spans="9:10" ht="12.75" customHeight="1" x14ac:dyDescent="0.2">
      <c r="I2541" s="8"/>
      <c r="J2541" s="8"/>
    </row>
    <row r="2542" spans="9:10" ht="12.75" customHeight="1" x14ac:dyDescent="0.2">
      <c r="I2542" s="8"/>
      <c r="J2542" s="8"/>
    </row>
    <row r="2543" spans="9:10" ht="12.75" customHeight="1" x14ac:dyDescent="0.2">
      <c r="I2543" s="8"/>
      <c r="J2543" s="8"/>
    </row>
    <row r="2544" spans="9:10" ht="12.75" customHeight="1" x14ac:dyDescent="0.2">
      <c r="I2544" s="8"/>
      <c r="J2544" s="8"/>
    </row>
    <row r="2545" spans="9:10" ht="12.75" customHeight="1" x14ac:dyDescent="0.2">
      <c r="I2545" s="8"/>
      <c r="J2545" s="8"/>
    </row>
    <row r="2546" spans="9:10" ht="12.75" customHeight="1" x14ac:dyDescent="0.2">
      <c r="I2546" s="8"/>
      <c r="J2546" s="8"/>
    </row>
    <row r="2547" spans="9:10" ht="12.75" customHeight="1" x14ac:dyDescent="0.2">
      <c r="I2547" s="8"/>
      <c r="J2547" s="8"/>
    </row>
    <row r="2548" spans="9:10" ht="12.75" customHeight="1" x14ac:dyDescent="0.2">
      <c r="I2548" s="8"/>
      <c r="J2548" s="8"/>
    </row>
    <row r="2549" spans="9:10" ht="12.75" customHeight="1" x14ac:dyDescent="0.2">
      <c r="I2549" s="8"/>
      <c r="J2549" s="8"/>
    </row>
    <row r="2550" spans="9:10" ht="12.75" customHeight="1" x14ac:dyDescent="0.2">
      <c r="I2550" s="8"/>
      <c r="J2550" s="8"/>
    </row>
    <row r="2551" spans="9:10" ht="12.75" customHeight="1" x14ac:dyDescent="0.2">
      <c r="I2551" s="8"/>
      <c r="J2551" s="8"/>
    </row>
    <row r="2552" spans="9:10" ht="12.75" customHeight="1" x14ac:dyDescent="0.2">
      <c r="I2552" s="8"/>
      <c r="J2552" s="8"/>
    </row>
    <row r="2553" spans="9:10" ht="12.75" customHeight="1" x14ac:dyDescent="0.2">
      <c r="I2553" s="8"/>
      <c r="J2553" s="8"/>
    </row>
    <row r="2554" spans="9:10" ht="12.75" customHeight="1" x14ac:dyDescent="0.2">
      <c r="I2554" s="8"/>
      <c r="J2554" s="8"/>
    </row>
    <row r="2555" spans="9:10" ht="12.75" customHeight="1" x14ac:dyDescent="0.2">
      <c r="I2555" s="8"/>
      <c r="J2555" s="8"/>
    </row>
    <row r="2556" spans="9:10" ht="12.75" customHeight="1" x14ac:dyDescent="0.2">
      <c r="I2556" s="8"/>
      <c r="J2556" s="8"/>
    </row>
    <row r="2557" spans="9:10" ht="12.75" customHeight="1" x14ac:dyDescent="0.2">
      <c r="I2557" s="8"/>
      <c r="J2557" s="8"/>
    </row>
    <row r="2558" spans="9:10" ht="12.75" customHeight="1" x14ac:dyDescent="0.2">
      <c r="I2558" s="8"/>
      <c r="J2558" s="8"/>
    </row>
  </sheetData>
  <mergeCells count="10">
    <mergeCell ref="H48:I49"/>
    <mergeCell ref="K48:M49"/>
    <mergeCell ref="A48:B51"/>
    <mergeCell ref="K11:M12"/>
    <mergeCell ref="C11:C12"/>
    <mergeCell ref="E11:F12"/>
    <mergeCell ref="H11:I12"/>
    <mergeCell ref="A11:B14"/>
    <mergeCell ref="C48:C49"/>
    <mergeCell ref="E48:F49"/>
  </mergeCells>
  <pageMargins left="0.78740157480314965" right="0.78740157480314965" top="0.98425196850393704" bottom="0.98425196850393704" header="0.51181102362204722" footer="0.51181102362204722"/>
  <pageSetup paperSize="9" scale="59" orientation="landscape" r:id="rId1"/>
  <headerFooter alignWithMargins="0">
    <oddHeader>&amp;A</oddHeader>
    <oddFooter>Page &amp;P</oddFooter>
  </headerFooter>
  <rowBreaks count="1" manualBreakCount="1">
    <brk id="48" max="19"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3"/>
  <dimension ref="A4:L2565"/>
  <sheetViews>
    <sheetView showGridLines="0" zoomScale="90" zoomScaleNormal="90" workbookViewId="0">
      <selection activeCell="E4" sqref="E4"/>
    </sheetView>
  </sheetViews>
  <sheetFormatPr baseColWidth="10" defaultColWidth="9.140625" defaultRowHeight="12.75" x14ac:dyDescent="0.2"/>
  <cols>
    <col min="1" max="1" width="6.7109375" style="1" customWidth="1"/>
    <col min="2" max="2" width="30.7109375" style="1" customWidth="1"/>
    <col min="3" max="3" width="10.85546875" style="1" customWidth="1"/>
    <col min="4" max="5" width="9.7109375" style="1" customWidth="1"/>
    <col min="6" max="6" width="8.5703125" style="2" customWidth="1"/>
    <col min="7" max="9" width="9.7109375" style="2" customWidth="1"/>
    <col min="10" max="16384" width="9.140625" style="1"/>
  </cols>
  <sheetData>
    <row r="4" spans="1:12" ht="13.5" thickBot="1" x14ac:dyDescent="0.25">
      <c r="E4" s="529" t="s">
        <v>6907</v>
      </c>
    </row>
    <row r="5" spans="1:12" s="8" customFormat="1" ht="13.5" customHeight="1" x14ac:dyDescent="0.2">
      <c r="A5" s="652" t="s">
        <v>18</v>
      </c>
      <c r="B5" s="659"/>
      <c r="C5" s="576" t="s">
        <v>3770</v>
      </c>
      <c r="D5" s="3"/>
      <c r="E5" s="578" t="s">
        <v>3771</v>
      </c>
      <c r="F5" s="579"/>
      <c r="G5" s="3"/>
      <c r="H5" s="582" t="s">
        <v>3772</v>
      </c>
      <c r="I5" s="583"/>
      <c r="J5" s="1"/>
      <c r="K5" s="1"/>
      <c r="L5" s="1"/>
    </row>
    <row r="6" spans="1:12" s="8" customFormat="1" ht="13.5" customHeight="1" thickBot="1" x14ac:dyDescent="0.25">
      <c r="A6" s="654"/>
      <c r="B6" s="660"/>
      <c r="C6" s="658"/>
      <c r="D6" s="1"/>
      <c r="E6" s="580"/>
      <c r="F6" s="581"/>
      <c r="G6" s="2"/>
      <c r="H6" s="584"/>
      <c r="I6" s="585"/>
      <c r="J6" s="1"/>
      <c r="K6" s="1"/>
      <c r="L6" s="1"/>
    </row>
    <row r="7" spans="1:12" s="8" customFormat="1" ht="30.75" customHeight="1" x14ac:dyDescent="0.2">
      <c r="A7" s="654"/>
      <c r="B7" s="660"/>
      <c r="C7" s="380" t="s">
        <v>841</v>
      </c>
      <c r="D7" s="369"/>
      <c r="E7" s="202" t="s">
        <v>773</v>
      </c>
      <c r="F7" s="203" t="s">
        <v>842</v>
      </c>
      <c r="G7" s="369"/>
      <c r="H7" s="372" t="s">
        <v>841</v>
      </c>
      <c r="I7" s="373" t="s">
        <v>869</v>
      </c>
      <c r="J7" s="1"/>
      <c r="K7" s="1"/>
      <c r="L7" s="1"/>
    </row>
    <row r="8" spans="1:12" s="8" customFormat="1" ht="12.75" customHeight="1" thickBot="1" x14ac:dyDescent="0.25">
      <c r="A8" s="656"/>
      <c r="B8" s="661"/>
      <c r="C8" s="204" t="s">
        <v>3774</v>
      </c>
      <c r="D8" s="369"/>
      <c r="E8" s="199">
        <v>2020</v>
      </c>
      <c r="F8" s="201">
        <v>2020</v>
      </c>
      <c r="G8" s="369"/>
      <c r="H8" s="184" t="s">
        <v>3775</v>
      </c>
      <c r="I8" s="319" t="s">
        <v>3775</v>
      </c>
      <c r="J8" s="1"/>
      <c r="K8" s="1"/>
      <c r="L8" s="1"/>
    </row>
    <row r="9" spans="1:12" ht="22.5" customHeight="1" x14ac:dyDescent="0.2">
      <c r="A9" s="94" t="s">
        <v>1147</v>
      </c>
      <c r="B9" s="408" t="s">
        <v>4493</v>
      </c>
      <c r="C9" s="111">
        <v>-0.125</v>
      </c>
      <c r="D9" s="4" t="s">
        <v>1093</v>
      </c>
      <c r="E9" s="335">
        <v>739</v>
      </c>
      <c r="F9" s="385">
        <v>4.4787299999999997E-5</v>
      </c>
      <c r="G9" s="4" t="s">
        <v>1093</v>
      </c>
      <c r="H9" s="99">
        <v>0.1112781955</v>
      </c>
      <c r="I9" s="217">
        <v>-3.3828999999999997E-5</v>
      </c>
    </row>
    <row r="10" spans="1:12" ht="22.5" x14ac:dyDescent="0.2">
      <c r="A10" s="94" t="s">
        <v>1148</v>
      </c>
      <c r="B10" s="408" t="s">
        <v>4494</v>
      </c>
      <c r="C10" s="111">
        <v>2.00353565E-2</v>
      </c>
      <c r="D10" s="4" t="s">
        <v>1093</v>
      </c>
      <c r="E10" s="335">
        <v>1696</v>
      </c>
      <c r="F10" s="385">
        <v>1.027866E-4</v>
      </c>
      <c r="G10" s="4" t="s">
        <v>1093</v>
      </c>
      <c r="H10" s="99">
        <v>-2.0219526000000002E-2</v>
      </c>
      <c r="I10" s="217">
        <v>1.60004E-5</v>
      </c>
    </row>
    <row r="11" spans="1:12" ht="22.5" customHeight="1" x14ac:dyDescent="0.2">
      <c r="A11" s="94" t="s">
        <v>1149</v>
      </c>
      <c r="B11" s="408" t="s">
        <v>4495</v>
      </c>
      <c r="C11" s="111">
        <v>4.6697798999999996E-3</v>
      </c>
      <c r="D11" s="4" t="s">
        <v>1093</v>
      </c>
      <c r="E11" s="335">
        <v>1409</v>
      </c>
      <c r="F11" s="385">
        <v>8.5392899999999993E-5</v>
      </c>
      <c r="G11" s="4" t="s">
        <v>1093</v>
      </c>
      <c r="H11" s="99">
        <v>-6.4409031000000005E-2</v>
      </c>
      <c r="I11" s="217">
        <v>4.4343900000000001E-5</v>
      </c>
    </row>
    <row r="12" spans="1:12" ht="22.5" customHeight="1" x14ac:dyDescent="0.2">
      <c r="A12" s="94" t="s">
        <v>1150</v>
      </c>
      <c r="B12" s="408" t="s">
        <v>4496</v>
      </c>
      <c r="C12" s="111">
        <v>2.0259319299999998E-2</v>
      </c>
      <c r="D12" s="4" t="s">
        <v>1093</v>
      </c>
      <c r="E12" s="335">
        <v>1124</v>
      </c>
      <c r="F12" s="385">
        <v>6.8120400000000006E-5</v>
      </c>
      <c r="G12" s="4" t="s">
        <v>1093</v>
      </c>
      <c r="H12" s="99">
        <v>-0.107227959</v>
      </c>
      <c r="I12" s="217">
        <v>6.1715699999999996E-5</v>
      </c>
    </row>
    <row r="13" spans="1:12" ht="22.5" customHeight="1" x14ac:dyDescent="0.2">
      <c r="A13" s="94" t="s">
        <v>1151</v>
      </c>
      <c r="B13" s="408" t="s">
        <v>4497</v>
      </c>
      <c r="C13" s="111">
        <v>-1.9007046E-2</v>
      </c>
      <c r="D13" s="4" t="s">
        <v>1093</v>
      </c>
      <c r="E13" s="335">
        <v>5777</v>
      </c>
      <c r="F13" s="385">
        <v>3.5011690000000002E-4</v>
      </c>
      <c r="G13" s="4" t="s">
        <v>1093</v>
      </c>
      <c r="H13" s="99">
        <v>-3.5075997999999997E-2</v>
      </c>
      <c r="I13" s="217">
        <v>9.6002199999999994E-5</v>
      </c>
    </row>
    <row r="14" spans="1:12" ht="33.75" customHeight="1" x14ac:dyDescent="0.2">
      <c r="A14" s="94" t="s">
        <v>1152</v>
      </c>
      <c r="B14" s="408" t="s">
        <v>4498</v>
      </c>
      <c r="C14" s="111">
        <v>3.51828499E-2</v>
      </c>
      <c r="D14" s="4" t="s">
        <v>1093</v>
      </c>
      <c r="E14" s="335">
        <v>7427</v>
      </c>
      <c r="F14" s="385">
        <v>4.501156E-4</v>
      </c>
      <c r="G14" s="4" t="s">
        <v>1093</v>
      </c>
      <c r="H14" s="99">
        <v>-9.5261298999999994E-2</v>
      </c>
      <c r="I14" s="217">
        <v>3.574939E-4</v>
      </c>
    </row>
    <row r="15" spans="1:12" ht="33.75" customHeight="1" x14ac:dyDescent="0.2">
      <c r="A15" s="94" t="s">
        <v>1153</v>
      </c>
      <c r="B15" s="408" t="s">
        <v>4499</v>
      </c>
      <c r="C15" s="111">
        <v>1.5766198799999999E-2</v>
      </c>
      <c r="D15" s="4" t="s">
        <v>1093</v>
      </c>
      <c r="E15" s="335">
        <v>4784</v>
      </c>
      <c r="F15" s="385">
        <v>2.8993580000000001E-4</v>
      </c>
      <c r="G15" s="4" t="s">
        <v>1093</v>
      </c>
      <c r="H15" s="99">
        <v>-9.4453909000000003E-2</v>
      </c>
      <c r="I15" s="217">
        <v>2.281195E-4</v>
      </c>
    </row>
    <row r="16" spans="1:12" ht="33.75" customHeight="1" x14ac:dyDescent="0.2">
      <c r="A16" s="94" t="s">
        <v>1154</v>
      </c>
      <c r="B16" s="408" t="s">
        <v>4500</v>
      </c>
      <c r="C16" s="111">
        <v>4.4020543000000004E-3</v>
      </c>
      <c r="D16" s="4" t="s">
        <v>1093</v>
      </c>
      <c r="E16" s="335">
        <v>3919</v>
      </c>
      <c r="F16" s="385">
        <v>2.3751220000000001E-4</v>
      </c>
      <c r="G16" s="4" t="s">
        <v>1093</v>
      </c>
      <c r="H16" s="99">
        <v>-4.5775505000000001E-2</v>
      </c>
      <c r="I16" s="217">
        <v>8.5944800000000004E-5</v>
      </c>
    </row>
    <row r="17" spans="1:9" ht="33.75" customHeight="1" x14ac:dyDescent="0.2">
      <c r="A17" s="94" t="s">
        <v>1155</v>
      </c>
      <c r="B17" s="408" t="s">
        <v>4501</v>
      </c>
      <c r="C17" s="111">
        <v>8.1661891000000004E-3</v>
      </c>
      <c r="D17" s="4" t="s">
        <v>1093</v>
      </c>
      <c r="E17" s="335">
        <v>6620</v>
      </c>
      <c r="F17" s="385">
        <v>4.0120720000000001E-4</v>
      </c>
      <c r="G17" s="4" t="s">
        <v>1093</v>
      </c>
      <c r="H17" s="99">
        <v>-5.9258207E-2</v>
      </c>
      <c r="I17" s="217">
        <v>1.906329E-4</v>
      </c>
    </row>
    <row r="18" spans="1:9" ht="33.75" customHeight="1" x14ac:dyDescent="0.2">
      <c r="A18" s="94" t="s">
        <v>1156</v>
      </c>
      <c r="B18" s="408" t="s">
        <v>4502</v>
      </c>
      <c r="C18" s="111">
        <v>3.54906054E-2</v>
      </c>
      <c r="D18" s="4" t="s">
        <v>1093</v>
      </c>
      <c r="E18" s="335">
        <v>3348</v>
      </c>
      <c r="F18" s="385">
        <v>2.029066E-4</v>
      </c>
      <c r="G18" s="4" t="s">
        <v>1093</v>
      </c>
      <c r="H18" s="99">
        <v>-0.15625</v>
      </c>
      <c r="I18" s="217">
        <v>2.8343500000000001E-4</v>
      </c>
    </row>
    <row r="19" spans="1:9" ht="33.75" customHeight="1" x14ac:dyDescent="0.2">
      <c r="A19" s="94" t="s">
        <v>1157</v>
      </c>
      <c r="B19" s="408" t="s">
        <v>4503</v>
      </c>
      <c r="C19" s="111">
        <v>-1.0075567000000001E-2</v>
      </c>
      <c r="D19" s="4" t="s">
        <v>1093</v>
      </c>
      <c r="E19" s="335">
        <v>1725</v>
      </c>
      <c r="F19" s="385">
        <v>1.0454419999999999E-4</v>
      </c>
      <c r="G19" s="4" t="s">
        <v>1093</v>
      </c>
      <c r="H19" s="99">
        <v>-0.122137405</v>
      </c>
      <c r="I19" s="217">
        <v>1.0971680000000001E-4</v>
      </c>
    </row>
    <row r="20" spans="1:9" ht="33.75" customHeight="1" x14ac:dyDescent="0.2">
      <c r="A20" s="94" t="s">
        <v>1158</v>
      </c>
      <c r="B20" s="408" t="s">
        <v>4504</v>
      </c>
      <c r="C20" s="111">
        <v>5.0775740499999999E-2</v>
      </c>
      <c r="D20" s="4" t="s">
        <v>1093</v>
      </c>
      <c r="E20" s="335">
        <v>675</v>
      </c>
      <c r="F20" s="385">
        <v>4.0908600000000003E-5</v>
      </c>
      <c r="G20" s="4" t="s">
        <v>1093</v>
      </c>
      <c r="H20" s="99">
        <v>-9.3959732000000004E-2</v>
      </c>
      <c r="I20" s="217">
        <v>3.20007E-5</v>
      </c>
    </row>
    <row r="21" spans="1:9" ht="33.75" customHeight="1" x14ac:dyDescent="0.2">
      <c r="A21" s="94" t="s">
        <v>1159</v>
      </c>
      <c r="B21" s="408" t="s">
        <v>4505</v>
      </c>
      <c r="C21" s="111">
        <v>-1.8969667999999999E-2</v>
      </c>
      <c r="D21" s="4" t="s">
        <v>1093</v>
      </c>
      <c r="E21" s="335">
        <v>9302</v>
      </c>
      <c r="F21" s="385">
        <v>5.637506E-4</v>
      </c>
      <c r="G21" s="4" t="s">
        <v>1093</v>
      </c>
      <c r="H21" s="99">
        <v>-8.6965056999999998E-2</v>
      </c>
      <c r="I21" s="217">
        <v>4.0503780000000002E-4</v>
      </c>
    </row>
    <row r="22" spans="1:9" ht="22.5" customHeight="1" x14ac:dyDescent="0.2">
      <c r="A22" s="94" t="s">
        <v>1160</v>
      </c>
      <c r="B22" s="408" t="s">
        <v>4506</v>
      </c>
      <c r="C22" s="111">
        <v>5.7477784099999998E-2</v>
      </c>
      <c r="D22" s="4" t="s">
        <v>1093</v>
      </c>
      <c r="E22" s="335">
        <v>5050</v>
      </c>
      <c r="F22" s="385">
        <v>3.0605679999999997E-4</v>
      </c>
      <c r="G22" s="4" t="s">
        <v>1093</v>
      </c>
      <c r="H22" s="99">
        <v>-9.7085642999999999E-2</v>
      </c>
      <c r="I22" s="217">
        <v>2.4823420000000002E-4</v>
      </c>
    </row>
    <row r="23" spans="1:9" ht="22.5" customHeight="1" x14ac:dyDescent="0.2">
      <c r="A23" s="94" t="s">
        <v>1161</v>
      </c>
      <c r="B23" s="408" t="s">
        <v>4507</v>
      </c>
      <c r="C23" s="111">
        <v>-1.6748081000000001E-2</v>
      </c>
      <c r="D23" s="4" t="s">
        <v>1093</v>
      </c>
      <c r="E23" s="335">
        <v>1243</v>
      </c>
      <c r="F23" s="385">
        <v>7.5332400000000004E-5</v>
      </c>
      <c r="G23" s="4" t="s">
        <v>1093</v>
      </c>
      <c r="H23" s="99">
        <v>-0.117814053</v>
      </c>
      <c r="I23" s="217">
        <v>7.5887400000000001E-5</v>
      </c>
    </row>
    <row r="24" spans="1:9" ht="22.5" customHeight="1" x14ac:dyDescent="0.2">
      <c r="A24" s="94" t="s">
        <v>1162</v>
      </c>
      <c r="B24" s="408" t="s">
        <v>4508</v>
      </c>
      <c r="C24" s="111">
        <v>0.10373443979999999</v>
      </c>
      <c r="D24" s="4" t="s">
        <v>1093</v>
      </c>
      <c r="E24" s="335">
        <v>206</v>
      </c>
      <c r="F24" s="385">
        <v>1.2484699999999999E-5</v>
      </c>
      <c r="G24" s="4" t="s">
        <v>1093</v>
      </c>
      <c r="H24" s="99">
        <v>-0.22556391000000001</v>
      </c>
      <c r="I24" s="217">
        <v>2.7429200000000002E-5</v>
      </c>
    </row>
    <row r="25" spans="1:9" ht="22.5" customHeight="1" x14ac:dyDescent="0.2">
      <c r="A25" s="94" t="s">
        <v>1163</v>
      </c>
      <c r="B25" s="408" t="s">
        <v>4509</v>
      </c>
      <c r="C25" s="111">
        <v>-4.4874134000000003E-2</v>
      </c>
      <c r="D25" s="4" t="s">
        <v>1093</v>
      </c>
      <c r="E25" s="335">
        <v>4328</v>
      </c>
      <c r="F25" s="385">
        <v>2.6229980000000002E-4</v>
      </c>
      <c r="G25" s="4" t="s">
        <v>1093</v>
      </c>
      <c r="H25" s="99">
        <v>-0.17341482</v>
      </c>
      <c r="I25" s="217">
        <v>4.150952E-4</v>
      </c>
    </row>
    <row r="26" spans="1:9" ht="33.75" customHeight="1" x14ac:dyDescent="0.2">
      <c r="A26" s="94" t="s">
        <v>1164</v>
      </c>
      <c r="B26" s="408" t="s">
        <v>4510</v>
      </c>
      <c r="C26" s="111">
        <v>-7.6456310999999999E-2</v>
      </c>
      <c r="D26" s="4" t="s">
        <v>1093</v>
      </c>
      <c r="E26" s="335">
        <v>670</v>
      </c>
      <c r="F26" s="385">
        <v>4.0605600000000003E-5</v>
      </c>
      <c r="G26" s="4" t="s">
        <v>1093</v>
      </c>
      <c r="H26" s="99">
        <v>-0.119579501</v>
      </c>
      <c r="I26" s="217">
        <v>4.1600999999999997E-5</v>
      </c>
    </row>
    <row r="27" spans="1:9" ht="33.75" customHeight="1" x14ac:dyDescent="0.2">
      <c r="A27" s="94" t="s">
        <v>1165</v>
      </c>
      <c r="B27" s="408" t="s">
        <v>4511</v>
      </c>
      <c r="C27" s="111">
        <v>-1.3559322E-2</v>
      </c>
      <c r="D27" s="4" t="s">
        <v>1093</v>
      </c>
      <c r="E27" s="335">
        <v>277</v>
      </c>
      <c r="F27" s="385">
        <v>1.6787699999999999E-5</v>
      </c>
      <c r="G27" s="4" t="s">
        <v>1093</v>
      </c>
      <c r="H27" s="99">
        <v>-4.8109965999999997E-2</v>
      </c>
      <c r="I27" s="217">
        <v>6.4001462999999997E-6</v>
      </c>
    </row>
    <row r="28" spans="1:9" ht="33.75" customHeight="1" x14ac:dyDescent="0.2">
      <c r="A28" s="94" t="s">
        <v>1166</v>
      </c>
      <c r="B28" s="408" t="s">
        <v>4512</v>
      </c>
      <c r="C28" s="111">
        <v>-1.2578616000000001E-2</v>
      </c>
      <c r="D28" s="4" t="s">
        <v>1093</v>
      </c>
      <c r="E28" s="335">
        <v>164</v>
      </c>
      <c r="F28" s="385">
        <v>9.9392711000000005E-6</v>
      </c>
      <c r="G28" s="4" t="s">
        <v>1093</v>
      </c>
      <c r="H28" s="99">
        <v>4.4585987299999998E-2</v>
      </c>
      <c r="I28" s="217">
        <v>-3.200073E-6</v>
      </c>
    </row>
    <row r="29" spans="1:9" ht="33.75" customHeight="1" x14ac:dyDescent="0.2">
      <c r="A29" s="94" t="s">
        <v>1167</v>
      </c>
      <c r="B29" s="408" t="s">
        <v>4513</v>
      </c>
      <c r="C29" s="111">
        <v>6.7078078900000004E-2</v>
      </c>
      <c r="D29" s="4" t="s">
        <v>1093</v>
      </c>
      <c r="E29" s="335">
        <v>12363</v>
      </c>
      <c r="F29" s="385">
        <v>7.4926349999999997E-4</v>
      </c>
      <c r="G29" s="4" t="s">
        <v>1093</v>
      </c>
      <c r="H29" s="99">
        <v>3.6208197099999999E-2</v>
      </c>
      <c r="I29" s="217">
        <v>-1.9749000000000001E-4</v>
      </c>
    </row>
    <row r="30" spans="1:9" ht="33.75" customHeight="1" x14ac:dyDescent="0.2">
      <c r="A30" s="94" t="s">
        <v>1168</v>
      </c>
      <c r="B30" s="408" t="s">
        <v>4514</v>
      </c>
      <c r="C30" s="111">
        <v>0</v>
      </c>
      <c r="D30" s="4" t="s">
        <v>1093</v>
      </c>
      <c r="E30" s="335">
        <v>1263</v>
      </c>
      <c r="F30" s="385">
        <v>7.6544499999999999E-5</v>
      </c>
      <c r="G30" s="4" t="s">
        <v>1093</v>
      </c>
      <c r="H30" s="99">
        <v>-1.4820593E-2</v>
      </c>
      <c r="I30" s="217">
        <v>8.6859128E-6</v>
      </c>
    </row>
    <row r="31" spans="1:9" x14ac:dyDescent="0.2">
      <c r="A31" s="94" t="s">
        <v>1169</v>
      </c>
      <c r="B31" s="408" t="s">
        <v>4515</v>
      </c>
      <c r="C31" s="111">
        <v>-0.103333333</v>
      </c>
      <c r="D31" s="4" t="s">
        <v>1093</v>
      </c>
      <c r="E31" s="335">
        <v>185</v>
      </c>
      <c r="F31" s="385">
        <v>1.1212E-5</v>
      </c>
      <c r="G31" s="4" t="s">
        <v>1093</v>
      </c>
      <c r="H31" s="99">
        <v>-0.312267658</v>
      </c>
      <c r="I31" s="217">
        <v>3.84009E-5</v>
      </c>
    </row>
    <row r="32" spans="1:9" x14ac:dyDescent="0.2">
      <c r="A32" s="94" t="s">
        <v>1170</v>
      </c>
      <c r="B32" s="408" t="s">
        <v>4516</v>
      </c>
      <c r="C32" s="111">
        <v>-0.107692308</v>
      </c>
      <c r="D32" s="4" t="s">
        <v>1093</v>
      </c>
      <c r="E32" s="335">
        <v>34</v>
      </c>
      <c r="F32" s="385">
        <v>2.0605806000000002E-6</v>
      </c>
      <c r="G32" s="4" t="s">
        <v>1093</v>
      </c>
      <c r="H32" s="99">
        <v>-0.413793103</v>
      </c>
      <c r="I32" s="217">
        <v>1.09717E-5</v>
      </c>
    </row>
    <row r="33" spans="1:9" x14ac:dyDescent="0.2">
      <c r="A33" s="94" t="s">
        <v>1171</v>
      </c>
      <c r="B33" s="408" t="s">
        <v>4517</v>
      </c>
      <c r="C33" s="111">
        <v>-0.26666666700000002</v>
      </c>
      <c r="D33" s="4" t="s">
        <v>1093</v>
      </c>
      <c r="E33" s="335">
        <v>15</v>
      </c>
      <c r="F33" s="385">
        <v>9.0907966999999995E-7</v>
      </c>
      <c r="G33" s="4" t="s">
        <v>1093</v>
      </c>
      <c r="H33" s="99">
        <v>-0.31818181800000001</v>
      </c>
      <c r="I33" s="217">
        <v>3.2000730999999999E-6</v>
      </c>
    </row>
    <row r="34" spans="1:9" x14ac:dyDescent="0.2">
      <c r="A34" s="94" t="s">
        <v>1172</v>
      </c>
      <c r="B34" s="408" t="s">
        <v>4518</v>
      </c>
      <c r="C34" s="111">
        <v>0.16883116879999999</v>
      </c>
      <c r="D34" s="4" t="s">
        <v>1093</v>
      </c>
      <c r="E34" s="335">
        <v>3405</v>
      </c>
      <c r="F34" s="385">
        <v>2.0636109999999999E-4</v>
      </c>
      <c r="G34" s="4" t="s">
        <v>1093</v>
      </c>
      <c r="H34" s="99">
        <v>-0.19503546099999999</v>
      </c>
      <c r="I34" s="217">
        <v>3.771515E-4</v>
      </c>
    </row>
    <row r="35" spans="1:9" x14ac:dyDescent="0.2">
      <c r="A35" s="94" t="s">
        <v>1173</v>
      </c>
      <c r="B35" s="408" t="s">
        <v>4519</v>
      </c>
      <c r="C35" s="111">
        <v>-3.0379746999999999E-2</v>
      </c>
      <c r="D35" s="4" t="s">
        <v>1093</v>
      </c>
      <c r="E35" s="335">
        <v>230</v>
      </c>
      <c r="F35" s="385">
        <v>1.39392E-5</v>
      </c>
      <c r="G35" s="4" t="s">
        <v>1093</v>
      </c>
      <c r="H35" s="99">
        <v>-0.39947780700000002</v>
      </c>
      <c r="I35" s="217">
        <v>6.9944500000000001E-5</v>
      </c>
    </row>
    <row r="36" spans="1:9" x14ac:dyDescent="0.2">
      <c r="A36" s="94" t="s">
        <v>1174</v>
      </c>
      <c r="B36" s="408" t="s">
        <v>4520</v>
      </c>
      <c r="C36" s="111">
        <v>-0.28947368400000001</v>
      </c>
      <c r="D36" s="4" t="s">
        <v>1093</v>
      </c>
      <c r="E36" s="335">
        <v>17</v>
      </c>
      <c r="F36" s="385">
        <v>1.0302903000000001E-6</v>
      </c>
      <c r="G36" s="4" t="s">
        <v>1093</v>
      </c>
      <c r="H36" s="99">
        <v>-0.37037037</v>
      </c>
      <c r="I36" s="217">
        <v>4.5715331000000004E-6</v>
      </c>
    </row>
    <row r="37" spans="1:9" x14ac:dyDescent="0.2">
      <c r="A37" s="94" t="s">
        <v>1175</v>
      </c>
      <c r="B37" s="408" t="s">
        <v>4521</v>
      </c>
      <c r="C37" s="111">
        <v>0.28571428570000001</v>
      </c>
      <c r="D37" s="4" t="s">
        <v>1093</v>
      </c>
      <c r="E37" s="335" t="s">
        <v>6906</v>
      </c>
      <c r="F37" s="385">
        <v>2.4242125E-7</v>
      </c>
      <c r="G37" s="4" t="s">
        <v>1093</v>
      </c>
      <c r="H37" s="99">
        <v>-0.55555555599999995</v>
      </c>
      <c r="I37" s="217">
        <v>2.2857664999999998E-6</v>
      </c>
    </row>
    <row r="38" spans="1:9" ht="22.5" x14ac:dyDescent="0.2">
      <c r="A38" s="94" t="s">
        <v>1176</v>
      </c>
      <c r="B38" s="408" t="s">
        <v>4522</v>
      </c>
      <c r="C38" s="111">
        <v>8.5921325100000001E-2</v>
      </c>
      <c r="D38" s="4" t="s">
        <v>1093</v>
      </c>
      <c r="E38" s="335">
        <v>1851</v>
      </c>
      <c r="F38" s="385">
        <v>1.121804E-4</v>
      </c>
      <c r="G38" s="4" t="s">
        <v>1093</v>
      </c>
      <c r="H38" s="99">
        <v>-0.11773117299999999</v>
      </c>
      <c r="I38" s="217">
        <v>1.129169E-4</v>
      </c>
    </row>
    <row r="39" spans="1:9" ht="22.5" customHeight="1" x14ac:dyDescent="0.2">
      <c r="A39" s="94" t="s">
        <v>1177</v>
      </c>
      <c r="B39" s="408" t="s">
        <v>4523</v>
      </c>
      <c r="C39" s="111">
        <v>-0.28494623699999999</v>
      </c>
      <c r="D39" s="4" t="s">
        <v>1093</v>
      </c>
      <c r="E39" s="335">
        <v>143</v>
      </c>
      <c r="F39" s="385">
        <v>8.6665595000000002E-6</v>
      </c>
      <c r="G39" s="4" t="s">
        <v>1093</v>
      </c>
      <c r="H39" s="99">
        <v>7.5187969899999998E-2</v>
      </c>
      <c r="I39" s="217">
        <v>-4.5715329999999996E-6</v>
      </c>
    </row>
    <row r="40" spans="1:9" ht="22.5" customHeight="1" x14ac:dyDescent="0.2">
      <c r="A40" s="94" t="s">
        <v>1178</v>
      </c>
      <c r="B40" s="408" t="s">
        <v>4524</v>
      </c>
      <c r="C40" s="111">
        <v>4.8148148100000003E-2</v>
      </c>
      <c r="D40" s="4" t="s">
        <v>1093</v>
      </c>
      <c r="E40" s="335">
        <v>305</v>
      </c>
      <c r="F40" s="385">
        <v>1.8484599999999999E-5</v>
      </c>
      <c r="G40" s="4" t="s">
        <v>1093</v>
      </c>
      <c r="H40" s="99">
        <v>7.7738515899999999E-2</v>
      </c>
      <c r="I40" s="217">
        <v>-1.0057E-5</v>
      </c>
    </row>
    <row r="41" spans="1:9" ht="22.5" customHeight="1" x14ac:dyDescent="0.2">
      <c r="A41" s="94" t="s">
        <v>1179</v>
      </c>
      <c r="B41" s="408" t="s">
        <v>4525</v>
      </c>
      <c r="C41" s="111">
        <v>6.9387755100000004E-2</v>
      </c>
      <c r="D41" s="4" t="s">
        <v>1093</v>
      </c>
      <c r="E41" s="335">
        <v>253</v>
      </c>
      <c r="F41" s="385">
        <v>1.5333100000000001E-5</v>
      </c>
      <c r="G41" s="4" t="s">
        <v>1093</v>
      </c>
      <c r="H41" s="99">
        <v>-3.4351145E-2</v>
      </c>
      <c r="I41" s="217">
        <v>4.1143798000000004E-6</v>
      </c>
    </row>
    <row r="42" spans="1:9" ht="22.5" customHeight="1" x14ac:dyDescent="0.2">
      <c r="A42" s="94" t="s">
        <v>1180</v>
      </c>
      <c r="B42" s="408" t="s">
        <v>4526</v>
      </c>
      <c r="C42" s="111">
        <v>0.30496453899999998</v>
      </c>
      <c r="D42" s="4" t="s">
        <v>1093</v>
      </c>
      <c r="E42" s="335">
        <v>152</v>
      </c>
      <c r="F42" s="385">
        <v>9.2120072999999999E-6</v>
      </c>
      <c r="G42" s="4" t="s">
        <v>1093</v>
      </c>
      <c r="H42" s="99">
        <v>-0.17391304299999999</v>
      </c>
      <c r="I42" s="217">
        <v>1.46289E-5</v>
      </c>
    </row>
    <row r="43" spans="1:9" ht="22.5" customHeight="1" x14ac:dyDescent="0.2">
      <c r="A43" s="94" t="s">
        <v>1181</v>
      </c>
      <c r="B43" s="408" t="s">
        <v>4527</v>
      </c>
      <c r="C43" s="111">
        <v>-0.161818182</v>
      </c>
      <c r="D43" s="4" t="s">
        <v>1093</v>
      </c>
      <c r="E43" s="335">
        <v>439</v>
      </c>
      <c r="F43" s="385">
        <v>2.6605699999999998E-5</v>
      </c>
      <c r="G43" s="4" t="s">
        <v>1093</v>
      </c>
      <c r="H43" s="99">
        <v>-4.7722343E-2</v>
      </c>
      <c r="I43" s="217">
        <v>1.00574E-5</v>
      </c>
    </row>
    <row r="44" spans="1:9" ht="33.75" customHeight="1" x14ac:dyDescent="0.2">
      <c r="A44" s="94" t="s">
        <v>1182</v>
      </c>
      <c r="B44" s="408" t="s">
        <v>4528</v>
      </c>
      <c r="C44" s="111">
        <v>0</v>
      </c>
      <c r="D44" s="4" t="s">
        <v>1093</v>
      </c>
      <c r="E44" s="335">
        <v>569</v>
      </c>
      <c r="F44" s="385">
        <v>3.4484399999999998E-5</v>
      </c>
      <c r="G44" s="4" t="s">
        <v>1093</v>
      </c>
      <c r="H44" s="99">
        <v>-0.15201192299999999</v>
      </c>
      <c r="I44" s="217">
        <v>4.6629599999999998E-5</v>
      </c>
    </row>
    <row r="45" spans="1:9" ht="33.75" customHeight="1" x14ac:dyDescent="0.2">
      <c r="A45" s="94" t="s">
        <v>1183</v>
      </c>
      <c r="B45" s="408" t="s">
        <v>4529</v>
      </c>
      <c r="C45" s="111">
        <v>-2.2653722000000001E-2</v>
      </c>
      <c r="D45" s="4" t="s">
        <v>1093</v>
      </c>
      <c r="E45" s="335">
        <v>260</v>
      </c>
      <c r="F45" s="385">
        <v>1.5757399999999999E-5</v>
      </c>
      <c r="G45" s="4" t="s">
        <v>1093</v>
      </c>
      <c r="H45" s="99">
        <v>-0.139072848</v>
      </c>
      <c r="I45" s="217">
        <v>1.92004E-5</v>
      </c>
    </row>
    <row r="46" spans="1:9" ht="33.75" customHeight="1" x14ac:dyDescent="0.2">
      <c r="A46" s="94" t="s">
        <v>1184</v>
      </c>
      <c r="B46" s="408" t="s">
        <v>4530</v>
      </c>
      <c r="C46" s="111">
        <v>3.4602076099999997E-2</v>
      </c>
      <c r="D46" s="4" t="s">
        <v>1093</v>
      </c>
      <c r="E46" s="335">
        <v>271</v>
      </c>
      <c r="F46" s="385">
        <v>1.6424000000000001E-5</v>
      </c>
      <c r="G46" s="4" t="s">
        <v>1093</v>
      </c>
      <c r="H46" s="99">
        <v>-9.3645485000000001E-2</v>
      </c>
      <c r="I46" s="217">
        <v>1.28003E-5</v>
      </c>
    </row>
    <row r="47" spans="1:9" ht="33.75" customHeight="1" x14ac:dyDescent="0.2">
      <c r="A47" s="94" t="s">
        <v>1185</v>
      </c>
      <c r="B47" s="408" t="s">
        <v>4531</v>
      </c>
      <c r="C47" s="111">
        <v>-7.1788412999999995E-2</v>
      </c>
      <c r="D47" s="4" t="s">
        <v>1093</v>
      </c>
      <c r="E47" s="335">
        <v>1629</v>
      </c>
      <c r="F47" s="385">
        <v>9.8726099999999997E-5</v>
      </c>
      <c r="G47" s="4" t="s">
        <v>1093</v>
      </c>
      <c r="H47" s="99">
        <v>-0.263229308</v>
      </c>
      <c r="I47" s="217">
        <v>2.6606319999999999E-4</v>
      </c>
    </row>
    <row r="48" spans="1:9" ht="33.75" customHeight="1" x14ac:dyDescent="0.2">
      <c r="A48" s="94" t="s">
        <v>1186</v>
      </c>
      <c r="B48" s="408" t="s">
        <v>4532</v>
      </c>
      <c r="C48" s="111">
        <v>-7.8431372999999999E-2</v>
      </c>
      <c r="D48" s="4" t="s">
        <v>1093</v>
      </c>
      <c r="E48" s="335">
        <v>65</v>
      </c>
      <c r="F48" s="385">
        <v>3.9393452000000002E-6</v>
      </c>
      <c r="G48" s="4" t="s">
        <v>1093</v>
      </c>
      <c r="H48" s="99">
        <v>-0.308510638</v>
      </c>
      <c r="I48" s="217">
        <v>1.3257399999999999E-5</v>
      </c>
    </row>
    <row r="49" spans="1:9" ht="33.75" customHeight="1" x14ac:dyDescent="0.2">
      <c r="A49" s="94" t="s">
        <v>1187</v>
      </c>
      <c r="B49" s="408" t="s">
        <v>4533</v>
      </c>
      <c r="C49" s="111">
        <v>7.6923076899999998E-2</v>
      </c>
      <c r="D49" s="4" t="s">
        <v>1093</v>
      </c>
      <c r="E49" s="335">
        <v>19</v>
      </c>
      <c r="F49" s="385">
        <v>1.1515009E-6</v>
      </c>
      <c r="G49" s="4" t="s">
        <v>1093</v>
      </c>
      <c r="H49" s="99">
        <v>0.35714285709999999</v>
      </c>
      <c r="I49" s="217">
        <v>-2.2857669999999999E-6</v>
      </c>
    </row>
    <row r="50" spans="1:9" ht="33.75" customHeight="1" x14ac:dyDescent="0.2">
      <c r="A50" s="94" t="s">
        <v>1188</v>
      </c>
      <c r="B50" s="408" t="s">
        <v>4534</v>
      </c>
      <c r="C50" s="111">
        <v>-0.222222222</v>
      </c>
      <c r="D50" s="4" t="s">
        <v>1093</v>
      </c>
      <c r="E50" s="335" t="s">
        <v>6906</v>
      </c>
      <c r="F50" s="385">
        <v>1.2121062000000001E-7</v>
      </c>
      <c r="G50" s="4" t="s">
        <v>1093</v>
      </c>
      <c r="H50" s="99">
        <v>-0.71428571399999996</v>
      </c>
      <c r="I50" s="217">
        <v>2.2857664999999998E-6</v>
      </c>
    </row>
    <row r="51" spans="1:9" ht="33.75" customHeight="1" x14ac:dyDescent="0.2">
      <c r="A51" s="94" t="s">
        <v>1189</v>
      </c>
      <c r="B51" s="408" t="s">
        <v>4535</v>
      </c>
      <c r="C51" s="111">
        <v>3.08513342E-2</v>
      </c>
      <c r="D51" s="4" t="s">
        <v>1093</v>
      </c>
      <c r="E51" s="335">
        <v>18545</v>
      </c>
      <c r="F51" s="385">
        <v>1.1239255E-3</v>
      </c>
      <c r="G51" s="4" t="s">
        <v>1093</v>
      </c>
      <c r="H51" s="99">
        <v>-8.5642441999999999E-2</v>
      </c>
      <c r="I51" s="217">
        <v>7.9407529999999998E-4</v>
      </c>
    </row>
    <row r="52" spans="1:9" ht="33.75" customHeight="1" x14ac:dyDescent="0.2">
      <c r="A52" s="94" t="s">
        <v>1190</v>
      </c>
      <c r="B52" s="408" t="s">
        <v>4536</v>
      </c>
      <c r="C52" s="111">
        <v>-5.8506900000000004E-3</v>
      </c>
      <c r="D52" s="4" t="s">
        <v>1093</v>
      </c>
      <c r="E52" s="335">
        <v>2930</v>
      </c>
      <c r="F52" s="385">
        <v>1.775736E-4</v>
      </c>
      <c r="G52" s="4" t="s">
        <v>1093</v>
      </c>
      <c r="H52" s="99">
        <v>-0.31026365299999997</v>
      </c>
      <c r="I52" s="217">
        <v>6.025281E-4</v>
      </c>
    </row>
    <row r="53" spans="1:9" ht="22.5" customHeight="1" x14ac:dyDescent="0.2">
      <c r="A53" s="94" t="s">
        <v>1191</v>
      </c>
      <c r="B53" s="408" t="s">
        <v>4537</v>
      </c>
      <c r="C53" s="111">
        <v>-2.0618556999999999E-2</v>
      </c>
      <c r="D53" s="4" t="s">
        <v>1093</v>
      </c>
      <c r="E53" s="335">
        <v>58</v>
      </c>
      <c r="F53" s="385">
        <v>3.5151081000000002E-6</v>
      </c>
      <c r="G53" s="4" t="s">
        <v>1093</v>
      </c>
      <c r="H53" s="99">
        <v>-0.38947368399999999</v>
      </c>
      <c r="I53" s="217">
        <v>1.6914699999999999E-5</v>
      </c>
    </row>
    <row r="54" spans="1:9" ht="22.5" customHeight="1" x14ac:dyDescent="0.2">
      <c r="A54" s="94" t="s">
        <v>1192</v>
      </c>
      <c r="B54" s="408" t="s">
        <v>4538</v>
      </c>
      <c r="C54" s="111">
        <v>-0.26315789499999998</v>
      </c>
      <c r="D54" s="4" t="s">
        <v>1093</v>
      </c>
      <c r="E54" s="335">
        <v>15</v>
      </c>
      <c r="F54" s="385">
        <v>9.0907966999999995E-7</v>
      </c>
      <c r="G54" s="4" t="s">
        <v>1093</v>
      </c>
      <c r="H54" s="99">
        <v>7.1428571400000002E-2</v>
      </c>
      <c r="I54" s="217">
        <v>-4.5715329999999999E-7</v>
      </c>
    </row>
    <row r="55" spans="1:9" ht="22.5" customHeight="1" x14ac:dyDescent="0.2">
      <c r="A55" s="94" t="s">
        <v>1193</v>
      </c>
      <c r="B55" s="408" t="s">
        <v>4539</v>
      </c>
      <c r="C55" s="111">
        <v>-0.5</v>
      </c>
      <c r="D55" s="4" t="s">
        <v>1093</v>
      </c>
      <c r="E55" s="335" t="s">
        <v>6906</v>
      </c>
      <c r="F55" s="385">
        <v>1.2121062000000001E-7</v>
      </c>
      <c r="G55" s="4" t="s">
        <v>1093</v>
      </c>
      <c r="H55" s="99">
        <v>1</v>
      </c>
      <c r="I55" s="217">
        <v>-4.5715329999999999E-7</v>
      </c>
    </row>
    <row r="56" spans="1:9" ht="22.5" customHeight="1" x14ac:dyDescent="0.2">
      <c r="A56" s="94" t="s">
        <v>1194</v>
      </c>
      <c r="B56" s="408" t="s">
        <v>4540</v>
      </c>
      <c r="C56" s="111">
        <v>4.3064565999999999E-2</v>
      </c>
      <c r="D56" s="4" t="s">
        <v>1093</v>
      </c>
      <c r="E56" s="335">
        <v>116766</v>
      </c>
      <c r="F56" s="385">
        <v>7.0766398000000003E-3</v>
      </c>
      <c r="G56" s="4" t="s">
        <v>1093</v>
      </c>
      <c r="H56" s="99">
        <v>-0.135425305</v>
      </c>
      <c r="I56" s="217">
        <v>8.3613339999999998E-3</v>
      </c>
    </row>
    <row r="57" spans="1:9" ht="22.5" customHeight="1" x14ac:dyDescent="0.2">
      <c r="A57" s="94" t="s">
        <v>1195</v>
      </c>
      <c r="B57" s="408" t="s">
        <v>4541</v>
      </c>
      <c r="C57" s="111">
        <v>4.01459854E-2</v>
      </c>
      <c r="D57" s="4" t="s">
        <v>1093</v>
      </c>
      <c r="E57" s="335">
        <v>2367</v>
      </c>
      <c r="F57" s="385">
        <v>1.434528E-4</v>
      </c>
      <c r="G57" s="4" t="s">
        <v>1093</v>
      </c>
      <c r="H57" s="99">
        <v>-7.7192981999999993E-2</v>
      </c>
      <c r="I57" s="217">
        <v>9.05164E-5</v>
      </c>
    </row>
    <row r="58" spans="1:9" ht="22.5" customHeight="1" x14ac:dyDescent="0.2">
      <c r="A58" s="94" t="s">
        <v>1196</v>
      </c>
      <c r="B58" s="408" t="s">
        <v>4542</v>
      </c>
      <c r="C58" s="111">
        <v>0.1036846615</v>
      </c>
      <c r="D58" s="4" t="s">
        <v>1093</v>
      </c>
      <c r="E58" s="335">
        <v>1115</v>
      </c>
      <c r="F58" s="385">
        <v>6.7574899999999996E-5</v>
      </c>
      <c r="G58" s="4" t="s">
        <v>1093</v>
      </c>
      <c r="H58" s="99">
        <v>-0.13431677</v>
      </c>
      <c r="I58" s="217">
        <v>7.9087500000000005E-5</v>
      </c>
    </row>
    <row r="59" spans="1:9" ht="22.5" customHeight="1" x14ac:dyDescent="0.2">
      <c r="A59" s="94" t="s">
        <v>1197</v>
      </c>
      <c r="B59" s="408" t="s">
        <v>4543</v>
      </c>
      <c r="C59" s="111">
        <v>1.77935943E-2</v>
      </c>
      <c r="D59" s="4" t="s">
        <v>1093</v>
      </c>
      <c r="E59" s="335">
        <v>231</v>
      </c>
      <c r="F59" s="385">
        <v>1.3999799999999999E-5</v>
      </c>
      <c r="G59" s="4" t="s">
        <v>1093</v>
      </c>
      <c r="H59" s="99">
        <v>-0.192307692</v>
      </c>
      <c r="I59" s="217">
        <v>2.5143400000000001E-5</v>
      </c>
    </row>
    <row r="60" spans="1:9" ht="22.5" customHeight="1" x14ac:dyDescent="0.2">
      <c r="A60" s="94" t="s">
        <v>1198</v>
      </c>
      <c r="B60" s="408" t="s">
        <v>4544</v>
      </c>
      <c r="C60" s="111">
        <v>-0.257142857</v>
      </c>
      <c r="D60" s="4" t="s">
        <v>1093</v>
      </c>
      <c r="E60" s="335">
        <v>96</v>
      </c>
      <c r="F60" s="385">
        <v>5.8181099000000002E-6</v>
      </c>
      <c r="G60" s="4" t="s">
        <v>1093</v>
      </c>
      <c r="H60" s="99">
        <v>0.2307692308</v>
      </c>
      <c r="I60" s="217">
        <v>-8.2287600000000005E-6</v>
      </c>
    </row>
    <row r="61" spans="1:9" ht="22.5" customHeight="1" x14ac:dyDescent="0.2">
      <c r="A61" s="94" t="s">
        <v>1199</v>
      </c>
      <c r="B61" s="408" t="s">
        <v>4545</v>
      </c>
      <c r="C61" s="111">
        <v>0.1013708514</v>
      </c>
      <c r="D61" s="4" t="s">
        <v>1093</v>
      </c>
      <c r="E61" s="335">
        <v>2812</v>
      </c>
      <c r="F61" s="385">
        <v>1.704221E-4</v>
      </c>
      <c r="G61" s="4" t="s">
        <v>1093</v>
      </c>
      <c r="H61" s="99">
        <v>-7.8938749000000002E-2</v>
      </c>
      <c r="I61" s="217">
        <v>1.101739E-4</v>
      </c>
    </row>
    <row r="62" spans="1:9" ht="22.5" customHeight="1" x14ac:dyDescent="0.2">
      <c r="A62" s="94" t="s">
        <v>1200</v>
      </c>
      <c r="B62" s="408" t="s">
        <v>4546</v>
      </c>
      <c r="C62" s="111">
        <v>0.13308270680000001</v>
      </c>
      <c r="D62" s="4" t="s">
        <v>1093</v>
      </c>
      <c r="E62" s="335">
        <v>1380</v>
      </c>
      <c r="F62" s="385">
        <v>8.3635300000000002E-5</v>
      </c>
      <c r="G62" s="4" t="s">
        <v>1093</v>
      </c>
      <c r="H62" s="99">
        <v>-8.4273391000000003E-2</v>
      </c>
      <c r="I62" s="217">
        <v>5.80585E-5</v>
      </c>
    </row>
    <row r="63" spans="1:9" ht="22.5" customHeight="1" x14ac:dyDescent="0.2">
      <c r="A63" s="94" t="s">
        <v>1201</v>
      </c>
      <c r="B63" s="408" t="s">
        <v>4547</v>
      </c>
      <c r="C63" s="111">
        <v>0.10125991600000001</v>
      </c>
      <c r="D63" s="4" t="s">
        <v>1093</v>
      </c>
      <c r="E63" s="335">
        <v>2081</v>
      </c>
      <c r="F63" s="385">
        <v>1.261197E-4</v>
      </c>
      <c r="G63" s="4" t="s">
        <v>1093</v>
      </c>
      <c r="H63" s="99">
        <v>-0.11822033899999999</v>
      </c>
      <c r="I63" s="217">
        <v>1.2754579999999999E-4</v>
      </c>
    </row>
    <row r="64" spans="1:9" ht="22.5" customHeight="1" x14ac:dyDescent="0.2">
      <c r="A64" s="94" t="s">
        <v>1202</v>
      </c>
      <c r="B64" s="408" t="s">
        <v>4548</v>
      </c>
      <c r="C64" s="111">
        <v>8.8056680200000001E-2</v>
      </c>
      <c r="D64" s="4" t="s">
        <v>1093</v>
      </c>
      <c r="E64" s="335">
        <v>1022</v>
      </c>
      <c r="F64" s="385">
        <v>6.1938600000000004E-5</v>
      </c>
      <c r="G64" s="4" t="s">
        <v>1093</v>
      </c>
      <c r="H64" s="99">
        <v>-4.9302326E-2</v>
      </c>
      <c r="I64" s="217">
        <v>2.4229100000000002E-5</v>
      </c>
    </row>
    <row r="65" spans="1:9" ht="22.5" customHeight="1" x14ac:dyDescent="0.2">
      <c r="A65" s="94" t="s">
        <v>1203</v>
      </c>
      <c r="B65" s="408" t="s">
        <v>3893</v>
      </c>
      <c r="C65" s="111">
        <v>-0.37133250899999998</v>
      </c>
      <c r="D65" s="4" t="s">
        <v>1093</v>
      </c>
      <c r="E65" s="335">
        <v>67599</v>
      </c>
      <c r="F65" s="385">
        <v>4.0968584000000002E-3</v>
      </c>
      <c r="G65" s="4" t="s">
        <v>1093</v>
      </c>
      <c r="H65" s="99">
        <v>2.4094853682999999</v>
      </c>
      <c r="I65" s="217">
        <v>-2.1831812999999999E-2</v>
      </c>
    </row>
    <row r="66" spans="1:9" ht="22.5" customHeight="1" x14ac:dyDescent="0.2">
      <c r="A66" s="94" t="s">
        <v>1204</v>
      </c>
      <c r="B66" s="408" t="s">
        <v>3894</v>
      </c>
      <c r="C66" s="111">
        <v>0.20989125580000001</v>
      </c>
      <c r="D66" s="4" t="s">
        <v>1093</v>
      </c>
      <c r="E66" s="335">
        <v>5978</v>
      </c>
      <c r="F66" s="385">
        <v>3.6229859999999998E-4</v>
      </c>
      <c r="G66" s="4" t="s">
        <v>1093</v>
      </c>
      <c r="H66" s="99">
        <v>-0.26397439099999997</v>
      </c>
      <c r="I66" s="217">
        <v>9.8013669999999996E-4</v>
      </c>
    </row>
    <row r="67" spans="1:9" ht="33.75" customHeight="1" x14ac:dyDescent="0.2">
      <c r="A67" s="94" t="s">
        <v>1205</v>
      </c>
      <c r="B67" s="408" t="s">
        <v>3895</v>
      </c>
      <c r="C67" s="111">
        <v>7.03761148E-2</v>
      </c>
      <c r="D67" s="4" t="s">
        <v>1093</v>
      </c>
      <c r="E67" s="335">
        <v>9618</v>
      </c>
      <c r="F67" s="385">
        <v>5.8290190000000002E-4</v>
      </c>
      <c r="G67" s="4" t="s">
        <v>1093</v>
      </c>
      <c r="H67" s="99">
        <v>-0.128962145</v>
      </c>
      <c r="I67" s="217">
        <v>6.5098629999999998E-4</v>
      </c>
    </row>
    <row r="68" spans="1:9" ht="33.75" customHeight="1" x14ac:dyDescent="0.2">
      <c r="A68" s="94" t="s">
        <v>1206</v>
      </c>
      <c r="B68" s="408" t="s">
        <v>4549</v>
      </c>
      <c r="C68" s="111">
        <v>1.9292604500000001E-2</v>
      </c>
      <c r="D68" s="4" t="s">
        <v>1093</v>
      </c>
      <c r="E68" s="335">
        <v>316</v>
      </c>
      <c r="F68" s="385">
        <v>1.9151300000000001E-5</v>
      </c>
      <c r="G68" s="4" t="s">
        <v>1093</v>
      </c>
      <c r="H68" s="99">
        <v>-3.1545739999999998E-3</v>
      </c>
      <c r="I68" s="217">
        <v>4.5715330999999998E-7</v>
      </c>
    </row>
    <row r="69" spans="1:9" ht="22.5" customHeight="1" x14ac:dyDescent="0.2">
      <c r="A69" s="94" t="s">
        <v>1207</v>
      </c>
      <c r="B69" s="408" t="s">
        <v>4550</v>
      </c>
      <c r="C69" s="111">
        <v>-2.2727272999999999E-2</v>
      </c>
      <c r="D69" s="4" t="s">
        <v>1093</v>
      </c>
      <c r="E69" s="335">
        <v>540</v>
      </c>
      <c r="F69" s="385">
        <v>3.27269E-5</v>
      </c>
      <c r="G69" s="4" t="s">
        <v>1093</v>
      </c>
      <c r="H69" s="99">
        <v>-3.3989266999999997E-2</v>
      </c>
      <c r="I69" s="217">
        <v>8.6859128E-6</v>
      </c>
    </row>
    <row r="70" spans="1:9" ht="22.5" customHeight="1" x14ac:dyDescent="0.2">
      <c r="A70" s="94" t="s">
        <v>1208</v>
      </c>
      <c r="B70" s="408" t="s">
        <v>4551</v>
      </c>
      <c r="C70" s="111">
        <v>3.4843206000000002E-3</v>
      </c>
      <c r="D70" s="4" t="s">
        <v>1093</v>
      </c>
      <c r="E70" s="335">
        <v>292</v>
      </c>
      <c r="F70" s="385">
        <v>1.76968E-5</v>
      </c>
      <c r="G70" s="4" t="s">
        <v>1093</v>
      </c>
      <c r="H70" s="99">
        <v>1.38888889E-2</v>
      </c>
      <c r="I70" s="217">
        <v>-1.8286130000000001E-6</v>
      </c>
    </row>
    <row r="71" spans="1:9" ht="22.5" customHeight="1" x14ac:dyDescent="0.2">
      <c r="A71" s="94" t="s">
        <v>1209</v>
      </c>
      <c r="B71" s="408" t="s">
        <v>4552</v>
      </c>
      <c r="C71" s="111">
        <v>-0.14285714299999999</v>
      </c>
      <c r="D71" s="4" t="s">
        <v>1093</v>
      </c>
      <c r="E71" s="335">
        <v>238</v>
      </c>
      <c r="F71" s="385">
        <v>1.44241E-5</v>
      </c>
      <c r="G71" s="4" t="s">
        <v>1093</v>
      </c>
      <c r="H71" s="99">
        <v>-7.7519379999999999E-2</v>
      </c>
      <c r="I71" s="217">
        <v>9.1430660999999992E-6</v>
      </c>
    </row>
    <row r="72" spans="1:9" ht="22.5" customHeight="1" x14ac:dyDescent="0.2">
      <c r="A72" s="94" t="s">
        <v>1210</v>
      </c>
      <c r="B72" s="408" t="s">
        <v>4553</v>
      </c>
      <c r="C72" s="111">
        <v>-0.17974322400000001</v>
      </c>
      <c r="D72" s="4" t="s">
        <v>1093</v>
      </c>
      <c r="E72" s="335">
        <v>757</v>
      </c>
      <c r="F72" s="385">
        <v>4.5878199999999997E-5</v>
      </c>
      <c r="G72" s="4" t="s">
        <v>1093</v>
      </c>
      <c r="H72" s="99">
        <v>-0.67086956499999995</v>
      </c>
      <c r="I72" s="217">
        <v>7.0538760000000002E-4</v>
      </c>
    </row>
    <row r="73" spans="1:9" x14ac:dyDescent="0.2">
      <c r="A73" s="94" t="s">
        <v>1211</v>
      </c>
      <c r="B73" s="408" t="s">
        <v>4554</v>
      </c>
      <c r="C73" s="111">
        <v>-5.6812203999999998E-2</v>
      </c>
      <c r="D73" s="4" t="s">
        <v>1093</v>
      </c>
      <c r="E73" s="335">
        <v>948</v>
      </c>
      <c r="F73" s="385">
        <v>5.7453800000000002E-5</v>
      </c>
      <c r="G73" s="4" t="s">
        <v>1093</v>
      </c>
      <c r="H73" s="99">
        <v>-0.47127718899999999</v>
      </c>
      <c r="I73" s="217">
        <v>3.8629449999999998E-4</v>
      </c>
    </row>
    <row r="74" spans="1:9" x14ac:dyDescent="0.2">
      <c r="A74" s="94" t="s">
        <v>1212</v>
      </c>
      <c r="B74" s="408" t="s">
        <v>4555</v>
      </c>
      <c r="C74" s="111">
        <v>-1.9538188000000001E-2</v>
      </c>
      <c r="D74" s="4" t="s">
        <v>1093</v>
      </c>
      <c r="E74" s="335">
        <v>465</v>
      </c>
      <c r="F74" s="385">
        <v>2.8181500000000001E-5</v>
      </c>
      <c r="G74" s="4" t="s">
        <v>1093</v>
      </c>
      <c r="H74" s="99">
        <v>-0.15760869599999999</v>
      </c>
      <c r="I74" s="217">
        <v>3.9772299999999999E-5</v>
      </c>
    </row>
    <row r="75" spans="1:9" x14ac:dyDescent="0.2">
      <c r="A75" s="94" t="s">
        <v>1213</v>
      </c>
      <c r="B75" s="408" t="s">
        <v>4556</v>
      </c>
      <c r="C75" s="111">
        <v>6.5789473700000003E-2</v>
      </c>
      <c r="D75" s="4" t="s">
        <v>1093</v>
      </c>
      <c r="E75" s="335">
        <v>134</v>
      </c>
      <c r="F75" s="385">
        <v>8.1211117000000006E-6</v>
      </c>
      <c r="G75" s="4" t="s">
        <v>1093</v>
      </c>
      <c r="H75" s="99">
        <v>-0.172839506</v>
      </c>
      <c r="I75" s="217">
        <v>1.28003E-5</v>
      </c>
    </row>
    <row r="76" spans="1:9" x14ac:dyDescent="0.2">
      <c r="A76" s="94" t="s">
        <v>1214</v>
      </c>
      <c r="B76" s="408" t="s">
        <v>4557</v>
      </c>
      <c r="C76" s="111">
        <v>-0.17146776399999999</v>
      </c>
      <c r="D76" s="4" t="s">
        <v>1093</v>
      </c>
      <c r="E76" s="335">
        <v>522</v>
      </c>
      <c r="F76" s="385">
        <v>3.1636E-5</v>
      </c>
      <c r="G76" s="4" t="s">
        <v>1093</v>
      </c>
      <c r="H76" s="99">
        <v>-0.71192053</v>
      </c>
      <c r="I76" s="217">
        <v>5.8972780000000002E-4</v>
      </c>
    </row>
    <row r="77" spans="1:9" ht="33.75" x14ac:dyDescent="0.2">
      <c r="A77" s="94" t="s">
        <v>1215</v>
      </c>
      <c r="B77" s="408" t="s">
        <v>4558</v>
      </c>
      <c r="C77" s="111">
        <v>-4.2499092000000002E-2</v>
      </c>
      <c r="D77" s="4" t="s">
        <v>1093</v>
      </c>
      <c r="E77" s="335">
        <v>2132</v>
      </c>
      <c r="F77" s="385">
        <v>1.292105E-4</v>
      </c>
      <c r="G77" s="4" t="s">
        <v>1093</v>
      </c>
      <c r="H77" s="99">
        <v>-0.19119878600000001</v>
      </c>
      <c r="I77" s="217">
        <v>2.3040530000000001E-4</v>
      </c>
    </row>
    <row r="78" spans="1:9" ht="33.75" customHeight="1" x14ac:dyDescent="0.2">
      <c r="A78" s="94" t="s">
        <v>1216</v>
      </c>
      <c r="B78" s="408" t="s">
        <v>4559</v>
      </c>
      <c r="C78" s="111">
        <v>3.14710042E-2</v>
      </c>
      <c r="D78" s="4" t="s">
        <v>1093</v>
      </c>
      <c r="E78" s="335">
        <v>2445</v>
      </c>
      <c r="F78" s="385">
        <v>1.4818000000000001E-4</v>
      </c>
      <c r="G78" s="4" t="s">
        <v>1093</v>
      </c>
      <c r="H78" s="99">
        <v>-0.161810079</v>
      </c>
      <c r="I78" s="217">
        <v>2.1577639999999999E-4</v>
      </c>
    </row>
    <row r="79" spans="1:9" ht="33.75" customHeight="1" x14ac:dyDescent="0.2">
      <c r="A79" s="94" t="s">
        <v>1217</v>
      </c>
      <c r="B79" s="408" t="s">
        <v>4560</v>
      </c>
      <c r="C79" s="111">
        <v>1.09929078E-2</v>
      </c>
      <c r="D79" s="4" t="s">
        <v>1093</v>
      </c>
      <c r="E79" s="335">
        <v>2422</v>
      </c>
      <c r="F79" s="385">
        <v>1.4678609999999999E-4</v>
      </c>
      <c r="G79" s="4" t="s">
        <v>1093</v>
      </c>
      <c r="H79" s="99">
        <v>-0.150473518</v>
      </c>
      <c r="I79" s="217">
        <v>1.9611880000000001E-4</v>
      </c>
    </row>
    <row r="80" spans="1:9" ht="33.75" customHeight="1" x14ac:dyDescent="0.2">
      <c r="A80" s="94" t="s">
        <v>1218</v>
      </c>
      <c r="B80" s="408" t="s">
        <v>4561</v>
      </c>
      <c r="C80" s="111">
        <v>0</v>
      </c>
      <c r="D80" s="4" t="s">
        <v>1093</v>
      </c>
      <c r="E80" s="335">
        <v>1578</v>
      </c>
      <c r="F80" s="385">
        <v>9.5635200000000002E-5</v>
      </c>
      <c r="G80" s="4" t="s">
        <v>1093</v>
      </c>
      <c r="H80" s="99">
        <v>-0.14564158099999999</v>
      </c>
      <c r="I80" s="217">
        <v>1.2297419999999999E-4</v>
      </c>
    </row>
    <row r="81" spans="1:9" ht="33.75" customHeight="1" x14ac:dyDescent="0.2">
      <c r="A81" s="94" t="s">
        <v>1219</v>
      </c>
      <c r="B81" s="408" t="s">
        <v>4562</v>
      </c>
      <c r="C81" s="111">
        <v>-5.1344742999999998E-2</v>
      </c>
      <c r="D81" s="4" t="s">
        <v>1093</v>
      </c>
      <c r="E81" s="335">
        <v>750</v>
      </c>
      <c r="F81" s="385">
        <v>4.5454000000000002E-5</v>
      </c>
      <c r="G81" s="4" t="s">
        <v>1093</v>
      </c>
      <c r="H81" s="99">
        <v>-3.3505155000000002E-2</v>
      </c>
      <c r="I81" s="217">
        <v>1.1885999999999999E-5</v>
      </c>
    </row>
    <row r="82" spans="1:9" ht="33.75" customHeight="1" x14ac:dyDescent="0.2">
      <c r="A82" s="94" t="s">
        <v>1220</v>
      </c>
      <c r="B82" s="408" t="s">
        <v>4563</v>
      </c>
      <c r="C82" s="111">
        <v>-7.0871699999999998E-4</v>
      </c>
      <c r="D82" s="4" t="s">
        <v>1093</v>
      </c>
      <c r="E82" s="335">
        <v>1205</v>
      </c>
      <c r="F82" s="385">
        <v>7.3029399999999996E-5</v>
      </c>
      <c r="G82" s="4" t="s">
        <v>1093</v>
      </c>
      <c r="H82" s="99">
        <v>-0.14539007100000001</v>
      </c>
      <c r="I82" s="217">
        <v>9.3716399999999996E-5</v>
      </c>
    </row>
    <row r="83" spans="1:9" ht="22.5" customHeight="1" x14ac:dyDescent="0.2">
      <c r="A83" s="94" t="s">
        <v>1221</v>
      </c>
      <c r="B83" s="408" t="s">
        <v>4564</v>
      </c>
      <c r="C83" s="111">
        <v>-8.9138576999999997E-2</v>
      </c>
      <c r="D83" s="4" t="s">
        <v>1093</v>
      </c>
      <c r="E83" s="335">
        <v>2150</v>
      </c>
      <c r="F83" s="385">
        <v>1.3030140000000001E-4</v>
      </c>
      <c r="G83" s="4" t="s">
        <v>1093</v>
      </c>
      <c r="H83" s="99">
        <v>-0.115953947</v>
      </c>
      <c r="I83" s="217">
        <v>1.289172E-4</v>
      </c>
    </row>
    <row r="84" spans="1:9" ht="22.5" customHeight="1" x14ac:dyDescent="0.2">
      <c r="A84" s="94" t="s">
        <v>1222</v>
      </c>
      <c r="B84" s="408" t="s">
        <v>4565</v>
      </c>
      <c r="C84" s="111">
        <v>1.23546512E-2</v>
      </c>
      <c r="D84" s="4" t="s">
        <v>1093</v>
      </c>
      <c r="E84" s="335">
        <v>3581</v>
      </c>
      <c r="F84" s="385">
        <v>2.170276E-4</v>
      </c>
      <c r="G84" s="4" t="s">
        <v>1093</v>
      </c>
      <c r="H84" s="99">
        <v>-0.14309643499999999</v>
      </c>
      <c r="I84" s="217">
        <v>2.7337770000000002E-4</v>
      </c>
    </row>
    <row r="85" spans="1:9" ht="22.5" customHeight="1" x14ac:dyDescent="0.2">
      <c r="A85" s="94" t="s">
        <v>1223</v>
      </c>
      <c r="B85" s="408" t="s">
        <v>4566</v>
      </c>
      <c r="C85" s="111">
        <v>-5.0825920000000004E-3</v>
      </c>
      <c r="D85" s="4" t="s">
        <v>1093</v>
      </c>
      <c r="E85" s="335">
        <v>665</v>
      </c>
      <c r="F85" s="385">
        <v>4.0302500000000002E-5</v>
      </c>
      <c r="G85" s="4" t="s">
        <v>1093</v>
      </c>
      <c r="H85" s="99">
        <v>-0.150702427</v>
      </c>
      <c r="I85" s="217">
        <v>5.3944099999999997E-5</v>
      </c>
    </row>
    <row r="86" spans="1:9" ht="22.5" customHeight="1" x14ac:dyDescent="0.2">
      <c r="A86" s="94" t="s">
        <v>1224</v>
      </c>
      <c r="B86" s="408" t="s">
        <v>4567</v>
      </c>
      <c r="C86" s="111">
        <v>-4.8396849999999998E-3</v>
      </c>
      <c r="D86" s="4" t="s">
        <v>1093</v>
      </c>
      <c r="E86" s="335">
        <v>2641</v>
      </c>
      <c r="F86" s="385">
        <v>1.6005859999999999E-4</v>
      </c>
      <c r="G86" s="4" t="s">
        <v>1093</v>
      </c>
      <c r="H86" s="99">
        <v>-0.19726443799999999</v>
      </c>
      <c r="I86" s="217">
        <v>2.9669249999999999E-4</v>
      </c>
    </row>
    <row r="87" spans="1:9" ht="33.75" customHeight="1" x14ac:dyDescent="0.2">
      <c r="A87" s="94" t="s">
        <v>1225</v>
      </c>
      <c r="B87" s="408" t="s">
        <v>4568</v>
      </c>
      <c r="C87" s="111">
        <v>-4.0034193000000003E-2</v>
      </c>
      <c r="D87" s="4" t="s">
        <v>1093</v>
      </c>
      <c r="E87" s="335">
        <v>6168</v>
      </c>
      <c r="F87" s="385">
        <v>3.7381360000000001E-4</v>
      </c>
      <c r="G87" s="4" t="s">
        <v>1093</v>
      </c>
      <c r="H87" s="99">
        <v>-8.4594834999999993E-2</v>
      </c>
      <c r="I87" s="217">
        <v>2.6057739999999998E-4</v>
      </c>
    </row>
    <row r="88" spans="1:9" ht="22.5" customHeight="1" x14ac:dyDescent="0.2">
      <c r="A88" s="94" t="s">
        <v>1226</v>
      </c>
      <c r="B88" s="408" t="s">
        <v>4569</v>
      </c>
      <c r="C88" s="111">
        <v>-1.3432364E-2</v>
      </c>
      <c r="D88" s="4" t="s">
        <v>1093</v>
      </c>
      <c r="E88" s="335">
        <v>5491</v>
      </c>
      <c r="F88" s="385">
        <v>3.3278380000000002E-4</v>
      </c>
      <c r="G88" s="4" t="s">
        <v>1093</v>
      </c>
      <c r="H88" s="99">
        <v>-0.120454909</v>
      </c>
      <c r="I88" s="217">
        <v>3.437793E-4</v>
      </c>
    </row>
    <row r="89" spans="1:9" ht="22.5" customHeight="1" x14ac:dyDescent="0.2">
      <c r="A89" s="94" t="s">
        <v>1227</v>
      </c>
      <c r="B89" s="408" t="s">
        <v>4570</v>
      </c>
      <c r="C89" s="111">
        <v>8.2971903E-3</v>
      </c>
      <c r="D89" s="4" t="s">
        <v>1093</v>
      </c>
      <c r="E89" s="335">
        <v>4794</v>
      </c>
      <c r="F89" s="385">
        <v>2.9054189999999999E-4</v>
      </c>
      <c r="G89" s="4" t="s">
        <v>1093</v>
      </c>
      <c r="H89" s="99">
        <v>-0.10342248</v>
      </c>
      <c r="I89" s="217">
        <v>2.5280579999999999E-4</v>
      </c>
    </row>
    <row r="90" spans="1:9" ht="22.5" customHeight="1" x14ac:dyDescent="0.2">
      <c r="A90" s="94" t="s">
        <v>1228</v>
      </c>
      <c r="B90" s="408" t="s">
        <v>4571</v>
      </c>
      <c r="C90" s="111">
        <v>-1.4472776999999999E-2</v>
      </c>
      <c r="D90" s="4" t="s">
        <v>1093</v>
      </c>
      <c r="E90" s="335">
        <v>1308</v>
      </c>
      <c r="F90" s="385">
        <v>7.9271700000000002E-5</v>
      </c>
      <c r="G90" s="4" t="s">
        <v>1093</v>
      </c>
      <c r="H90" s="99">
        <v>-8.5314685000000001E-2</v>
      </c>
      <c r="I90" s="217">
        <v>5.5772700000000002E-5</v>
      </c>
    </row>
    <row r="91" spans="1:9" ht="22.5" customHeight="1" x14ac:dyDescent="0.2">
      <c r="A91" s="94" t="s">
        <v>1229</v>
      </c>
      <c r="B91" s="408" t="s">
        <v>4572</v>
      </c>
      <c r="C91" s="111">
        <v>-4.5140487999999999E-2</v>
      </c>
      <c r="D91" s="4" t="s">
        <v>1093</v>
      </c>
      <c r="E91" s="335">
        <v>5693</v>
      </c>
      <c r="F91" s="385">
        <v>3.4502600000000001E-4</v>
      </c>
      <c r="G91" s="4" t="s">
        <v>1093</v>
      </c>
      <c r="H91" s="99">
        <v>-8.4579513999999995E-2</v>
      </c>
      <c r="I91" s="217">
        <v>2.404626E-4</v>
      </c>
    </row>
    <row r="92" spans="1:9" ht="33.75" customHeight="1" x14ac:dyDescent="0.2">
      <c r="A92" s="94" t="s">
        <v>1230</v>
      </c>
      <c r="B92" s="408" t="s">
        <v>4573</v>
      </c>
      <c r="C92" s="111">
        <v>-5.8457711000000002E-2</v>
      </c>
      <c r="D92" s="4" t="s">
        <v>1093</v>
      </c>
      <c r="E92" s="335">
        <v>640</v>
      </c>
      <c r="F92" s="385">
        <v>3.8787400000000001E-5</v>
      </c>
      <c r="G92" s="4" t="s">
        <v>1093</v>
      </c>
      <c r="H92" s="99">
        <v>-0.15455746400000001</v>
      </c>
      <c r="I92" s="217">
        <v>5.3486899999999998E-5</v>
      </c>
    </row>
    <row r="93" spans="1:9" ht="22.5" customHeight="1" x14ac:dyDescent="0.2">
      <c r="A93" s="94" t="s">
        <v>1143</v>
      </c>
      <c r="B93" s="408" t="e">
        <v>#N/A</v>
      </c>
      <c r="C93" s="111">
        <v>-3.1315240000000001E-2</v>
      </c>
      <c r="D93" s="4" t="s">
        <v>1093</v>
      </c>
      <c r="E93" s="335">
        <v>416</v>
      </c>
      <c r="F93" s="385">
        <v>2.5211800000000001E-5</v>
      </c>
      <c r="G93" s="4" t="s">
        <v>1093</v>
      </c>
      <c r="H93" s="99">
        <v>-0.10344827600000001</v>
      </c>
      <c r="I93" s="217">
        <v>2.1943400000000001E-5</v>
      </c>
    </row>
    <row r="94" spans="1:9" ht="22.5" customHeight="1" x14ac:dyDescent="0.2">
      <c r="A94" s="94" t="s">
        <v>1231</v>
      </c>
      <c r="B94" s="408" t="s">
        <v>4574</v>
      </c>
      <c r="C94" s="111">
        <v>-4.1441441000000002E-2</v>
      </c>
      <c r="D94" s="4" t="s">
        <v>1093</v>
      </c>
      <c r="E94" s="335">
        <v>406</v>
      </c>
      <c r="F94" s="385">
        <v>2.4605800000000001E-5</v>
      </c>
      <c r="G94" s="4" t="s">
        <v>1093</v>
      </c>
      <c r="H94" s="99">
        <v>-0.236842105</v>
      </c>
      <c r="I94" s="217">
        <v>5.76013E-5</v>
      </c>
    </row>
    <row r="95" spans="1:9" ht="22.5" customHeight="1" x14ac:dyDescent="0.2">
      <c r="A95" s="94" t="s">
        <v>1232</v>
      </c>
      <c r="B95" s="408" t="s">
        <v>4575</v>
      </c>
      <c r="C95" s="111">
        <v>6.4516129000000005E-2</v>
      </c>
      <c r="D95" s="4" t="s">
        <v>1093</v>
      </c>
      <c r="E95" s="335">
        <v>299</v>
      </c>
      <c r="F95" s="385">
        <v>1.8121000000000001E-5</v>
      </c>
      <c r="G95" s="4" t="s">
        <v>1093</v>
      </c>
      <c r="H95" s="99">
        <v>-9.3939393999999996E-2</v>
      </c>
      <c r="I95" s="217">
        <v>1.41718E-5</v>
      </c>
    </row>
    <row r="96" spans="1:9" ht="22.5" customHeight="1" x14ac:dyDescent="0.2">
      <c r="A96" s="94" t="s">
        <v>1233</v>
      </c>
      <c r="B96" s="408" t="s">
        <v>4576</v>
      </c>
      <c r="C96" s="111">
        <v>-4.8899759999999999E-3</v>
      </c>
      <c r="D96" s="4" t="s">
        <v>1093</v>
      </c>
      <c r="E96" s="335">
        <v>587</v>
      </c>
      <c r="F96" s="385">
        <v>3.5575299999999998E-5</v>
      </c>
      <c r="G96" s="4" t="s">
        <v>1093</v>
      </c>
      <c r="H96" s="99">
        <v>-0.28132678100000003</v>
      </c>
      <c r="I96" s="217">
        <v>1.046881E-4</v>
      </c>
    </row>
    <row r="97" spans="1:9" ht="22.5" customHeight="1" x14ac:dyDescent="0.2">
      <c r="A97" s="94" t="s">
        <v>1234</v>
      </c>
      <c r="B97" s="408" t="s">
        <v>4577</v>
      </c>
      <c r="C97" s="111">
        <v>1.9024390200000001E-2</v>
      </c>
      <c r="D97" s="4" t="s">
        <v>1093</v>
      </c>
      <c r="E97" s="335">
        <v>1906</v>
      </c>
      <c r="F97" s="385">
        <v>1.155137E-4</v>
      </c>
      <c r="G97" s="4" t="s">
        <v>1093</v>
      </c>
      <c r="H97" s="99">
        <v>-8.7601723000000006E-2</v>
      </c>
      <c r="I97" s="217">
        <v>8.36591E-5</v>
      </c>
    </row>
    <row r="98" spans="1:9" ht="22.5" customHeight="1" x14ac:dyDescent="0.2">
      <c r="A98" s="94" t="s">
        <v>1235</v>
      </c>
      <c r="B98" s="408" t="s">
        <v>4578</v>
      </c>
      <c r="C98" s="111">
        <v>5.5611729000000004E-3</v>
      </c>
      <c r="D98" s="4" t="s">
        <v>1093</v>
      </c>
      <c r="E98" s="335">
        <v>1863</v>
      </c>
      <c r="F98" s="385">
        <v>1.129077E-4</v>
      </c>
      <c r="G98" s="4" t="s">
        <v>1093</v>
      </c>
      <c r="H98" s="99">
        <v>-6.3348416000000005E-2</v>
      </c>
      <c r="I98" s="217">
        <v>5.76013E-5</v>
      </c>
    </row>
    <row r="99" spans="1:9" ht="22.5" customHeight="1" x14ac:dyDescent="0.2">
      <c r="A99" s="94" t="s">
        <v>1236</v>
      </c>
      <c r="B99" s="408" t="s">
        <v>4579</v>
      </c>
      <c r="C99" s="111">
        <v>0.155088853</v>
      </c>
      <c r="D99" s="4" t="s">
        <v>1093</v>
      </c>
      <c r="E99" s="335">
        <v>1486</v>
      </c>
      <c r="F99" s="385">
        <v>9.0059499999999994E-5</v>
      </c>
      <c r="G99" s="4" t="s">
        <v>1093</v>
      </c>
      <c r="H99" s="99">
        <v>3.9160839199999999E-2</v>
      </c>
      <c r="I99" s="217">
        <v>-2.5601000000000001E-5</v>
      </c>
    </row>
    <row r="100" spans="1:9" ht="22.5" customHeight="1" x14ac:dyDescent="0.2">
      <c r="A100" s="94" t="s">
        <v>1237</v>
      </c>
      <c r="B100" s="408" t="s">
        <v>4580</v>
      </c>
      <c r="C100" s="111">
        <v>0.1214057508</v>
      </c>
      <c r="D100" s="4" t="s">
        <v>1093</v>
      </c>
      <c r="E100" s="335">
        <v>328</v>
      </c>
      <c r="F100" s="385">
        <v>1.9878499999999999E-5</v>
      </c>
      <c r="G100" s="4" t="s">
        <v>1093</v>
      </c>
      <c r="H100" s="99">
        <v>-6.5527065999999995E-2</v>
      </c>
      <c r="I100" s="217">
        <v>1.0514500000000001E-5</v>
      </c>
    </row>
    <row r="101" spans="1:9" ht="22.5" customHeight="1" x14ac:dyDescent="0.2">
      <c r="A101" s="94" t="s">
        <v>1238</v>
      </c>
      <c r="B101" s="408" t="s">
        <v>4581</v>
      </c>
      <c r="C101" s="111">
        <v>0.1115736886</v>
      </c>
      <c r="D101" s="4" t="s">
        <v>1093</v>
      </c>
      <c r="E101" s="335">
        <v>930</v>
      </c>
      <c r="F101" s="385">
        <v>5.6362900000000002E-5</v>
      </c>
      <c r="G101" s="4" t="s">
        <v>1093</v>
      </c>
      <c r="H101" s="99">
        <v>-0.30337078699999998</v>
      </c>
      <c r="I101" s="217">
        <v>1.8514709999999999E-4</v>
      </c>
    </row>
    <row r="102" spans="1:9" ht="22.5" customHeight="1" x14ac:dyDescent="0.2">
      <c r="A102" s="94" t="s">
        <v>1239</v>
      </c>
      <c r="B102" s="408" t="s">
        <v>4582</v>
      </c>
      <c r="C102" s="111">
        <v>-5.3806121999999998E-2</v>
      </c>
      <c r="D102" s="4" t="s">
        <v>1093</v>
      </c>
      <c r="E102" s="335">
        <v>8218</v>
      </c>
      <c r="F102" s="385">
        <v>4.9805439999999997E-4</v>
      </c>
      <c r="G102" s="4" t="s">
        <v>1093</v>
      </c>
      <c r="H102" s="99">
        <v>-0.233895777</v>
      </c>
      <c r="I102" s="217">
        <v>1.1469976000000001E-3</v>
      </c>
    </row>
    <row r="103" spans="1:9" ht="22.5" customHeight="1" x14ac:dyDescent="0.2">
      <c r="A103" s="94" t="s">
        <v>1240</v>
      </c>
      <c r="B103" s="408" t="s">
        <v>4583</v>
      </c>
      <c r="C103" s="111">
        <v>4.8895403599999998E-2</v>
      </c>
      <c r="D103" s="4" t="s">
        <v>1093</v>
      </c>
      <c r="E103" s="335">
        <v>7624</v>
      </c>
      <c r="F103" s="385">
        <v>4.6205490000000003E-4</v>
      </c>
      <c r="G103" s="4" t="s">
        <v>1093</v>
      </c>
      <c r="H103" s="99">
        <v>-0.23896985400000001</v>
      </c>
      <c r="I103" s="217">
        <v>1.094425E-3</v>
      </c>
    </row>
    <row r="104" spans="1:9" ht="22.5" customHeight="1" x14ac:dyDescent="0.2">
      <c r="A104" s="94" t="s">
        <v>1241</v>
      </c>
      <c r="B104" s="408" t="s">
        <v>4584</v>
      </c>
      <c r="C104" s="111">
        <v>2.4030584399999999E-2</v>
      </c>
      <c r="D104" s="4" t="s">
        <v>1093</v>
      </c>
      <c r="E104" s="335">
        <v>3120</v>
      </c>
      <c r="F104" s="385">
        <v>1.890886E-4</v>
      </c>
      <c r="G104" s="4" t="s">
        <v>1093</v>
      </c>
      <c r="H104" s="99">
        <v>-0.16800000000000001</v>
      </c>
      <c r="I104" s="217">
        <v>2.8800659999999998E-4</v>
      </c>
    </row>
    <row r="105" spans="1:9" ht="22.5" customHeight="1" x14ac:dyDescent="0.2">
      <c r="A105" s="94" t="s">
        <v>1242</v>
      </c>
      <c r="B105" s="408" t="s">
        <v>4585</v>
      </c>
      <c r="C105" s="111">
        <v>-3.5670357E-2</v>
      </c>
      <c r="D105" s="4" t="s">
        <v>1093</v>
      </c>
      <c r="E105" s="335">
        <v>705</v>
      </c>
      <c r="F105" s="385">
        <v>4.2726699999999999E-5</v>
      </c>
      <c r="G105" s="4" t="s">
        <v>1093</v>
      </c>
      <c r="H105" s="99">
        <v>-0.100765306</v>
      </c>
      <c r="I105" s="217">
        <v>3.6115100000000003E-5</v>
      </c>
    </row>
    <row r="106" spans="1:9" ht="22.5" customHeight="1" x14ac:dyDescent="0.2">
      <c r="A106" s="94" t="s">
        <v>1243</v>
      </c>
      <c r="B106" s="408" t="s">
        <v>4586</v>
      </c>
      <c r="C106" s="111">
        <v>4.3380811200000001E-2</v>
      </c>
      <c r="D106" s="4" t="s">
        <v>1093</v>
      </c>
      <c r="E106" s="335">
        <v>13809</v>
      </c>
      <c r="F106" s="385">
        <v>8.368987E-4</v>
      </c>
      <c r="G106" s="4" t="s">
        <v>1093</v>
      </c>
      <c r="H106" s="99">
        <v>-4.3101656000000002E-2</v>
      </c>
      <c r="I106" s="217">
        <v>2.8434940000000001E-4</v>
      </c>
    </row>
    <row r="107" spans="1:9" ht="22.5" customHeight="1" x14ac:dyDescent="0.2">
      <c r="A107" s="94" t="s">
        <v>1244</v>
      </c>
      <c r="B107" s="408" t="s">
        <v>4587</v>
      </c>
      <c r="C107" s="111">
        <v>-6.7805954000000002E-2</v>
      </c>
      <c r="D107" s="4" t="s">
        <v>1093</v>
      </c>
      <c r="E107" s="335">
        <v>2871</v>
      </c>
      <c r="F107" s="385">
        <v>1.7399780000000001E-4</v>
      </c>
      <c r="G107" s="4" t="s">
        <v>1093</v>
      </c>
      <c r="H107" s="99">
        <v>-0.15109402699999999</v>
      </c>
      <c r="I107" s="217">
        <v>2.336053E-4</v>
      </c>
    </row>
    <row r="108" spans="1:9" ht="22.5" customHeight="1" x14ac:dyDescent="0.2">
      <c r="A108" s="94" t="s">
        <v>1245</v>
      </c>
      <c r="B108" s="408" t="s">
        <v>4588</v>
      </c>
      <c r="C108" s="111">
        <v>3.6321483799999998E-2</v>
      </c>
      <c r="D108" s="4" t="s">
        <v>1093</v>
      </c>
      <c r="E108" s="335">
        <v>3409</v>
      </c>
      <c r="F108" s="385">
        <v>2.0660350000000001E-4</v>
      </c>
      <c r="G108" s="4" t="s">
        <v>1093</v>
      </c>
      <c r="H108" s="99">
        <v>-0.15262242100000001</v>
      </c>
      <c r="I108" s="217">
        <v>2.8069210000000001E-4</v>
      </c>
    </row>
    <row r="109" spans="1:9" ht="22.5" customHeight="1" x14ac:dyDescent="0.2">
      <c r="A109" s="94" t="s">
        <v>1246</v>
      </c>
      <c r="B109" s="408" t="s">
        <v>4589</v>
      </c>
      <c r="C109" s="111">
        <v>7.7879038900000003E-2</v>
      </c>
      <c r="D109" s="4" t="s">
        <v>1093</v>
      </c>
      <c r="E109" s="335">
        <v>2427</v>
      </c>
      <c r="F109" s="385">
        <v>1.4708909999999999E-4</v>
      </c>
      <c r="G109" s="4" t="s">
        <v>1093</v>
      </c>
      <c r="H109" s="99">
        <v>-6.7255957000000005E-2</v>
      </c>
      <c r="I109" s="217">
        <v>8.0001799999999997E-5</v>
      </c>
    </row>
    <row r="110" spans="1:9" ht="22.5" customHeight="1" x14ac:dyDescent="0.2">
      <c r="A110" s="94" t="s">
        <v>1247</v>
      </c>
      <c r="B110" s="408" t="s">
        <v>4590</v>
      </c>
      <c r="C110" s="111">
        <v>4.2857142899999999E-2</v>
      </c>
      <c r="D110" s="4" t="s">
        <v>1093</v>
      </c>
      <c r="E110" s="335">
        <v>829</v>
      </c>
      <c r="F110" s="385">
        <v>5.0241799999999997E-5</v>
      </c>
      <c r="G110" s="4" t="s">
        <v>1093</v>
      </c>
      <c r="H110" s="99">
        <v>-5.3652968000000002E-2</v>
      </c>
      <c r="I110" s="217">
        <v>2.1486200000000001E-5</v>
      </c>
    </row>
    <row r="111" spans="1:9" ht="22.5" customHeight="1" x14ac:dyDescent="0.2">
      <c r="A111" s="94" t="s">
        <v>1248</v>
      </c>
      <c r="B111" s="408" t="s">
        <v>4591</v>
      </c>
      <c r="C111" s="111">
        <v>0.12960211329999999</v>
      </c>
      <c r="D111" s="4" t="s">
        <v>1093</v>
      </c>
      <c r="E111" s="335">
        <v>6513</v>
      </c>
      <c r="F111" s="385">
        <v>3.9472239999999999E-4</v>
      </c>
      <c r="G111" s="4" t="s">
        <v>1093</v>
      </c>
      <c r="H111" s="99">
        <v>-4.8085355000000003E-2</v>
      </c>
      <c r="I111" s="217">
        <v>1.5040339999999999E-4</v>
      </c>
    </row>
    <row r="112" spans="1:9" ht="22.5" customHeight="1" x14ac:dyDescent="0.2">
      <c r="A112" s="94" t="s">
        <v>1249</v>
      </c>
      <c r="B112" s="408" t="s">
        <v>4592</v>
      </c>
      <c r="C112" s="111">
        <v>-3.9059536999999998E-2</v>
      </c>
      <c r="D112" s="4" t="s">
        <v>1093</v>
      </c>
      <c r="E112" s="335">
        <v>4548</v>
      </c>
      <c r="F112" s="385">
        <v>2.7563300000000001E-4</v>
      </c>
      <c r="G112" s="4" t="s">
        <v>1093</v>
      </c>
      <c r="H112" s="99">
        <v>-0.102604578</v>
      </c>
      <c r="I112" s="217">
        <v>2.377197E-4</v>
      </c>
    </row>
    <row r="113" spans="1:9" ht="22.5" customHeight="1" x14ac:dyDescent="0.2">
      <c r="A113" s="94" t="s">
        <v>1250</v>
      </c>
      <c r="B113" s="408" t="s">
        <v>4593</v>
      </c>
      <c r="C113" s="111">
        <v>-3.8927888000000001E-2</v>
      </c>
      <c r="D113" s="4" t="s">
        <v>1093</v>
      </c>
      <c r="E113" s="335">
        <v>1324</v>
      </c>
      <c r="F113" s="385">
        <v>8.0241399999999994E-5</v>
      </c>
      <c r="G113" s="4" t="s">
        <v>1093</v>
      </c>
      <c r="H113" s="99">
        <v>-0.12084993400000001</v>
      </c>
      <c r="I113" s="217">
        <v>8.32019E-5</v>
      </c>
    </row>
    <row r="114" spans="1:9" ht="22.5" customHeight="1" x14ac:dyDescent="0.2">
      <c r="A114" s="94" t="s">
        <v>1251</v>
      </c>
      <c r="B114" s="408" t="s">
        <v>4594</v>
      </c>
      <c r="C114" s="111">
        <v>1.6223524100000001E-2</v>
      </c>
      <c r="D114" s="4" t="s">
        <v>1093</v>
      </c>
      <c r="E114" s="335">
        <v>1978</v>
      </c>
      <c r="F114" s="385">
        <v>1.198773E-4</v>
      </c>
      <c r="G114" s="4" t="s">
        <v>1093</v>
      </c>
      <c r="H114" s="99">
        <v>-0.122838137</v>
      </c>
      <c r="I114" s="217">
        <v>1.266315E-4</v>
      </c>
    </row>
    <row r="115" spans="1:9" ht="22.5" customHeight="1" x14ac:dyDescent="0.2">
      <c r="A115" s="94" t="s">
        <v>1252</v>
      </c>
      <c r="B115" s="408" t="s">
        <v>4595</v>
      </c>
      <c r="C115" s="111">
        <v>-5.2735660000000004E-3</v>
      </c>
      <c r="D115" s="4" t="s">
        <v>1093</v>
      </c>
      <c r="E115" s="335">
        <v>1336</v>
      </c>
      <c r="F115" s="385">
        <v>8.0968699999999996E-5</v>
      </c>
      <c r="G115" s="4" t="s">
        <v>1093</v>
      </c>
      <c r="H115" s="99">
        <v>-0.114645461</v>
      </c>
      <c r="I115" s="217">
        <v>7.9087500000000005E-5</v>
      </c>
    </row>
    <row r="116" spans="1:9" ht="22.5" customHeight="1" x14ac:dyDescent="0.2">
      <c r="A116" s="94" t="s">
        <v>1253</v>
      </c>
      <c r="B116" s="408" t="s">
        <v>4596</v>
      </c>
      <c r="C116" s="111">
        <v>-0.13428190300000001</v>
      </c>
      <c r="D116" s="4" t="s">
        <v>1093</v>
      </c>
      <c r="E116" s="335">
        <v>1739</v>
      </c>
      <c r="F116" s="385">
        <v>1.053926E-4</v>
      </c>
      <c r="G116" s="4" t="s">
        <v>1093</v>
      </c>
      <c r="H116" s="99">
        <v>-0.106831022</v>
      </c>
      <c r="I116" s="217">
        <v>9.5087900000000001E-5</v>
      </c>
    </row>
    <row r="117" spans="1:9" ht="33.75" customHeight="1" x14ac:dyDescent="0.2">
      <c r="A117" s="94" t="s">
        <v>1254</v>
      </c>
      <c r="B117" s="408" t="s">
        <v>4597</v>
      </c>
      <c r="C117" s="111">
        <v>-6.8652301999999998E-2</v>
      </c>
      <c r="D117" s="4" t="s">
        <v>1093</v>
      </c>
      <c r="E117" s="335">
        <v>4021</v>
      </c>
      <c r="F117" s="385">
        <v>2.43694E-4</v>
      </c>
      <c r="G117" s="4" t="s">
        <v>1093</v>
      </c>
      <c r="H117" s="99">
        <v>-8.8001813999999998E-2</v>
      </c>
      <c r="I117" s="217">
        <v>1.773755E-4</v>
      </c>
    </row>
    <row r="118" spans="1:9" ht="33.75" customHeight="1" x14ac:dyDescent="0.2">
      <c r="A118" s="94" t="s">
        <v>1255</v>
      </c>
      <c r="B118" s="408" t="s">
        <v>4598</v>
      </c>
      <c r="C118" s="111">
        <v>-5.6823074000000001E-2</v>
      </c>
      <c r="D118" s="4" t="s">
        <v>1093</v>
      </c>
      <c r="E118" s="335">
        <v>1960</v>
      </c>
      <c r="F118" s="385">
        <v>1.187864E-4</v>
      </c>
      <c r="G118" s="4" t="s">
        <v>1093</v>
      </c>
      <c r="H118" s="99">
        <v>-0.10543131</v>
      </c>
      <c r="I118" s="217">
        <v>1.056024E-4</v>
      </c>
    </row>
    <row r="119" spans="1:9" ht="33.75" customHeight="1" x14ac:dyDescent="0.2">
      <c r="A119" s="94" t="s">
        <v>1256</v>
      </c>
      <c r="B119" s="408" t="s">
        <v>4599</v>
      </c>
      <c r="C119" s="111">
        <v>-6.0200668999999998E-2</v>
      </c>
      <c r="D119" s="4" t="s">
        <v>1093</v>
      </c>
      <c r="E119" s="335">
        <v>250</v>
      </c>
      <c r="F119" s="385">
        <v>1.51513E-5</v>
      </c>
      <c r="G119" s="4" t="s">
        <v>1093</v>
      </c>
      <c r="H119" s="99">
        <v>-0.110320285</v>
      </c>
      <c r="I119" s="217">
        <v>1.41718E-5</v>
      </c>
    </row>
    <row r="120" spans="1:9" ht="33.75" customHeight="1" x14ac:dyDescent="0.2">
      <c r="A120" s="94" t="s">
        <v>1257</v>
      </c>
      <c r="B120" s="408" t="s">
        <v>4600</v>
      </c>
      <c r="C120" s="111">
        <v>5.86560364E-2</v>
      </c>
      <c r="D120" s="4" t="s">
        <v>1093</v>
      </c>
      <c r="E120" s="335">
        <v>5274</v>
      </c>
      <c r="F120" s="385">
        <v>3.1963240000000001E-4</v>
      </c>
      <c r="G120" s="4" t="s">
        <v>1093</v>
      </c>
      <c r="H120" s="99">
        <v>-5.4330284999999999E-2</v>
      </c>
      <c r="I120" s="217">
        <v>1.3851750000000001E-4</v>
      </c>
    </row>
    <row r="121" spans="1:9" ht="33.75" customHeight="1" x14ac:dyDescent="0.2">
      <c r="A121" s="94" t="s">
        <v>1258</v>
      </c>
      <c r="B121" s="408" t="s">
        <v>4601</v>
      </c>
      <c r="C121" s="111">
        <v>-9.5181338000000004E-2</v>
      </c>
      <c r="D121" s="4" t="s">
        <v>1093</v>
      </c>
      <c r="E121" s="335">
        <v>4529</v>
      </c>
      <c r="F121" s="385">
        <v>2.7448149999999998E-4</v>
      </c>
      <c r="G121" s="4" t="s">
        <v>1093</v>
      </c>
      <c r="H121" s="99">
        <v>-0.147722996</v>
      </c>
      <c r="I121" s="217">
        <v>3.5886529999999998E-4</v>
      </c>
    </row>
    <row r="122" spans="1:9" ht="33.75" customHeight="1" x14ac:dyDescent="0.2">
      <c r="A122" s="94" t="s">
        <v>1144</v>
      </c>
      <c r="B122" s="408" t="e">
        <v>#N/A</v>
      </c>
      <c r="C122" s="111">
        <v>-3.5256971999999998E-2</v>
      </c>
      <c r="D122" s="4" t="s">
        <v>1093</v>
      </c>
      <c r="E122" s="335">
        <v>5010</v>
      </c>
      <c r="F122" s="385">
        <v>3.0363260000000001E-4</v>
      </c>
      <c r="G122" s="4" t="s">
        <v>1093</v>
      </c>
      <c r="H122" s="99">
        <v>-8.9090908999999996E-2</v>
      </c>
      <c r="I122" s="217">
        <v>2.240051E-4</v>
      </c>
    </row>
    <row r="123" spans="1:9" ht="33.75" customHeight="1" x14ac:dyDescent="0.2">
      <c r="A123" s="94" t="s">
        <v>1259</v>
      </c>
      <c r="B123" s="408" t="s">
        <v>4602</v>
      </c>
      <c r="C123" s="111">
        <v>1.3360739999999999E-2</v>
      </c>
      <c r="D123" s="4" t="s">
        <v>1093</v>
      </c>
      <c r="E123" s="335">
        <v>892</v>
      </c>
      <c r="F123" s="385">
        <v>5.4059900000000001E-5</v>
      </c>
      <c r="G123" s="4" t="s">
        <v>1093</v>
      </c>
      <c r="H123" s="99">
        <v>-9.5334686000000002E-2</v>
      </c>
      <c r="I123" s="217">
        <v>4.2972400000000002E-5</v>
      </c>
    </row>
    <row r="124" spans="1:9" ht="33.75" customHeight="1" x14ac:dyDescent="0.2">
      <c r="A124" s="94" t="s">
        <v>1260</v>
      </c>
      <c r="B124" s="408" t="s">
        <v>4603</v>
      </c>
      <c r="C124" s="111">
        <v>-0.132075472</v>
      </c>
      <c r="D124" s="4" t="s">
        <v>1093</v>
      </c>
      <c r="E124" s="335">
        <v>142</v>
      </c>
      <c r="F124" s="385">
        <v>8.6059541999999993E-6</v>
      </c>
      <c r="G124" s="4" t="s">
        <v>1093</v>
      </c>
      <c r="H124" s="99">
        <v>2.89855072E-2</v>
      </c>
      <c r="I124" s="217">
        <v>-1.8286130000000001E-6</v>
      </c>
    </row>
    <row r="125" spans="1:9" ht="33.75" customHeight="1" x14ac:dyDescent="0.2">
      <c r="A125" s="94" t="s">
        <v>1261</v>
      </c>
      <c r="B125" s="408" t="s">
        <v>4604</v>
      </c>
      <c r="C125" s="111">
        <v>2.90096699E-2</v>
      </c>
      <c r="D125" s="4" t="s">
        <v>1093</v>
      </c>
      <c r="E125" s="335">
        <v>14639</v>
      </c>
      <c r="F125" s="385">
        <v>8.8720119999999997E-4</v>
      </c>
      <c r="G125" s="4" t="s">
        <v>1093</v>
      </c>
      <c r="H125" s="99">
        <v>-5.1263771999999999E-2</v>
      </c>
      <c r="I125" s="217">
        <v>3.6160830000000002E-4</v>
      </c>
    </row>
    <row r="126" spans="1:9" ht="33.75" customHeight="1" x14ac:dyDescent="0.2">
      <c r="A126" s="94" t="s">
        <v>1262</v>
      </c>
      <c r="B126" s="408" t="s">
        <v>4605</v>
      </c>
      <c r="C126" s="111">
        <v>-5.7777778000000002E-2</v>
      </c>
      <c r="D126" s="4" t="s">
        <v>1093</v>
      </c>
      <c r="E126" s="335">
        <v>3171</v>
      </c>
      <c r="F126" s="385">
        <v>1.9217940000000001E-4</v>
      </c>
      <c r="G126" s="4" t="s">
        <v>1093</v>
      </c>
      <c r="H126" s="99">
        <v>-0.16902515700000001</v>
      </c>
      <c r="I126" s="217">
        <v>2.9486390000000001E-4</v>
      </c>
    </row>
    <row r="127" spans="1:9" ht="22.5" customHeight="1" x14ac:dyDescent="0.2">
      <c r="A127" s="94" t="s">
        <v>1263</v>
      </c>
      <c r="B127" s="408" t="s">
        <v>4606</v>
      </c>
      <c r="C127" s="111">
        <v>-1.2280701999999999E-2</v>
      </c>
      <c r="D127" s="4" t="s">
        <v>1093</v>
      </c>
      <c r="E127" s="335">
        <v>2281</v>
      </c>
      <c r="F127" s="385">
        <v>1.382407E-4</v>
      </c>
      <c r="G127" s="4" t="s">
        <v>1093</v>
      </c>
      <c r="H127" s="99">
        <v>-0.18969804600000001</v>
      </c>
      <c r="I127" s="217">
        <v>2.4411990000000001E-4</v>
      </c>
    </row>
    <row r="128" spans="1:9" ht="22.5" customHeight="1" x14ac:dyDescent="0.2">
      <c r="A128" s="94" t="s">
        <v>1264</v>
      </c>
      <c r="B128" s="408" t="s">
        <v>4607</v>
      </c>
      <c r="C128" s="111">
        <v>-6.2660943999999996E-2</v>
      </c>
      <c r="D128" s="4" t="s">
        <v>1093</v>
      </c>
      <c r="E128" s="335">
        <v>948</v>
      </c>
      <c r="F128" s="385">
        <v>5.7453800000000002E-5</v>
      </c>
      <c r="G128" s="4" t="s">
        <v>1093</v>
      </c>
      <c r="H128" s="99">
        <v>-0.131868132</v>
      </c>
      <c r="I128" s="217">
        <v>6.5830100000000005E-5</v>
      </c>
    </row>
    <row r="129" spans="1:9" ht="22.5" customHeight="1" x14ac:dyDescent="0.2">
      <c r="A129" s="94" t="s">
        <v>1265</v>
      </c>
      <c r="B129" s="408" t="s">
        <v>4608</v>
      </c>
      <c r="C129" s="111">
        <v>3.1531531500000001E-2</v>
      </c>
      <c r="D129" s="4" t="s">
        <v>1093</v>
      </c>
      <c r="E129" s="335">
        <v>208</v>
      </c>
      <c r="F129" s="385">
        <v>1.2605900000000001E-5</v>
      </c>
      <c r="G129" s="4" t="s">
        <v>1093</v>
      </c>
      <c r="H129" s="99">
        <v>-9.1703057000000004E-2</v>
      </c>
      <c r="I129" s="217">
        <v>9.6002194000000001E-6</v>
      </c>
    </row>
    <row r="130" spans="1:9" ht="22.5" customHeight="1" x14ac:dyDescent="0.2">
      <c r="A130" s="94" t="s">
        <v>1266</v>
      </c>
      <c r="B130" s="408" t="s">
        <v>4609</v>
      </c>
      <c r="C130" s="111">
        <v>-4.8649906999999999E-2</v>
      </c>
      <c r="D130" s="4" t="s">
        <v>1093</v>
      </c>
      <c r="E130" s="335">
        <v>3205</v>
      </c>
      <c r="F130" s="385">
        <v>1.9424000000000001E-4</v>
      </c>
      <c r="G130" s="4" t="s">
        <v>1093</v>
      </c>
      <c r="H130" s="99">
        <v>-0.215806215</v>
      </c>
      <c r="I130" s="217">
        <v>4.0320919999999998E-4</v>
      </c>
    </row>
    <row r="131" spans="1:9" ht="22.5" customHeight="1" x14ac:dyDescent="0.2">
      <c r="A131" s="94" t="s">
        <v>1267</v>
      </c>
      <c r="B131" s="408" t="s">
        <v>4610</v>
      </c>
      <c r="C131" s="111">
        <v>4.3907794000000002E-3</v>
      </c>
      <c r="D131" s="4" t="s">
        <v>1093</v>
      </c>
      <c r="E131" s="335">
        <v>1662</v>
      </c>
      <c r="F131" s="385">
        <v>1.00726E-4</v>
      </c>
      <c r="G131" s="4" t="s">
        <v>1093</v>
      </c>
      <c r="H131" s="99">
        <v>-9.1803279000000002E-2</v>
      </c>
      <c r="I131" s="217">
        <v>7.68018E-5</v>
      </c>
    </row>
    <row r="132" spans="1:9" ht="22.5" customHeight="1" x14ac:dyDescent="0.2">
      <c r="A132" s="94" t="s">
        <v>1268</v>
      </c>
      <c r="B132" s="408" t="s">
        <v>4611</v>
      </c>
      <c r="C132" s="111">
        <v>4.7830374799999999E-2</v>
      </c>
      <c r="D132" s="4" t="s">
        <v>1093</v>
      </c>
      <c r="E132" s="335">
        <v>1860</v>
      </c>
      <c r="F132" s="385">
        <v>1.127259E-4</v>
      </c>
      <c r="G132" s="4" t="s">
        <v>1093</v>
      </c>
      <c r="H132" s="99">
        <v>-0.124705882</v>
      </c>
      <c r="I132" s="217">
        <v>1.2114559999999999E-4</v>
      </c>
    </row>
    <row r="133" spans="1:9" ht="22.5" customHeight="1" x14ac:dyDescent="0.2">
      <c r="A133" s="94" t="s">
        <v>1269</v>
      </c>
      <c r="B133" s="408" t="s">
        <v>4612</v>
      </c>
      <c r="C133" s="111">
        <v>5.4709800199999999E-2</v>
      </c>
      <c r="D133" s="4" t="s">
        <v>1093</v>
      </c>
      <c r="E133" s="335">
        <v>2074</v>
      </c>
      <c r="F133" s="385">
        <v>1.256954E-4</v>
      </c>
      <c r="G133" s="4" t="s">
        <v>1093</v>
      </c>
      <c r="H133" s="99">
        <v>-6.4501579000000003E-2</v>
      </c>
      <c r="I133" s="217">
        <v>6.5372900000000006E-5</v>
      </c>
    </row>
    <row r="134" spans="1:9" ht="22.5" customHeight="1" x14ac:dyDescent="0.2">
      <c r="A134" s="94" t="s">
        <v>1270</v>
      </c>
      <c r="B134" s="408" t="s">
        <v>4613</v>
      </c>
      <c r="C134" s="111">
        <v>0.11460674160000001</v>
      </c>
      <c r="D134" s="4" t="s">
        <v>1093</v>
      </c>
      <c r="E134" s="335">
        <v>849</v>
      </c>
      <c r="F134" s="385">
        <v>5.1453899999999999E-5</v>
      </c>
      <c r="G134" s="4" t="s">
        <v>1093</v>
      </c>
      <c r="H134" s="99">
        <v>-0.144153226</v>
      </c>
      <c r="I134" s="217">
        <v>6.5372900000000006E-5</v>
      </c>
    </row>
    <row r="135" spans="1:9" ht="22.5" customHeight="1" x14ac:dyDescent="0.2">
      <c r="A135" s="94" t="s">
        <v>1271</v>
      </c>
      <c r="B135" s="408" t="s">
        <v>4614</v>
      </c>
      <c r="C135" s="111">
        <v>0.18147013779999999</v>
      </c>
      <c r="D135" s="4" t="s">
        <v>1093</v>
      </c>
      <c r="E135" s="335">
        <v>1428</v>
      </c>
      <c r="F135" s="385">
        <v>8.6544400000000004E-5</v>
      </c>
      <c r="G135" s="4" t="s">
        <v>1093</v>
      </c>
      <c r="H135" s="99">
        <v>-7.4530135999999997E-2</v>
      </c>
      <c r="I135" s="217">
        <v>5.2572599999999999E-5</v>
      </c>
    </row>
    <row r="136" spans="1:9" ht="22.5" customHeight="1" x14ac:dyDescent="0.2">
      <c r="A136" s="94" t="s">
        <v>1272</v>
      </c>
      <c r="B136" s="408" t="s">
        <v>4615</v>
      </c>
      <c r="C136" s="111">
        <v>2.0999074900000001E-2</v>
      </c>
      <c r="D136" s="4" t="s">
        <v>1093</v>
      </c>
      <c r="E136" s="335">
        <v>10490</v>
      </c>
      <c r="F136" s="385">
        <v>6.3574970000000004E-4</v>
      </c>
      <c r="G136" s="4" t="s">
        <v>1093</v>
      </c>
      <c r="H136" s="99">
        <v>-4.9560568999999999E-2</v>
      </c>
      <c r="I136" s="217">
        <v>2.5006289999999999E-4</v>
      </c>
    </row>
    <row r="137" spans="1:9" ht="33.75" customHeight="1" x14ac:dyDescent="0.2">
      <c r="A137" s="94" t="s">
        <v>1145</v>
      </c>
      <c r="B137" s="408" t="e">
        <v>#N/A</v>
      </c>
      <c r="C137" s="111">
        <v>1.0747971E-2</v>
      </c>
      <c r="D137" s="4" t="s">
        <v>1093</v>
      </c>
      <c r="E137" s="335">
        <v>4811</v>
      </c>
      <c r="F137" s="385">
        <v>2.9157219999999999E-4</v>
      </c>
      <c r="G137" s="4" t="s">
        <v>1093</v>
      </c>
      <c r="H137" s="99">
        <v>4.4053819399999999E-2</v>
      </c>
      <c r="I137" s="217">
        <v>-9.2801999999999997E-5</v>
      </c>
    </row>
    <row r="138" spans="1:9" ht="33.75" customHeight="1" x14ac:dyDescent="0.2">
      <c r="A138" s="94" t="s">
        <v>1273</v>
      </c>
      <c r="B138" s="408" t="s">
        <v>4616</v>
      </c>
      <c r="C138" s="111">
        <v>5.08955876E-2</v>
      </c>
      <c r="D138" s="4" t="s">
        <v>1093</v>
      </c>
      <c r="E138" s="335">
        <v>4772</v>
      </c>
      <c r="F138" s="385">
        <v>2.8920850000000001E-4</v>
      </c>
      <c r="G138" s="4" t="s">
        <v>1093</v>
      </c>
      <c r="H138" s="99">
        <v>-8.1064229999999998E-3</v>
      </c>
      <c r="I138" s="217">
        <v>1.7829000000000002E-5</v>
      </c>
    </row>
    <row r="139" spans="1:9" ht="33.75" customHeight="1" x14ac:dyDescent="0.2">
      <c r="A139" s="94" t="s">
        <v>1274</v>
      </c>
      <c r="B139" s="408" t="s">
        <v>4617</v>
      </c>
      <c r="C139" s="111">
        <v>6.6782306999999999E-2</v>
      </c>
      <c r="D139" s="4" t="s">
        <v>1093</v>
      </c>
      <c r="E139" s="335">
        <v>1213</v>
      </c>
      <c r="F139" s="385">
        <v>7.3514200000000002E-5</v>
      </c>
      <c r="G139" s="4" t="s">
        <v>1093</v>
      </c>
      <c r="H139" s="99">
        <v>-1.3821138E-2</v>
      </c>
      <c r="I139" s="217">
        <v>7.7716061999999999E-6</v>
      </c>
    </row>
    <row r="140" spans="1:9" ht="33.75" customHeight="1" x14ac:dyDescent="0.2">
      <c r="A140" s="94" t="s">
        <v>1275</v>
      </c>
      <c r="B140" s="408" t="s">
        <v>4618</v>
      </c>
      <c r="C140" s="111">
        <v>-4.6686527999999998E-2</v>
      </c>
      <c r="D140" s="4" t="s">
        <v>1093</v>
      </c>
      <c r="E140" s="335">
        <v>64332</v>
      </c>
      <c r="F140" s="385">
        <v>3.8988609E-3</v>
      </c>
      <c r="G140" s="4" t="s">
        <v>1093</v>
      </c>
      <c r="H140" s="99">
        <v>-0.10648758999999999</v>
      </c>
      <c r="I140" s="217">
        <v>3.5049944000000001E-3</v>
      </c>
    </row>
    <row r="141" spans="1:9" x14ac:dyDescent="0.2">
      <c r="A141" s="94" t="s">
        <v>1276</v>
      </c>
      <c r="B141" s="408" t="s">
        <v>4619</v>
      </c>
      <c r="C141" s="111">
        <v>-7.4509800000000003E-3</v>
      </c>
      <c r="D141" s="4" t="s">
        <v>1093</v>
      </c>
      <c r="E141" s="335">
        <v>2452</v>
      </c>
      <c r="F141" s="385">
        <v>1.486042E-4</v>
      </c>
      <c r="G141" s="4" t="s">
        <v>1093</v>
      </c>
      <c r="H141" s="99">
        <v>-3.1212958999999998E-2</v>
      </c>
      <c r="I141" s="217">
        <v>3.6115100000000003E-5</v>
      </c>
    </row>
    <row r="142" spans="1:9" x14ac:dyDescent="0.2">
      <c r="A142" s="94" t="s">
        <v>1277</v>
      </c>
      <c r="B142" s="408" t="s">
        <v>4620</v>
      </c>
      <c r="C142" s="111">
        <v>-3.3638145000000001E-2</v>
      </c>
      <c r="D142" s="4" t="s">
        <v>1093</v>
      </c>
      <c r="E142" s="335">
        <v>2844</v>
      </c>
      <c r="F142" s="385">
        <v>1.7236150000000001E-4</v>
      </c>
      <c r="G142" s="4" t="s">
        <v>1093</v>
      </c>
      <c r="H142" s="99">
        <v>-3.8864480999999999E-2</v>
      </c>
      <c r="I142" s="217">
        <v>5.2572599999999999E-5</v>
      </c>
    </row>
    <row r="143" spans="1:9" x14ac:dyDescent="0.2">
      <c r="A143" s="94" t="s">
        <v>1278</v>
      </c>
      <c r="B143" s="408" t="s">
        <v>4621</v>
      </c>
      <c r="C143" s="111">
        <v>1.75438596E-2</v>
      </c>
      <c r="D143" s="4" t="s">
        <v>1093</v>
      </c>
      <c r="E143" s="335">
        <v>395</v>
      </c>
      <c r="F143" s="385">
        <v>2.3939099999999999E-5</v>
      </c>
      <c r="G143" s="4" t="s">
        <v>1093</v>
      </c>
      <c r="H143" s="99">
        <v>-2.7093596000000001E-2</v>
      </c>
      <c r="I143" s="217">
        <v>5.0286863999999996E-6</v>
      </c>
    </row>
    <row r="144" spans="1:9" x14ac:dyDescent="0.2">
      <c r="A144" s="94" t="s">
        <v>1279</v>
      </c>
      <c r="B144" s="408" t="s">
        <v>4622</v>
      </c>
      <c r="C144" s="111">
        <v>0.1009174312</v>
      </c>
      <c r="D144" s="4" t="s">
        <v>1093</v>
      </c>
      <c r="E144" s="335">
        <v>11565</v>
      </c>
      <c r="F144" s="385">
        <v>7.0090039999999999E-4</v>
      </c>
      <c r="G144" s="4" t="s">
        <v>1093</v>
      </c>
      <c r="H144" s="99">
        <v>-0.21646341499999999</v>
      </c>
      <c r="I144" s="217">
        <v>1.4606048E-3</v>
      </c>
    </row>
    <row r="145" spans="1:9" x14ac:dyDescent="0.2">
      <c r="A145" s="94" t="s">
        <v>1280</v>
      </c>
      <c r="B145" s="408" t="s">
        <v>4623</v>
      </c>
      <c r="C145" s="111">
        <v>8.3235912999999995E-2</v>
      </c>
      <c r="D145" s="4" t="s">
        <v>1093</v>
      </c>
      <c r="E145" s="335">
        <v>6935</v>
      </c>
      <c r="F145" s="385">
        <v>4.2029779999999998E-4</v>
      </c>
      <c r="G145" s="4" t="s">
        <v>1093</v>
      </c>
      <c r="H145" s="99">
        <v>-0.25156486099999997</v>
      </c>
      <c r="I145" s="217">
        <v>1.0656244E-3</v>
      </c>
    </row>
    <row r="146" spans="1:9" x14ac:dyDescent="0.2">
      <c r="A146" s="94" t="s">
        <v>1281</v>
      </c>
      <c r="B146" s="408" t="s">
        <v>4624</v>
      </c>
      <c r="C146" s="111">
        <v>2.2841480000000002E-3</v>
      </c>
      <c r="D146" s="4" t="s">
        <v>1093</v>
      </c>
      <c r="E146" s="335">
        <v>5805</v>
      </c>
      <c r="F146" s="385">
        <v>3.5181379999999998E-4</v>
      </c>
      <c r="G146" s="4" t="s">
        <v>1093</v>
      </c>
      <c r="H146" s="99">
        <v>-0.11804922499999999</v>
      </c>
      <c r="I146" s="217">
        <v>3.5520810000000001E-4</v>
      </c>
    </row>
    <row r="147" spans="1:9" x14ac:dyDescent="0.2">
      <c r="A147" s="94" t="s">
        <v>1282</v>
      </c>
      <c r="B147" s="408" t="s">
        <v>4625</v>
      </c>
      <c r="C147" s="111">
        <v>-2.3780487999999999E-2</v>
      </c>
      <c r="D147" s="4" t="s">
        <v>1093</v>
      </c>
      <c r="E147" s="335">
        <v>1464</v>
      </c>
      <c r="F147" s="385">
        <v>8.8726200000000004E-5</v>
      </c>
      <c r="G147" s="4" t="s">
        <v>1093</v>
      </c>
      <c r="H147" s="99">
        <v>-8.5571517999999999E-2</v>
      </c>
      <c r="I147" s="217">
        <v>6.2630000000000002E-5</v>
      </c>
    </row>
    <row r="148" spans="1:9" ht="22.5" x14ac:dyDescent="0.2">
      <c r="A148" s="94" t="s">
        <v>1283</v>
      </c>
      <c r="B148" s="408" t="s">
        <v>4626</v>
      </c>
      <c r="C148" s="111">
        <v>0.14615531109999999</v>
      </c>
      <c r="D148" s="4" t="s">
        <v>1093</v>
      </c>
      <c r="E148" s="335">
        <v>75898</v>
      </c>
      <c r="F148" s="385">
        <v>4.5998219000000003E-3</v>
      </c>
      <c r="G148" s="4" t="s">
        <v>1093</v>
      </c>
      <c r="H148" s="99">
        <v>-2.9933537999999999E-2</v>
      </c>
      <c r="I148" s="217">
        <v>1.070653E-3</v>
      </c>
    </row>
    <row r="149" spans="1:9" ht="22.5" customHeight="1" x14ac:dyDescent="0.2">
      <c r="A149" s="94" t="s">
        <v>1284</v>
      </c>
      <c r="B149" s="408" t="s">
        <v>4627</v>
      </c>
      <c r="C149" s="111">
        <v>-1.9038709999999999E-3</v>
      </c>
      <c r="D149" s="4" t="s">
        <v>1093</v>
      </c>
      <c r="E149" s="335">
        <v>23373</v>
      </c>
      <c r="F149" s="385">
        <v>1.4165279E-3</v>
      </c>
      <c r="G149" s="4" t="s">
        <v>1093</v>
      </c>
      <c r="H149" s="99">
        <v>-0.21782343900000001</v>
      </c>
      <c r="I149" s="217">
        <v>2.9756108999999999E-3</v>
      </c>
    </row>
    <row r="150" spans="1:9" x14ac:dyDescent="0.2">
      <c r="A150" s="94" t="s">
        <v>1285</v>
      </c>
      <c r="B150" s="408" t="s">
        <v>4628</v>
      </c>
      <c r="C150" s="111">
        <v>6.5343659000000002E-3</v>
      </c>
      <c r="D150" s="4" t="s">
        <v>1093</v>
      </c>
      <c r="E150" s="335">
        <v>3413</v>
      </c>
      <c r="F150" s="385">
        <v>2.068459E-4</v>
      </c>
      <c r="G150" s="4" t="s">
        <v>1093</v>
      </c>
      <c r="H150" s="99">
        <v>-0.17937004100000001</v>
      </c>
      <c r="I150" s="217">
        <v>3.4103639999999999E-4</v>
      </c>
    </row>
    <row r="151" spans="1:9" x14ac:dyDescent="0.2">
      <c r="A151" s="94" t="s">
        <v>1286</v>
      </c>
      <c r="B151" s="408" t="s">
        <v>4629</v>
      </c>
      <c r="C151" s="111">
        <v>-5.9539918999999997E-2</v>
      </c>
      <c r="D151" s="4" t="s">
        <v>1093</v>
      </c>
      <c r="E151" s="335">
        <v>1203</v>
      </c>
      <c r="F151" s="385">
        <v>7.2908200000000001E-5</v>
      </c>
      <c r="G151" s="4" t="s">
        <v>1093</v>
      </c>
      <c r="H151" s="99">
        <v>-0.13453237400000001</v>
      </c>
      <c r="I151" s="217">
        <v>8.5487699999999998E-5</v>
      </c>
    </row>
    <row r="152" spans="1:9" x14ac:dyDescent="0.2">
      <c r="A152" s="94" t="s">
        <v>1287</v>
      </c>
      <c r="B152" s="408" t="s">
        <v>4630</v>
      </c>
      <c r="C152" s="111">
        <v>-0.14189189199999999</v>
      </c>
      <c r="D152" s="4" t="s">
        <v>1093</v>
      </c>
      <c r="E152" s="335">
        <v>99</v>
      </c>
      <c r="F152" s="385">
        <v>5.9999258000000003E-6</v>
      </c>
      <c r="G152" s="4" t="s">
        <v>1093</v>
      </c>
      <c r="H152" s="99">
        <v>-0.22047244099999999</v>
      </c>
      <c r="I152" s="217">
        <v>1.28003E-5</v>
      </c>
    </row>
    <row r="153" spans="1:9" x14ac:dyDescent="0.2">
      <c r="A153" s="94" t="s">
        <v>1288</v>
      </c>
      <c r="B153" s="408" t="s">
        <v>4631</v>
      </c>
      <c r="C153" s="111">
        <v>0.1314221891</v>
      </c>
      <c r="D153" s="4" t="s">
        <v>1093</v>
      </c>
      <c r="E153" s="335">
        <v>17784</v>
      </c>
      <c r="F153" s="385">
        <v>1.0778049E-3</v>
      </c>
      <c r="G153" s="4" t="s">
        <v>1093</v>
      </c>
      <c r="H153" s="99">
        <v>-2.4679171E-2</v>
      </c>
      <c r="I153" s="217">
        <v>2.0571899999999999E-4</v>
      </c>
    </row>
    <row r="154" spans="1:9" x14ac:dyDescent="0.2">
      <c r="A154" s="94" t="s">
        <v>1289</v>
      </c>
      <c r="B154" s="408" t="s">
        <v>4632</v>
      </c>
      <c r="C154" s="111">
        <v>-5.7698472000000001E-2</v>
      </c>
      <c r="D154" s="4" t="s">
        <v>1093</v>
      </c>
      <c r="E154" s="335">
        <v>5463</v>
      </c>
      <c r="F154" s="385">
        <v>3.3108680000000002E-4</v>
      </c>
      <c r="G154" s="4" t="s">
        <v>1093</v>
      </c>
      <c r="H154" s="99">
        <v>-0.38054201199999999</v>
      </c>
      <c r="I154" s="217">
        <v>1.5342064999999999E-3</v>
      </c>
    </row>
    <row r="155" spans="1:9" x14ac:dyDescent="0.2">
      <c r="A155" s="94" t="s">
        <v>1290</v>
      </c>
      <c r="B155" s="408" t="s">
        <v>4633</v>
      </c>
      <c r="C155" s="111">
        <v>-3.3670034000000001E-2</v>
      </c>
      <c r="D155" s="4" t="s">
        <v>1093</v>
      </c>
      <c r="E155" s="335">
        <v>303</v>
      </c>
      <c r="F155" s="385">
        <v>1.8363400000000001E-5</v>
      </c>
      <c r="G155" s="4" t="s">
        <v>1093</v>
      </c>
      <c r="H155" s="99">
        <v>5.57491289E-2</v>
      </c>
      <c r="I155" s="217">
        <v>-7.3144529999999998E-6</v>
      </c>
    </row>
    <row r="156" spans="1:9" x14ac:dyDescent="0.2">
      <c r="A156" s="94" t="s">
        <v>1291</v>
      </c>
      <c r="B156" s="408" t="s">
        <v>4634</v>
      </c>
      <c r="C156" s="111">
        <v>-0.32500000000000001</v>
      </c>
      <c r="D156" s="4" t="s">
        <v>1093</v>
      </c>
      <c r="E156" s="335">
        <v>35</v>
      </c>
      <c r="F156" s="385">
        <v>2.1211858999999998E-6</v>
      </c>
      <c r="G156" s="4" t="s">
        <v>1093</v>
      </c>
      <c r="H156" s="99">
        <v>0.29629629629999998</v>
      </c>
      <c r="I156" s="217">
        <v>-3.6572260000000002E-6</v>
      </c>
    </row>
    <row r="157" spans="1:9" x14ac:dyDescent="0.2">
      <c r="A157" s="94" t="s">
        <v>1292</v>
      </c>
      <c r="B157" s="408" t="s">
        <v>4635</v>
      </c>
      <c r="C157" s="111">
        <v>-0.21052631599999999</v>
      </c>
      <c r="D157" s="4" t="s">
        <v>1093</v>
      </c>
      <c r="E157" s="335" t="s">
        <v>6906</v>
      </c>
      <c r="F157" s="385">
        <v>6.0605310999999996E-7</v>
      </c>
      <c r="G157" s="4" t="s">
        <v>1093</v>
      </c>
      <c r="H157" s="99">
        <v>-0.33333333300000001</v>
      </c>
      <c r="I157" s="217">
        <v>2.2857664999999998E-6</v>
      </c>
    </row>
    <row r="158" spans="1:9" x14ac:dyDescent="0.2">
      <c r="A158" s="94" t="s">
        <v>1293</v>
      </c>
      <c r="B158" s="408" t="s">
        <v>4636</v>
      </c>
      <c r="C158" s="111">
        <v>-4.782782E-2</v>
      </c>
      <c r="D158" s="4" t="s">
        <v>1093</v>
      </c>
      <c r="E158" s="335">
        <v>4231</v>
      </c>
      <c r="F158" s="385">
        <v>2.5642109999999998E-4</v>
      </c>
      <c r="G158" s="4" t="s">
        <v>1093</v>
      </c>
      <c r="H158" s="99">
        <v>-0.114483047</v>
      </c>
      <c r="I158" s="217">
        <v>2.5006289999999999E-4</v>
      </c>
    </row>
    <row r="159" spans="1:9" x14ac:dyDescent="0.2">
      <c r="A159" s="94" t="s">
        <v>1294</v>
      </c>
      <c r="B159" s="408" t="s">
        <v>4637</v>
      </c>
      <c r="C159" s="111">
        <v>-2.8343312999999998E-2</v>
      </c>
      <c r="D159" s="4" t="s">
        <v>1093</v>
      </c>
      <c r="E159" s="335">
        <v>2236</v>
      </c>
      <c r="F159" s="385">
        <v>1.3551350000000001E-4</v>
      </c>
      <c r="G159" s="4" t="s">
        <v>1093</v>
      </c>
      <c r="H159" s="99">
        <v>-8.1347576000000005E-2</v>
      </c>
      <c r="I159" s="217">
        <v>9.05164E-5</v>
      </c>
    </row>
    <row r="160" spans="1:9" ht="22.5" x14ac:dyDescent="0.2">
      <c r="A160" s="94" t="s">
        <v>1295</v>
      </c>
      <c r="B160" s="408" t="s">
        <v>4638</v>
      </c>
      <c r="C160" s="111">
        <v>-9.2936800000000003E-3</v>
      </c>
      <c r="D160" s="4" t="s">
        <v>1093</v>
      </c>
      <c r="E160" s="335">
        <v>476</v>
      </c>
      <c r="F160" s="385">
        <v>2.8848099999999999E-5</v>
      </c>
      <c r="G160" s="4" t="s">
        <v>1093</v>
      </c>
      <c r="H160" s="99">
        <v>-0.106941839</v>
      </c>
      <c r="I160" s="217">
        <v>2.60577E-5</v>
      </c>
    </row>
    <row r="161" spans="1:9" x14ac:dyDescent="0.2">
      <c r="A161" s="94" t="s">
        <v>1334</v>
      </c>
      <c r="B161" s="408" t="s">
        <v>4639</v>
      </c>
      <c r="C161" s="111">
        <v>-9.6774193999999994E-2</v>
      </c>
      <c r="D161" s="4" t="s">
        <v>1093</v>
      </c>
      <c r="E161" s="335">
        <v>151</v>
      </c>
      <c r="F161" s="385">
        <v>9.1514020000000006E-6</v>
      </c>
      <c r="G161" s="4" t="s">
        <v>1093</v>
      </c>
      <c r="H161" s="99">
        <v>-0.22959183699999999</v>
      </c>
      <c r="I161" s="217">
        <v>2.0571899999999999E-5</v>
      </c>
    </row>
    <row r="162" spans="1:9" ht="22.5" x14ac:dyDescent="0.2">
      <c r="A162" s="94" t="s">
        <v>1295</v>
      </c>
      <c r="B162" s="408" t="s">
        <v>4638</v>
      </c>
      <c r="C162" s="111">
        <v>-2.3701328000000001E-2</v>
      </c>
      <c r="D162" s="4" t="s">
        <v>1093</v>
      </c>
      <c r="E162" s="335">
        <v>9308</v>
      </c>
      <c r="F162" s="385">
        <v>5.6411419999999996E-4</v>
      </c>
      <c r="G162" s="4" t="s">
        <v>1093</v>
      </c>
      <c r="H162" s="99">
        <v>-0.150497399</v>
      </c>
      <c r="I162" s="217">
        <v>7.5384580000000001E-4</v>
      </c>
    </row>
    <row r="163" spans="1:9" ht="22.5" customHeight="1" x14ac:dyDescent="0.2">
      <c r="A163" s="94" t="s">
        <v>1296</v>
      </c>
      <c r="B163" s="408" t="s">
        <v>4640</v>
      </c>
      <c r="C163" s="111">
        <v>-3.3764151999999999E-2</v>
      </c>
      <c r="D163" s="4" t="s">
        <v>1093</v>
      </c>
      <c r="E163" s="335">
        <v>8450</v>
      </c>
      <c r="F163" s="385">
        <v>5.1211490000000002E-4</v>
      </c>
      <c r="G163" s="4" t="s">
        <v>1093</v>
      </c>
      <c r="H163" s="99">
        <v>-0.123807549</v>
      </c>
      <c r="I163" s="217">
        <v>5.4584100000000003E-4</v>
      </c>
    </row>
    <row r="164" spans="1:9" ht="22.5" customHeight="1" x14ac:dyDescent="0.2">
      <c r="A164" s="94" t="s">
        <v>1297</v>
      </c>
      <c r="B164" s="408" t="s">
        <v>4641</v>
      </c>
      <c r="C164" s="111">
        <v>-4.4179852999999998E-2</v>
      </c>
      <c r="D164" s="4" t="s">
        <v>1093</v>
      </c>
      <c r="E164" s="335">
        <v>11421</v>
      </c>
      <c r="F164" s="385">
        <v>6.9217330000000002E-4</v>
      </c>
      <c r="G164" s="4" t="s">
        <v>1093</v>
      </c>
      <c r="H164" s="99">
        <v>-6.4005901000000004E-2</v>
      </c>
      <c r="I164" s="217">
        <v>3.570367E-4</v>
      </c>
    </row>
    <row r="165" spans="1:9" ht="22.5" customHeight="1" x14ac:dyDescent="0.2">
      <c r="A165" s="94" t="s">
        <v>1298</v>
      </c>
      <c r="B165" s="408" t="s">
        <v>4642</v>
      </c>
      <c r="C165" s="111">
        <v>3.4258142300000002E-2</v>
      </c>
      <c r="D165" s="4" t="s">
        <v>1093</v>
      </c>
      <c r="E165" s="335">
        <v>7621</v>
      </c>
      <c r="F165" s="385">
        <v>4.6187309999999999E-4</v>
      </c>
      <c r="G165" s="4" t="s">
        <v>1093</v>
      </c>
      <c r="H165" s="99">
        <v>-0.11114998800000001</v>
      </c>
      <c r="I165" s="217">
        <v>4.3566710000000002E-4</v>
      </c>
    </row>
    <row r="166" spans="1:9" ht="22.5" customHeight="1" x14ac:dyDescent="0.2">
      <c r="A166" s="94" t="s">
        <v>1299</v>
      </c>
      <c r="B166" s="408" t="s">
        <v>4643</v>
      </c>
      <c r="C166" s="111">
        <v>-2.6925099999999997E-4</v>
      </c>
      <c r="D166" s="4" t="s">
        <v>1093</v>
      </c>
      <c r="E166" s="335">
        <v>3543</v>
      </c>
      <c r="F166" s="385">
        <v>2.147246E-4</v>
      </c>
      <c r="G166" s="4" t="s">
        <v>1093</v>
      </c>
      <c r="H166" s="99">
        <v>-4.5785078999999999E-2</v>
      </c>
      <c r="I166" s="217">
        <v>7.7716100000000006E-5</v>
      </c>
    </row>
    <row r="167" spans="1:9" ht="22.5" customHeight="1" x14ac:dyDescent="0.2">
      <c r="A167" s="94" t="s">
        <v>1300</v>
      </c>
      <c r="B167" s="408" t="s">
        <v>4644</v>
      </c>
      <c r="C167" s="111">
        <v>1.27630217E-2</v>
      </c>
      <c r="D167" s="4" t="s">
        <v>1093</v>
      </c>
      <c r="E167" s="335">
        <v>26482</v>
      </c>
      <c r="F167" s="385">
        <v>1.6049498999999999E-3</v>
      </c>
      <c r="G167" s="4" t="s">
        <v>1093</v>
      </c>
      <c r="H167" s="99">
        <v>-9.8024523000000002E-2</v>
      </c>
      <c r="I167" s="217">
        <v>1.3156871999999999E-3</v>
      </c>
    </row>
    <row r="168" spans="1:9" ht="22.5" customHeight="1" x14ac:dyDescent="0.2">
      <c r="A168" s="94" t="s">
        <v>1301</v>
      </c>
      <c r="B168" s="408" t="s">
        <v>4645</v>
      </c>
      <c r="C168" s="111">
        <v>-8.1717451999999996E-2</v>
      </c>
      <c r="D168" s="4" t="s">
        <v>1093</v>
      </c>
      <c r="E168" s="335">
        <v>1946</v>
      </c>
      <c r="F168" s="385">
        <v>1.179379E-4</v>
      </c>
      <c r="G168" s="4" t="s">
        <v>1093</v>
      </c>
      <c r="H168" s="99">
        <v>-2.1618904000000001E-2</v>
      </c>
      <c r="I168" s="217">
        <v>1.96576E-5</v>
      </c>
    </row>
    <row r="169" spans="1:9" ht="22.5" customHeight="1" x14ac:dyDescent="0.2">
      <c r="A169" s="94" t="s">
        <v>1302</v>
      </c>
      <c r="B169" s="408" t="s">
        <v>4646</v>
      </c>
      <c r="C169" s="111">
        <v>4.5154910999999999E-2</v>
      </c>
      <c r="D169" s="4" t="s">
        <v>1093</v>
      </c>
      <c r="E169" s="335">
        <v>2922</v>
      </c>
      <c r="F169" s="385">
        <v>1.7708869999999999E-4</v>
      </c>
      <c r="G169" s="4" t="s">
        <v>1093</v>
      </c>
      <c r="H169" s="99">
        <v>-7.8524125E-2</v>
      </c>
      <c r="I169" s="217">
        <v>1.138312E-4</v>
      </c>
    </row>
    <row r="170" spans="1:9" ht="22.5" customHeight="1" x14ac:dyDescent="0.2">
      <c r="A170" s="94" t="s">
        <v>1303</v>
      </c>
      <c r="B170" s="408" t="s">
        <v>4647</v>
      </c>
      <c r="C170" s="111">
        <v>3.5807292E-3</v>
      </c>
      <c r="D170" s="4" t="s">
        <v>1093</v>
      </c>
      <c r="E170" s="335">
        <v>5671</v>
      </c>
      <c r="F170" s="385">
        <v>3.4369270000000001E-4</v>
      </c>
      <c r="G170" s="4" t="s">
        <v>1093</v>
      </c>
      <c r="H170" s="99">
        <v>-8.0278949000000002E-2</v>
      </c>
      <c r="I170" s="217">
        <v>2.2629090000000001E-4</v>
      </c>
    </row>
    <row r="171" spans="1:9" ht="22.5" customHeight="1" x14ac:dyDescent="0.2">
      <c r="A171" s="94" t="s">
        <v>1304</v>
      </c>
      <c r="B171" s="408" t="s">
        <v>4648</v>
      </c>
      <c r="C171" s="111">
        <v>1.2350936999999999E-2</v>
      </c>
      <c r="D171" s="4" t="s">
        <v>1093</v>
      </c>
      <c r="E171" s="335">
        <v>2299</v>
      </c>
      <c r="F171" s="385">
        <v>1.3933160000000001E-4</v>
      </c>
      <c r="G171" s="4" t="s">
        <v>1093</v>
      </c>
      <c r="H171" s="99">
        <v>-3.2814471999999997E-2</v>
      </c>
      <c r="I171" s="217">
        <v>3.5658000000000003E-5</v>
      </c>
    </row>
    <row r="172" spans="1:9" ht="22.5" customHeight="1" x14ac:dyDescent="0.2">
      <c r="A172" s="94" t="s">
        <v>1305</v>
      </c>
      <c r="B172" s="408" t="s">
        <v>4649</v>
      </c>
      <c r="C172" s="111">
        <v>-8.3867779999999992E-3</v>
      </c>
      <c r="D172" s="4" t="s">
        <v>1093</v>
      </c>
      <c r="E172" s="335">
        <v>2137</v>
      </c>
      <c r="F172" s="385">
        <v>1.2951360000000001E-4</v>
      </c>
      <c r="G172" s="4" t="s">
        <v>1093</v>
      </c>
      <c r="H172" s="99">
        <v>6.3184079599999998E-2</v>
      </c>
      <c r="I172" s="217">
        <v>-5.8057999999999999E-5</v>
      </c>
    </row>
    <row r="173" spans="1:9" ht="22.5" customHeight="1" x14ac:dyDescent="0.2">
      <c r="A173" s="94" t="s">
        <v>1306</v>
      </c>
      <c r="B173" s="408" t="s">
        <v>4650</v>
      </c>
      <c r="C173" s="111">
        <v>-7.8096947999999999E-2</v>
      </c>
      <c r="D173" s="4" t="s">
        <v>1093</v>
      </c>
      <c r="E173" s="335">
        <v>954</v>
      </c>
      <c r="F173" s="385">
        <v>5.78175E-5</v>
      </c>
      <c r="G173" s="4" t="s">
        <v>1093</v>
      </c>
      <c r="H173" s="99">
        <v>-7.1080818000000004E-2</v>
      </c>
      <c r="I173" s="217">
        <v>3.3372199999999999E-5</v>
      </c>
    </row>
    <row r="174" spans="1:9" ht="22.5" customHeight="1" x14ac:dyDescent="0.2">
      <c r="A174" s="94" t="s">
        <v>1307</v>
      </c>
      <c r="B174" s="408" t="s">
        <v>4651</v>
      </c>
      <c r="C174" s="111">
        <v>-1.9017433E-2</v>
      </c>
      <c r="D174" s="4" t="s">
        <v>1093</v>
      </c>
      <c r="E174" s="335">
        <v>1151</v>
      </c>
      <c r="F174" s="385">
        <v>6.9756699999999996E-5</v>
      </c>
      <c r="G174" s="4" t="s">
        <v>1093</v>
      </c>
      <c r="H174" s="99">
        <v>-7.0274637000000001E-2</v>
      </c>
      <c r="I174" s="217">
        <v>3.9772299999999999E-5</v>
      </c>
    </row>
    <row r="175" spans="1:9" ht="22.5" customHeight="1" x14ac:dyDescent="0.2">
      <c r="A175" s="94" t="s">
        <v>1308</v>
      </c>
      <c r="B175" s="408" t="s">
        <v>4652</v>
      </c>
      <c r="C175" s="111">
        <v>9.1836734700000006E-2</v>
      </c>
      <c r="D175" s="4" t="s">
        <v>1093</v>
      </c>
      <c r="E175" s="335">
        <v>731</v>
      </c>
      <c r="F175" s="385">
        <v>4.4302499999999998E-5</v>
      </c>
      <c r="G175" s="4" t="s">
        <v>1093</v>
      </c>
      <c r="H175" s="99">
        <v>-0.146028037</v>
      </c>
      <c r="I175" s="217">
        <v>5.7144200000000001E-5</v>
      </c>
    </row>
    <row r="176" spans="1:9" ht="22.5" customHeight="1" x14ac:dyDescent="0.2">
      <c r="A176" s="94" t="s">
        <v>1309</v>
      </c>
      <c r="B176" s="408" t="s">
        <v>4653</v>
      </c>
      <c r="C176" s="111">
        <v>-2.4734981999999999E-2</v>
      </c>
      <c r="D176" s="4" t="s">
        <v>1093</v>
      </c>
      <c r="E176" s="335">
        <v>494</v>
      </c>
      <c r="F176" s="385">
        <v>2.9938999999999999E-5</v>
      </c>
      <c r="G176" s="4" t="s">
        <v>1093</v>
      </c>
      <c r="H176" s="99">
        <v>-0.105072464</v>
      </c>
      <c r="I176" s="217">
        <v>2.6514899999999999E-5</v>
      </c>
    </row>
    <row r="177" spans="1:9" ht="22.5" customHeight="1" x14ac:dyDescent="0.2">
      <c r="A177" s="94" t="s">
        <v>1310</v>
      </c>
      <c r="B177" s="408" t="s">
        <v>4654</v>
      </c>
      <c r="C177" s="111">
        <v>5.7829759600000002E-2</v>
      </c>
      <c r="D177" s="4" t="s">
        <v>1093</v>
      </c>
      <c r="E177" s="335">
        <v>1505</v>
      </c>
      <c r="F177" s="385">
        <v>9.1211000000000005E-5</v>
      </c>
      <c r="G177" s="4" t="s">
        <v>1093</v>
      </c>
      <c r="H177" s="99">
        <v>-7.5552826000000003E-2</v>
      </c>
      <c r="I177" s="217">
        <v>5.6229900000000002E-5</v>
      </c>
    </row>
    <row r="178" spans="1:9" ht="22.5" customHeight="1" x14ac:dyDescent="0.2">
      <c r="A178" s="94" t="s">
        <v>1311</v>
      </c>
      <c r="B178" s="408" t="s">
        <v>4655</v>
      </c>
      <c r="C178" s="111">
        <v>-8.0281690000000003E-2</v>
      </c>
      <c r="D178" s="4" t="s">
        <v>1093</v>
      </c>
      <c r="E178" s="335">
        <v>1121</v>
      </c>
      <c r="F178" s="385">
        <v>6.79386E-5</v>
      </c>
      <c r="G178" s="4" t="s">
        <v>1093</v>
      </c>
      <c r="H178" s="99">
        <v>-0.141653905</v>
      </c>
      <c r="I178" s="217">
        <v>8.4573400000000006E-5</v>
      </c>
    </row>
    <row r="179" spans="1:9" x14ac:dyDescent="0.2">
      <c r="A179" s="94" t="s">
        <v>1312</v>
      </c>
      <c r="B179" s="408" t="s">
        <v>4656</v>
      </c>
      <c r="C179" s="111">
        <v>-1.2886600000000001E-3</v>
      </c>
      <c r="D179" s="4" t="s">
        <v>1093</v>
      </c>
      <c r="E179" s="335">
        <v>673</v>
      </c>
      <c r="F179" s="385">
        <v>4.0787400000000002E-5</v>
      </c>
      <c r="G179" s="4" t="s">
        <v>1093</v>
      </c>
      <c r="H179" s="99">
        <v>-0.131612903</v>
      </c>
      <c r="I179" s="217">
        <v>4.6629599999999998E-5</v>
      </c>
    </row>
    <row r="180" spans="1:9" x14ac:dyDescent="0.2">
      <c r="A180" s="94" t="s">
        <v>1313</v>
      </c>
      <c r="B180" s="408" t="s">
        <v>4657</v>
      </c>
      <c r="C180" s="111">
        <v>0.01</v>
      </c>
      <c r="D180" s="4" t="s">
        <v>1093</v>
      </c>
      <c r="E180" s="335">
        <v>581</v>
      </c>
      <c r="F180" s="385">
        <v>3.52117E-5</v>
      </c>
      <c r="G180" s="4" t="s">
        <v>1093</v>
      </c>
      <c r="H180" s="99">
        <v>-4.1254125000000003E-2</v>
      </c>
      <c r="I180" s="217">
        <v>1.14288E-5</v>
      </c>
    </row>
    <row r="181" spans="1:9" x14ac:dyDescent="0.2">
      <c r="A181" s="94" t="s">
        <v>1314</v>
      </c>
      <c r="B181" s="408" t="s">
        <v>4658</v>
      </c>
      <c r="C181" s="111">
        <v>7.8651685400000004E-2</v>
      </c>
      <c r="D181" s="4" t="s">
        <v>1093</v>
      </c>
      <c r="E181" s="335">
        <v>98</v>
      </c>
      <c r="F181" s="385">
        <v>5.9393205000000003E-6</v>
      </c>
      <c r="G181" s="4" t="s">
        <v>1093</v>
      </c>
      <c r="H181" s="99">
        <v>2.08333333E-2</v>
      </c>
      <c r="I181" s="217">
        <v>-9.1430659999999999E-7</v>
      </c>
    </row>
    <row r="182" spans="1:9" x14ac:dyDescent="0.2">
      <c r="A182" s="94" t="s">
        <v>1315</v>
      </c>
      <c r="B182" s="408" t="s">
        <v>4659</v>
      </c>
      <c r="C182" s="111">
        <v>0.20520833329999999</v>
      </c>
      <c r="D182" s="4" t="s">
        <v>1093</v>
      </c>
      <c r="E182" s="335">
        <v>1145</v>
      </c>
      <c r="F182" s="385">
        <v>6.9393099999999998E-5</v>
      </c>
      <c r="G182" s="4" t="s">
        <v>1093</v>
      </c>
      <c r="H182" s="99">
        <v>-1.0371651000000001E-2</v>
      </c>
      <c r="I182" s="217">
        <v>5.4858396999999997E-6</v>
      </c>
    </row>
    <row r="183" spans="1:9" x14ac:dyDescent="0.2">
      <c r="A183" s="94" t="s">
        <v>1316</v>
      </c>
      <c r="B183" s="408" t="s">
        <v>4660</v>
      </c>
      <c r="C183" s="111">
        <v>7.0989115000000005E-2</v>
      </c>
      <c r="D183" s="4" t="s">
        <v>1093</v>
      </c>
      <c r="E183" s="335">
        <v>1932</v>
      </c>
      <c r="F183" s="385">
        <v>1.170895E-4</v>
      </c>
      <c r="G183" s="4" t="s">
        <v>1093</v>
      </c>
      <c r="H183" s="99">
        <v>-0.146266019</v>
      </c>
      <c r="I183" s="217">
        <v>1.5131770000000001E-4</v>
      </c>
    </row>
    <row r="184" spans="1:9" x14ac:dyDescent="0.2">
      <c r="A184" s="94" t="s">
        <v>1317</v>
      </c>
      <c r="B184" s="408" t="s">
        <v>4661</v>
      </c>
      <c r="C184" s="111">
        <v>-0.16</v>
      </c>
      <c r="D184" s="4" t="s">
        <v>1093</v>
      </c>
      <c r="E184" s="335">
        <v>84</v>
      </c>
      <c r="F184" s="385">
        <v>5.0908461000000004E-6</v>
      </c>
      <c r="G184" s="4" t="s">
        <v>1093</v>
      </c>
      <c r="H184" s="99">
        <v>-0.2</v>
      </c>
      <c r="I184" s="217">
        <v>9.6002194000000001E-6</v>
      </c>
    </row>
    <row r="185" spans="1:9" x14ac:dyDescent="0.2">
      <c r="A185" s="94" t="s">
        <v>1318</v>
      </c>
      <c r="B185" s="408" t="s">
        <v>4662</v>
      </c>
      <c r="C185" s="111">
        <v>-7.5949367000000004E-2</v>
      </c>
      <c r="D185" s="4" t="s">
        <v>1093</v>
      </c>
      <c r="E185" s="335">
        <v>76</v>
      </c>
      <c r="F185" s="385">
        <v>4.6060036999999999E-6</v>
      </c>
      <c r="G185" s="4" t="s">
        <v>1093</v>
      </c>
      <c r="H185" s="99">
        <v>4.1095890400000001E-2</v>
      </c>
      <c r="I185" s="217">
        <v>-1.3714600000000001E-6</v>
      </c>
    </row>
    <row r="186" spans="1:9" x14ac:dyDescent="0.2">
      <c r="A186" s="94" t="s">
        <v>1335</v>
      </c>
      <c r="B186" s="408" t="s">
        <v>4663</v>
      </c>
      <c r="C186" s="111">
        <v>-0.5</v>
      </c>
      <c r="D186" s="4" t="s">
        <v>1093</v>
      </c>
      <c r="E186" s="335" t="s">
        <v>6906</v>
      </c>
      <c r="F186" s="385">
        <v>5.4544779999999996E-7</v>
      </c>
      <c r="G186" s="4" t="s">
        <v>1093</v>
      </c>
      <c r="H186" s="99">
        <v>0.5</v>
      </c>
      <c r="I186" s="217">
        <v>-1.3714600000000001E-6</v>
      </c>
    </row>
    <row r="187" spans="1:9" ht="22.5" x14ac:dyDescent="0.2">
      <c r="A187" s="94" t="s">
        <v>1319</v>
      </c>
      <c r="B187" s="408" t="s">
        <v>4664</v>
      </c>
      <c r="C187" s="111">
        <v>-3.3512544999999998E-2</v>
      </c>
      <c r="D187" s="4" t="s">
        <v>1093</v>
      </c>
      <c r="E187" s="335">
        <v>27072</v>
      </c>
      <c r="F187" s="385">
        <v>1.6407069999999999E-3</v>
      </c>
      <c r="G187" s="4" t="s">
        <v>1093</v>
      </c>
      <c r="H187" s="99">
        <v>3.9681068000000002E-3</v>
      </c>
      <c r="I187" s="217">
        <v>-4.8915000000000002E-5</v>
      </c>
    </row>
    <row r="188" spans="1:9" ht="22.5" customHeight="1" x14ac:dyDescent="0.2">
      <c r="A188" s="94" t="s">
        <v>1320</v>
      </c>
      <c r="B188" s="408" t="s">
        <v>4665</v>
      </c>
      <c r="C188" s="111">
        <v>3.9451783099999999E-2</v>
      </c>
      <c r="D188" s="4" t="s">
        <v>1093</v>
      </c>
      <c r="E188" s="335">
        <v>29116</v>
      </c>
      <c r="F188" s="385">
        <v>1.7645842000000001E-3</v>
      </c>
      <c r="G188" s="4" t="s">
        <v>1093</v>
      </c>
      <c r="H188" s="99">
        <v>-8.0065420000000002E-3</v>
      </c>
      <c r="I188" s="217">
        <v>1.07431E-4</v>
      </c>
    </row>
    <row r="189" spans="1:9" ht="22.5" customHeight="1" x14ac:dyDescent="0.2">
      <c r="A189" s="94" t="s">
        <v>1321</v>
      </c>
      <c r="B189" s="408" t="s">
        <v>4666</v>
      </c>
      <c r="C189" s="111">
        <v>3.1413330500000003E-2</v>
      </c>
      <c r="D189" s="4" t="s">
        <v>1093</v>
      </c>
      <c r="E189" s="335">
        <v>35433</v>
      </c>
      <c r="F189" s="385">
        <v>2.1474279999999998E-3</v>
      </c>
      <c r="G189" s="4" t="s">
        <v>1093</v>
      </c>
      <c r="H189" s="99">
        <v>-7.4469752E-2</v>
      </c>
      <c r="I189" s="217">
        <v>1.3033440999999999E-3</v>
      </c>
    </row>
    <row r="190" spans="1:9" ht="22.5" customHeight="1" x14ac:dyDescent="0.2">
      <c r="A190" s="94" t="s">
        <v>1322</v>
      </c>
      <c r="B190" s="408" t="s">
        <v>4667</v>
      </c>
      <c r="C190" s="111">
        <v>7.4255099000000001E-3</v>
      </c>
      <c r="D190" s="4" t="s">
        <v>1093</v>
      </c>
      <c r="E190" s="335">
        <v>10259</v>
      </c>
      <c r="F190" s="385">
        <v>6.2174989999999998E-4</v>
      </c>
      <c r="G190" s="4" t="s">
        <v>1093</v>
      </c>
      <c r="H190" s="99">
        <v>-4.2825153999999997E-2</v>
      </c>
      <c r="I190" s="217">
        <v>2.0983340000000001E-4</v>
      </c>
    </row>
    <row r="191" spans="1:9" ht="22.5" customHeight="1" x14ac:dyDescent="0.2">
      <c r="A191" s="94" t="s">
        <v>1323</v>
      </c>
      <c r="B191" s="408" t="s">
        <v>4668</v>
      </c>
      <c r="C191" s="111">
        <v>7.4404997200000003E-2</v>
      </c>
      <c r="D191" s="4" t="s">
        <v>1093</v>
      </c>
      <c r="E191" s="335">
        <v>12897</v>
      </c>
      <c r="F191" s="385">
        <v>7.8162670000000002E-4</v>
      </c>
      <c r="G191" s="4" t="s">
        <v>1093</v>
      </c>
      <c r="H191" s="99">
        <v>-5.0853693999999998E-2</v>
      </c>
      <c r="I191" s="217">
        <v>3.158929E-4</v>
      </c>
    </row>
    <row r="192" spans="1:9" ht="33.75" customHeight="1" x14ac:dyDescent="0.2">
      <c r="A192" s="94" t="s">
        <v>1324</v>
      </c>
      <c r="B192" s="408" t="s">
        <v>4669</v>
      </c>
      <c r="C192" s="111">
        <v>-0.11566731099999999</v>
      </c>
      <c r="D192" s="4" t="s">
        <v>1093</v>
      </c>
      <c r="E192" s="335">
        <v>2201</v>
      </c>
      <c r="F192" s="385">
        <v>1.3339229999999999E-4</v>
      </c>
      <c r="G192" s="4" t="s">
        <v>1093</v>
      </c>
      <c r="H192" s="99">
        <v>-3.7182852000000002E-2</v>
      </c>
      <c r="I192" s="217">
        <v>3.8858E-5</v>
      </c>
    </row>
    <row r="193" spans="1:9" ht="22.5" customHeight="1" x14ac:dyDescent="0.2">
      <c r="A193" s="94" t="s">
        <v>1325</v>
      </c>
      <c r="B193" s="408" t="s">
        <v>4670</v>
      </c>
      <c r="C193" s="111">
        <v>-3.5982602000000002E-2</v>
      </c>
      <c r="D193" s="4" t="s">
        <v>1093</v>
      </c>
      <c r="E193" s="335">
        <v>2297</v>
      </c>
      <c r="F193" s="385">
        <v>1.3921039999999999E-4</v>
      </c>
      <c r="G193" s="4" t="s">
        <v>1093</v>
      </c>
      <c r="H193" s="99">
        <v>-5.7834289999999997E-2</v>
      </c>
      <c r="I193" s="217">
        <v>6.44586E-5</v>
      </c>
    </row>
    <row r="194" spans="1:9" ht="22.5" customHeight="1" x14ac:dyDescent="0.2">
      <c r="A194" s="94" t="s">
        <v>1326</v>
      </c>
      <c r="B194" s="408" t="s">
        <v>4671</v>
      </c>
      <c r="C194" s="111">
        <v>-4.9553209000000001E-2</v>
      </c>
      <c r="D194" s="4" t="s">
        <v>1093</v>
      </c>
      <c r="E194" s="335">
        <v>2260</v>
      </c>
      <c r="F194" s="385">
        <v>1.3696800000000001E-4</v>
      </c>
      <c r="G194" s="4" t="s">
        <v>1093</v>
      </c>
      <c r="H194" s="99">
        <v>-3.4188033999999999E-2</v>
      </c>
      <c r="I194" s="217">
        <v>3.6572300000000002E-5</v>
      </c>
    </row>
    <row r="195" spans="1:9" ht="22.5" customHeight="1" x14ac:dyDescent="0.2">
      <c r="A195" s="94" t="s">
        <v>1327</v>
      </c>
      <c r="B195" s="408" t="s">
        <v>4672</v>
      </c>
      <c r="C195" s="111">
        <v>-4.8000000000000001E-2</v>
      </c>
      <c r="D195" s="4" t="s">
        <v>1093</v>
      </c>
      <c r="E195" s="335">
        <v>800</v>
      </c>
      <c r="F195" s="385">
        <v>4.8484199999999999E-5</v>
      </c>
      <c r="G195" s="4" t="s">
        <v>1093</v>
      </c>
      <c r="H195" s="99">
        <v>-3.9615846000000003E-2</v>
      </c>
      <c r="I195" s="217">
        <v>1.5086099999999999E-5</v>
      </c>
    </row>
    <row r="196" spans="1:9" ht="22.5" customHeight="1" x14ac:dyDescent="0.2">
      <c r="A196" s="94" t="s">
        <v>1328</v>
      </c>
      <c r="B196" s="408" t="s">
        <v>4673</v>
      </c>
      <c r="C196" s="111">
        <v>-1.4353163E-2</v>
      </c>
      <c r="D196" s="4" t="s">
        <v>1093</v>
      </c>
      <c r="E196" s="335">
        <v>4875</v>
      </c>
      <c r="F196" s="385">
        <v>2.9545089999999998E-4</v>
      </c>
      <c r="G196" s="4" t="s">
        <v>1093</v>
      </c>
      <c r="H196" s="99">
        <v>-6.5913009999999994E-2</v>
      </c>
      <c r="I196" s="217">
        <v>1.5726069999999999E-4</v>
      </c>
    </row>
    <row r="197" spans="1:9" ht="33.75" customHeight="1" x14ac:dyDescent="0.2">
      <c r="A197" s="94" t="s">
        <v>1329</v>
      </c>
      <c r="B197" s="408" t="s">
        <v>3923</v>
      </c>
      <c r="C197" s="111">
        <v>2.5076886699999999E-2</v>
      </c>
      <c r="D197" s="4" t="s">
        <v>1093</v>
      </c>
      <c r="E197" s="335">
        <v>62603</v>
      </c>
      <c r="F197" s="385">
        <v>3.7940742999999998E-3</v>
      </c>
      <c r="G197" s="4" t="s">
        <v>1093</v>
      </c>
      <c r="H197" s="99">
        <v>-0.15012014500000001</v>
      </c>
      <c r="I197" s="217">
        <v>5.0552013000000002E-3</v>
      </c>
    </row>
    <row r="198" spans="1:9" ht="22.5" customHeight="1" x14ac:dyDescent="0.2">
      <c r="A198" s="94" t="s">
        <v>1330</v>
      </c>
      <c r="B198" s="408" t="s">
        <v>4674</v>
      </c>
      <c r="C198" s="111">
        <v>-3.0401737000000002E-2</v>
      </c>
      <c r="D198" s="4" t="s">
        <v>1093</v>
      </c>
      <c r="E198" s="335">
        <v>747</v>
      </c>
      <c r="F198" s="385">
        <v>4.5272200000000003E-5</v>
      </c>
      <c r="G198" s="4" t="s">
        <v>1093</v>
      </c>
      <c r="H198" s="99">
        <v>-0.163493841</v>
      </c>
      <c r="I198" s="217">
        <v>6.6744399999999997E-5</v>
      </c>
    </row>
    <row r="199" spans="1:9" x14ac:dyDescent="0.2">
      <c r="A199" s="94" t="s">
        <v>1331</v>
      </c>
      <c r="B199" s="408" t="s">
        <v>4675</v>
      </c>
      <c r="C199" s="111">
        <v>-7.6923077000000006E-2</v>
      </c>
      <c r="D199" s="4" t="s">
        <v>1093</v>
      </c>
      <c r="E199" s="335">
        <v>50</v>
      </c>
      <c r="F199" s="385">
        <v>3.0302656000000002E-6</v>
      </c>
      <c r="G199" s="4" t="s">
        <v>1093</v>
      </c>
      <c r="H199" s="99">
        <v>-0.40476190499999998</v>
      </c>
      <c r="I199" s="217">
        <v>1.5543200000000001E-5</v>
      </c>
    </row>
    <row r="200" spans="1:9" x14ac:dyDescent="0.2">
      <c r="A200" s="94" t="s">
        <v>1332</v>
      </c>
      <c r="B200" s="408" t="s">
        <v>4676</v>
      </c>
      <c r="C200" s="111">
        <v>-0.21333333300000001</v>
      </c>
      <c r="D200" s="4" t="s">
        <v>1093</v>
      </c>
      <c r="E200" s="335">
        <v>47</v>
      </c>
      <c r="F200" s="385">
        <v>2.8484496000000001E-6</v>
      </c>
      <c r="G200" s="4" t="s">
        <v>1093</v>
      </c>
      <c r="H200" s="99">
        <v>-0.20338983099999999</v>
      </c>
      <c r="I200" s="217">
        <v>5.4858396999999997E-6</v>
      </c>
    </row>
    <row r="201" spans="1:9" x14ac:dyDescent="0.2">
      <c r="A201" s="94" t="s">
        <v>1333</v>
      </c>
      <c r="B201" s="408" t="s">
        <v>4677</v>
      </c>
      <c r="C201" s="111">
        <v>-0.111111111</v>
      </c>
      <c r="D201" s="4" t="s">
        <v>1093</v>
      </c>
      <c r="E201" s="335">
        <v>40</v>
      </c>
      <c r="F201" s="385">
        <v>2.4242125E-6</v>
      </c>
      <c r="G201" s="4" t="s">
        <v>1093</v>
      </c>
      <c r="H201" s="99">
        <v>-0.16666666699999999</v>
      </c>
      <c r="I201" s="217">
        <v>3.6572264999999999E-6</v>
      </c>
    </row>
    <row r="202" spans="1:9" ht="22.5" x14ac:dyDescent="0.2">
      <c r="A202" s="94" t="s">
        <v>3668</v>
      </c>
      <c r="B202" s="408" t="s">
        <v>4678</v>
      </c>
      <c r="C202" s="111">
        <v>9.7689383000000001E-3</v>
      </c>
      <c r="D202" s="4" t="s">
        <v>1093</v>
      </c>
      <c r="E202" s="335">
        <v>14098</v>
      </c>
      <c r="F202" s="385">
        <v>8.5441369999999996E-4</v>
      </c>
      <c r="G202" s="4" t="s">
        <v>1093</v>
      </c>
      <c r="H202" s="99">
        <v>-0.183350713</v>
      </c>
      <c r="I202" s="217">
        <v>1.4468902E-3</v>
      </c>
    </row>
    <row r="203" spans="1:9" ht="22.5" customHeight="1" x14ac:dyDescent="0.2">
      <c r="A203" s="94" t="s">
        <v>1336</v>
      </c>
      <c r="B203" s="408" t="s">
        <v>3925</v>
      </c>
      <c r="C203" s="111">
        <v>-4.5817989000000003E-2</v>
      </c>
      <c r="D203" s="4" t="s">
        <v>1093</v>
      </c>
      <c r="E203" s="335">
        <v>25469</v>
      </c>
      <c r="F203" s="385">
        <v>1.5435567E-3</v>
      </c>
      <c r="G203" s="4" t="s">
        <v>1093</v>
      </c>
      <c r="H203" s="99">
        <v>-0.114429764</v>
      </c>
      <c r="I203" s="217">
        <v>1.5044914999999999E-3</v>
      </c>
    </row>
    <row r="204" spans="1:9" ht="22.5" customHeight="1" x14ac:dyDescent="0.2">
      <c r="A204" s="94" t="s">
        <v>1337</v>
      </c>
      <c r="B204" s="408" t="s">
        <v>4679</v>
      </c>
      <c r="C204" s="111">
        <v>4.9064625899999999E-2</v>
      </c>
      <c r="D204" s="4" t="s">
        <v>1093</v>
      </c>
      <c r="E204" s="335">
        <v>11600</v>
      </c>
      <c r="F204" s="385">
        <v>7.0302159999999995E-4</v>
      </c>
      <c r="G204" s="4" t="s">
        <v>1093</v>
      </c>
      <c r="H204" s="99">
        <v>-5.9738997000000002E-2</v>
      </c>
      <c r="I204" s="217">
        <v>3.3692200000000002E-4</v>
      </c>
    </row>
    <row r="205" spans="1:9" ht="22.5" customHeight="1" x14ac:dyDescent="0.2">
      <c r="A205" s="94" t="s">
        <v>1338</v>
      </c>
      <c r="B205" s="408" t="s">
        <v>3926</v>
      </c>
      <c r="C205" s="111">
        <v>-1.9851119999999998E-3</v>
      </c>
      <c r="D205" s="4" t="s">
        <v>1093</v>
      </c>
      <c r="E205" s="335">
        <v>6736</v>
      </c>
      <c r="F205" s="385">
        <v>4.0823740000000002E-4</v>
      </c>
      <c r="G205" s="4" t="s">
        <v>1093</v>
      </c>
      <c r="H205" s="99">
        <v>-0.16260566900000001</v>
      </c>
      <c r="I205" s="217">
        <v>5.9795650000000003E-4</v>
      </c>
    </row>
    <row r="206" spans="1:9" ht="22.5" customHeight="1" x14ac:dyDescent="0.2">
      <c r="A206" s="94" t="s">
        <v>1339</v>
      </c>
      <c r="B206" s="408" t="s">
        <v>3927</v>
      </c>
      <c r="C206" s="111">
        <v>7.2658773000000001E-3</v>
      </c>
      <c r="D206" s="4" t="s">
        <v>1093</v>
      </c>
      <c r="E206" s="335">
        <v>3670</v>
      </c>
      <c r="F206" s="385">
        <v>2.224215E-4</v>
      </c>
      <c r="G206" s="4" t="s">
        <v>1093</v>
      </c>
      <c r="H206" s="99">
        <v>-1.9503072E-2</v>
      </c>
      <c r="I206" s="217">
        <v>3.3372199999999999E-5</v>
      </c>
    </row>
    <row r="207" spans="1:9" ht="33.75" customHeight="1" x14ac:dyDescent="0.2">
      <c r="A207" s="94" t="s">
        <v>1340</v>
      </c>
      <c r="B207" s="408" t="s">
        <v>3928</v>
      </c>
      <c r="C207" s="111">
        <v>-3.3838973000000001E-2</v>
      </c>
      <c r="D207" s="4" t="s">
        <v>1093</v>
      </c>
      <c r="E207" s="335">
        <v>3114</v>
      </c>
      <c r="F207" s="385">
        <v>1.8872490000000001E-4</v>
      </c>
      <c r="G207" s="4" t="s">
        <v>1093</v>
      </c>
      <c r="H207" s="99">
        <v>-5.9782609E-2</v>
      </c>
      <c r="I207" s="217">
        <v>9.05164E-5</v>
      </c>
    </row>
    <row r="208" spans="1:9" ht="22.5" customHeight="1" x14ac:dyDescent="0.2">
      <c r="A208" s="94" t="s">
        <v>1341</v>
      </c>
      <c r="B208" s="408" t="s">
        <v>4680</v>
      </c>
      <c r="C208" s="111">
        <v>2.3041474700000002E-2</v>
      </c>
      <c r="D208" s="4" t="s">
        <v>1093</v>
      </c>
      <c r="E208" s="335">
        <v>366</v>
      </c>
      <c r="F208" s="385">
        <v>2.2181500000000001E-5</v>
      </c>
      <c r="G208" s="4" t="s">
        <v>1093</v>
      </c>
      <c r="H208" s="99">
        <v>-0.175675676</v>
      </c>
      <c r="I208" s="217">
        <v>3.5658000000000003E-5</v>
      </c>
    </row>
    <row r="209" spans="1:9" ht="33.75" customHeight="1" x14ac:dyDescent="0.2">
      <c r="A209" s="94" t="s">
        <v>1342</v>
      </c>
      <c r="B209" s="408" t="s">
        <v>4681</v>
      </c>
      <c r="C209" s="111">
        <v>-0.16</v>
      </c>
      <c r="D209" s="4" t="s">
        <v>1093</v>
      </c>
      <c r="E209" s="335">
        <v>55</v>
      </c>
      <c r="F209" s="385">
        <v>3.3332921000000001E-6</v>
      </c>
      <c r="G209" s="4" t="s">
        <v>1093</v>
      </c>
      <c r="H209" s="99">
        <v>-0.126984127</v>
      </c>
      <c r="I209" s="217">
        <v>3.6572264999999999E-6</v>
      </c>
    </row>
    <row r="210" spans="1:9" ht="33.75" customHeight="1" x14ac:dyDescent="0.2">
      <c r="A210" s="94" t="s">
        <v>1343</v>
      </c>
      <c r="B210" s="408" t="s">
        <v>4682</v>
      </c>
      <c r="C210" s="111">
        <v>0.12121212119999999</v>
      </c>
      <c r="D210" s="4" t="s">
        <v>1093</v>
      </c>
      <c r="E210" s="335">
        <v>17</v>
      </c>
      <c r="F210" s="385">
        <v>1.0302903000000001E-6</v>
      </c>
      <c r="G210" s="4" t="s">
        <v>1093</v>
      </c>
      <c r="H210" s="99">
        <v>-0.54054054100000004</v>
      </c>
      <c r="I210" s="217">
        <v>9.1430660999999992E-6</v>
      </c>
    </row>
    <row r="211" spans="1:9" ht="33.75" customHeight="1" x14ac:dyDescent="0.2">
      <c r="A211" s="94" t="s">
        <v>1344</v>
      </c>
      <c r="B211" s="408" t="s">
        <v>4683</v>
      </c>
      <c r="C211" s="111">
        <v>0.48</v>
      </c>
      <c r="D211" s="4" t="s">
        <v>1093</v>
      </c>
      <c r="E211" s="335">
        <v>25</v>
      </c>
      <c r="F211" s="385">
        <v>1.5151328000000001E-6</v>
      </c>
      <c r="G211" s="4" t="s">
        <v>1093</v>
      </c>
      <c r="H211" s="99">
        <v>-0.324324324</v>
      </c>
      <c r="I211" s="217">
        <v>5.4858396999999997E-6</v>
      </c>
    </row>
    <row r="212" spans="1:9" ht="33.75" customHeight="1" x14ac:dyDescent="0.2">
      <c r="A212" s="94" t="s">
        <v>1345</v>
      </c>
      <c r="B212" s="408" t="s">
        <v>4684</v>
      </c>
      <c r="C212" s="111">
        <v>3.47129506E-2</v>
      </c>
      <c r="D212" s="4" t="s">
        <v>1093</v>
      </c>
      <c r="E212" s="335">
        <v>520</v>
      </c>
      <c r="F212" s="385">
        <v>3.1514799999999999E-5</v>
      </c>
      <c r="G212" s="4" t="s">
        <v>1093</v>
      </c>
      <c r="H212" s="99">
        <v>-0.32903225800000002</v>
      </c>
      <c r="I212" s="217">
        <v>1.1657410000000001E-4</v>
      </c>
    </row>
    <row r="213" spans="1:9" ht="22.5" customHeight="1" x14ac:dyDescent="0.2">
      <c r="A213" s="94" t="s">
        <v>1346</v>
      </c>
      <c r="B213" s="408" t="s">
        <v>4685</v>
      </c>
      <c r="C213" s="111">
        <v>-0.27777777799999998</v>
      </c>
      <c r="D213" s="4" t="s">
        <v>1093</v>
      </c>
      <c r="E213" s="335">
        <v>72</v>
      </c>
      <c r="F213" s="385">
        <v>4.3635823999999997E-6</v>
      </c>
      <c r="G213" s="4" t="s">
        <v>1093</v>
      </c>
      <c r="H213" s="99">
        <v>-7.6923077000000006E-2</v>
      </c>
      <c r="I213" s="217">
        <v>2.7429197999999999E-6</v>
      </c>
    </row>
    <row r="214" spans="1:9" ht="22.5" customHeight="1" x14ac:dyDescent="0.2">
      <c r="A214" s="94" t="s">
        <v>3669</v>
      </c>
      <c r="B214" s="408" t="s">
        <v>4686</v>
      </c>
      <c r="C214" s="111">
        <v>-0.33333333300000001</v>
      </c>
      <c r="D214" s="4" t="s">
        <v>1093</v>
      </c>
      <c r="E214" s="335" t="s">
        <v>6906</v>
      </c>
      <c r="F214" s="385">
        <v>4.2423717999999998E-7</v>
      </c>
      <c r="G214" s="4" t="s">
        <v>1093</v>
      </c>
      <c r="H214" s="99">
        <v>0.16666666669999999</v>
      </c>
      <c r="I214" s="217">
        <v>-4.5715329999999999E-7</v>
      </c>
    </row>
    <row r="215" spans="1:9" ht="22.5" customHeight="1" x14ac:dyDescent="0.2">
      <c r="A215" s="94" t="s">
        <v>3670</v>
      </c>
      <c r="B215" s="408" t="s">
        <v>4687</v>
      </c>
      <c r="C215" s="111">
        <v>2</v>
      </c>
      <c r="D215" s="4" t="s">
        <v>1093</v>
      </c>
      <c r="E215" s="335" t="s">
        <v>6906</v>
      </c>
      <c r="F215" s="385">
        <v>1.2121062000000001E-7</v>
      </c>
      <c r="G215" s="4" t="s">
        <v>1093</v>
      </c>
      <c r="H215" s="99">
        <v>-0.33333333300000001</v>
      </c>
      <c r="I215" s="217">
        <v>4.5715330999999998E-7</v>
      </c>
    </row>
    <row r="216" spans="1:9" ht="22.5" customHeight="1" x14ac:dyDescent="0.2">
      <c r="A216" s="94" t="s">
        <v>1347</v>
      </c>
      <c r="B216" s="408" t="s">
        <v>4688</v>
      </c>
      <c r="C216" s="111">
        <v>-0.100991841</v>
      </c>
      <c r="D216" s="4" t="s">
        <v>1093</v>
      </c>
      <c r="E216" s="335">
        <v>12344</v>
      </c>
      <c r="F216" s="385">
        <v>7.48112E-4</v>
      </c>
      <c r="G216" s="4" t="s">
        <v>1093</v>
      </c>
      <c r="H216" s="99">
        <v>-0.329130435</v>
      </c>
      <c r="I216" s="217">
        <v>2.7685204000000001E-3</v>
      </c>
    </row>
    <row r="217" spans="1:9" x14ac:dyDescent="0.2">
      <c r="A217" s="94" t="s">
        <v>1348</v>
      </c>
      <c r="B217" s="408" t="s">
        <v>4689</v>
      </c>
      <c r="C217" s="111">
        <v>-1.8808776999999999E-2</v>
      </c>
      <c r="D217" s="4" t="s">
        <v>1093</v>
      </c>
      <c r="E217" s="335">
        <v>235</v>
      </c>
      <c r="F217" s="385">
        <v>1.4242200000000001E-5</v>
      </c>
      <c r="G217" s="4" t="s">
        <v>1093</v>
      </c>
      <c r="H217" s="99">
        <v>-0.249201278</v>
      </c>
      <c r="I217" s="217">
        <v>3.5658000000000003E-5</v>
      </c>
    </row>
    <row r="218" spans="1:9" x14ac:dyDescent="0.2">
      <c r="A218" s="94" t="s">
        <v>1349</v>
      </c>
      <c r="B218" s="408" t="s">
        <v>4690</v>
      </c>
      <c r="C218" s="111">
        <v>0.34</v>
      </c>
      <c r="D218" s="4" t="s">
        <v>1093</v>
      </c>
      <c r="E218" s="335">
        <v>59</v>
      </c>
      <c r="F218" s="385">
        <v>3.5757133999999998E-6</v>
      </c>
      <c r="G218" s="4" t="s">
        <v>1093</v>
      </c>
      <c r="H218" s="99">
        <v>-0.119402985</v>
      </c>
      <c r="I218" s="217">
        <v>3.6572264999999999E-6</v>
      </c>
    </row>
    <row r="219" spans="1:9" x14ac:dyDescent="0.2">
      <c r="A219" s="94" t="s">
        <v>1350</v>
      </c>
      <c r="B219" s="408" t="s">
        <v>4691</v>
      </c>
      <c r="C219" s="111">
        <v>0.27777777780000001</v>
      </c>
      <c r="D219" s="4" t="s">
        <v>1093</v>
      </c>
      <c r="E219" s="335">
        <v>17</v>
      </c>
      <c r="F219" s="385">
        <v>1.0302903000000001E-6</v>
      </c>
      <c r="G219" s="4" t="s">
        <v>1093</v>
      </c>
      <c r="H219" s="99">
        <v>-0.26086956500000003</v>
      </c>
      <c r="I219" s="217">
        <v>2.7429197999999999E-6</v>
      </c>
    </row>
    <row r="220" spans="1:9" x14ac:dyDescent="0.2">
      <c r="A220" s="94" t="s">
        <v>1351</v>
      </c>
      <c r="B220" s="408" t="s">
        <v>4692</v>
      </c>
      <c r="C220" s="111">
        <v>8.7045123700000004E-2</v>
      </c>
      <c r="D220" s="4" t="s">
        <v>1093</v>
      </c>
      <c r="E220" s="335">
        <v>38398</v>
      </c>
      <c r="F220" s="385">
        <v>2.3271226999999998E-3</v>
      </c>
      <c r="G220" s="4" t="s">
        <v>1093</v>
      </c>
      <c r="H220" s="99">
        <v>2.8334226000000001E-2</v>
      </c>
      <c r="I220" s="217">
        <v>-4.8366799999999998E-4</v>
      </c>
    </row>
    <row r="221" spans="1:9" x14ac:dyDescent="0.2">
      <c r="A221" s="94" t="s">
        <v>1352</v>
      </c>
      <c r="B221" s="408" t="s">
        <v>4693</v>
      </c>
      <c r="C221" s="111">
        <v>-4.6017699000000002E-2</v>
      </c>
      <c r="D221" s="4" t="s">
        <v>1093</v>
      </c>
      <c r="E221" s="335">
        <v>2676</v>
      </c>
      <c r="F221" s="385">
        <v>1.6217980000000001E-4</v>
      </c>
      <c r="G221" s="4" t="s">
        <v>1093</v>
      </c>
      <c r="H221" s="99">
        <v>-0.172541744</v>
      </c>
      <c r="I221" s="217">
        <v>2.550915E-4</v>
      </c>
    </row>
    <row r="222" spans="1:9" x14ac:dyDescent="0.2">
      <c r="A222" s="94" t="s">
        <v>1353</v>
      </c>
      <c r="B222" s="408" t="s">
        <v>4694</v>
      </c>
      <c r="C222" s="111">
        <v>-2.3872679000000001E-2</v>
      </c>
      <c r="D222" s="4" t="s">
        <v>1093</v>
      </c>
      <c r="E222" s="335">
        <v>316</v>
      </c>
      <c r="F222" s="385">
        <v>1.9151300000000001E-5</v>
      </c>
      <c r="G222" s="4" t="s">
        <v>1093</v>
      </c>
      <c r="H222" s="99">
        <v>-0.141304348</v>
      </c>
      <c r="I222" s="217">
        <v>2.3771999999999999E-5</v>
      </c>
    </row>
    <row r="223" spans="1:9" x14ac:dyDescent="0.2">
      <c r="A223" s="94" t="s">
        <v>1354</v>
      </c>
      <c r="B223" s="408" t="s">
        <v>4695</v>
      </c>
      <c r="C223" s="111">
        <v>1.03092784E-2</v>
      </c>
      <c r="D223" s="4" t="s">
        <v>1093</v>
      </c>
      <c r="E223" s="335">
        <v>96</v>
      </c>
      <c r="F223" s="385">
        <v>5.8181099000000002E-6</v>
      </c>
      <c r="G223" s="4" t="s">
        <v>1093</v>
      </c>
      <c r="H223" s="99">
        <v>-2.0408163E-2</v>
      </c>
      <c r="I223" s="217">
        <v>9.1430661000000002E-7</v>
      </c>
    </row>
    <row r="224" spans="1:9" x14ac:dyDescent="0.2">
      <c r="A224" s="94" t="s">
        <v>1355</v>
      </c>
      <c r="B224" s="408" t="s">
        <v>4696</v>
      </c>
      <c r="C224" s="111">
        <v>0.2380952381</v>
      </c>
      <c r="D224" s="4" t="s">
        <v>1093</v>
      </c>
      <c r="E224" s="335">
        <v>40</v>
      </c>
      <c r="F224" s="385">
        <v>2.4242125E-6</v>
      </c>
      <c r="G224" s="4" t="s">
        <v>1093</v>
      </c>
      <c r="H224" s="99">
        <v>-0.23076923099999999</v>
      </c>
      <c r="I224" s="217">
        <v>5.4858396999999997E-6</v>
      </c>
    </row>
    <row r="225" spans="1:9" x14ac:dyDescent="0.2">
      <c r="A225" s="94" t="s">
        <v>1356</v>
      </c>
      <c r="B225" s="408" t="s">
        <v>4697</v>
      </c>
      <c r="C225" s="111">
        <v>2.7314112299999999E-2</v>
      </c>
      <c r="D225" s="4" t="s">
        <v>1093</v>
      </c>
      <c r="E225" s="335">
        <v>1086</v>
      </c>
      <c r="F225" s="385">
        <v>6.5817399999999998E-5</v>
      </c>
      <c r="G225" s="4" t="s">
        <v>1093</v>
      </c>
      <c r="H225" s="99">
        <v>-0.197932053</v>
      </c>
      <c r="I225" s="217">
        <v>1.225171E-4</v>
      </c>
    </row>
    <row r="226" spans="1:9" ht="22.5" x14ac:dyDescent="0.2">
      <c r="A226" s="94" t="s">
        <v>1357</v>
      </c>
      <c r="B226" s="408" t="s">
        <v>4698</v>
      </c>
      <c r="C226" s="111">
        <v>-9.6039239999999998E-2</v>
      </c>
      <c r="D226" s="4" t="s">
        <v>1093</v>
      </c>
      <c r="E226" s="335">
        <v>21133</v>
      </c>
      <c r="F226" s="385">
        <v>1.2807719999999999E-3</v>
      </c>
      <c r="G226" s="4" t="s">
        <v>1093</v>
      </c>
      <c r="H226" s="99">
        <v>-0.42665292100000002</v>
      </c>
      <c r="I226" s="217">
        <v>7.1891929000000004E-3</v>
      </c>
    </row>
    <row r="227" spans="1:9" ht="22.5" customHeight="1" x14ac:dyDescent="0.2">
      <c r="A227" s="94" t="s">
        <v>1358</v>
      </c>
      <c r="B227" s="408" t="s">
        <v>4699</v>
      </c>
      <c r="C227" s="111">
        <v>5.7777777799999999E-2</v>
      </c>
      <c r="D227" s="4" t="s">
        <v>1093</v>
      </c>
      <c r="E227" s="335">
        <v>163</v>
      </c>
      <c r="F227" s="385">
        <v>9.8786656999999996E-6</v>
      </c>
      <c r="G227" s="4" t="s">
        <v>1093</v>
      </c>
      <c r="H227" s="99">
        <v>-0.31512604999999999</v>
      </c>
      <c r="I227" s="217">
        <v>3.4286499999999998E-5</v>
      </c>
    </row>
    <row r="228" spans="1:9" ht="22.5" customHeight="1" x14ac:dyDescent="0.2">
      <c r="A228" s="94" t="s">
        <v>1359</v>
      </c>
      <c r="B228" s="408" t="s">
        <v>4700</v>
      </c>
      <c r="C228" s="111">
        <v>0.1764705882</v>
      </c>
      <c r="D228" s="4" t="s">
        <v>1093</v>
      </c>
      <c r="E228" s="335">
        <v>37</v>
      </c>
      <c r="F228" s="385">
        <v>2.2423964999999999E-6</v>
      </c>
      <c r="G228" s="4" t="s">
        <v>1093</v>
      </c>
      <c r="H228" s="99">
        <v>-0.53749999999999998</v>
      </c>
      <c r="I228" s="217">
        <v>1.96576E-5</v>
      </c>
    </row>
    <row r="229" spans="1:9" ht="22.5" customHeight="1" x14ac:dyDescent="0.2">
      <c r="A229" s="94" t="s">
        <v>1360</v>
      </c>
      <c r="B229" s="408" t="s">
        <v>4701</v>
      </c>
      <c r="C229" s="111">
        <v>0.11111111110000001</v>
      </c>
      <c r="D229" s="4" t="s">
        <v>1093</v>
      </c>
      <c r="E229" s="335">
        <v>11</v>
      </c>
      <c r="F229" s="385">
        <v>6.6665841999999995E-7</v>
      </c>
      <c r="G229" s="4" t="s">
        <v>1093</v>
      </c>
      <c r="H229" s="99">
        <v>-0.45</v>
      </c>
      <c r="I229" s="217">
        <v>4.1143798000000004E-6</v>
      </c>
    </row>
    <row r="230" spans="1:9" ht="22.5" customHeight="1" x14ac:dyDescent="0.2">
      <c r="A230" s="94" t="s">
        <v>1361</v>
      </c>
      <c r="B230" s="408" t="s">
        <v>4702</v>
      </c>
      <c r="C230" s="111">
        <v>3.5253778700000002E-2</v>
      </c>
      <c r="D230" s="4" t="s">
        <v>1093</v>
      </c>
      <c r="E230" s="335">
        <v>705053</v>
      </c>
      <c r="F230" s="385">
        <v>4.2729956600000001E-2</v>
      </c>
      <c r="G230" s="4" t="s">
        <v>1093</v>
      </c>
      <c r="H230" s="99">
        <v>-0.18606814999999999</v>
      </c>
      <c r="I230" s="217">
        <v>7.3683055600000005E-2</v>
      </c>
    </row>
    <row r="231" spans="1:9" ht="22.5" customHeight="1" x14ac:dyDescent="0.2">
      <c r="A231" s="94" t="s">
        <v>1362</v>
      </c>
      <c r="B231" s="408" t="s">
        <v>4703</v>
      </c>
      <c r="C231" s="111">
        <v>6.9672131100000007E-2</v>
      </c>
      <c r="D231" s="4" t="s">
        <v>1093</v>
      </c>
      <c r="E231" s="335">
        <v>406</v>
      </c>
      <c r="F231" s="385">
        <v>2.4605800000000001E-5</v>
      </c>
      <c r="G231" s="4" t="s">
        <v>1093</v>
      </c>
      <c r="H231" s="99">
        <v>-0.222222222</v>
      </c>
      <c r="I231" s="217">
        <v>5.3029799999999998E-5</v>
      </c>
    </row>
    <row r="232" spans="1:9" x14ac:dyDescent="0.2">
      <c r="A232" s="94" t="s">
        <v>1363</v>
      </c>
      <c r="B232" s="408" t="s">
        <v>4704</v>
      </c>
      <c r="C232" s="111">
        <v>-6.4516129000000005E-2</v>
      </c>
      <c r="D232" s="4" t="s">
        <v>1093</v>
      </c>
      <c r="E232" s="335">
        <v>30</v>
      </c>
      <c r="F232" s="385">
        <v>1.8181593E-6</v>
      </c>
      <c r="G232" s="4" t="s">
        <v>1093</v>
      </c>
      <c r="H232" s="99">
        <v>3.4482758600000003E-2</v>
      </c>
      <c r="I232" s="217">
        <v>-4.5715329999999999E-7</v>
      </c>
    </row>
    <row r="233" spans="1:9" x14ac:dyDescent="0.2">
      <c r="A233" s="94" t="s">
        <v>1364</v>
      </c>
      <c r="B233" s="408" t="s">
        <v>4705</v>
      </c>
      <c r="C233" s="111">
        <v>-0.2</v>
      </c>
      <c r="D233" s="4" t="s">
        <v>1093</v>
      </c>
      <c r="E233" s="335" t="s">
        <v>6906</v>
      </c>
      <c r="F233" s="385">
        <v>1.8181593E-7</v>
      </c>
      <c r="G233" s="4" t="s">
        <v>1093</v>
      </c>
      <c r="H233" s="99">
        <v>-0.25</v>
      </c>
      <c r="I233" s="217">
        <v>4.5715330999999998E-7</v>
      </c>
    </row>
    <row r="234" spans="1:9" x14ac:dyDescent="0.2">
      <c r="A234" s="94" t="s">
        <v>1365</v>
      </c>
      <c r="B234" s="408" t="s">
        <v>4706</v>
      </c>
      <c r="C234" s="111">
        <v>0.5</v>
      </c>
      <c r="D234" s="4" t="s">
        <v>1093</v>
      </c>
      <c r="E234" s="335" t="s">
        <v>6906</v>
      </c>
      <c r="F234" s="385">
        <v>6.0605310999999996E-8</v>
      </c>
      <c r="G234" s="4" t="s">
        <v>1093</v>
      </c>
      <c r="H234" s="99">
        <v>-0.66666666699999999</v>
      </c>
      <c r="I234" s="217">
        <v>9.1430661000000002E-7</v>
      </c>
    </row>
    <row r="235" spans="1:9" ht="22.5" x14ac:dyDescent="0.2">
      <c r="A235" s="94" t="s">
        <v>1368</v>
      </c>
      <c r="B235" s="408" t="s">
        <v>4707</v>
      </c>
      <c r="C235" s="111">
        <v>-7.8355811999999997E-2</v>
      </c>
      <c r="D235" s="4" t="s">
        <v>1093</v>
      </c>
      <c r="E235" s="335">
        <v>1143</v>
      </c>
      <c r="F235" s="385">
        <v>6.9271900000000003E-5</v>
      </c>
      <c r="G235" s="4" t="s">
        <v>1093</v>
      </c>
      <c r="H235" s="99">
        <v>-0.203484321</v>
      </c>
      <c r="I235" s="217">
        <v>1.3348879999999999E-4</v>
      </c>
    </row>
    <row r="236" spans="1:9" ht="22.5" customHeight="1" x14ac:dyDescent="0.2">
      <c r="A236" s="94" t="s">
        <v>1366</v>
      </c>
      <c r="B236" s="408" t="s">
        <v>4708</v>
      </c>
      <c r="C236" s="111">
        <v>9.2735703000000006E-3</v>
      </c>
      <c r="D236" s="4" t="s">
        <v>1093</v>
      </c>
      <c r="E236" s="335">
        <v>489</v>
      </c>
      <c r="F236" s="385">
        <v>2.9635999999999999E-5</v>
      </c>
      <c r="G236" s="4" t="s">
        <v>1093</v>
      </c>
      <c r="H236" s="99">
        <v>-0.251148545</v>
      </c>
      <c r="I236" s="217">
        <v>7.4973099999999995E-5</v>
      </c>
    </row>
    <row r="237" spans="1:9" ht="22.5" customHeight="1" x14ac:dyDescent="0.2">
      <c r="A237" s="94" t="s">
        <v>1367</v>
      </c>
      <c r="B237" s="408" t="s">
        <v>4709</v>
      </c>
      <c r="C237" s="111">
        <v>0.26086956519999999</v>
      </c>
      <c r="D237" s="4" t="s">
        <v>1093</v>
      </c>
      <c r="E237" s="335">
        <v>15</v>
      </c>
      <c r="F237" s="385">
        <v>9.0907966999999995E-7</v>
      </c>
      <c r="G237" s="4" t="s">
        <v>1093</v>
      </c>
      <c r="H237" s="99">
        <v>-0.482758621</v>
      </c>
      <c r="I237" s="217">
        <v>6.4001462999999997E-6</v>
      </c>
    </row>
    <row r="238" spans="1:9" ht="22.5" customHeight="1" x14ac:dyDescent="0.2">
      <c r="A238" s="94" t="s">
        <v>1369</v>
      </c>
      <c r="B238" s="408" t="s">
        <v>4710</v>
      </c>
      <c r="C238" s="111">
        <v>-0.125</v>
      </c>
      <c r="D238" s="4" t="s">
        <v>1093</v>
      </c>
      <c r="E238" s="335" t="s">
        <v>6906</v>
      </c>
      <c r="F238" s="385">
        <v>3.6363186999999999E-7</v>
      </c>
      <c r="G238" s="4" t="s">
        <v>1093</v>
      </c>
      <c r="H238" s="99">
        <v>-0.14285714299999999</v>
      </c>
      <c r="I238" s="217">
        <v>4.5715330999999998E-7</v>
      </c>
    </row>
    <row r="239" spans="1:9" ht="22.5" customHeight="1" x14ac:dyDescent="0.2">
      <c r="A239" s="94" t="s">
        <v>1370</v>
      </c>
      <c r="B239" s="408" t="s">
        <v>4711</v>
      </c>
      <c r="C239" s="111">
        <v>1.3333333332999999</v>
      </c>
      <c r="D239" s="4" t="s">
        <v>1093</v>
      </c>
      <c r="E239" s="335" t="s">
        <v>6906</v>
      </c>
      <c r="F239" s="385">
        <v>6.0605310999999996E-8</v>
      </c>
      <c r="G239" s="4" t="s">
        <v>1093</v>
      </c>
      <c r="H239" s="99">
        <v>-0.85714285700000004</v>
      </c>
      <c r="I239" s="217">
        <v>2.7429197999999999E-6</v>
      </c>
    </row>
    <row r="240" spans="1:9" ht="22.5" customHeight="1" x14ac:dyDescent="0.2">
      <c r="A240" s="94" t="s">
        <v>1371</v>
      </c>
      <c r="B240" s="408" t="s">
        <v>4712</v>
      </c>
      <c r="C240" s="111">
        <v>-4.3254376999999997E-2</v>
      </c>
      <c r="D240" s="4" t="s">
        <v>1093</v>
      </c>
      <c r="E240" s="335">
        <v>3900</v>
      </c>
      <c r="F240" s="385">
        <v>2.3636069999999999E-4</v>
      </c>
      <c r="G240" s="4" t="s">
        <v>1093</v>
      </c>
      <c r="H240" s="99">
        <v>-0.30032292799999999</v>
      </c>
      <c r="I240" s="217">
        <v>7.6527460000000002E-4</v>
      </c>
    </row>
    <row r="241" spans="1:9" ht="22.5" customHeight="1" x14ac:dyDescent="0.2">
      <c r="A241" s="94" t="s">
        <v>1372</v>
      </c>
      <c r="B241" s="408" t="s">
        <v>4713</v>
      </c>
      <c r="C241" s="111">
        <v>-3.6942378999999997E-2</v>
      </c>
      <c r="D241" s="4" t="s">
        <v>1093</v>
      </c>
      <c r="E241" s="335">
        <v>5631</v>
      </c>
      <c r="F241" s="385">
        <v>3.4126849999999999E-4</v>
      </c>
      <c r="G241" s="4" t="s">
        <v>1093</v>
      </c>
      <c r="H241" s="99">
        <v>-0.32074788900000001</v>
      </c>
      <c r="I241" s="217">
        <v>1.2155706E-3</v>
      </c>
    </row>
    <row r="242" spans="1:9" ht="22.5" customHeight="1" x14ac:dyDescent="0.2">
      <c r="A242" s="94" t="s">
        <v>1373</v>
      </c>
      <c r="B242" s="408" t="s">
        <v>4714</v>
      </c>
      <c r="C242" s="111">
        <v>-8.9802130999999993E-2</v>
      </c>
      <c r="D242" s="4" t="s">
        <v>1093</v>
      </c>
      <c r="E242" s="335">
        <v>445</v>
      </c>
      <c r="F242" s="385">
        <v>2.69694E-5</v>
      </c>
      <c r="G242" s="4" t="s">
        <v>1093</v>
      </c>
      <c r="H242" s="99">
        <v>-0.255852843</v>
      </c>
      <c r="I242" s="217">
        <v>6.9944500000000001E-5</v>
      </c>
    </row>
    <row r="243" spans="1:9" ht="22.5" customHeight="1" x14ac:dyDescent="0.2">
      <c r="A243" s="94" t="s">
        <v>1374</v>
      </c>
      <c r="B243" s="408" t="s">
        <v>4715</v>
      </c>
      <c r="C243" s="111">
        <v>0.1333333333</v>
      </c>
      <c r="D243" s="4" t="s">
        <v>1093</v>
      </c>
      <c r="E243" s="335">
        <v>157</v>
      </c>
      <c r="F243" s="385">
        <v>9.5150338999999993E-6</v>
      </c>
      <c r="G243" s="4" t="s">
        <v>1093</v>
      </c>
      <c r="H243" s="99">
        <v>-0.34033613400000001</v>
      </c>
      <c r="I243" s="217">
        <v>3.7029400000000002E-5</v>
      </c>
    </row>
    <row r="244" spans="1:9" ht="22.5" customHeight="1" x14ac:dyDescent="0.2">
      <c r="A244" s="94" t="s">
        <v>1375</v>
      </c>
      <c r="B244" s="408" t="s">
        <v>4716</v>
      </c>
      <c r="C244" s="111">
        <v>6.1403508799999999E-2</v>
      </c>
      <c r="D244" s="4" t="s">
        <v>1093</v>
      </c>
      <c r="E244" s="335">
        <v>86</v>
      </c>
      <c r="F244" s="385">
        <v>5.2120567999999996E-6</v>
      </c>
      <c r="G244" s="4" t="s">
        <v>1093</v>
      </c>
      <c r="H244" s="99">
        <v>-0.28925619800000002</v>
      </c>
      <c r="I244" s="217">
        <v>1.60004E-5</v>
      </c>
    </row>
    <row r="245" spans="1:9" ht="22.5" customHeight="1" x14ac:dyDescent="0.2">
      <c r="A245" s="94" t="s">
        <v>1376</v>
      </c>
      <c r="B245" s="408" t="s">
        <v>4717</v>
      </c>
      <c r="C245" s="111">
        <v>2.63335476E-2</v>
      </c>
      <c r="D245" s="4" t="s">
        <v>1093</v>
      </c>
      <c r="E245" s="335">
        <v>49679</v>
      </c>
      <c r="F245" s="385">
        <v>3.0108113000000001E-3</v>
      </c>
      <c r="G245" s="4" t="s">
        <v>1093</v>
      </c>
      <c r="H245" s="99">
        <v>-0.22229527700000001</v>
      </c>
      <c r="I245" s="217">
        <v>6.4915770000000001E-3</v>
      </c>
    </row>
    <row r="246" spans="1:9" ht="22.5" customHeight="1" x14ac:dyDescent="0.2">
      <c r="A246" s="94" t="s">
        <v>1377</v>
      </c>
      <c r="B246" s="408" t="s">
        <v>4718</v>
      </c>
      <c r="C246" s="111">
        <v>0.11266276660000001</v>
      </c>
      <c r="D246" s="4" t="s">
        <v>1093</v>
      </c>
      <c r="E246" s="335">
        <v>4299</v>
      </c>
      <c r="F246" s="385">
        <v>2.6054220000000001E-4</v>
      </c>
      <c r="G246" s="4" t="s">
        <v>1093</v>
      </c>
      <c r="H246" s="99">
        <v>-0.27086160100000001</v>
      </c>
      <c r="I246" s="217">
        <v>7.3007379999999998E-4</v>
      </c>
    </row>
    <row r="247" spans="1:9" x14ac:dyDescent="0.2">
      <c r="A247" s="94" t="s">
        <v>1378</v>
      </c>
      <c r="B247" s="408" t="s">
        <v>4719</v>
      </c>
      <c r="C247" s="111">
        <v>-8.4656085000000006E-2</v>
      </c>
      <c r="D247" s="4" t="s">
        <v>1093</v>
      </c>
      <c r="E247" s="335">
        <v>366</v>
      </c>
      <c r="F247" s="385">
        <v>2.2181500000000001E-5</v>
      </c>
      <c r="G247" s="4" t="s">
        <v>1093</v>
      </c>
      <c r="H247" s="99">
        <v>-0.294797688</v>
      </c>
      <c r="I247" s="217">
        <v>6.9944500000000001E-5</v>
      </c>
    </row>
    <row r="248" spans="1:9" x14ac:dyDescent="0.2">
      <c r="A248" s="94" t="s">
        <v>1379</v>
      </c>
      <c r="B248" s="408" t="s">
        <v>4720</v>
      </c>
      <c r="C248" s="111">
        <v>6.0150375899999997E-2</v>
      </c>
      <c r="D248" s="4" t="s">
        <v>1093</v>
      </c>
      <c r="E248" s="335">
        <v>105</v>
      </c>
      <c r="F248" s="385">
        <v>6.3635576999999998E-6</v>
      </c>
      <c r="G248" s="4" t="s">
        <v>1093</v>
      </c>
      <c r="H248" s="99">
        <v>-0.25531914900000002</v>
      </c>
      <c r="I248" s="217">
        <v>1.64575E-5</v>
      </c>
    </row>
    <row r="249" spans="1:9" ht="22.5" x14ac:dyDescent="0.2">
      <c r="A249" s="94" t="s">
        <v>1371</v>
      </c>
      <c r="B249" s="408" t="s">
        <v>4712</v>
      </c>
      <c r="C249" s="111">
        <v>-1.0638297999999999E-2</v>
      </c>
      <c r="D249" s="4" t="s">
        <v>1093</v>
      </c>
      <c r="E249" s="335">
        <v>92</v>
      </c>
      <c r="F249" s="385">
        <v>5.5756886E-6</v>
      </c>
      <c r="G249" s="4" t="s">
        <v>1093</v>
      </c>
      <c r="H249" s="99">
        <v>-1.0752688E-2</v>
      </c>
      <c r="I249" s="217">
        <v>4.5715330999999998E-7</v>
      </c>
    </row>
    <row r="250" spans="1:9" x14ac:dyDescent="0.2">
      <c r="A250" s="94" t="s">
        <v>1380</v>
      </c>
      <c r="B250" s="408" t="s">
        <v>4721</v>
      </c>
      <c r="C250" s="111">
        <v>0.29967948719999998</v>
      </c>
      <c r="D250" s="4" t="s">
        <v>1093</v>
      </c>
      <c r="E250" s="335">
        <v>4243</v>
      </c>
      <c r="F250" s="385">
        <v>2.5714830000000001E-4</v>
      </c>
      <c r="G250" s="4" t="s">
        <v>1093</v>
      </c>
      <c r="H250" s="99">
        <v>4.6362515399999998E-2</v>
      </c>
      <c r="I250" s="217">
        <v>-8.5945000000000005E-5</v>
      </c>
    </row>
    <row r="251" spans="1:9" ht="22.5" x14ac:dyDescent="0.2">
      <c r="A251" s="94" t="s">
        <v>1381</v>
      </c>
      <c r="B251" s="408" t="s">
        <v>4722</v>
      </c>
      <c r="C251" s="111">
        <v>-4.0025823000000002E-2</v>
      </c>
      <c r="D251" s="4" t="s">
        <v>1093</v>
      </c>
      <c r="E251" s="335">
        <v>1365</v>
      </c>
      <c r="F251" s="385">
        <v>8.2726199999999994E-5</v>
      </c>
      <c r="G251" s="4" t="s">
        <v>1093</v>
      </c>
      <c r="H251" s="99">
        <v>-8.2044384999999997E-2</v>
      </c>
      <c r="I251" s="217">
        <v>5.5772700000000002E-5</v>
      </c>
    </row>
    <row r="252" spans="1:9" ht="22.5" customHeight="1" x14ac:dyDescent="0.2">
      <c r="A252" s="94" t="s">
        <v>1382</v>
      </c>
      <c r="B252" s="408" t="s">
        <v>4723</v>
      </c>
      <c r="C252" s="111">
        <v>0.11874999999999999</v>
      </c>
      <c r="D252" s="4" t="s">
        <v>1093</v>
      </c>
      <c r="E252" s="335">
        <v>584</v>
      </c>
      <c r="F252" s="385">
        <v>3.5393499999999999E-5</v>
      </c>
      <c r="G252" s="4" t="s">
        <v>1093</v>
      </c>
      <c r="H252" s="99">
        <v>-0.18435754200000001</v>
      </c>
      <c r="I252" s="217">
        <v>6.0344199999999997E-5</v>
      </c>
    </row>
    <row r="253" spans="1:9" ht="22.5" customHeight="1" x14ac:dyDescent="0.2">
      <c r="A253" s="94" t="s">
        <v>1383</v>
      </c>
      <c r="B253" s="408" t="s">
        <v>4724</v>
      </c>
      <c r="C253" s="111">
        <v>6.4171122999999997E-2</v>
      </c>
      <c r="D253" s="4" t="s">
        <v>1093</v>
      </c>
      <c r="E253" s="335">
        <v>182</v>
      </c>
      <c r="F253" s="385">
        <v>1.10302E-5</v>
      </c>
      <c r="G253" s="4" t="s">
        <v>1093</v>
      </c>
      <c r="H253" s="99">
        <v>-8.5427136000000001E-2</v>
      </c>
      <c r="I253" s="217">
        <v>7.7716061999999999E-6</v>
      </c>
    </row>
    <row r="254" spans="1:9" ht="22.5" customHeight="1" x14ac:dyDescent="0.2">
      <c r="A254" s="94" t="s">
        <v>1384</v>
      </c>
      <c r="B254" s="408" t="s">
        <v>4725</v>
      </c>
      <c r="C254" s="111">
        <v>-0.25352112700000001</v>
      </c>
      <c r="D254" s="4" t="s">
        <v>1093</v>
      </c>
      <c r="E254" s="335">
        <v>46</v>
      </c>
      <c r="F254" s="385">
        <v>2.7878443E-6</v>
      </c>
      <c r="G254" s="4" t="s">
        <v>1093</v>
      </c>
      <c r="H254" s="99">
        <v>-0.132075472</v>
      </c>
      <c r="I254" s="217">
        <v>3.2000730999999999E-6</v>
      </c>
    </row>
    <row r="255" spans="1:9" ht="22.5" customHeight="1" x14ac:dyDescent="0.2">
      <c r="A255" s="94" t="s">
        <v>1385</v>
      </c>
      <c r="B255" s="408" t="s">
        <v>4726</v>
      </c>
      <c r="C255" s="111">
        <v>-9.2805004999999996E-2</v>
      </c>
      <c r="D255" s="4" t="s">
        <v>1093</v>
      </c>
      <c r="E255" s="335">
        <v>785</v>
      </c>
      <c r="F255" s="385">
        <v>4.7575199999999998E-5</v>
      </c>
      <c r="G255" s="4" t="s">
        <v>1093</v>
      </c>
      <c r="H255" s="99">
        <v>-9.7701149000000001E-2</v>
      </c>
      <c r="I255" s="217">
        <v>3.8858E-5</v>
      </c>
    </row>
    <row r="256" spans="1:9" ht="22.5" customHeight="1" x14ac:dyDescent="0.2">
      <c r="A256" s="94" t="s">
        <v>1386</v>
      </c>
      <c r="B256" s="408" t="s">
        <v>4727</v>
      </c>
      <c r="C256" s="111">
        <v>-2.5749063999999999E-2</v>
      </c>
      <c r="D256" s="4" t="s">
        <v>1093</v>
      </c>
      <c r="E256" s="335">
        <v>2999</v>
      </c>
      <c r="F256" s="385">
        <v>1.8175529999999999E-4</v>
      </c>
      <c r="G256" s="4" t="s">
        <v>1093</v>
      </c>
      <c r="H256" s="99">
        <v>-0.27943296499999998</v>
      </c>
      <c r="I256" s="217">
        <v>5.3166930000000002E-4</v>
      </c>
    </row>
    <row r="257" spans="1:9" ht="22.5" customHeight="1" x14ac:dyDescent="0.2">
      <c r="A257" s="94" t="s">
        <v>1387</v>
      </c>
      <c r="B257" s="408" t="s">
        <v>4728</v>
      </c>
      <c r="C257" s="111">
        <v>-5.9479553999999997E-2</v>
      </c>
      <c r="D257" s="4" t="s">
        <v>1093</v>
      </c>
      <c r="E257" s="335">
        <v>207</v>
      </c>
      <c r="F257" s="385">
        <v>1.25453E-5</v>
      </c>
      <c r="G257" s="4" t="s">
        <v>1093</v>
      </c>
      <c r="H257" s="99">
        <v>-0.18181818199999999</v>
      </c>
      <c r="I257" s="217">
        <v>2.1029100000000002E-5</v>
      </c>
    </row>
    <row r="258" spans="1:9" ht="22.5" customHeight="1" x14ac:dyDescent="0.2">
      <c r="A258" s="94" t="s">
        <v>1388</v>
      </c>
      <c r="B258" s="408" t="s">
        <v>4729</v>
      </c>
      <c r="C258" s="111">
        <v>0.34482758619999998</v>
      </c>
      <c r="D258" s="4" t="s">
        <v>1093</v>
      </c>
      <c r="E258" s="335">
        <v>73</v>
      </c>
      <c r="F258" s="385">
        <v>4.4241876999999998E-6</v>
      </c>
      <c r="G258" s="4" t="s">
        <v>1093</v>
      </c>
      <c r="H258" s="99">
        <v>-6.4102564000000001E-2</v>
      </c>
      <c r="I258" s="217">
        <v>2.2857664999999998E-6</v>
      </c>
    </row>
    <row r="259" spans="1:9" ht="22.5" customHeight="1" x14ac:dyDescent="0.2">
      <c r="A259" s="94" t="s">
        <v>1389</v>
      </c>
      <c r="B259" s="408" t="s">
        <v>4730</v>
      </c>
      <c r="C259" s="111">
        <v>0</v>
      </c>
      <c r="D259" s="4" t="s">
        <v>1093</v>
      </c>
      <c r="E259" s="335">
        <v>23</v>
      </c>
      <c r="F259" s="385">
        <v>1.3939222E-6</v>
      </c>
      <c r="G259" s="4" t="s">
        <v>1093</v>
      </c>
      <c r="H259" s="99">
        <v>0.27777777780000001</v>
      </c>
      <c r="I259" s="217">
        <v>-2.2857669999999999E-6</v>
      </c>
    </row>
    <row r="260" spans="1:9" ht="22.5" customHeight="1" x14ac:dyDescent="0.2">
      <c r="A260" s="94" t="s">
        <v>1390</v>
      </c>
      <c r="B260" s="408" t="s">
        <v>4731</v>
      </c>
      <c r="C260" s="111">
        <v>2.92682927E-2</v>
      </c>
      <c r="D260" s="4" t="s">
        <v>1093</v>
      </c>
      <c r="E260" s="335">
        <v>28824</v>
      </c>
      <c r="F260" s="385">
        <v>1.7468875000000001E-3</v>
      </c>
      <c r="G260" s="4" t="s">
        <v>1093</v>
      </c>
      <c r="H260" s="99">
        <v>0.77411214380000004</v>
      </c>
      <c r="I260" s="217">
        <v>-5.7496170000000003E-3</v>
      </c>
    </row>
    <row r="261" spans="1:9" ht="33.75" customHeight="1" x14ac:dyDescent="0.2">
      <c r="A261" s="94" t="s">
        <v>1391</v>
      </c>
      <c r="B261" s="408" t="s">
        <v>4732</v>
      </c>
      <c r="C261" s="111">
        <v>0.11853448279999999</v>
      </c>
      <c r="D261" s="4" t="s">
        <v>1093</v>
      </c>
      <c r="E261" s="335">
        <v>735</v>
      </c>
      <c r="F261" s="385">
        <v>4.4544900000000001E-5</v>
      </c>
      <c r="G261" s="4" t="s">
        <v>1093</v>
      </c>
      <c r="H261" s="99">
        <v>-0.29190751399999998</v>
      </c>
      <c r="I261" s="217">
        <v>1.3851750000000001E-4</v>
      </c>
    </row>
    <row r="262" spans="1:9" ht="22.5" customHeight="1" x14ac:dyDescent="0.2">
      <c r="A262" s="94" t="s">
        <v>1392</v>
      </c>
      <c r="B262" s="408" t="s">
        <v>4733</v>
      </c>
      <c r="C262" s="111">
        <v>-0.47058823500000002</v>
      </c>
      <c r="D262" s="4" t="s">
        <v>1093</v>
      </c>
      <c r="E262" s="335" t="s">
        <v>6906</v>
      </c>
      <c r="F262" s="385">
        <v>6.0605310999999996E-7</v>
      </c>
      <c r="G262" s="4" t="s">
        <v>1093</v>
      </c>
      <c r="H262" s="99">
        <v>0.11111111110000001</v>
      </c>
      <c r="I262" s="217">
        <v>-4.5715329999999999E-7</v>
      </c>
    </row>
    <row r="263" spans="1:9" ht="22.5" customHeight="1" x14ac:dyDescent="0.2">
      <c r="A263" s="94" t="s">
        <v>1393</v>
      </c>
      <c r="B263" s="408" t="s">
        <v>4734</v>
      </c>
      <c r="C263" s="111">
        <v>1.5</v>
      </c>
      <c r="D263" s="4" t="s">
        <v>1093</v>
      </c>
      <c r="E263" s="335" t="s">
        <v>6906</v>
      </c>
      <c r="F263" s="385">
        <v>6.0605310999999996E-8</v>
      </c>
      <c r="G263" s="4" t="s">
        <v>1093</v>
      </c>
      <c r="H263" s="99">
        <v>-0.8</v>
      </c>
      <c r="I263" s="217">
        <v>1.8286132E-6</v>
      </c>
    </row>
    <row r="264" spans="1:9" ht="22.5" customHeight="1" x14ac:dyDescent="0.2">
      <c r="A264" s="94" t="s">
        <v>1394</v>
      </c>
      <c r="B264" s="408" t="s">
        <v>4735</v>
      </c>
      <c r="C264" s="111" t="s">
        <v>1142</v>
      </c>
      <c r="D264" s="4" t="s">
        <v>1093</v>
      </c>
      <c r="E264" s="335" t="s">
        <v>1142</v>
      </c>
      <c r="F264" s="385" t="s">
        <v>1142</v>
      </c>
      <c r="G264" s="4" t="s">
        <v>1093</v>
      </c>
      <c r="H264" s="99" t="s">
        <v>1142</v>
      </c>
      <c r="I264" s="217" t="s">
        <v>1142</v>
      </c>
    </row>
    <row r="265" spans="1:9" ht="22.5" customHeight="1" x14ac:dyDescent="0.2">
      <c r="A265" s="94" t="s">
        <v>1395</v>
      </c>
      <c r="B265" s="408" t="s">
        <v>4736</v>
      </c>
      <c r="C265" s="111">
        <v>0.55342699019999997</v>
      </c>
      <c r="D265" s="4" t="s">
        <v>1093</v>
      </c>
      <c r="E265" s="335">
        <v>8025</v>
      </c>
      <c r="F265" s="385">
        <v>4.8635760000000002E-4</v>
      </c>
      <c r="G265" s="4" t="s">
        <v>1093</v>
      </c>
      <c r="H265" s="99">
        <v>9.9616333200000004E-2</v>
      </c>
      <c r="I265" s="217">
        <v>-3.3234999999999997E-4</v>
      </c>
    </row>
    <row r="266" spans="1:9" ht="22.5" customHeight="1" x14ac:dyDescent="0.2">
      <c r="A266" s="94" t="s">
        <v>1396</v>
      </c>
      <c r="B266" s="408" t="s">
        <v>4737</v>
      </c>
      <c r="C266" s="111">
        <v>-0.13782302299999999</v>
      </c>
      <c r="D266" s="4" t="s">
        <v>1093</v>
      </c>
      <c r="E266" s="335">
        <v>682</v>
      </c>
      <c r="F266" s="385">
        <v>4.1332799999999998E-5</v>
      </c>
      <c r="G266" s="4" t="s">
        <v>1093</v>
      </c>
      <c r="H266" s="99">
        <v>-0.38056312399999997</v>
      </c>
      <c r="I266" s="217">
        <v>1.9154719999999999E-4</v>
      </c>
    </row>
    <row r="267" spans="1:9" ht="33.75" customHeight="1" x14ac:dyDescent="0.2">
      <c r="A267" s="94" t="s">
        <v>1397</v>
      </c>
      <c r="B267" s="408" t="s">
        <v>4738</v>
      </c>
      <c r="C267" s="111">
        <v>0</v>
      </c>
      <c r="D267" s="4" t="s">
        <v>1093</v>
      </c>
      <c r="E267" s="335" t="s">
        <v>1142</v>
      </c>
      <c r="F267" s="385" t="s">
        <v>1142</v>
      </c>
      <c r="G267" s="4" t="s">
        <v>1093</v>
      </c>
      <c r="H267" s="99" t="s">
        <v>1142</v>
      </c>
      <c r="I267" s="217" t="s">
        <v>1142</v>
      </c>
    </row>
    <row r="268" spans="1:9" ht="33.75" customHeight="1" x14ac:dyDescent="0.2">
      <c r="A268" s="94" t="s">
        <v>1398</v>
      </c>
      <c r="B268" s="408" t="s">
        <v>4739</v>
      </c>
      <c r="C268" s="111">
        <v>0</v>
      </c>
      <c r="D268" s="4" t="s">
        <v>1093</v>
      </c>
      <c r="E268" s="335" t="s">
        <v>1142</v>
      </c>
      <c r="F268" s="385" t="s">
        <v>1142</v>
      </c>
      <c r="G268" s="4" t="s">
        <v>1093</v>
      </c>
      <c r="H268" s="99" t="s">
        <v>1142</v>
      </c>
      <c r="I268" s="217" t="s">
        <v>1142</v>
      </c>
    </row>
    <row r="269" spans="1:9" ht="33.75" customHeight="1" x14ac:dyDescent="0.2">
      <c r="A269" s="94" t="s">
        <v>1399</v>
      </c>
      <c r="B269" s="408" t="s">
        <v>4740</v>
      </c>
      <c r="C269" s="111">
        <v>2.1356594999999999E-2</v>
      </c>
      <c r="D269" s="4" t="s">
        <v>1093</v>
      </c>
      <c r="E269" s="335">
        <v>5697</v>
      </c>
      <c r="F269" s="385">
        <v>3.4526849999999998E-4</v>
      </c>
      <c r="G269" s="4" t="s">
        <v>1093</v>
      </c>
      <c r="H269" s="99">
        <v>-0.16109556799999999</v>
      </c>
      <c r="I269" s="217">
        <v>5.0012570000000005E-4</v>
      </c>
    </row>
    <row r="270" spans="1:9" ht="33.75" customHeight="1" x14ac:dyDescent="0.2">
      <c r="A270" s="94" t="s">
        <v>1400</v>
      </c>
      <c r="B270" s="408" t="s">
        <v>4741</v>
      </c>
      <c r="C270" s="111">
        <v>4.49667859E-2</v>
      </c>
      <c r="D270" s="4" t="s">
        <v>1093</v>
      </c>
      <c r="E270" s="335">
        <v>1607</v>
      </c>
      <c r="F270" s="385">
        <v>9.73927E-5</v>
      </c>
      <c r="G270" s="4" t="s">
        <v>1093</v>
      </c>
      <c r="H270" s="99">
        <v>-0.21418092899999999</v>
      </c>
      <c r="I270" s="217">
        <v>2.002331E-4</v>
      </c>
    </row>
    <row r="271" spans="1:9" x14ac:dyDescent="0.2">
      <c r="A271" s="94" t="s">
        <v>1401</v>
      </c>
      <c r="B271" s="408" t="s">
        <v>4742</v>
      </c>
      <c r="C271" s="111">
        <v>7.6923076999999996E-3</v>
      </c>
      <c r="D271" s="4" t="s">
        <v>1093</v>
      </c>
      <c r="E271" s="335">
        <v>111</v>
      </c>
      <c r="F271" s="385">
        <v>6.7271896000000001E-6</v>
      </c>
      <c r="G271" s="4" t="s">
        <v>1093</v>
      </c>
      <c r="H271" s="99">
        <v>-0.15267175599999999</v>
      </c>
      <c r="I271" s="217">
        <v>9.1430660999999992E-6</v>
      </c>
    </row>
    <row r="272" spans="1:9" x14ac:dyDescent="0.2">
      <c r="A272" s="94" t="s">
        <v>1402</v>
      </c>
      <c r="B272" s="408" t="s">
        <v>4743</v>
      </c>
      <c r="C272" s="111">
        <v>-3.1531532000000001E-2</v>
      </c>
      <c r="D272" s="4" t="s">
        <v>1093</v>
      </c>
      <c r="E272" s="335">
        <v>403</v>
      </c>
      <c r="F272" s="385">
        <v>2.4423899999999998E-5</v>
      </c>
      <c r="G272" s="4" t="s">
        <v>1093</v>
      </c>
      <c r="H272" s="99">
        <v>-6.2790698000000006E-2</v>
      </c>
      <c r="I272" s="217">
        <v>1.23431E-5</v>
      </c>
    </row>
    <row r="273" spans="1:9" x14ac:dyDescent="0.2">
      <c r="A273" s="94" t="s">
        <v>1403</v>
      </c>
      <c r="B273" s="408" t="s">
        <v>4744</v>
      </c>
      <c r="C273" s="111">
        <v>-0.111111111</v>
      </c>
      <c r="D273" s="4" t="s">
        <v>1093</v>
      </c>
      <c r="E273" s="335">
        <v>14</v>
      </c>
      <c r="F273" s="385">
        <v>8.4847435999999996E-7</v>
      </c>
      <c r="G273" s="4" t="s">
        <v>1093</v>
      </c>
      <c r="H273" s="99">
        <v>-0.125</v>
      </c>
      <c r="I273" s="217">
        <v>9.1430661000000002E-7</v>
      </c>
    </row>
    <row r="274" spans="1:9" ht="22.5" x14ac:dyDescent="0.2">
      <c r="A274" s="94" t="s">
        <v>1404</v>
      </c>
      <c r="B274" s="408" t="s">
        <v>4745</v>
      </c>
      <c r="C274" s="111">
        <v>-0.103896104</v>
      </c>
      <c r="D274" s="4" t="s">
        <v>1093</v>
      </c>
      <c r="E274" s="335">
        <v>1340</v>
      </c>
      <c r="F274" s="385">
        <v>8.1211099999999999E-5</v>
      </c>
      <c r="G274" s="4" t="s">
        <v>1093</v>
      </c>
      <c r="H274" s="99">
        <v>-0.117259552</v>
      </c>
      <c r="I274" s="217">
        <v>8.1373300000000002E-5</v>
      </c>
    </row>
    <row r="275" spans="1:9" ht="22.5" customHeight="1" x14ac:dyDescent="0.2">
      <c r="A275" s="94" t="s">
        <v>1405</v>
      </c>
      <c r="B275" s="408" t="s">
        <v>4746</v>
      </c>
      <c r="C275" s="111">
        <v>-4.5454544999999999E-2</v>
      </c>
      <c r="D275" s="4" t="s">
        <v>1093</v>
      </c>
      <c r="E275" s="335">
        <v>915</v>
      </c>
      <c r="F275" s="385">
        <v>5.5453900000000001E-5</v>
      </c>
      <c r="G275" s="4" t="s">
        <v>1093</v>
      </c>
      <c r="H275" s="99">
        <v>-0.162087912</v>
      </c>
      <c r="I275" s="217">
        <v>8.0916100000000003E-5</v>
      </c>
    </row>
    <row r="276" spans="1:9" ht="22.5" customHeight="1" x14ac:dyDescent="0.2">
      <c r="A276" s="94" t="s">
        <v>1406</v>
      </c>
      <c r="B276" s="408" t="s">
        <v>4747</v>
      </c>
      <c r="C276" s="111">
        <v>6.0344827599999998E-2</v>
      </c>
      <c r="D276" s="4" t="s">
        <v>1093</v>
      </c>
      <c r="E276" s="335">
        <v>647</v>
      </c>
      <c r="F276" s="385">
        <v>3.9211600000000002E-5</v>
      </c>
      <c r="G276" s="4" t="s">
        <v>1093</v>
      </c>
      <c r="H276" s="99">
        <v>-0.2485482</v>
      </c>
      <c r="I276" s="217">
        <v>9.7830800000000005E-5</v>
      </c>
    </row>
    <row r="277" spans="1:9" ht="22.5" customHeight="1" x14ac:dyDescent="0.2">
      <c r="A277" s="94" t="s">
        <v>1407</v>
      </c>
      <c r="B277" s="408" t="s">
        <v>4748</v>
      </c>
      <c r="C277" s="111">
        <v>-0.142335766</v>
      </c>
      <c r="D277" s="4" t="s">
        <v>1093</v>
      </c>
      <c r="E277" s="335">
        <v>226</v>
      </c>
      <c r="F277" s="385">
        <v>1.3696800000000001E-5</v>
      </c>
      <c r="G277" s="4" t="s">
        <v>1093</v>
      </c>
      <c r="H277" s="99">
        <v>-3.8297871999999997E-2</v>
      </c>
      <c r="I277" s="217">
        <v>4.1143798000000004E-6</v>
      </c>
    </row>
    <row r="278" spans="1:9" ht="22.5" customHeight="1" x14ac:dyDescent="0.2">
      <c r="A278" s="94" t="s">
        <v>1408</v>
      </c>
      <c r="B278" s="408" t="s">
        <v>4749</v>
      </c>
      <c r="C278" s="111">
        <v>-5.8105750000000001E-3</v>
      </c>
      <c r="D278" s="4" t="s">
        <v>1093</v>
      </c>
      <c r="E278" s="335">
        <v>4878</v>
      </c>
      <c r="F278" s="385">
        <v>2.9563270000000001E-4</v>
      </c>
      <c r="G278" s="4" t="s">
        <v>1093</v>
      </c>
      <c r="H278" s="99">
        <v>-4.9678551000000001E-2</v>
      </c>
      <c r="I278" s="217">
        <v>1.1657410000000001E-4</v>
      </c>
    </row>
    <row r="279" spans="1:9" ht="22.5" customHeight="1" x14ac:dyDescent="0.2">
      <c r="A279" s="94" t="s">
        <v>1409</v>
      </c>
      <c r="B279" s="408" t="s">
        <v>4750</v>
      </c>
      <c r="C279" s="111">
        <v>1.9408054300000002E-2</v>
      </c>
      <c r="D279" s="4" t="s">
        <v>1093</v>
      </c>
      <c r="E279" s="335">
        <v>2047</v>
      </c>
      <c r="F279" s="385">
        <v>1.2405909999999999E-4</v>
      </c>
      <c r="G279" s="4" t="s">
        <v>1093</v>
      </c>
      <c r="H279" s="99">
        <v>-2.5702046999999999E-2</v>
      </c>
      <c r="I279" s="217">
        <v>2.4686300000000001E-5</v>
      </c>
    </row>
    <row r="280" spans="1:9" ht="22.5" customHeight="1" x14ac:dyDescent="0.2">
      <c r="A280" s="94" t="s">
        <v>1410</v>
      </c>
      <c r="B280" s="408" t="s">
        <v>4751</v>
      </c>
      <c r="C280" s="111">
        <v>0.17571884979999999</v>
      </c>
      <c r="D280" s="4" t="s">
        <v>1093</v>
      </c>
      <c r="E280" s="335">
        <v>286</v>
      </c>
      <c r="F280" s="385">
        <v>1.7333099999999998E-5</v>
      </c>
      <c r="G280" s="4" t="s">
        <v>1093</v>
      </c>
      <c r="H280" s="99">
        <v>-0.22282608700000001</v>
      </c>
      <c r="I280" s="217">
        <v>3.7486600000000001E-5</v>
      </c>
    </row>
    <row r="281" spans="1:9" ht="22.5" customHeight="1" x14ac:dyDescent="0.2">
      <c r="A281" s="94" t="s">
        <v>1411</v>
      </c>
      <c r="B281" s="408" t="s">
        <v>4752</v>
      </c>
      <c r="C281" s="111">
        <v>-0.19587628900000001</v>
      </c>
      <c r="D281" s="4" t="s">
        <v>1093</v>
      </c>
      <c r="E281" s="335">
        <v>88</v>
      </c>
      <c r="F281" s="385">
        <v>5.3332673999999997E-6</v>
      </c>
      <c r="G281" s="4" t="s">
        <v>1093</v>
      </c>
      <c r="H281" s="99">
        <v>0.12820512819999999</v>
      </c>
      <c r="I281" s="217">
        <v>-4.5715329999999996E-6</v>
      </c>
    </row>
    <row r="282" spans="1:9" ht="22.5" customHeight="1" x14ac:dyDescent="0.2">
      <c r="A282" s="94" t="s">
        <v>1412</v>
      </c>
      <c r="B282" s="408" t="s">
        <v>4753</v>
      </c>
      <c r="C282" s="111">
        <v>6.6360388000000006E-2</v>
      </c>
      <c r="D282" s="4" t="s">
        <v>1093</v>
      </c>
      <c r="E282" s="335">
        <v>2123</v>
      </c>
      <c r="F282" s="385">
        <v>1.2866510000000001E-4</v>
      </c>
      <c r="G282" s="4" t="s">
        <v>1093</v>
      </c>
      <c r="H282" s="99">
        <v>1.6275729999999999E-2</v>
      </c>
      <c r="I282" s="217">
        <v>-1.5543E-5</v>
      </c>
    </row>
    <row r="283" spans="1:9" ht="22.5" customHeight="1" x14ac:dyDescent="0.2">
      <c r="A283" s="94" t="s">
        <v>1413</v>
      </c>
      <c r="B283" s="408" t="s">
        <v>4754</v>
      </c>
      <c r="C283" s="111">
        <v>-4.7095761E-2</v>
      </c>
      <c r="D283" s="4" t="s">
        <v>1093</v>
      </c>
      <c r="E283" s="335">
        <v>972</v>
      </c>
      <c r="F283" s="385">
        <v>5.89084E-5</v>
      </c>
      <c r="G283" s="4" t="s">
        <v>1093</v>
      </c>
      <c r="H283" s="99">
        <v>-0.19934102100000001</v>
      </c>
      <c r="I283" s="217">
        <v>1.106311E-4</v>
      </c>
    </row>
    <row r="284" spans="1:9" ht="22.5" customHeight="1" x14ac:dyDescent="0.2">
      <c r="A284" s="94" t="s">
        <v>1414</v>
      </c>
      <c r="B284" s="408" t="s">
        <v>4755</v>
      </c>
      <c r="C284" s="111">
        <v>-3.0612245E-2</v>
      </c>
      <c r="D284" s="4" t="s">
        <v>1093</v>
      </c>
      <c r="E284" s="335">
        <v>129</v>
      </c>
      <c r="F284" s="385">
        <v>7.8180851999999994E-6</v>
      </c>
      <c r="G284" s="4" t="s">
        <v>1093</v>
      </c>
      <c r="H284" s="99">
        <v>-0.321052632</v>
      </c>
      <c r="I284" s="217">
        <v>2.7886400000000001E-5</v>
      </c>
    </row>
    <row r="285" spans="1:9" ht="22.5" customHeight="1" x14ac:dyDescent="0.2">
      <c r="A285" s="94" t="s">
        <v>1415</v>
      </c>
      <c r="B285" s="408" t="s">
        <v>4756</v>
      </c>
      <c r="C285" s="111">
        <v>4.5454545499999999E-2</v>
      </c>
      <c r="D285" s="4" t="s">
        <v>1093</v>
      </c>
      <c r="E285" s="335">
        <v>22</v>
      </c>
      <c r="F285" s="385">
        <v>1.3333168E-6</v>
      </c>
      <c r="G285" s="4" t="s">
        <v>1093</v>
      </c>
      <c r="H285" s="99">
        <v>-4.3478260999999997E-2</v>
      </c>
      <c r="I285" s="217">
        <v>4.5715330999999998E-7</v>
      </c>
    </row>
    <row r="286" spans="1:9" ht="22.5" customHeight="1" x14ac:dyDescent="0.2">
      <c r="A286" s="94" t="s">
        <v>1416</v>
      </c>
      <c r="B286" s="408" t="s">
        <v>4757</v>
      </c>
      <c r="C286" s="111">
        <v>-0.18181818199999999</v>
      </c>
      <c r="D286" s="4" t="s">
        <v>1093</v>
      </c>
      <c r="E286" s="335" t="s">
        <v>6906</v>
      </c>
      <c r="F286" s="385">
        <v>5.4544779999999996E-7</v>
      </c>
      <c r="G286" s="4" t="s">
        <v>1093</v>
      </c>
      <c r="H286" s="99">
        <v>0</v>
      </c>
      <c r="I286" s="217">
        <v>0</v>
      </c>
    </row>
    <row r="287" spans="1:9" ht="22.5" customHeight="1" x14ac:dyDescent="0.2">
      <c r="A287" s="94" t="s">
        <v>1417</v>
      </c>
      <c r="B287" s="408" t="s">
        <v>4758</v>
      </c>
      <c r="C287" s="111">
        <v>4.3516101000000001E-2</v>
      </c>
      <c r="D287" s="4" t="s">
        <v>1093</v>
      </c>
      <c r="E287" s="335">
        <v>1987</v>
      </c>
      <c r="F287" s="385">
        <v>1.2042279999999999E-4</v>
      </c>
      <c r="G287" s="4" t="s">
        <v>1093</v>
      </c>
      <c r="H287" s="99">
        <v>-0.171392827</v>
      </c>
      <c r="I287" s="217">
        <v>1.8788999999999999E-4</v>
      </c>
    </row>
    <row r="288" spans="1:9" ht="22.5" customHeight="1" x14ac:dyDescent="0.2">
      <c r="A288" s="94" t="s">
        <v>1418</v>
      </c>
      <c r="B288" s="408" t="s">
        <v>4759</v>
      </c>
      <c r="C288" s="111">
        <v>3.0932390600000002E-2</v>
      </c>
      <c r="D288" s="4" t="s">
        <v>1093</v>
      </c>
      <c r="E288" s="335">
        <v>1514</v>
      </c>
      <c r="F288" s="385">
        <v>9.1756399999999994E-5</v>
      </c>
      <c r="G288" s="4" t="s">
        <v>1093</v>
      </c>
      <c r="H288" s="99">
        <v>-0.35105015000000001</v>
      </c>
      <c r="I288" s="217">
        <v>3.744086E-4</v>
      </c>
    </row>
    <row r="289" spans="1:9" ht="33.75" customHeight="1" x14ac:dyDescent="0.2">
      <c r="A289" s="94" t="s">
        <v>1419</v>
      </c>
      <c r="B289" s="408" t="s">
        <v>4760</v>
      </c>
      <c r="C289" s="111">
        <v>-2.9473684E-2</v>
      </c>
      <c r="D289" s="4" t="s">
        <v>1093</v>
      </c>
      <c r="E289" s="335">
        <v>1319</v>
      </c>
      <c r="F289" s="385">
        <v>7.9938399999999993E-5</v>
      </c>
      <c r="G289" s="4" t="s">
        <v>1093</v>
      </c>
      <c r="H289" s="99">
        <v>-0.28470715800000002</v>
      </c>
      <c r="I289" s="217">
        <v>2.4000550000000001E-4</v>
      </c>
    </row>
    <row r="290" spans="1:9" ht="33.75" customHeight="1" x14ac:dyDescent="0.2">
      <c r="A290" s="94" t="s">
        <v>1420</v>
      </c>
      <c r="B290" s="408" t="s">
        <v>4761</v>
      </c>
      <c r="C290" s="111">
        <v>3.3163265300000001E-2</v>
      </c>
      <c r="D290" s="4" t="s">
        <v>1093</v>
      </c>
      <c r="E290" s="335">
        <v>326</v>
      </c>
      <c r="F290" s="385">
        <v>1.9757300000000001E-5</v>
      </c>
      <c r="G290" s="4" t="s">
        <v>1093</v>
      </c>
      <c r="H290" s="99">
        <v>-0.19506172799999999</v>
      </c>
      <c r="I290" s="217">
        <v>3.6115100000000003E-5</v>
      </c>
    </row>
    <row r="291" spans="1:9" ht="33.75" customHeight="1" x14ac:dyDescent="0.2">
      <c r="A291" s="94" t="s">
        <v>1421</v>
      </c>
      <c r="B291" s="408" t="s">
        <v>4762</v>
      </c>
      <c r="C291" s="111">
        <v>-0.23134328400000001</v>
      </c>
      <c r="D291" s="4" t="s">
        <v>1093</v>
      </c>
      <c r="E291" s="335">
        <v>98</v>
      </c>
      <c r="F291" s="385">
        <v>5.9393205000000003E-6</v>
      </c>
      <c r="G291" s="4" t="s">
        <v>1093</v>
      </c>
      <c r="H291" s="99">
        <v>-4.8543689000000001E-2</v>
      </c>
      <c r="I291" s="217">
        <v>2.2857664999999998E-6</v>
      </c>
    </row>
    <row r="292" spans="1:9" ht="33.75" customHeight="1" x14ac:dyDescent="0.2">
      <c r="A292" s="94" t="s">
        <v>1422</v>
      </c>
      <c r="B292" s="408" t="s">
        <v>4763</v>
      </c>
      <c r="C292" s="111">
        <v>0.23293768549999999</v>
      </c>
      <c r="D292" s="4" t="s">
        <v>1093</v>
      </c>
      <c r="E292" s="335">
        <v>790</v>
      </c>
      <c r="F292" s="385">
        <v>4.7878199999999998E-5</v>
      </c>
      <c r="G292" s="4" t="s">
        <v>1093</v>
      </c>
      <c r="H292" s="99">
        <v>-4.9338146999999999E-2</v>
      </c>
      <c r="I292" s="217">
        <v>1.8743300000000001E-5</v>
      </c>
    </row>
    <row r="293" spans="1:9" ht="33.75" customHeight="1" x14ac:dyDescent="0.2">
      <c r="A293" s="94" t="s">
        <v>1423</v>
      </c>
      <c r="B293" s="408" t="s">
        <v>4764</v>
      </c>
      <c r="C293" s="111">
        <v>-1.4646792E-2</v>
      </c>
      <c r="D293" s="4" t="s">
        <v>1093</v>
      </c>
      <c r="E293" s="335">
        <v>6540</v>
      </c>
      <c r="F293" s="385">
        <v>3.963587E-4</v>
      </c>
      <c r="G293" s="4" t="s">
        <v>1093</v>
      </c>
      <c r="H293" s="99">
        <v>-0.139700079</v>
      </c>
      <c r="I293" s="217">
        <v>4.8549679999999998E-4</v>
      </c>
    </row>
    <row r="294" spans="1:9" ht="33.75" customHeight="1" x14ac:dyDescent="0.2">
      <c r="A294" s="94" t="s">
        <v>1424</v>
      </c>
      <c r="B294" s="408" t="s">
        <v>4765</v>
      </c>
      <c r="C294" s="111">
        <v>8.9442815199999998E-2</v>
      </c>
      <c r="D294" s="4" t="s">
        <v>1093</v>
      </c>
      <c r="E294" s="335">
        <v>1871</v>
      </c>
      <c r="F294" s="385">
        <v>1.133925E-4</v>
      </c>
      <c r="G294" s="4" t="s">
        <v>1093</v>
      </c>
      <c r="H294" s="99">
        <v>-0.16061013900000001</v>
      </c>
      <c r="I294" s="217">
        <v>1.636609E-4</v>
      </c>
    </row>
    <row r="295" spans="1:9" ht="33.75" customHeight="1" x14ac:dyDescent="0.2">
      <c r="A295" s="94" t="s">
        <v>1425</v>
      </c>
      <c r="B295" s="408" t="s">
        <v>4766</v>
      </c>
      <c r="C295" s="111">
        <v>9.7368421100000005E-2</v>
      </c>
      <c r="D295" s="4" t="s">
        <v>1093</v>
      </c>
      <c r="E295" s="335">
        <v>679</v>
      </c>
      <c r="F295" s="385">
        <v>4.1151E-5</v>
      </c>
      <c r="G295" s="4" t="s">
        <v>1093</v>
      </c>
      <c r="H295" s="99">
        <v>-0.18585131899999999</v>
      </c>
      <c r="I295" s="217">
        <v>7.0858800000000007E-5</v>
      </c>
    </row>
    <row r="296" spans="1:9" ht="33.75" customHeight="1" x14ac:dyDescent="0.2">
      <c r="A296" s="94" t="s">
        <v>1426</v>
      </c>
      <c r="B296" s="408" t="s">
        <v>4767</v>
      </c>
      <c r="C296" s="111">
        <v>-0.157407407</v>
      </c>
      <c r="D296" s="4" t="s">
        <v>1093</v>
      </c>
      <c r="E296" s="335">
        <v>101</v>
      </c>
      <c r="F296" s="385">
        <v>6.1211363999999996E-6</v>
      </c>
      <c r="G296" s="4" t="s">
        <v>1093</v>
      </c>
      <c r="H296" s="99">
        <v>0.1098901099</v>
      </c>
      <c r="I296" s="217">
        <v>-4.5715329999999996E-6</v>
      </c>
    </row>
    <row r="297" spans="1:9" ht="33.75" customHeight="1" x14ac:dyDescent="0.2">
      <c r="A297" s="94" t="s">
        <v>1427</v>
      </c>
      <c r="B297" s="408" t="s">
        <v>4768</v>
      </c>
      <c r="C297" s="111">
        <v>6.9947749899999995E-2</v>
      </c>
      <c r="D297" s="4" t="s">
        <v>1093</v>
      </c>
      <c r="E297" s="335">
        <v>5698</v>
      </c>
      <c r="F297" s="385">
        <v>3.4532909999999999E-4</v>
      </c>
      <c r="G297" s="4" t="s">
        <v>1093</v>
      </c>
      <c r="H297" s="99">
        <v>-0.102394455</v>
      </c>
      <c r="I297" s="217">
        <v>2.9714960000000001E-4</v>
      </c>
    </row>
    <row r="298" spans="1:9" ht="33.75" customHeight="1" x14ac:dyDescent="0.2">
      <c r="A298" s="94" t="s">
        <v>1428</v>
      </c>
      <c r="B298" s="408" t="s">
        <v>3943</v>
      </c>
      <c r="C298" s="111">
        <v>-1.2216405E-2</v>
      </c>
      <c r="D298" s="4" t="s">
        <v>1093</v>
      </c>
      <c r="E298" s="335">
        <v>7128</v>
      </c>
      <c r="F298" s="385">
        <v>4.3199470000000002E-4</v>
      </c>
      <c r="G298" s="4" t="s">
        <v>1093</v>
      </c>
      <c r="H298" s="99">
        <v>4.9469964700000001E-2</v>
      </c>
      <c r="I298" s="217">
        <v>-1.53604E-4</v>
      </c>
    </row>
    <row r="299" spans="1:9" ht="22.5" customHeight="1" x14ac:dyDescent="0.2">
      <c r="A299" s="94" t="s">
        <v>1429</v>
      </c>
      <c r="B299" s="408" t="s">
        <v>4769</v>
      </c>
      <c r="C299" s="111">
        <v>0.1550695825</v>
      </c>
      <c r="D299" s="4" t="s">
        <v>1093</v>
      </c>
      <c r="E299" s="335">
        <v>615</v>
      </c>
      <c r="F299" s="385">
        <v>3.7272299999999999E-5</v>
      </c>
      <c r="G299" s="4" t="s">
        <v>1093</v>
      </c>
      <c r="H299" s="99">
        <v>5.85197935E-2</v>
      </c>
      <c r="I299" s="217">
        <v>-1.5543E-5</v>
      </c>
    </row>
    <row r="300" spans="1:9" ht="22.5" customHeight="1" x14ac:dyDescent="0.2">
      <c r="A300" s="94" t="s">
        <v>1430</v>
      </c>
      <c r="B300" s="408" t="s">
        <v>3944</v>
      </c>
      <c r="C300" s="111">
        <v>7.8909612599999998E-2</v>
      </c>
      <c r="D300" s="4" t="s">
        <v>1093</v>
      </c>
      <c r="E300" s="335">
        <v>766</v>
      </c>
      <c r="F300" s="385">
        <v>4.6423700000000001E-5</v>
      </c>
      <c r="G300" s="4" t="s">
        <v>1093</v>
      </c>
      <c r="H300" s="99">
        <v>1.8617021300000001E-2</v>
      </c>
      <c r="I300" s="217">
        <v>-6.4001459999999999E-6</v>
      </c>
    </row>
    <row r="301" spans="1:9" ht="22.5" customHeight="1" x14ac:dyDescent="0.2">
      <c r="A301" s="94" t="s">
        <v>1431</v>
      </c>
      <c r="B301" s="408" t="s">
        <v>4770</v>
      </c>
      <c r="C301" s="111">
        <v>-0.11151736700000001</v>
      </c>
      <c r="D301" s="4" t="s">
        <v>1093</v>
      </c>
      <c r="E301" s="335">
        <v>889</v>
      </c>
      <c r="F301" s="385">
        <v>5.3878100000000002E-5</v>
      </c>
      <c r="G301" s="4" t="s">
        <v>1093</v>
      </c>
      <c r="H301" s="99">
        <v>-8.5390946999999995E-2</v>
      </c>
      <c r="I301" s="217">
        <v>3.7943700000000001E-5</v>
      </c>
    </row>
    <row r="302" spans="1:9" ht="22.5" customHeight="1" x14ac:dyDescent="0.2">
      <c r="A302" s="94" t="s">
        <v>1432</v>
      </c>
      <c r="B302" s="408" t="s">
        <v>4771</v>
      </c>
      <c r="C302" s="111">
        <v>-7.0967742E-2</v>
      </c>
      <c r="D302" s="4" t="s">
        <v>1093</v>
      </c>
      <c r="E302" s="335">
        <v>87</v>
      </c>
      <c r="F302" s="385">
        <v>5.2726620999999997E-6</v>
      </c>
      <c r="G302" s="4" t="s">
        <v>1093</v>
      </c>
      <c r="H302" s="99">
        <v>-0.39583333300000001</v>
      </c>
      <c r="I302" s="217">
        <v>2.60577E-5</v>
      </c>
    </row>
    <row r="303" spans="1:9" ht="22.5" customHeight="1" x14ac:dyDescent="0.2">
      <c r="A303" s="94" t="s">
        <v>1433</v>
      </c>
      <c r="B303" s="408" t="s">
        <v>4772</v>
      </c>
      <c r="C303" s="111">
        <v>9.3023255799999996E-2</v>
      </c>
      <c r="D303" s="4" t="s">
        <v>1093</v>
      </c>
      <c r="E303" s="335">
        <v>21</v>
      </c>
      <c r="F303" s="385">
        <v>1.2727114999999999E-6</v>
      </c>
      <c r="G303" s="4" t="s">
        <v>1093</v>
      </c>
      <c r="H303" s="99">
        <v>-0.55319148900000004</v>
      </c>
      <c r="I303" s="217">
        <v>1.1885999999999999E-5</v>
      </c>
    </row>
    <row r="304" spans="1:9" ht="22.5" customHeight="1" x14ac:dyDescent="0.2">
      <c r="A304" s="94" t="s">
        <v>1434</v>
      </c>
      <c r="B304" s="408" t="s">
        <v>4773</v>
      </c>
      <c r="C304" s="111">
        <v>-0.75</v>
      </c>
      <c r="D304" s="4" t="s">
        <v>1093</v>
      </c>
      <c r="E304" s="335" t="s">
        <v>1142</v>
      </c>
      <c r="F304" s="385" t="s">
        <v>1142</v>
      </c>
      <c r="G304" s="4" t="s">
        <v>1093</v>
      </c>
      <c r="H304" s="99" t="s">
        <v>1142</v>
      </c>
      <c r="I304" s="217" t="s">
        <v>1142</v>
      </c>
    </row>
    <row r="305" spans="1:9" ht="22.5" customHeight="1" x14ac:dyDescent="0.2">
      <c r="A305" s="94" t="s">
        <v>1435</v>
      </c>
      <c r="B305" s="408" t="s">
        <v>4774</v>
      </c>
      <c r="C305" s="111">
        <v>-5.1086957000000002E-2</v>
      </c>
      <c r="D305" s="4" t="s">
        <v>1093</v>
      </c>
      <c r="E305" s="335">
        <v>740</v>
      </c>
      <c r="F305" s="385">
        <v>4.4847900000000001E-5</v>
      </c>
      <c r="G305" s="4" t="s">
        <v>1093</v>
      </c>
      <c r="H305" s="99">
        <v>-0.152348225</v>
      </c>
      <c r="I305" s="217">
        <v>6.0801399999999997E-5</v>
      </c>
    </row>
    <row r="306" spans="1:9" ht="22.5" customHeight="1" x14ac:dyDescent="0.2">
      <c r="A306" s="94" t="s">
        <v>1436</v>
      </c>
      <c r="B306" s="408" t="s">
        <v>4775</v>
      </c>
      <c r="C306" s="111">
        <v>-7.3599999999999999E-2</v>
      </c>
      <c r="D306" s="4" t="s">
        <v>1093</v>
      </c>
      <c r="E306" s="335">
        <v>430</v>
      </c>
      <c r="F306" s="385">
        <v>2.6060299999999998E-5</v>
      </c>
      <c r="G306" s="4" t="s">
        <v>1093</v>
      </c>
      <c r="H306" s="99">
        <v>-0.257340242</v>
      </c>
      <c r="I306" s="217">
        <v>6.8115799999999996E-5</v>
      </c>
    </row>
    <row r="307" spans="1:9" ht="22.5" customHeight="1" x14ac:dyDescent="0.2">
      <c r="A307" s="94" t="s">
        <v>1437</v>
      </c>
      <c r="B307" s="408" t="s">
        <v>4776</v>
      </c>
      <c r="C307" s="111">
        <v>-0.13740458</v>
      </c>
      <c r="D307" s="4" t="s">
        <v>1093</v>
      </c>
      <c r="E307" s="335">
        <v>85</v>
      </c>
      <c r="F307" s="385">
        <v>5.1514515000000004E-6</v>
      </c>
      <c r="G307" s="4" t="s">
        <v>1093</v>
      </c>
      <c r="H307" s="99">
        <v>-0.24778761099999999</v>
      </c>
      <c r="I307" s="217">
        <v>1.28003E-5</v>
      </c>
    </row>
    <row r="308" spans="1:9" ht="22.5" customHeight="1" x14ac:dyDescent="0.2">
      <c r="A308" s="94" t="s">
        <v>1435</v>
      </c>
      <c r="B308" s="408" t="s">
        <v>4774</v>
      </c>
      <c r="C308" s="111">
        <v>3.5714285700000001E-2</v>
      </c>
      <c r="D308" s="4" t="s">
        <v>1093</v>
      </c>
      <c r="E308" s="335">
        <v>25</v>
      </c>
      <c r="F308" s="385">
        <v>1.5151328000000001E-6</v>
      </c>
      <c r="G308" s="4" t="s">
        <v>1093</v>
      </c>
      <c r="H308" s="99">
        <v>-0.13793103400000001</v>
      </c>
      <c r="I308" s="217">
        <v>1.8286132E-6</v>
      </c>
    </row>
    <row r="309" spans="1:9" ht="22.5" customHeight="1" x14ac:dyDescent="0.2">
      <c r="A309" s="94" t="s">
        <v>1438</v>
      </c>
      <c r="B309" s="408" t="s">
        <v>4777</v>
      </c>
      <c r="C309" s="111">
        <v>0.11428571429999999</v>
      </c>
      <c r="D309" s="4" t="s">
        <v>1093</v>
      </c>
      <c r="E309" s="335">
        <v>51</v>
      </c>
      <c r="F309" s="385">
        <v>3.0908708999999998E-6</v>
      </c>
      <c r="G309" s="4" t="s">
        <v>1093</v>
      </c>
      <c r="H309" s="99">
        <v>-0.34615384599999999</v>
      </c>
      <c r="I309" s="217">
        <v>1.23431E-5</v>
      </c>
    </row>
    <row r="310" spans="1:9" ht="22.5" customHeight="1" x14ac:dyDescent="0.2">
      <c r="A310" s="94" t="s">
        <v>1439</v>
      </c>
      <c r="B310" s="408" t="s">
        <v>4778</v>
      </c>
      <c r="C310" s="111">
        <v>0.17948717950000001</v>
      </c>
      <c r="D310" s="4" t="s">
        <v>1093</v>
      </c>
      <c r="E310" s="335">
        <v>1930</v>
      </c>
      <c r="F310" s="385">
        <v>1.169683E-4</v>
      </c>
      <c r="G310" s="4" t="s">
        <v>1093</v>
      </c>
      <c r="H310" s="99">
        <v>-0.14374445399999999</v>
      </c>
      <c r="I310" s="217">
        <v>1.4811770000000001E-4</v>
      </c>
    </row>
    <row r="311" spans="1:9" ht="33.75" customHeight="1" x14ac:dyDescent="0.2">
      <c r="A311" s="94" t="s">
        <v>1440</v>
      </c>
      <c r="B311" s="408" t="s">
        <v>4779</v>
      </c>
      <c r="C311" s="111">
        <v>-7.4891581999999998E-2</v>
      </c>
      <c r="D311" s="4" t="s">
        <v>1093</v>
      </c>
      <c r="E311" s="335">
        <v>11555</v>
      </c>
      <c r="F311" s="385">
        <v>7.0029439999999999E-4</v>
      </c>
      <c r="G311" s="4" t="s">
        <v>1093</v>
      </c>
      <c r="H311" s="99">
        <v>-0.30554720800000001</v>
      </c>
      <c r="I311" s="217">
        <v>2.3241673999999999E-3</v>
      </c>
    </row>
    <row r="312" spans="1:9" ht="33.75" customHeight="1" x14ac:dyDescent="0.2">
      <c r="A312" s="94" t="s">
        <v>1441</v>
      </c>
      <c r="B312" s="408" t="s">
        <v>4780</v>
      </c>
      <c r="C312" s="111">
        <v>-6.3037249000000004E-2</v>
      </c>
      <c r="D312" s="4" t="s">
        <v>1093</v>
      </c>
      <c r="E312" s="335">
        <v>544</v>
      </c>
      <c r="F312" s="385">
        <v>3.2969300000000003E-5</v>
      </c>
      <c r="G312" s="4" t="s">
        <v>1093</v>
      </c>
      <c r="H312" s="99">
        <v>-0.16819571899999999</v>
      </c>
      <c r="I312" s="217">
        <v>5.0286900000000001E-5</v>
      </c>
    </row>
    <row r="313" spans="1:9" ht="33.75" customHeight="1" x14ac:dyDescent="0.2">
      <c r="A313" s="94" t="s">
        <v>1442</v>
      </c>
      <c r="B313" s="408" t="s">
        <v>4781</v>
      </c>
      <c r="C313" s="111">
        <v>7.4999999999999997E-2</v>
      </c>
      <c r="D313" s="4" t="s">
        <v>1093</v>
      </c>
      <c r="E313" s="335">
        <v>135</v>
      </c>
      <c r="F313" s="385">
        <v>8.1817169999999998E-6</v>
      </c>
      <c r="G313" s="4" t="s">
        <v>1093</v>
      </c>
      <c r="H313" s="99">
        <v>-0.21511627899999999</v>
      </c>
      <c r="I313" s="217">
        <v>1.6914699999999999E-5</v>
      </c>
    </row>
    <row r="314" spans="1:9" ht="33.75" customHeight="1" x14ac:dyDescent="0.2">
      <c r="A314" s="94" t="s">
        <v>1443</v>
      </c>
      <c r="B314" s="408" t="s">
        <v>4782</v>
      </c>
      <c r="C314" s="111">
        <v>7.8125E-3</v>
      </c>
      <c r="D314" s="4" t="s">
        <v>1093</v>
      </c>
      <c r="E314" s="335">
        <v>126</v>
      </c>
      <c r="F314" s="385">
        <v>7.6362692000000001E-6</v>
      </c>
      <c r="G314" s="4" t="s">
        <v>1093</v>
      </c>
      <c r="H314" s="99">
        <v>-2.3255814E-2</v>
      </c>
      <c r="I314" s="217">
        <v>1.3714598999999999E-6</v>
      </c>
    </row>
    <row r="315" spans="1:9" ht="33.75" customHeight="1" x14ac:dyDescent="0.2">
      <c r="A315" s="94" t="s">
        <v>1444</v>
      </c>
      <c r="B315" s="408" t="s">
        <v>4783</v>
      </c>
      <c r="C315" s="111">
        <v>7.1422055999999998E-2</v>
      </c>
      <c r="D315" s="4" t="s">
        <v>1093</v>
      </c>
      <c r="E315" s="335">
        <v>19338</v>
      </c>
      <c r="F315" s="385">
        <v>1.1719854999999999E-3</v>
      </c>
      <c r="G315" s="4" t="s">
        <v>1093</v>
      </c>
      <c r="H315" s="99">
        <v>-0.17682615400000001</v>
      </c>
      <c r="I315" s="217">
        <v>1.8990147999999999E-3</v>
      </c>
    </row>
    <row r="316" spans="1:9" ht="33.75" customHeight="1" x14ac:dyDescent="0.2">
      <c r="A316" s="94" t="s">
        <v>1445</v>
      </c>
      <c r="B316" s="408" t="s">
        <v>4784</v>
      </c>
      <c r="C316" s="111">
        <v>-6.0476250000000002E-2</v>
      </c>
      <c r="D316" s="4" t="s">
        <v>1093</v>
      </c>
      <c r="E316" s="335">
        <v>9934</v>
      </c>
      <c r="F316" s="385">
        <v>6.0205320000000003E-4</v>
      </c>
      <c r="G316" s="4" t="s">
        <v>1093</v>
      </c>
      <c r="H316" s="99">
        <v>-0.33391444300000001</v>
      </c>
      <c r="I316" s="217">
        <v>2.2766234999999999E-3</v>
      </c>
    </row>
    <row r="317" spans="1:9" x14ac:dyDescent="0.2">
      <c r="A317" s="94" t="s">
        <v>1446</v>
      </c>
      <c r="B317" s="408" t="s">
        <v>4785</v>
      </c>
      <c r="C317" s="111">
        <v>-0.20338983099999999</v>
      </c>
      <c r="D317" s="4" t="s">
        <v>1093</v>
      </c>
      <c r="E317" s="335">
        <v>79</v>
      </c>
      <c r="F317" s="385">
        <v>4.7878196000000001E-6</v>
      </c>
      <c r="G317" s="4" t="s">
        <v>1093</v>
      </c>
      <c r="H317" s="99">
        <v>-0.439716312</v>
      </c>
      <c r="I317" s="217">
        <v>2.8343500000000001E-5</v>
      </c>
    </row>
    <row r="318" spans="1:9" x14ac:dyDescent="0.2">
      <c r="A318" s="94" t="s">
        <v>1447</v>
      </c>
      <c r="B318" s="408" t="s">
        <v>4786</v>
      </c>
      <c r="C318" s="111">
        <v>-0.125</v>
      </c>
      <c r="D318" s="4" t="s">
        <v>1093</v>
      </c>
      <c r="E318" s="335" t="s">
        <v>6906</v>
      </c>
      <c r="F318" s="385">
        <v>3.6363186999999999E-7</v>
      </c>
      <c r="G318" s="4" t="s">
        <v>1093</v>
      </c>
      <c r="H318" s="99">
        <v>-0.14285714299999999</v>
      </c>
      <c r="I318" s="217">
        <v>4.5715330999999998E-7</v>
      </c>
    </row>
    <row r="319" spans="1:9" x14ac:dyDescent="0.2">
      <c r="A319" s="94" t="s">
        <v>1448</v>
      </c>
      <c r="B319" s="408" t="s">
        <v>4787</v>
      </c>
      <c r="C319" s="111">
        <v>0.66666666669999997</v>
      </c>
      <c r="D319" s="4" t="s">
        <v>1093</v>
      </c>
      <c r="E319" s="335" t="s">
        <v>6906</v>
      </c>
      <c r="F319" s="385">
        <v>6.0605310999999996E-8</v>
      </c>
      <c r="G319" s="4" t="s">
        <v>1093</v>
      </c>
      <c r="H319" s="99">
        <v>-0.8</v>
      </c>
      <c r="I319" s="217">
        <v>1.8286132E-6</v>
      </c>
    </row>
    <row r="320" spans="1:9" x14ac:dyDescent="0.2">
      <c r="A320" s="94" t="s">
        <v>1449</v>
      </c>
      <c r="B320" s="408" t="s">
        <v>4788</v>
      </c>
      <c r="C320" s="111">
        <v>0.11078460179999999</v>
      </c>
      <c r="D320" s="4" t="s">
        <v>1093</v>
      </c>
      <c r="E320" s="335">
        <v>17959</v>
      </c>
      <c r="F320" s="385">
        <v>1.0884108E-3</v>
      </c>
      <c r="G320" s="4" t="s">
        <v>1093</v>
      </c>
      <c r="H320" s="99">
        <v>-0.208156966</v>
      </c>
      <c r="I320" s="217">
        <v>2.1582208E-3</v>
      </c>
    </row>
    <row r="321" spans="1:9" ht="22.5" x14ac:dyDescent="0.2">
      <c r="A321" s="94" t="s">
        <v>1450</v>
      </c>
      <c r="B321" s="408" t="s">
        <v>4789</v>
      </c>
      <c r="C321" s="111">
        <v>-7.9445571000000006E-2</v>
      </c>
      <c r="D321" s="4" t="s">
        <v>1093</v>
      </c>
      <c r="E321" s="335">
        <v>13205</v>
      </c>
      <c r="F321" s="385">
        <v>8.0029310000000002E-4</v>
      </c>
      <c r="G321" s="4" t="s">
        <v>1093</v>
      </c>
      <c r="H321" s="99">
        <v>-0.39382115299999998</v>
      </c>
      <c r="I321" s="217">
        <v>3.9219182E-3</v>
      </c>
    </row>
    <row r="322" spans="1:9" ht="22.5" customHeight="1" x14ac:dyDescent="0.2">
      <c r="A322" s="94" t="s">
        <v>1451</v>
      </c>
      <c r="B322" s="408" t="s">
        <v>4790</v>
      </c>
      <c r="C322" s="111">
        <v>6.0810810799999997E-2</v>
      </c>
      <c r="D322" s="4" t="s">
        <v>1093</v>
      </c>
      <c r="E322" s="335">
        <v>113</v>
      </c>
      <c r="F322" s="385">
        <v>6.8484002000000002E-6</v>
      </c>
      <c r="G322" s="4" t="s">
        <v>1093</v>
      </c>
      <c r="H322" s="99">
        <v>-0.28025477700000001</v>
      </c>
      <c r="I322" s="217">
        <v>2.0114699999999999E-5</v>
      </c>
    </row>
    <row r="323" spans="1:9" ht="22.5" customHeight="1" x14ac:dyDescent="0.2">
      <c r="A323" s="94" t="s">
        <v>1452</v>
      </c>
      <c r="B323" s="408" t="s">
        <v>4791</v>
      </c>
      <c r="C323" s="111">
        <v>-0.243243243</v>
      </c>
      <c r="D323" s="4" t="s">
        <v>1093</v>
      </c>
      <c r="E323" s="335">
        <v>18</v>
      </c>
      <c r="F323" s="385">
        <v>1.0908955999999999E-6</v>
      </c>
      <c r="G323" s="4" t="s">
        <v>1093</v>
      </c>
      <c r="H323" s="99">
        <v>-0.35714285699999998</v>
      </c>
      <c r="I323" s="217">
        <v>4.5715331000000004E-6</v>
      </c>
    </row>
    <row r="324" spans="1:9" ht="22.5" customHeight="1" x14ac:dyDescent="0.2">
      <c r="A324" s="94" t="s">
        <v>1453</v>
      </c>
      <c r="B324" s="408" t="s">
        <v>4792</v>
      </c>
      <c r="C324" s="111">
        <v>0.57142857140000003</v>
      </c>
      <c r="D324" s="4" t="s">
        <v>1093</v>
      </c>
      <c r="E324" s="335" t="s">
        <v>6906</v>
      </c>
      <c r="F324" s="385">
        <v>1.2121062000000001E-7</v>
      </c>
      <c r="G324" s="4" t="s">
        <v>1093</v>
      </c>
      <c r="H324" s="99">
        <v>-0.81818181800000001</v>
      </c>
      <c r="I324" s="217">
        <v>4.1143798000000004E-6</v>
      </c>
    </row>
    <row r="325" spans="1:9" ht="22.5" customHeight="1" x14ac:dyDescent="0.2">
      <c r="A325" s="94" t="s">
        <v>1454</v>
      </c>
      <c r="B325" s="408" t="s">
        <v>4793</v>
      </c>
      <c r="C325" s="111">
        <v>-5.5759944999999998E-2</v>
      </c>
      <c r="D325" s="4" t="s">
        <v>1093</v>
      </c>
      <c r="E325" s="335">
        <v>5736</v>
      </c>
      <c r="F325" s="385">
        <v>3.4763209999999999E-4</v>
      </c>
      <c r="G325" s="4" t="s">
        <v>1093</v>
      </c>
      <c r="H325" s="99">
        <v>-0.30159503199999999</v>
      </c>
      <c r="I325" s="217">
        <v>1.1323686999999999E-3</v>
      </c>
    </row>
    <row r="326" spans="1:9" ht="22.5" customHeight="1" x14ac:dyDescent="0.2">
      <c r="A326" s="94" t="s">
        <v>1455</v>
      </c>
      <c r="B326" s="408" t="s">
        <v>4794</v>
      </c>
      <c r="C326" s="111">
        <v>1.51515152E-2</v>
      </c>
      <c r="D326" s="4" t="s">
        <v>1093</v>
      </c>
      <c r="E326" s="335">
        <v>100</v>
      </c>
      <c r="F326" s="385">
        <v>6.0605311000000004E-6</v>
      </c>
      <c r="G326" s="4" t="s">
        <v>1093</v>
      </c>
      <c r="H326" s="99">
        <v>-0.253731343</v>
      </c>
      <c r="I326" s="217">
        <v>1.5543200000000001E-5</v>
      </c>
    </row>
    <row r="327" spans="1:9" ht="22.5" customHeight="1" x14ac:dyDescent="0.2">
      <c r="A327" s="94" t="s">
        <v>1456</v>
      </c>
      <c r="B327" s="408" t="s">
        <v>4795</v>
      </c>
      <c r="C327" s="111">
        <v>-9.0909090999999997E-2</v>
      </c>
      <c r="D327" s="4" t="s">
        <v>1093</v>
      </c>
      <c r="E327" s="335">
        <v>12</v>
      </c>
      <c r="F327" s="385">
        <v>7.2726373999999998E-7</v>
      </c>
      <c r="G327" s="4" t="s">
        <v>1093</v>
      </c>
      <c r="H327" s="99">
        <v>0.2</v>
      </c>
      <c r="I327" s="217">
        <v>-9.1430659999999999E-7</v>
      </c>
    </row>
    <row r="328" spans="1:9" ht="22.5" customHeight="1" x14ac:dyDescent="0.2">
      <c r="A328" s="94" t="s">
        <v>1457</v>
      </c>
      <c r="B328" s="408" t="s">
        <v>4796</v>
      </c>
      <c r="C328" s="111">
        <v>-0.571428571</v>
      </c>
      <c r="D328" s="4" t="s">
        <v>1093</v>
      </c>
      <c r="E328" s="335" t="s">
        <v>6906</v>
      </c>
      <c r="F328" s="385">
        <v>1.2121062000000001E-7</v>
      </c>
      <c r="G328" s="4" t="s">
        <v>1093</v>
      </c>
      <c r="H328" s="99">
        <v>-0.33333333300000001</v>
      </c>
      <c r="I328" s="217">
        <v>4.5715330999999998E-7</v>
      </c>
    </row>
    <row r="329" spans="1:9" ht="22.5" customHeight="1" x14ac:dyDescent="0.2">
      <c r="A329" s="94" t="s">
        <v>1458</v>
      </c>
      <c r="B329" s="408" t="s">
        <v>4797</v>
      </c>
      <c r="C329" s="111">
        <v>-3.4771755000000001E-2</v>
      </c>
      <c r="D329" s="4" t="s">
        <v>1093</v>
      </c>
      <c r="E329" s="335">
        <v>2801</v>
      </c>
      <c r="F329" s="385">
        <v>1.6975550000000001E-4</v>
      </c>
      <c r="G329" s="4" t="s">
        <v>1093</v>
      </c>
      <c r="H329" s="99">
        <v>-0.48254202800000001</v>
      </c>
      <c r="I329" s="217">
        <v>1.1940843999999999E-3</v>
      </c>
    </row>
    <row r="330" spans="1:9" ht="56.25" customHeight="1" x14ac:dyDescent="0.2">
      <c r="A330" s="94" t="s">
        <v>1459</v>
      </c>
      <c r="B330" s="408" t="s">
        <v>4798</v>
      </c>
      <c r="C330" s="111">
        <v>0.35036496350000002</v>
      </c>
      <c r="D330" s="4" t="s">
        <v>1093</v>
      </c>
      <c r="E330" s="335">
        <v>107</v>
      </c>
      <c r="F330" s="385">
        <v>6.4847682999999999E-6</v>
      </c>
      <c r="G330" s="4" t="s">
        <v>1093</v>
      </c>
      <c r="H330" s="99">
        <v>-0.42162162199999997</v>
      </c>
      <c r="I330" s="217">
        <v>3.5658000000000003E-5</v>
      </c>
    </row>
    <row r="331" spans="1:9" ht="56.25" customHeight="1" x14ac:dyDescent="0.2">
      <c r="A331" s="94" t="s">
        <v>1460</v>
      </c>
      <c r="B331" s="408" t="s">
        <v>4799</v>
      </c>
      <c r="C331" s="111">
        <v>-5.5555555999999999E-2</v>
      </c>
      <c r="D331" s="4" t="s">
        <v>1093</v>
      </c>
      <c r="E331" s="335">
        <v>18</v>
      </c>
      <c r="F331" s="385">
        <v>1.0908955999999999E-6</v>
      </c>
      <c r="G331" s="4" t="s">
        <v>1093</v>
      </c>
      <c r="H331" s="99">
        <v>-0.47058823500000002</v>
      </c>
      <c r="I331" s="217">
        <v>7.3144528999999998E-6</v>
      </c>
    </row>
    <row r="332" spans="1:9" ht="56.25" customHeight="1" x14ac:dyDescent="0.2">
      <c r="A332" s="94" t="s">
        <v>1461</v>
      </c>
      <c r="B332" s="408" t="s">
        <v>4800</v>
      </c>
      <c r="C332" s="111">
        <v>-0.5</v>
      </c>
      <c r="D332" s="4" t="s">
        <v>1093</v>
      </c>
      <c r="E332" s="335">
        <v>11</v>
      </c>
      <c r="F332" s="385">
        <v>6.6665841999999995E-7</v>
      </c>
      <c r="G332" s="4" t="s">
        <v>1093</v>
      </c>
      <c r="H332" s="99">
        <v>0.22222222220000001</v>
      </c>
      <c r="I332" s="217">
        <v>-9.1430659999999999E-7</v>
      </c>
    </row>
    <row r="333" spans="1:9" ht="56.25" customHeight="1" x14ac:dyDescent="0.2">
      <c r="A333" s="94" t="s">
        <v>1462</v>
      </c>
      <c r="B333" s="408" t="s">
        <v>4801</v>
      </c>
      <c r="C333" s="111">
        <v>3.9839572199999999E-2</v>
      </c>
      <c r="D333" s="4" t="s">
        <v>1093</v>
      </c>
      <c r="E333" s="335">
        <v>2721</v>
      </c>
      <c r="F333" s="385">
        <v>1.6490710000000001E-4</v>
      </c>
      <c r="G333" s="4" t="s">
        <v>1093</v>
      </c>
      <c r="H333" s="99">
        <v>-0.30033427600000001</v>
      </c>
      <c r="I333" s="217">
        <v>5.3395510000000005E-4</v>
      </c>
    </row>
    <row r="334" spans="1:9" ht="56.25" customHeight="1" x14ac:dyDescent="0.2">
      <c r="A334" s="94" t="s">
        <v>1463</v>
      </c>
      <c r="B334" s="408" t="s">
        <v>4802</v>
      </c>
      <c r="C334" s="111">
        <v>0.19528619529999999</v>
      </c>
      <c r="D334" s="4" t="s">
        <v>1093</v>
      </c>
      <c r="E334" s="335">
        <v>288</v>
      </c>
      <c r="F334" s="385">
        <v>1.74543E-5</v>
      </c>
      <c r="G334" s="4" t="s">
        <v>1093</v>
      </c>
      <c r="H334" s="99">
        <v>-0.188732394</v>
      </c>
      <c r="I334" s="217">
        <v>3.0629300000000002E-5</v>
      </c>
    </row>
    <row r="335" spans="1:9" ht="56.25" customHeight="1" x14ac:dyDescent="0.2">
      <c r="A335" s="94" t="s">
        <v>1464</v>
      </c>
      <c r="B335" s="408" t="s">
        <v>4803</v>
      </c>
      <c r="C335" s="111">
        <v>0.25974025969999998</v>
      </c>
      <c r="D335" s="4" t="s">
        <v>1093</v>
      </c>
      <c r="E335" s="335">
        <v>82</v>
      </c>
      <c r="F335" s="385">
        <v>4.9696355000000003E-6</v>
      </c>
      <c r="G335" s="4" t="s">
        <v>1093</v>
      </c>
      <c r="H335" s="99">
        <v>-0.15463917499999999</v>
      </c>
      <c r="I335" s="217">
        <v>6.8572995999999998E-6</v>
      </c>
    </row>
    <row r="336" spans="1:9" ht="56.25" customHeight="1" x14ac:dyDescent="0.2">
      <c r="A336" s="94" t="s">
        <v>1465</v>
      </c>
      <c r="B336" s="408" t="s">
        <v>4804</v>
      </c>
      <c r="C336" s="111">
        <v>0.37735849059999999</v>
      </c>
      <c r="D336" s="4" t="s">
        <v>1093</v>
      </c>
      <c r="E336" s="335">
        <v>60</v>
      </c>
      <c r="F336" s="385">
        <v>3.6363186999999999E-6</v>
      </c>
      <c r="G336" s="4" t="s">
        <v>1093</v>
      </c>
      <c r="H336" s="99">
        <v>-0.178082192</v>
      </c>
      <c r="I336" s="217">
        <v>5.9429929999999997E-6</v>
      </c>
    </row>
    <row r="337" spans="1:9" ht="56.25" customHeight="1" x14ac:dyDescent="0.2">
      <c r="A337" s="94" t="s">
        <v>1466</v>
      </c>
      <c r="B337" s="408" t="s">
        <v>4805</v>
      </c>
      <c r="C337" s="111">
        <v>5.2238805999999999E-2</v>
      </c>
      <c r="D337" s="4" t="s">
        <v>1093</v>
      </c>
      <c r="E337" s="335">
        <v>183</v>
      </c>
      <c r="F337" s="385">
        <v>1.1090800000000001E-5</v>
      </c>
      <c r="G337" s="4" t="s">
        <v>1093</v>
      </c>
      <c r="H337" s="99">
        <v>-0.35106383000000002</v>
      </c>
      <c r="I337" s="217">
        <v>4.52582E-5</v>
      </c>
    </row>
    <row r="338" spans="1:9" ht="22.5" customHeight="1" x14ac:dyDescent="0.2">
      <c r="A338" s="94" t="s">
        <v>1467</v>
      </c>
      <c r="B338" s="408" t="s">
        <v>4806</v>
      </c>
      <c r="C338" s="111">
        <v>0</v>
      </c>
      <c r="D338" s="4" t="s">
        <v>1093</v>
      </c>
      <c r="E338" s="335">
        <v>38</v>
      </c>
      <c r="F338" s="385">
        <v>2.3030018E-6</v>
      </c>
      <c r="G338" s="4" t="s">
        <v>1093</v>
      </c>
      <c r="H338" s="99">
        <v>-0.30909090900000002</v>
      </c>
      <c r="I338" s="217">
        <v>7.7716061999999999E-6</v>
      </c>
    </row>
    <row r="339" spans="1:9" ht="22.5" customHeight="1" x14ac:dyDescent="0.2">
      <c r="A339" s="94" t="s">
        <v>1468</v>
      </c>
      <c r="B339" s="408" t="s">
        <v>4807</v>
      </c>
      <c r="C339" s="111">
        <v>-0.2</v>
      </c>
      <c r="D339" s="4" t="s">
        <v>1093</v>
      </c>
      <c r="E339" s="335" t="s">
        <v>6906</v>
      </c>
      <c r="F339" s="385">
        <v>1.8181593E-7</v>
      </c>
      <c r="G339" s="4" t="s">
        <v>1093</v>
      </c>
      <c r="H339" s="99">
        <v>-0.625</v>
      </c>
      <c r="I339" s="217">
        <v>2.2857664999999998E-6</v>
      </c>
    </row>
    <row r="340" spans="1:9" ht="22.5" customHeight="1" x14ac:dyDescent="0.2">
      <c r="A340" s="94" t="s">
        <v>1469</v>
      </c>
      <c r="B340" s="408" t="s">
        <v>4808</v>
      </c>
      <c r="C340" s="111">
        <v>2</v>
      </c>
      <c r="D340" s="4" t="s">
        <v>1093</v>
      </c>
      <c r="E340" s="335" t="s">
        <v>6906</v>
      </c>
      <c r="F340" s="385">
        <v>1.8181593E-7</v>
      </c>
      <c r="G340" s="4" t="s">
        <v>1093</v>
      </c>
      <c r="H340" s="99">
        <v>-0.75</v>
      </c>
      <c r="I340" s="217">
        <v>4.1143798000000004E-6</v>
      </c>
    </row>
    <row r="341" spans="1:9" ht="22.5" customHeight="1" x14ac:dyDescent="0.2">
      <c r="A341" s="94" t="s">
        <v>1470</v>
      </c>
      <c r="B341" s="408" t="s">
        <v>4809</v>
      </c>
      <c r="C341" s="111">
        <v>-6.4026044000000004E-2</v>
      </c>
      <c r="D341" s="4" t="s">
        <v>1093</v>
      </c>
      <c r="E341" s="335">
        <v>10964</v>
      </c>
      <c r="F341" s="385">
        <v>6.6447659999999999E-4</v>
      </c>
      <c r="G341" s="4" t="s">
        <v>1093</v>
      </c>
      <c r="H341" s="99">
        <v>-0.51108138199999997</v>
      </c>
      <c r="I341" s="217">
        <v>5.2394340000000003E-3</v>
      </c>
    </row>
    <row r="342" spans="1:9" ht="22.5" customHeight="1" x14ac:dyDescent="0.2">
      <c r="A342" s="94" t="s">
        <v>1471</v>
      </c>
      <c r="B342" s="408" t="s">
        <v>4810</v>
      </c>
      <c r="C342" s="111">
        <v>-4.2553190999999997E-2</v>
      </c>
      <c r="D342" s="4" t="s">
        <v>1093</v>
      </c>
      <c r="E342" s="335">
        <v>159</v>
      </c>
      <c r="F342" s="385">
        <v>9.6362444999999994E-6</v>
      </c>
      <c r="G342" s="4" t="s">
        <v>1093</v>
      </c>
      <c r="H342" s="99">
        <v>-0.29333333299999997</v>
      </c>
      <c r="I342" s="217">
        <v>3.0172099999999999E-5</v>
      </c>
    </row>
    <row r="343" spans="1:9" ht="22.5" customHeight="1" x14ac:dyDescent="0.2">
      <c r="A343" s="94" t="s">
        <v>1472</v>
      </c>
      <c r="B343" s="408" t="s">
        <v>4811</v>
      </c>
      <c r="C343" s="111">
        <v>0.36363636360000001</v>
      </c>
      <c r="D343" s="4" t="s">
        <v>1093</v>
      </c>
      <c r="E343" s="335">
        <v>19</v>
      </c>
      <c r="F343" s="385">
        <v>1.1515009E-6</v>
      </c>
      <c r="G343" s="4" t="s">
        <v>1093</v>
      </c>
      <c r="H343" s="99">
        <v>-0.366666667</v>
      </c>
      <c r="I343" s="217">
        <v>5.0286863999999996E-6</v>
      </c>
    </row>
    <row r="344" spans="1:9" ht="22.5" customHeight="1" x14ac:dyDescent="0.2">
      <c r="A344" s="94" t="s">
        <v>1473</v>
      </c>
      <c r="B344" s="408" t="s">
        <v>4812</v>
      </c>
      <c r="C344" s="111">
        <v>0.33333333329999998</v>
      </c>
      <c r="D344" s="4" t="s">
        <v>1093</v>
      </c>
      <c r="E344" s="335" t="s">
        <v>6906</v>
      </c>
      <c r="F344" s="385">
        <v>3.6363186999999999E-7</v>
      </c>
      <c r="G344" s="4" t="s">
        <v>1093</v>
      </c>
      <c r="H344" s="99">
        <v>-0.5</v>
      </c>
      <c r="I344" s="217">
        <v>2.7429197999999999E-6</v>
      </c>
    </row>
    <row r="345" spans="1:9" ht="22.5" customHeight="1" x14ac:dyDescent="0.2">
      <c r="A345" s="94" t="s">
        <v>1474</v>
      </c>
      <c r="B345" s="408" t="s">
        <v>4813</v>
      </c>
      <c r="C345" s="111">
        <v>0.3846153846</v>
      </c>
      <c r="D345" s="4" t="s">
        <v>1093</v>
      </c>
      <c r="E345" s="335" t="s">
        <v>6906</v>
      </c>
      <c r="F345" s="385">
        <v>5.4544779999999996E-7</v>
      </c>
      <c r="G345" s="4" t="s">
        <v>1093</v>
      </c>
      <c r="H345" s="99">
        <v>-0.5</v>
      </c>
      <c r="I345" s="217">
        <v>4.1143798000000004E-6</v>
      </c>
    </row>
    <row r="346" spans="1:9" ht="22.5" customHeight="1" x14ac:dyDescent="0.2">
      <c r="A346" s="94" t="s">
        <v>1475</v>
      </c>
      <c r="B346" s="408" t="s">
        <v>4814</v>
      </c>
      <c r="C346" s="111">
        <v>-4.6432964E-2</v>
      </c>
      <c r="D346" s="4" t="s">
        <v>1093</v>
      </c>
      <c r="E346" s="335">
        <v>3991</v>
      </c>
      <c r="F346" s="385">
        <v>2.4187580000000001E-4</v>
      </c>
      <c r="G346" s="4" t="s">
        <v>1093</v>
      </c>
      <c r="H346" s="99">
        <v>-0.35649790399999998</v>
      </c>
      <c r="I346" s="217">
        <v>1.010766E-3</v>
      </c>
    </row>
    <row r="347" spans="1:9" ht="22.5" customHeight="1" x14ac:dyDescent="0.2">
      <c r="A347" s="94" t="s">
        <v>1476</v>
      </c>
      <c r="B347" s="408" t="s">
        <v>4815</v>
      </c>
      <c r="C347" s="111">
        <v>-2.745098E-2</v>
      </c>
      <c r="D347" s="4" t="s">
        <v>1093</v>
      </c>
      <c r="E347" s="335">
        <v>8786</v>
      </c>
      <c r="F347" s="385">
        <v>5.3247829999999996E-4</v>
      </c>
      <c r="G347" s="4" t="s">
        <v>1093</v>
      </c>
      <c r="H347" s="99">
        <v>-0.17610652700000001</v>
      </c>
      <c r="I347" s="217">
        <v>8.5853389999999996E-4</v>
      </c>
    </row>
    <row r="348" spans="1:9" ht="33.75" customHeight="1" x14ac:dyDescent="0.2">
      <c r="A348" s="94" t="s">
        <v>1477</v>
      </c>
      <c r="B348" s="408" t="s">
        <v>4816</v>
      </c>
      <c r="C348" s="111">
        <v>9.8663271799999994E-2</v>
      </c>
      <c r="D348" s="4" t="s">
        <v>1093</v>
      </c>
      <c r="E348" s="335">
        <v>1412</v>
      </c>
      <c r="F348" s="385">
        <v>8.5574699999999999E-5</v>
      </c>
      <c r="G348" s="4" t="s">
        <v>1093</v>
      </c>
      <c r="H348" s="99">
        <v>-0.181923523</v>
      </c>
      <c r="I348" s="217">
        <v>1.4354609999999999E-4</v>
      </c>
    </row>
    <row r="349" spans="1:9" ht="33.75" customHeight="1" x14ac:dyDescent="0.2">
      <c r="A349" s="94" t="s">
        <v>1478</v>
      </c>
      <c r="B349" s="408" t="s">
        <v>4817</v>
      </c>
      <c r="C349" s="111">
        <v>0.06</v>
      </c>
      <c r="D349" s="4" t="s">
        <v>1093</v>
      </c>
      <c r="E349" s="335">
        <v>464</v>
      </c>
      <c r="F349" s="385">
        <v>2.81209E-5</v>
      </c>
      <c r="G349" s="4" t="s">
        <v>1093</v>
      </c>
      <c r="H349" s="99">
        <v>-0.20411663799999999</v>
      </c>
      <c r="I349" s="217">
        <v>5.4401199999999997E-5</v>
      </c>
    </row>
    <row r="350" spans="1:9" ht="33.75" customHeight="1" x14ac:dyDescent="0.2">
      <c r="A350" s="94" t="s">
        <v>1479</v>
      </c>
      <c r="B350" s="408" t="s">
        <v>4818</v>
      </c>
      <c r="C350" s="111">
        <v>3.4246575299999998E-2</v>
      </c>
      <c r="D350" s="4" t="s">
        <v>1093</v>
      </c>
      <c r="E350" s="335">
        <v>366</v>
      </c>
      <c r="F350" s="385">
        <v>2.2181500000000001E-5</v>
      </c>
      <c r="G350" s="4" t="s">
        <v>1093</v>
      </c>
      <c r="H350" s="99">
        <v>-0.19205298000000001</v>
      </c>
      <c r="I350" s="217">
        <v>3.9772299999999999E-5</v>
      </c>
    </row>
    <row r="351" spans="1:9" ht="33.75" customHeight="1" x14ac:dyDescent="0.2">
      <c r="A351" s="94" t="s">
        <v>1480</v>
      </c>
      <c r="B351" s="408" t="s">
        <v>4819</v>
      </c>
      <c r="C351" s="111">
        <v>4.4024029399999998E-2</v>
      </c>
      <c r="D351" s="4" t="s">
        <v>1093</v>
      </c>
      <c r="E351" s="335">
        <v>9541</v>
      </c>
      <c r="F351" s="385">
        <v>5.7823529999999996E-4</v>
      </c>
      <c r="G351" s="4" t="s">
        <v>1093</v>
      </c>
      <c r="H351" s="99">
        <v>-0.180608038</v>
      </c>
      <c r="I351" s="217">
        <v>9.6139339999999998E-4</v>
      </c>
    </row>
    <row r="352" spans="1:9" ht="33.75" customHeight="1" x14ac:dyDescent="0.2">
      <c r="A352" s="94" t="s">
        <v>1481</v>
      </c>
      <c r="B352" s="408" t="s">
        <v>4820</v>
      </c>
      <c r="C352" s="111">
        <v>-5.0656659999999999E-2</v>
      </c>
      <c r="D352" s="4" t="s">
        <v>1093</v>
      </c>
      <c r="E352" s="335">
        <v>2330</v>
      </c>
      <c r="F352" s="385">
        <v>1.4121040000000001E-4</v>
      </c>
      <c r="G352" s="4" t="s">
        <v>1093</v>
      </c>
      <c r="H352" s="99">
        <v>-0.23254281900000001</v>
      </c>
      <c r="I352" s="217">
        <v>3.2275020000000003E-4</v>
      </c>
    </row>
    <row r="353" spans="1:9" x14ac:dyDescent="0.2">
      <c r="A353" s="94" t="s">
        <v>1482</v>
      </c>
      <c r="B353" s="408" t="s">
        <v>4821</v>
      </c>
      <c r="C353" s="111">
        <v>-6.1111111000000003E-2</v>
      </c>
      <c r="D353" s="4" t="s">
        <v>1093</v>
      </c>
      <c r="E353" s="335">
        <v>263</v>
      </c>
      <c r="F353" s="385">
        <v>1.5939200000000001E-5</v>
      </c>
      <c r="G353" s="4" t="s">
        <v>1093</v>
      </c>
      <c r="H353" s="99">
        <v>-0.221893491</v>
      </c>
      <c r="I353" s="217">
        <v>3.4286499999999998E-5</v>
      </c>
    </row>
    <row r="354" spans="1:9" x14ac:dyDescent="0.2">
      <c r="A354" s="94" t="s">
        <v>1483</v>
      </c>
      <c r="B354" s="408" t="s">
        <v>4822</v>
      </c>
      <c r="C354" s="111">
        <v>-7.4468085000000003E-2</v>
      </c>
      <c r="D354" s="4" t="s">
        <v>1093</v>
      </c>
      <c r="E354" s="335">
        <v>78</v>
      </c>
      <c r="F354" s="385">
        <v>4.7272143E-6</v>
      </c>
      <c r="G354" s="4" t="s">
        <v>1093</v>
      </c>
      <c r="H354" s="99">
        <v>-0.10344827600000001</v>
      </c>
      <c r="I354" s="217">
        <v>4.1143798000000004E-6</v>
      </c>
    </row>
    <row r="355" spans="1:9" x14ac:dyDescent="0.2">
      <c r="A355" s="94" t="s">
        <v>1484</v>
      </c>
      <c r="B355" s="408" t="s">
        <v>4823</v>
      </c>
      <c r="C355" s="111">
        <v>-0.12195122</v>
      </c>
      <c r="D355" s="4" t="s">
        <v>1093</v>
      </c>
      <c r="E355" s="335">
        <v>32</v>
      </c>
      <c r="F355" s="385">
        <v>1.93937E-6</v>
      </c>
      <c r="G355" s="4" t="s">
        <v>1093</v>
      </c>
      <c r="H355" s="99">
        <v>-0.111111111</v>
      </c>
      <c r="I355" s="217">
        <v>1.8286132E-6</v>
      </c>
    </row>
    <row r="356" spans="1:9" ht="22.5" x14ac:dyDescent="0.2">
      <c r="A356" s="94" t="s">
        <v>1485</v>
      </c>
      <c r="B356" s="408" t="s">
        <v>4824</v>
      </c>
      <c r="C356" s="111">
        <v>1.3098672800000001E-2</v>
      </c>
      <c r="D356" s="4" t="s">
        <v>1093</v>
      </c>
      <c r="E356" s="335">
        <v>13343</v>
      </c>
      <c r="F356" s="385">
        <v>8.0865669999999996E-4</v>
      </c>
      <c r="G356" s="4" t="s">
        <v>1093</v>
      </c>
      <c r="H356" s="99">
        <v>-0.240018226</v>
      </c>
      <c r="I356" s="217">
        <v>1.926444E-3</v>
      </c>
    </row>
    <row r="357" spans="1:9" ht="22.5" customHeight="1" x14ac:dyDescent="0.2">
      <c r="A357" s="94" t="s">
        <v>1486</v>
      </c>
      <c r="B357" s="408" t="s">
        <v>4825</v>
      </c>
      <c r="C357" s="111">
        <v>7.7981651400000004E-2</v>
      </c>
      <c r="D357" s="4" t="s">
        <v>1093</v>
      </c>
      <c r="E357" s="335">
        <v>1358</v>
      </c>
      <c r="F357" s="385">
        <v>8.2301999999999999E-5</v>
      </c>
      <c r="G357" s="4" t="s">
        <v>1093</v>
      </c>
      <c r="H357" s="99">
        <v>-0.17446808499999999</v>
      </c>
      <c r="I357" s="217">
        <v>1.3120300000000001E-4</v>
      </c>
    </row>
    <row r="358" spans="1:9" x14ac:dyDescent="0.2">
      <c r="A358" s="94" t="s">
        <v>1487</v>
      </c>
      <c r="B358" s="408" t="s">
        <v>4826</v>
      </c>
      <c r="C358" s="111">
        <v>0.1147540984</v>
      </c>
      <c r="D358" s="4" t="s">
        <v>1093</v>
      </c>
      <c r="E358" s="335">
        <v>38</v>
      </c>
      <c r="F358" s="385">
        <v>2.3030018E-6</v>
      </c>
      <c r="G358" s="4" t="s">
        <v>1093</v>
      </c>
      <c r="H358" s="99">
        <v>-0.44117647100000001</v>
      </c>
      <c r="I358" s="217">
        <v>1.3714600000000001E-5</v>
      </c>
    </row>
    <row r="359" spans="1:9" x14ac:dyDescent="0.2">
      <c r="A359" s="94" t="s">
        <v>1488</v>
      </c>
      <c r="B359" s="408" t="s">
        <v>4827</v>
      </c>
      <c r="C359" s="111">
        <v>0.16666666669999999</v>
      </c>
      <c r="D359" s="4" t="s">
        <v>1093</v>
      </c>
      <c r="E359" s="335" t="s">
        <v>6906</v>
      </c>
      <c r="F359" s="385">
        <v>3.6363186999999999E-7</v>
      </c>
      <c r="G359" s="4" t="s">
        <v>1093</v>
      </c>
      <c r="H359" s="99">
        <v>-0.14285714299999999</v>
      </c>
      <c r="I359" s="217">
        <v>4.5715330999999998E-7</v>
      </c>
    </row>
    <row r="360" spans="1:9" x14ac:dyDescent="0.2">
      <c r="A360" s="94" t="s">
        <v>1489</v>
      </c>
      <c r="B360" s="408" t="s">
        <v>4828</v>
      </c>
      <c r="C360" s="111">
        <v>-0.5</v>
      </c>
      <c r="D360" s="4" t="s">
        <v>1093</v>
      </c>
      <c r="E360" s="335" t="s">
        <v>6906</v>
      </c>
      <c r="F360" s="385">
        <v>6.0605310999999996E-8</v>
      </c>
      <c r="G360" s="4" t="s">
        <v>1093</v>
      </c>
      <c r="H360" s="99">
        <v>-0.5</v>
      </c>
      <c r="I360" s="217">
        <v>4.5715330999999998E-7</v>
      </c>
    </row>
    <row r="361" spans="1:9" x14ac:dyDescent="0.2">
      <c r="A361" s="94" t="s">
        <v>1490</v>
      </c>
      <c r="B361" s="408" t="s">
        <v>4829</v>
      </c>
      <c r="C361" s="111">
        <v>3.6058817999999999E-2</v>
      </c>
      <c r="D361" s="4" t="s">
        <v>1093</v>
      </c>
      <c r="E361" s="335">
        <v>9652</v>
      </c>
      <c r="F361" s="385">
        <v>5.8496250000000002E-4</v>
      </c>
      <c r="G361" s="4" t="s">
        <v>1093</v>
      </c>
      <c r="H361" s="99">
        <v>-0.12746338800000001</v>
      </c>
      <c r="I361" s="217">
        <v>6.4458620000000001E-4</v>
      </c>
    </row>
    <row r="362" spans="1:9" x14ac:dyDescent="0.2">
      <c r="A362" s="94" t="s">
        <v>1491</v>
      </c>
      <c r="B362" s="408" t="s">
        <v>4830</v>
      </c>
      <c r="C362" s="111">
        <v>7.8003120000000002E-3</v>
      </c>
      <c r="D362" s="4" t="s">
        <v>1093</v>
      </c>
      <c r="E362" s="335">
        <v>389</v>
      </c>
      <c r="F362" s="385">
        <v>2.3575500000000002E-5</v>
      </c>
      <c r="G362" s="4" t="s">
        <v>1093</v>
      </c>
      <c r="H362" s="99">
        <v>-0.39783281700000001</v>
      </c>
      <c r="I362" s="217">
        <v>1.174884E-4</v>
      </c>
    </row>
    <row r="363" spans="1:9" x14ac:dyDescent="0.2">
      <c r="A363" s="94" t="s">
        <v>1492</v>
      </c>
      <c r="B363" s="408" t="s">
        <v>4831</v>
      </c>
      <c r="C363" s="111">
        <v>0.1176470588</v>
      </c>
      <c r="D363" s="4" t="s">
        <v>1093</v>
      </c>
      <c r="E363" s="335">
        <v>21</v>
      </c>
      <c r="F363" s="385">
        <v>1.2727114999999999E-6</v>
      </c>
      <c r="G363" s="4" t="s">
        <v>1093</v>
      </c>
      <c r="H363" s="99">
        <v>-0.44736842100000002</v>
      </c>
      <c r="I363" s="217">
        <v>7.7716061999999999E-6</v>
      </c>
    </row>
    <row r="364" spans="1:9" x14ac:dyDescent="0.2">
      <c r="A364" s="94" t="s">
        <v>1493</v>
      </c>
      <c r="B364" s="408" t="s">
        <v>4832</v>
      </c>
      <c r="C364" s="111">
        <v>-0.130434783</v>
      </c>
      <c r="D364" s="4" t="s">
        <v>1093</v>
      </c>
      <c r="E364" s="335">
        <v>12</v>
      </c>
      <c r="F364" s="385">
        <v>7.2726373999999998E-7</v>
      </c>
      <c r="G364" s="4" t="s">
        <v>1093</v>
      </c>
      <c r="H364" s="99">
        <v>-0.4</v>
      </c>
      <c r="I364" s="217">
        <v>3.6572264999999999E-6</v>
      </c>
    </row>
    <row r="365" spans="1:9" x14ac:dyDescent="0.2">
      <c r="A365" s="94" t="s">
        <v>1494</v>
      </c>
      <c r="B365" s="408" t="s">
        <v>4833</v>
      </c>
      <c r="C365" s="111">
        <v>0.1865063978</v>
      </c>
      <c r="D365" s="4" t="s">
        <v>1093</v>
      </c>
      <c r="E365" s="335">
        <v>2802</v>
      </c>
      <c r="F365" s="385">
        <v>1.698161E-4</v>
      </c>
      <c r="G365" s="4" t="s">
        <v>1093</v>
      </c>
      <c r="H365" s="99">
        <v>-8.4313725000000006E-2</v>
      </c>
      <c r="I365" s="217">
        <v>1.179456E-4</v>
      </c>
    </row>
    <row r="366" spans="1:9" ht="22.5" x14ac:dyDescent="0.2">
      <c r="A366" s="94" t="s">
        <v>1495</v>
      </c>
      <c r="B366" s="408" t="s">
        <v>4834</v>
      </c>
      <c r="C366" s="111">
        <v>-9.1752891000000003E-2</v>
      </c>
      <c r="D366" s="4" t="s">
        <v>1093</v>
      </c>
      <c r="E366" s="335">
        <v>8296</v>
      </c>
      <c r="F366" s="385">
        <v>5.0278170000000002E-4</v>
      </c>
      <c r="G366" s="4" t="s">
        <v>1093</v>
      </c>
      <c r="H366" s="99">
        <v>-0.30507622699999998</v>
      </c>
      <c r="I366" s="217">
        <v>1.6649523E-3</v>
      </c>
    </row>
    <row r="367" spans="1:9" ht="22.5" customHeight="1" x14ac:dyDescent="0.2">
      <c r="A367" s="94" t="s">
        <v>1496</v>
      </c>
      <c r="B367" s="408" t="s">
        <v>4835</v>
      </c>
      <c r="C367" s="111">
        <v>0.17630853990000001</v>
      </c>
      <c r="D367" s="4" t="s">
        <v>1093</v>
      </c>
      <c r="E367" s="335">
        <v>294</v>
      </c>
      <c r="F367" s="385">
        <v>1.7818000000000001E-5</v>
      </c>
      <c r="G367" s="4" t="s">
        <v>1093</v>
      </c>
      <c r="H367" s="99">
        <v>-0.31147541000000001</v>
      </c>
      <c r="I367" s="217">
        <v>6.0801399999999997E-5</v>
      </c>
    </row>
    <row r="368" spans="1:9" ht="22.5" customHeight="1" x14ac:dyDescent="0.2">
      <c r="A368" s="94" t="s">
        <v>1497</v>
      </c>
      <c r="B368" s="408" t="s">
        <v>4836</v>
      </c>
      <c r="C368" s="111">
        <v>-2.3255814E-2</v>
      </c>
      <c r="D368" s="4" t="s">
        <v>1093</v>
      </c>
      <c r="E368" s="335">
        <v>26</v>
      </c>
      <c r="F368" s="385">
        <v>1.5757380999999999E-6</v>
      </c>
      <c r="G368" s="4" t="s">
        <v>1093</v>
      </c>
      <c r="H368" s="99">
        <v>-0.38095238100000001</v>
      </c>
      <c r="I368" s="217">
        <v>7.3144528999999998E-6</v>
      </c>
    </row>
    <row r="369" spans="1:9" ht="22.5" customHeight="1" x14ac:dyDescent="0.2">
      <c r="A369" s="94" t="s">
        <v>1498</v>
      </c>
      <c r="B369" s="408" t="s">
        <v>4837</v>
      </c>
      <c r="C369" s="111">
        <v>-0.32</v>
      </c>
      <c r="D369" s="4" t="s">
        <v>1093</v>
      </c>
      <c r="E369" s="335">
        <v>22</v>
      </c>
      <c r="F369" s="385">
        <v>1.3333168E-6</v>
      </c>
      <c r="G369" s="4" t="s">
        <v>1093</v>
      </c>
      <c r="H369" s="99">
        <v>0.29411764709999999</v>
      </c>
      <c r="I369" s="217">
        <v>-2.2857669999999999E-6</v>
      </c>
    </row>
    <row r="370" spans="1:9" ht="22.5" customHeight="1" x14ac:dyDescent="0.2">
      <c r="A370" s="94" t="s">
        <v>1499</v>
      </c>
      <c r="B370" s="408" t="s">
        <v>4838</v>
      </c>
      <c r="C370" s="111">
        <v>3.5717145800000002E-2</v>
      </c>
      <c r="D370" s="4" t="s">
        <v>1093</v>
      </c>
      <c r="E370" s="335">
        <v>10709</v>
      </c>
      <c r="F370" s="385">
        <v>6.4902229999999996E-4</v>
      </c>
      <c r="G370" s="4" t="s">
        <v>1093</v>
      </c>
      <c r="H370" s="99">
        <v>-0.17196319500000001</v>
      </c>
      <c r="I370" s="217">
        <v>1.016709E-3</v>
      </c>
    </row>
    <row r="371" spans="1:9" ht="22.5" customHeight="1" x14ac:dyDescent="0.2">
      <c r="A371" s="94" t="s">
        <v>1500</v>
      </c>
      <c r="B371" s="408" t="s">
        <v>4839</v>
      </c>
      <c r="C371" s="111">
        <v>-0.14102171899999999</v>
      </c>
      <c r="D371" s="4" t="s">
        <v>1093</v>
      </c>
      <c r="E371" s="335">
        <v>1712</v>
      </c>
      <c r="F371" s="385">
        <v>1.0375629999999999E-4</v>
      </c>
      <c r="G371" s="4" t="s">
        <v>1093</v>
      </c>
      <c r="H371" s="99">
        <v>-0.39031338999999998</v>
      </c>
      <c r="I371" s="217">
        <v>5.0104000000000001E-4</v>
      </c>
    </row>
    <row r="372" spans="1:9" ht="22.5" customHeight="1" x14ac:dyDescent="0.2">
      <c r="A372" s="94" t="s">
        <v>1501</v>
      </c>
      <c r="B372" s="408" t="s">
        <v>4840</v>
      </c>
      <c r="C372" s="111">
        <v>-0.14285714299999999</v>
      </c>
      <c r="D372" s="4" t="s">
        <v>1093</v>
      </c>
      <c r="E372" s="335" t="s">
        <v>6906</v>
      </c>
      <c r="F372" s="385">
        <v>6.0605310999999996E-8</v>
      </c>
      <c r="G372" s="4" t="s">
        <v>1093</v>
      </c>
      <c r="H372" s="99">
        <v>-0.83333333300000001</v>
      </c>
      <c r="I372" s="217">
        <v>2.2857664999999998E-6</v>
      </c>
    </row>
    <row r="373" spans="1:9" ht="22.5" customHeight="1" x14ac:dyDescent="0.2">
      <c r="A373" s="94" t="s">
        <v>1502</v>
      </c>
      <c r="B373" s="408" t="s">
        <v>4841</v>
      </c>
      <c r="C373" s="111" t="s">
        <v>1142</v>
      </c>
      <c r="D373" s="4" t="s">
        <v>1093</v>
      </c>
      <c r="E373" s="335" t="s">
        <v>6906</v>
      </c>
      <c r="F373" s="385">
        <v>6.0605310999999996E-8</v>
      </c>
      <c r="G373" s="4" t="s">
        <v>1093</v>
      </c>
      <c r="H373" s="99" t="s">
        <v>1142</v>
      </c>
      <c r="I373" s="217" t="s">
        <v>1142</v>
      </c>
    </row>
    <row r="374" spans="1:9" ht="22.5" customHeight="1" x14ac:dyDescent="0.2">
      <c r="A374" s="94" t="s">
        <v>1503</v>
      </c>
      <c r="B374" s="408" t="s">
        <v>4842</v>
      </c>
      <c r="C374" s="111">
        <v>-8.9740970000000003E-3</v>
      </c>
      <c r="D374" s="4" t="s">
        <v>1093</v>
      </c>
      <c r="E374" s="335">
        <v>7192</v>
      </c>
      <c r="F374" s="385">
        <v>4.3587340000000001E-4</v>
      </c>
      <c r="G374" s="4" t="s">
        <v>1093</v>
      </c>
      <c r="H374" s="99">
        <v>-0.25993002700000001</v>
      </c>
      <c r="I374" s="217">
        <v>1.1547693E-3</v>
      </c>
    </row>
    <row r="375" spans="1:9" ht="22.5" customHeight="1" x14ac:dyDescent="0.2">
      <c r="A375" s="94" t="s">
        <v>1504</v>
      </c>
      <c r="B375" s="408" t="s">
        <v>4843</v>
      </c>
      <c r="C375" s="111">
        <v>-3.1644503999999997E-2</v>
      </c>
      <c r="D375" s="4" t="s">
        <v>1093</v>
      </c>
      <c r="E375" s="335">
        <v>4994</v>
      </c>
      <c r="F375" s="385">
        <v>3.0266290000000002E-4</v>
      </c>
      <c r="G375" s="4" t="s">
        <v>1093</v>
      </c>
      <c r="H375" s="99">
        <v>-0.13193116599999999</v>
      </c>
      <c r="I375" s="217">
        <v>3.469794E-4</v>
      </c>
    </row>
    <row r="376" spans="1:9" ht="22.5" customHeight="1" x14ac:dyDescent="0.2">
      <c r="A376" s="94" t="s">
        <v>1505</v>
      </c>
      <c r="B376" s="408" t="s">
        <v>4844</v>
      </c>
      <c r="C376" s="111">
        <v>2.0969855799999999E-2</v>
      </c>
      <c r="D376" s="4" t="s">
        <v>1093</v>
      </c>
      <c r="E376" s="335">
        <v>565</v>
      </c>
      <c r="F376" s="385">
        <v>3.4242000000000002E-5</v>
      </c>
      <c r="G376" s="4" t="s">
        <v>1093</v>
      </c>
      <c r="H376" s="99">
        <v>-0.27471116800000001</v>
      </c>
      <c r="I376" s="217">
        <v>9.7830800000000005E-5</v>
      </c>
    </row>
    <row r="377" spans="1:9" ht="22.5" customHeight="1" x14ac:dyDescent="0.2">
      <c r="A377" s="94" t="s">
        <v>1506</v>
      </c>
      <c r="B377" s="408" t="s">
        <v>4845</v>
      </c>
      <c r="C377" s="111">
        <v>8.2191780800000003E-2</v>
      </c>
      <c r="D377" s="4" t="s">
        <v>1093</v>
      </c>
      <c r="E377" s="335">
        <v>56</v>
      </c>
      <c r="F377" s="385">
        <v>3.3938974000000001E-6</v>
      </c>
      <c r="G377" s="4" t="s">
        <v>1093</v>
      </c>
      <c r="H377" s="99">
        <v>-0.29113924099999999</v>
      </c>
      <c r="I377" s="217">
        <v>1.0514500000000001E-5</v>
      </c>
    </row>
    <row r="378" spans="1:9" ht="22.5" customHeight="1" x14ac:dyDescent="0.2">
      <c r="A378" s="94" t="s">
        <v>1507</v>
      </c>
      <c r="B378" s="408" t="s">
        <v>4846</v>
      </c>
      <c r="C378" s="111">
        <v>-0.3125</v>
      </c>
      <c r="D378" s="4" t="s">
        <v>1093</v>
      </c>
      <c r="E378" s="335">
        <v>16</v>
      </c>
      <c r="F378" s="385">
        <v>9.6968497999999994E-7</v>
      </c>
      <c r="G378" s="4" t="s">
        <v>1093</v>
      </c>
      <c r="H378" s="99">
        <v>0.4545454545</v>
      </c>
      <c r="I378" s="217">
        <v>-2.2857669999999999E-6</v>
      </c>
    </row>
    <row r="379" spans="1:9" ht="22.5" customHeight="1" x14ac:dyDescent="0.2">
      <c r="A379" s="94" t="s">
        <v>1508</v>
      </c>
      <c r="B379" s="408" t="s">
        <v>4847</v>
      </c>
      <c r="C379" s="111">
        <v>-6.0534590999999999E-2</v>
      </c>
      <c r="D379" s="4" t="s">
        <v>1093</v>
      </c>
      <c r="E379" s="335">
        <v>2064</v>
      </c>
      <c r="F379" s="385">
        <v>1.250894E-4</v>
      </c>
      <c r="G379" s="4" t="s">
        <v>1093</v>
      </c>
      <c r="H379" s="99">
        <v>-0.136401674</v>
      </c>
      <c r="I379" s="217">
        <v>1.4903200000000001E-4</v>
      </c>
    </row>
    <row r="380" spans="1:9" ht="22.5" customHeight="1" x14ac:dyDescent="0.2">
      <c r="A380" s="94" t="s">
        <v>1509</v>
      </c>
      <c r="B380" s="408" t="s">
        <v>4848</v>
      </c>
      <c r="C380" s="111">
        <v>7.8556263299999998E-2</v>
      </c>
      <c r="D380" s="4" t="s">
        <v>1093</v>
      </c>
      <c r="E380" s="335">
        <v>467</v>
      </c>
      <c r="F380" s="385">
        <v>2.8302699999999999E-5</v>
      </c>
      <c r="G380" s="4" t="s">
        <v>1093</v>
      </c>
      <c r="H380" s="99">
        <v>-8.0708661000000001E-2</v>
      </c>
      <c r="I380" s="217">
        <v>1.8743300000000001E-5</v>
      </c>
    </row>
    <row r="381" spans="1:9" ht="22.5" customHeight="1" x14ac:dyDescent="0.2">
      <c r="A381" s="94" t="s">
        <v>1510</v>
      </c>
      <c r="B381" s="408" t="s">
        <v>4849</v>
      </c>
      <c r="C381" s="111">
        <v>-4.3415339999999997E-2</v>
      </c>
      <c r="D381" s="4" t="s">
        <v>1093</v>
      </c>
      <c r="E381" s="335">
        <v>681</v>
      </c>
      <c r="F381" s="385">
        <v>4.1272200000000001E-5</v>
      </c>
      <c r="G381" s="4" t="s">
        <v>1093</v>
      </c>
      <c r="H381" s="99">
        <v>3.02571861E-2</v>
      </c>
      <c r="I381" s="217">
        <v>-9.1430659999999992E-6</v>
      </c>
    </row>
    <row r="382" spans="1:9" ht="22.5" customHeight="1" x14ac:dyDescent="0.2">
      <c r="A382" s="94" t="s">
        <v>1511</v>
      </c>
      <c r="B382" s="408" t="s">
        <v>4850</v>
      </c>
      <c r="C382" s="111">
        <v>4.5340050399999998E-2</v>
      </c>
      <c r="D382" s="4" t="s">
        <v>1093</v>
      </c>
      <c r="E382" s="335">
        <v>804</v>
      </c>
      <c r="F382" s="385">
        <v>4.8726700000000002E-5</v>
      </c>
      <c r="G382" s="4" t="s">
        <v>1093</v>
      </c>
      <c r="H382" s="99">
        <v>-3.1325301E-2</v>
      </c>
      <c r="I382" s="217">
        <v>1.1885999999999999E-5</v>
      </c>
    </row>
    <row r="383" spans="1:9" ht="22.5" customHeight="1" x14ac:dyDescent="0.2">
      <c r="A383" s="94" t="s">
        <v>1512</v>
      </c>
      <c r="B383" s="408" t="s">
        <v>4851</v>
      </c>
      <c r="C383" s="111">
        <v>-5.2376333999999997E-2</v>
      </c>
      <c r="D383" s="4" t="s">
        <v>1093</v>
      </c>
      <c r="E383" s="335">
        <v>1805</v>
      </c>
      <c r="F383" s="385">
        <v>1.093926E-4</v>
      </c>
      <c r="G383" s="4" t="s">
        <v>1093</v>
      </c>
      <c r="H383" s="99">
        <v>-7.6253838000000004E-2</v>
      </c>
      <c r="I383" s="217">
        <v>6.8115799999999996E-5</v>
      </c>
    </row>
    <row r="384" spans="1:9" ht="22.5" customHeight="1" x14ac:dyDescent="0.2">
      <c r="A384" s="94" t="s">
        <v>1513</v>
      </c>
      <c r="B384" s="408" t="s">
        <v>4852</v>
      </c>
      <c r="C384" s="111">
        <v>3.0227595999999999E-2</v>
      </c>
      <c r="D384" s="4" t="s">
        <v>1093</v>
      </c>
      <c r="E384" s="335">
        <v>2781</v>
      </c>
      <c r="F384" s="385">
        <v>1.685434E-4</v>
      </c>
      <c r="G384" s="4" t="s">
        <v>1093</v>
      </c>
      <c r="H384" s="99">
        <v>-4.0041422E-2</v>
      </c>
      <c r="I384" s="217">
        <v>5.3029799999999998E-5</v>
      </c>
    </row>
    <row r="385" spans="1:9" ht="22.5" customHeight="1" x14ac:dyDescent="0.2">
      <c r="A385" s="94" t="s">
        <v>1514</v>
      </c>
      <c r="B385" s="408" t="s">
        <v>4853</v>
      </c>
      <c r="C385" s="111">
        <v>-7.2796934999999993E-2</v>
      </c>
      <c r="D385" s="4" t="s">
        <v>1093</v>
      </c>
      <c r="E385" s="335">
        <v>1005</v>
      </c>
      <c r="F385" s="385">
        <v>6.0908300000000001E-5</v>
      </c>
      <c r="G385" s="4" t="s">
        <v>1093</v>
      </c>
      <c r="H385" s="99">
        <v>3.8223140500000002E-2</v>
      </c>
      <c r="I385" s="217">
        <v>-1.6915E-5</v>
      </c>
    </row>
    <row r="386" spans="1:9" ht="22.5" customHeight="1" x14ac:dyDescent="0.2">
      <c r="A386" s="94" t="s">
        <v>1515</v>
      </c>
      <c r="B386" s="408" t="s">
        <v>4854</v>
      </c>
      <c r="C386" s="111">
        <v>-5.5655296E-2</v>
      </c>
      <c r="D386" s="4" t="s">
        <v>1093</v>
      </c>
      <c r="E386" s="335">
        <v>471</v>
      </c>
      <c r="F386" s="385">
        <v>2.8545099999999999E-5</v>
      </c>
      <c r="G386" s="4" t="s">
        <v>1093</v>
      </c>
      <c r="H386" s="99">
        <v>-0.104562738</v>
      </c>
      <c r="I386" s="217">
        <v>2.5143400000000001E-5</v>
      </c>
    </row>
    <row r="387" spans="1:9" ht="22.5" customHeight="1" x14ac:dyDescent="0.2">
      <c r="A387" s="94" t="s">
        <v>1516</v>
      </c>
      <c r="B387" s="408" t="s">
        <v>4855</v>
      </c>
      <c r="C387" s="111">
        <v>9.4827586199999994E-2</v>
      </c>
      <c r="D387" s="4" t="s">
        <v>1093</v>
      </c>
      <c r="E387" s="335">
        <v>443</v>
      </c>
      <c r="F387" s="385">
        <v>2.6848200000000002E-5</v>
      </c>
      <c r="G387" s="4" t="s">
        <v>1093</v>
      </c>
      <c r="H387" s="99">
        <v>-0.127952756</v>
      </c>
      <c r="I387" s="217">
        <v>2.9714999999999999E-5</v>
      </c>
    </row>
    <row r="388" spans="1:9" ht="22.5" customHeight="1" x14ac:dyDescent="0.2">
      <c r="A388" s="94" t="s">
        <v>1517</v>
      </c>
      <c r="B388" s="408" t="s">
        <v>3962</v>
      </c>
      <c r="C388" s="111">
        <v>0.14384205580000001</v>
      </c>
      <c r="D388" s="4" t="s">
        <v>1093</v>
      </c>
      <c r="E388" s="335">
        <v>15921</v>
      </c>
      <c r="F388" s="385">
        <v>9.648972E-4</v>
      </c>
      <c r="G388" s="4" t="s">
        <v>1093</v>
      </c>
      <c r="H388" s="99">
        <v>-0.273013699</v>
      </c>
      <c r="I388" s="217">
        <v>2.7333195999999999E-3</v>
      </c>
    </row>
    <row r="389" spans="1:9" ht="22.5" customHeight="1" x14ac:dyDescent="0.2">
      <c r="A389" s="94" t="s">
        <v>1518</v>
      </c>
      <c r="B389" s="408" t="s">
        <v>3866</v>
      </c>
      <c r="C389" s="111">
        <v>-5.1245287E-2</v>
      </c>
      <c r="D389" s="4" t="s">
        <v>1093</v>
      </c>
      <c r="E389" s="335">
        <v>25498</v>
      </c>
      <c r="F389" s="385">
        <v>1.5453142E-3</v>
      </c>
      <c r="G389" s="4" t="s">
        <v>1093</v>
      </c>
      <c r="H389" s="99">
        <v>-0.524273294</v>
      </c>
      <c r="I389" s="217">
        <v>1.2846007899999999E-2</v>
      </c>
    </row>
    <row r="390" spans="1:9" ht="22.5" customHeight="1" x14ac:dyDescent="0.2">
      <c r="A390" s="94" t="s">
        <v>1519</v>
      </c>
      <c r="B390" s="408" t="s">
        <v>4856</v>
      </c>
      <c r="C390" s="111">
        <v>-9.4117646999999999E-2</v>
      </c>
      <c r="D390" s="4" t="s">
        <v>1093</v>
      </c>
      <c r="E390" s="335">
        <v>669</v>
      </c>
      <c r="F390" s="385">
        <v>4.0544999999999999E-5</v>
      </c>
      <c r="G390" s="4" t="s">
        <v>1093</v>
      </c>
      <c r="H390" s="99">
        <v>-3.4632034999999999E-2</v>
      </c>
      <c r="I390" s="217">
        <v>1.09717E-5</v>
      </c>
    </row>
    <row r="391" spans="1:9" ht="22.5" customHeight="1" x14ac:dyDescent="0.2">
      <c r="A391" s="94" t="s">
        <v>1520</v>
      </c>
      <c r="B391" s="408" t="s">
        <v>4857</v>
      </c>
      <c r="C391" s="111">
        <v>6.25E-2</v>
      </c>
      <c r="D391" s="4" t="s">
        <v>1093</v>
      </c>
      <c r="E391" s="335">
        <v>210</v>
      </c>
      <c r="F391" s="385">
        <v>1.2727100000000001E-5</v>
      </c>
      <c r="G391" s="4" t="s">
        <v>1093</v>
      </c>
      <c r="H391" s="99">
        <v>-0.117647059</v>
      </c>
      <c r="I391" s="217">
        <v>1.28003E-5</v>
      </c>
    </row>
    <row r="392" spans="1:9" ht="22.5" customHeight="1" x14ac:dyDescent="0.2">
      <c r="A392" s="94" t="s">
        <v>1521</v>
      </c>
      <c r="B392" s="408" t="s">
        <v>4858</v>
      </c>
      <c r="C392" s="111">
        <v>0.22784810129999999</v>
      </c>
      <c r="D392" s="4" t="s">
        <v>1093</v>
      </c>
      <c r="E392" s="335">
        <v>150</v>
      </c>
      <c r="F392" s="385">
        <v>9.0907966999999997E-6</v>
      </c>
      <c r="G392" s="4" t="s">
        <v>1093</v>
      </c>
      <c r="H392" s="99">
        <v>-0.226804124</v>
      </c>
      <c r="I392" s="217">
        <v>2.0114699999999999E-5</v>
      </c>
    </row>
    <row r="393" spans="1:9" ht="22.5" customHeight="1" x14ac:dyDescent="0.2">
      <c r="A393" s="94" t="s">
        <v>1522</v>
      </c>
      <c r="B393" s="408" t="s">
        <v>4859</v>
      </c>
      <c r="C393" s="111">
        <v>-5.4054053999999997E-2</v>
      </c>
      <c r="D393" s="4" t="s">
        <v>1093</v>
      </c>
      <c r="E393" s="335">
        <v>159</v>
      </c>
      <c r="F393" s="385">
        <v>9.6362444999999994E-6</v>
      </c>
      <c r="G393" s="4" t="s">
        <v>1093</v>
      </c>
      <c r="H393" s="99">
        <v>-9.1428571E-2</v>
      </c>
      <c r="I393" s="217">
        <v>7.3144528999999998E-6</v>
      </c>
    </row>
    <row r="394" spans="1:9" ht="33.75" customHeight="1" x14ac:dyDescent="0.2">
      <c r="A394" s="94" t="s">
        <v>1523</v>
      </c>
      <c r="B394" s="408" t="s">
        <v>4860</v>
      </c>
      <c r="C394" s="111">
        <v>2.1367521E-3</v>
      </c>
      <c r="D394" s="4" t="s">
        <v>1093</v>
      </c>
      <c r="E394" s="335">
        <v>427</v>
      </c>
      <c r="F394" s="385">
        <v>2.58785E-5</v>
      </c>
      <c r="G394" s="4" t="s">
        <v>1093</v>
      </c>
      <c r="H394" s="99">
        <v>-8.9552239000000006E-2</v>
      </c>
      <c r="I394" s="217">
        <v>1.92004E-5</v>
      </c>
    </row>
    <row r="395" spans="1:9" x14ac:dyDescent="0.2">
      <c r="A395" s="94" t="s">
        <v>1524</v>
      </c>
      <c r="B395" s="408" t="s">
        <v>4861</v>
      </c>
      <c r="C395" s="111">
        <v>-0.17344173399999999</v>
      </c>
      <c r="D395" s="4" t="s">
        <v>1093</v>
      </c>
      <c r="E395" s="335">
        <v>238</v>
      </c>
      <c r="F395" s="385">
        <v>1.44241E-5</v>
      </c>
      <c r="G395" s="4" t="s">
        <v>1093</v>
      </c>
      <c r="H395" s="99">
        <v>-0.21967213099999999</v>
      </c>
      <c r="I395" s="217">
        <v>3.0629300000000002E-5</v>
      </c>
    </row>
    <row r="396" spans="1:9" x14ac:dyDescent="0.2">
      <c r="A396" s="94" t="s">
        <v>1525</v>
      </c>
      <c r="B396" s="408" t="s">
        <v>4862</v>
      </c>
      <c r="C396" s="111">
        <v>-0.125</v>
      </c>
      <c r="D396" s="4" t="s">
        <v>1093</v>
      </c>
      <c r="E396" s="335">
        <v>32</v>
      </c>
      <c r="F396" s="385">
        <v>1.93937E-6</v>
      </c>
      <c r="G396" s="4" t="s">
        <v>1093</v>
      </c>
      <c r="H396" s="99">
        <v>0.14285714290000001</v>
      </c>
      <c r="I396" s="217">
        <v>-1.8286130000000001E-6</v>
      </c>
    </row>
    <row r="397" spans="1:9" x14ac:dyDescent="0.2">
      <c r="A397" s="94" t="s">
        <v>1526</v>
      </c>
      <c r="B397" s="408" t="s">
        <v>4863</v>
      </c>
      <c r="C397" s="111">
        <v>-0.23076923099999999</v>
      </c>
      <c r="D397" s="4" t="s">
        <v>1093</v>
      </c>
      <c r="E397" s="335">
        <v>22</v>
      </c>
      <c r="F397" s="385">
        <v>1.3333168E-6</v>
      </c>
      <c r="G397" s="4" t="s">
        <v>1093</v>
      </c>
      <c r="H397" s="99">
        <v>0.1</v>
      </c>
      <c r="I397" s="217">
        <v>-9.1430659999999999E-7</v>
      </c>
    </row>
    <row r="398" spans="1:9" x14ac:dyDescent="0.2">
      <c r="A398" s="94" t="s">
        <v>1527</v>
      </c>
      <c r="B398" s="408" t="s">
        <v>4864</v>
      </c>
      <c r="C398" s="111">
        <v>0.41379310339999997</v>
      </c>
      <c r="D398" s="4" t="s">
        <v>1093</v>
      </c>
      <c r="E398" s="335">
        <v>33</v>
      </c>
      <c r="F398" s="385">
        <v>1.9999753000000001E-6</v>
      </c>
      <c r="G398" s="4" t="s">
        <v>1093</v>
      </c>
      <c r="H398" s="99">
        <v>-0.19512195099999999</v>
      </c>
      <c r="I398" s="217">
        <v>3.6572264999999999E-6</v>
      </c>
    </row>
    <row r="399" spans="1:9" ht="22.5" customHeight="1" x14ac:dyDescent="0.2">
      <c r="A399" s="94" t="s">
        <v>1528</v>
      </c>
      <c r="B399" s="408" t="s">
        <v>4865</v>
      </c>
      <c r="C399" s="111">
        <v>3.6276849600000001E-2</v>
      </c>
      <c r="D399" s="4" t="s">
        <v>1093</v>
      </c>
      <c r="E399" s="335">
        <v>1783</v>
      </c>
      <c r="F399" s="385">
        <v>1.080593E-4</v>
      </c>
      <c r="G399" s="4" t="s">
        <v>1093</v>
      </c>
      <c r="H399" s="99">
        <v>-0.17871948400000001</v>
      </c>
      <c r="I399" s="217">
        <v>1.773755E-4</v>
      </c>
    </row>
    <row r="400" spans="1:9" ht="33.75" customHeight="1" x14ac:dyDescent="0.2">
      <c r="A400" s="94" t="s">
        <v>1529</v>
      </c>
      <c r="B400" s="408" t="s">
        <v>4866</v>
      </c>
      <c r="C400" s="111">
        <v>-5.2438101000000001E-2</v>
      </c>
      <c r="D400" s="4" t="s">
        <v>1093</v>
      </c>
      <c r="E400" s="335">
        <v>5123</v>
      </c>
      <c r="F400" s="385">
        <v>3.1048099999999998E-4</v>
      </c>
      <c r="G400" s="4" t="s">
        <v>1093</v>
      </c>
      <c r="H400" s="99">
        <v>-0.41544956599999999</v>
      </c>
      <c r="I400" s="217">
        <v>1.6644952000000001E-3</v>
      </c>
    </row>
    <row r="401" spans="1:9" ht="33.75" customHeight="1" x14ac:dyDescent="0.2">
      <c r="A401" s="94" t="s">
        <v>1530</v>
      </c>
      <c r="B401" s="408" t="s">
        <v>4867</v>
      </c>
      <c r="C401" s="111">
        <v>2.5316455700000001E-2</v>
      </c>
      <c r="D401" s="4" t="s">
        <v>1093</v>
      </c>
      <c r="E401" s="335">
        <v>113</v>
      </c>
      <c r="F401" s="385">
        <v>6.8484002000000002E-6</v>
      </c>
      <c r="G401" s="4" t="s">
        <v>1093</v>
      </c>
      <c r="H401" s="99">
        <v>-0.30246913600000003</v>
      </c>
      <c r="I401" s="217">
        <v>2.24005E-5</v>
      </c>
    </row>
    <row r="402" spans="1:9" ht="33.75" customHeight="1" x14ac:dyDescent="0.2">
      <c r="A402" s="94" t="s">
        <v>1531</v>
      </c>
      <c r="B402" s="408" t="s">
        <v>4868</v>
      </c>
      <c r="C402" s="111">
        <v>0.39130434780000001</v>
      </c>
      <c r="D402" s="4" t="s">
        <v>1093</v>
      </c>
      <c r="E402" s="335">
        <v>22</v>
      </c>
      <c r="F402" s="385">
        <v>1.3333168E-6</v>
      </c>
      <c r="G402" s="4" t="s">
        <v>1093</v>
      </c>
      <c r="H402" s="99">
        <v>-0.3125</v>
      </c>
      <c r="I402" s="217">
        <v>4.5715331000000004E-6</v>
      </c>
    </row>
    <row r="403" spans="1:9" ht="33.75" customHeight="1" x14ac:dyDescent="0.2">
      <c r="A403" s="94" t="s">
        <v>1532</v>
      </c>
      <c r="B403" s="408" t="s">
        <v>4869</v>
      </c>
      <c r="C403" s="111">
        <v>-0.3</v>
      </c>
      <c r="D403" s="4" t="s">
        <v>1093</v>
      </c>
      <c r="E403" s="335">
        <v>11</v>
      </c>
      <c r="F403" s="385">
        <v>6.6665841999999995E-7</v>
      </c>
      <c r="G403" s="4" t="s">
        <v>1093</v>
      </c>
      <c r="H403" s="99">
        <v>0.57142857140000003</v>
      </c>
      <c r="I403" s="217">
        <v>-1.8286130000000001E-6</v>
      </c>
    </row>
    <row r="404" spans="1:9" ht="33.75" customHeight="1" x14ac:dyDescent="0.2">
      <c r="A404" s="94" t="s">
        <v>1533</v>
      </c>
      <c r="B404" s="408" t="s">
        <v>4870</v>
      </c>
      <c r="C404" s="111">
        <v>1.26418815E-2</v>
      </c>
      <c r="D404" s="4" t="s">
        <v>1093</v>
      </c>
      <c r="E404" s="335">
        <v>230169</v>
      </c>
      <c r="F404" s="385">
        <v>1.39494639E-2</v>
      </c>
      <c r="G404" s="4" t="s">
        <v>1093</v>
      </c>
      <c r="H404" s="99">
        <v>-0.273465613</v>
      </c>
      <c r="I404" s="217">
        <v>3.9605476700000003E-2</v>
      </c>
    </row>
    <row r="405" spans="1:9" ht="22.5" customHeight="1" x14ac:dyDescent="0.2">
      <c r="A405" s="94" t="s">
        <v>1534</v>
      </c>
      <c r="B405" s="408" t="s">
        <v>3965</v>
      </c>
      <c r="C405" s="111">
        <v>2.1073850099999999E-2</v>
      </c>
      <c r="D405" s="4" t="s">
        <v>1093</v>
      </c>
      <c r="E405" s="335">
        <v>19512</v>
      </c>
      <c r="F405" s="385">
        <v>1.1825308000000001E-3</v>
      </c>
      <c r="G405" s="4" t="s">
        <v>1093</v>
      </c>
      <c r="H405" s="99">
        <v>-0.124551328</v>
      </c>
      <c r="I405" s="217">
        <v>1.2690576000000001E-3</v>
      </c>
    </row>
    <row r="406" spans="1:9" ht="22.5" customHeight="1" x14ac:dyDescent="0.2">
      <c r="A406" s="94" t="s">
        <v>1535</v>
      </c>
      <c r="B406" s="408" t="s">
        <v>3966</v>
      </c>
      <c r="C406" s="111">
        <v>-2.9181301999999999E-2</v>
      </c>
      <c r="D406" s="4" t="s">
        <v>1093</v>
      </c>
      <c r="E406" s="335">
        <v>5822</v>
      </c>
      <c r="F406" s="385">
        <v>3.5284409999999998E-4</v>
      </c>
      <c r="G406" s="4" t="s">
        <v>1093</v>
      </c>
      <c r="H406" s="99">
        <v>-0.18981352600000001</v>
      </c>
      <c r="I406" s="217">
        <v>6.2355709999999999E-4</v>
      </c>
    </row>
    <row r="407" spans="1:9" ht="22.5" customHeight="1" x14ac:dyDescent="0.2">
      <c r="A407" s="94" t="s">
        <v>1536</v>
      </c>
      <c r="B407" s="408" t="s">
        <v>4871</v>
      </c>
      <c r="C407" s="111">
        <v>8.8969258600000004E-2</v>
      </c>
      <c r="D407" s="4" t="s">
        <v>1093</v>
      </c>
      <c r="E407" s="335">
        <v>2573</v>
      </c>
      <c r="F407" s="385">
        <v>1.5593749999999999E-4</v>
      </c>
      <c r="G407" s="4" t="s">
        <v>1093</v>
      </c>
      <c r="H407" s="99">
        <v>-0.14546662199999999</v>
      </c>
      <c r="I407" s="217">
        <v>2.002331E-4</v>
      </c>
    </row>
    <row r="408" spans="1:9" ht="22.5" customHeight="1" x14ac:dyDescent="0.2">
      <c r="A408" s="94" t="s">
        <v>1537</v>
      </c>
      <c r="B408" s="408" t="s">
        <v>4872</v>
      </c>
      <c r="C408" s="111">
        <v>-1.552795E-2</v>
      </c>
      <c r="D408" s="4" t="s">
        <v>1093</v>
      </c>
      <c r="E408" s="335">
        <v>305</v>
      </c>
      <c r="F408" s="385">
        <v>1.8484599999999999E-5</v>
      </c>
      <c r="G408" s="4" t="s">
        <v>1093</v>
      </c>
      <c r="H408" s="99">
        <v>-3.7854890000000002E-2</v>
      </c>
      <c r="I408" s="217">
        <v>5.4858396999999997E-6</v>
      </c>
    </row>
    <row r="409" spans="1:9" ht="22.5" customHeight="1" x14ac:dyDescent="0.2">
      <c r="A409" s="94" t="s">
        <v>1538</v>
      </c>
      <c r="B409" s="408" t="s">
        <v>4873</v>
      </c>
      <c r="C409" s="111">
        <v>6.4638783300000002E-2</v>
      </c>
      <c r="D409" s="4" t="s">
        <v>1093</v>
      </c>
      <c r="E409" s="335">
        <v>277</v>
      </c>
      <c r="F409" s="385">
        <v>1.6787699999999999E-5</v>
      </c>
      <c r="G409" s="4" t="s">
        <v>1093</v>
      </c>
      <c r="H409" s="99">
        <v>-1.0714286E-2</v>
      </c>
      <c r="I409" s="217">
        <v>1.3714598999999999E-6</v>
      </c>
    </row>
    <row r="410" spans="1:9" ht="22.5" customHeight="1" x14ac:dyDescent="0.2">
      <c r="A410" s="94" t="s">
        <v>1539</v>
      </c>
      <c r="B410" s="408" t="s">
        <v>4874</v>
      </c>
      <c r="C410" s="111">
        <v>6.25E-2</v>
      </c>
      <c r="D410" s="4" t="s">
        <v>1093</v>
      </c>
      <c r="E410" s="335">
        <v>28</v>
      </c>
      <c r="F410" s="385">
        <v>1.6969487000000001E-6</v>
      </c>
      <c r="G410" s="4" t="s">
        <v>1093</v>
      </c>
      <c r="H410" s="99">
        <v>-0.17647058800000001</v>
      </c>
      <c r="I410" s="217">
        <v>2.7429197999999999E-6</v>
      </c>
    </row>
    <row r="411" spans="1:9" ht="22.5" customHeight="1" x14ac:dyDescent="0.2">
      <c r="A411" s="94" t="s">
        <v>1540</v>
      </c>
      <c r="B411" s="408" t="s">
        <v>4875</v>
      </c>
      <c r="C411" s="111">
        <v>-1.1019930000000001E-2</v>
      </c>
      <c r="D411" s="4" t="s">
        <v>1093</v>
      </c>
      <c r="E411" s="335">
        <v>6081</v>
      </c>
      <c r="F411" s="385">
        <v>3.6854089999999997E-4</v>
      </c>
      <c r="G411" s="4" t="s">
        <v>1093</v>
      </c>
      <c r="H411" s="99">
        <v>-0.27916074000000002</v>
      </c>
      <c r="I411" s="217">
        <v>1.076596E-3</v>
      </c>
    </row>
    <row r="412" spans="1:9" ht="33.75" customHeight="1" x14ac:dyDescent="0.2">
      <c r="A412" s="94" t="s">
        <v>1541</v>
      </c>
      <c r="B412" s="408" t="s">
        <v>4876</v>
      </c>
      <c r="C412" s="111">
        <v>-1.5821647000000001E-2</v>
      </c>
      <c r="D412" s="4" t="s">
        <v>1093</v>
      </c>
      <c r="E412" s="335">
        <v>6718</v>
      </c>
      <c r="F412" s="385">
        <v>4.071465E-4</v>
      </c>
      <c r="G412" s="4" t="s">
        <v>1093</v>
      </c>
      <c r="H412" s="99">
        <v>-0.38637194000000002</v>
      </c>
      <c r="I412" s="217">
        <v>1.9337585E-3</v>
      </c>
    </row>
    <row r="413" spans="1:9" ht="33.75" customHeight="1" x14ac:dyDescent="0.2">
      <c r="A413" s="94" t="s">
        <v>1542</v>
      </c>
      <c r="B413" s="408" t="s">
        <v>4877</v>
      </c>
      <c r="C413" s="111">
        <v>0.1008438819</v>
      </c>
      <c r="D413" s="4" t="s">
        <v>1093</v>
      </c>
      <c r="E413" s="335">
        <v>1835</v>
      </c>
      <c r="F413" s="385">
        <v>1.112107E-4</v>
      </c>
      <c r="G413" s="4" t="s">
        <v>1093</v>
      </c>
      <c r="H413" s="99">
        <v>-0.296665389</v>
      </c>
      <c r="I413" s="217">
        <v>3.5383670000000003E-4</v>
      </c>
    </row>
    <row r="414" spans="1:9" ht="33.75" customHeight="1" x14ac:dyDescent="0.2">
      <c r="A414" s="94" t="s">
        <v>1543</v>
      </c>
      <c r="B414" s="408" t="s">
        <v>4878</v>
      </c>
      <c r="C414" s="111">
        <v>0.2249240122</v>
      </c>
      <c r="D414" s="4" t="s">
        <v>1093</v>
      </c>
      <c r="E414" s="335">
        <v>244</v>
      </c>
      <c r="F414" s="385">
        <v>1.4787700000000001E-5</v>
      </c>
      <c r="G414" s="4" t="s">
        <v>1093</v>
      </c>
      <c r="H414" s="99">
        <v>-0.39454094299999998</v>
      </c>
      <c r="I414" s="217">
        <v>7.2687400000000005E-5</v>
      </c>
    </row>
    <row r="415" spans="1:9" ht="33.75" customHeight="1" x14ac:dyDescent="0.2">
      <c r="A415" s="94" t="s">
        <v>1544</v>
      </c>
      <c r="B415" s="408" t="s">
        <v>4879</v>
      </c>
      <c r="C415" s="111">
        <v>-9.8484848E-2</v>
      </c>
      <c r="D415" s="4" t="s">
        <v>1093</v>
      </c>
      <c r="E415" s="335">
        <v>70</v>
      </c>
      <c r="F415" s="385">
        <v>4.2423717999999996E-6</v>
      </c>
      <c r="G415" s="4" t="s">
        <v>1093</v>
      </c>
      <c r="H415" s="99">
        <v>-0.41176470599999998</v>
      </c>
      <c r="I415" s="217">
        <v>2.24005E-5</v>
      </c>
    </row>
    <row r="416" spans="1:9" ht="33.75" customHeight="1" x14ac:dyDescent="0.2">
      <c r="A416" s="94" t="s">
        <v>1545</v>
      </c>
      <c r="B416" s="408" t="s">
        <v>4880</v>
      </c>
      <c r="C416" s="111">
        <v>0.1504937334</v>
      </c>
      <c r="D416" s="4" t="s">
        <v>1093</v>
      </c>
      <c r="E416" s="335">
        <v>13979</v>
      </c>
      <c r="F416" s="385">
        <v>8.472016E-4</v>
      </c>
      <c r="G416" s="4" t="s">
        <v>1093</v>
      </c>
      <c r="H416" s="99">
        <v>-0.42316579999999998</v>
      </c>
      <c r="I416" s="217">
        <v>4.6881071999999996E-3</v>
      </c>
    </row>
    <row r="417" spans="1:9" ht="33.75" customHeight="1" x14ac:dyDescent="0.2">
      <c r="A417" s="94" t="s">
        <v>1546</v>
      </c>
      <c r="B417" s="408" t="s">
        <v>4881</v>
      </c>
      <c r="C417" s="111">
        <v>-0.120592593</v>
      </c>
      <c r="D417" s="4" t="s">
        <v>1093</v>
      </c>
      <c r="E417" s="335">
        <v>1941</v>
      </c>
      <c r="F417" s="385">
        <v>1.176349E-4</v>
      </c>
      <c r="G417" s="4" t="s">
        <v>1093</v>
      </c>
      <c r="H417" s="99">
        <v>-0.346024259</v>
      </c>
      <c r="I417" s="217">
        <v>4.6949639999999999E-4</v>
      </c>
    </row>
    <row r="418" spans="1:9" ht="33.75" customHeight="1" x14ac:dyDescent="0.2">
      <c r="A418" s="94" t="s">
        <v>1547</v>
      </c>
      <c r="B418" s="408" t="s">
        <v>4882</v>
      </c>
      <c r="C418" s="111">
        <v>-6.9252080000000004E-3</v>
      </c>
      <c r="D418" s="4" t="s">
        <v>1093</v>
      </c>
      <c r="E418" s="335">
        <v>1029</v>
      </c>
      <c r="F418" s="385">
        <v>6.2362900000000006E-5</v>
      </c>
      <c r="G418" s="4" t="s">
        <v>1093</v>
      </c>
      <c r="H418" s="99">
        <v>-0.28242677799999999</v>
      </c>
      <c r="I418" s="217">
        <v>1.8514709999999999E-4</v>
      </c>
    </row>
    <row r="419" spans="1:9" ht="33.75" customHeight="1" x14ac:dyDescent="0.2">
      <c r="A419" s="94" t="s">
        <v>1548</v>
      </c>
      <c r="B419" s="408" t="s">
        <v>4883</v>
      </c>
      <c r="C419" s="111">
        <v>0.24833333329999999</v>
      </c>
      <c r="D419" s="4" t="s">
        <v>1093</v>
      </c>
      <c r="E419" s="335">
        <v>427</v>
      </c>
      <c r="F419" s="385">
        <v>2.58785E-5</v>
      </c>
      <c r="G419" s="4" t="s">
        <v>1093</v>
      </c>
      <c r="H419" s="99">
        <v>-0.429906542</v>
      </c>
      <c r="I419" s="217">
        <v>1.4720339999999999E-4</v>
      </c>
    </row>
    <row r="420" spans="1:9" ht="33.75" customHeight="1" x14ac:dyDescent="0.2">
      <c r="A420" s="94" t="s">
        <v>1549</v>
      </c>
      <c r="B420" s="408" t="s">
        <v>4884</v>
      </c>
      <c r="C420" s="111">
        <v>-9.6000000000000002E-2</v>
      </c>
      <c r="D420" s="4" t="s">
        <v>1093</v>
      </c>
      <c r="E420" s="335">
        <v>365</v>
      </c>
      <c r="F420" s="385">
        <v>2.21209E-5</v>
      </c>
      <c r="G420" s="4" t="s">
        <v>1093</v>
      </c>
      <c r="H420" s="99">
        <v>-0.19247787599999999</v>
      </c>
      <c r="I420" s="217">
        <v>3.9772299999999999E-5</v>
      </c>
    </row>
    <row r="421" spans="1:9" ht="33.75" customHeight="1" x14ac:dyDescent="0.2">
      <c r="A421" s="94" t="s">
        <v>1550</v>
      </c>
      <c r="B421" s="408" t="s">
        <v>4885</v>
      </c>
      <c r="C421" s="111">
        <v>5.1882137299999999E-2</v>
      </c>
      <c r="D421" s="4" t="s">
        <v>1093</v>
      </c>
      <c r="E421" s="335">
        <v>6891</v>
      </c>
      <c r="F421" s="385">
        <v>4.1763119999999997E-4</v>
      </c>
      <c r="G421" s="4" t="s">
        <v>1093</v>
      </c>
      <c r="H421" s="99">
        <v>-7.6397266000000005E-2</v>
      </c>
      <c r="I421" s="217">
        <v>2.6057739999999998E-4</v>
      </c>
    </row>
    <row r="422" spans="1:9" x14ac:dyDescent="0.2">
      <c r="A422" s="94" t="s">
        <v>1551</v>
      </c>
      <c r="B422" s="408" t="s">
        <v>4886</v>
      </c>
      <c r="C422" s="111">
        <v>-6.2666666999999995E-2</v>
      </c>
      <c r="D422" s="4" t="s">
        <v>1093</v>
      </c>
      <c r="E422" s="335">
        <v>6677</v>
      </c>
      <c r="F422" s="385">
        <v>4.0466169999999997E-4</v>
      </c>
      <c r="G422" s="4" t="s">
        <v>1093</v>
      </c>
      <c r="H422" s="99">
        <v>-0.20851114300000001</v>
      </c>
      <c r="I422" s="217">
        <v>8.0413269999999996E-4</v>
      </c>
    </row>
    <row r="423" spans="1:9" x14ac:dyDescent="0.2">
      <c r="A423" s="94" t="s">
        <v>1552</v>
      </c>
      <c r="B423" s="408" t="s">
        <v>4887</v>
      </c>
      <c r="C423" s="111">
        <v>-2.3350846000000001E-2</v>
      </c>
      <c r="D423" s="4" t="s">
        <v>1093</v>
      </c>
      <c r="E423" s="335">
        <v>4142</v>
      </c>
      <c r="F423" s="385">
        <v>2.5102719999999998E-4</v>
      </c>
      <c r="G423" s="4" t="s">
        <v>1093</v>
      </c>
      <c r="H423" s="99">
        <v>-0.174736003</v>
      </c>
      <c r="I423" s="217">
        <v>4.009234E-4</v>
      </c>
    </row>
    <row r="424" spans="1:9" x14ac:dyDescent="0.2">
      <c r="A424" s="94" t="s">
        <v>1553</v>
      </c>
      <c r="B424" s="408" t="s">
        <v>4888</v>
      </c>
      <c r="C424" s="111">
        <v>3.9017673000000001E-3</v>
      </c>
      <c r="D424" s="4" t="s">
        <v>1093</v>
      </c>
      <c r="E424" s="335">
        <v>3742</v>
      </c>
      <c r="F424" s="385">
        <v>2.267851E-4</v>
      </c>
      <c r="G424" s="4" t="s">
        <v>1093</v>
      </c>
      <c r="H424" s="99">
        <v>-0.144490169</v>
      </c>
      <c r="I424" s="217">
        <v>2.889209E-4</v>
      </c>
    </row>
    <row r="425" spans="1:9" x14ac:dyDescent="0.2">
      <c r="A425" s="94" t="s">
        <v>1554</v>
      </c>
      <c r="B425" s="408" t="s">
        <v>4889</v>
      </c>
      <c r="C425" s="111">
        <v>0.1056910569</v>
      </c>
      <c r="D425" s="4" t="s">
        <v>1093</v>
      </c>
      <c r="E425" s="335">
        <v>102</v>
      </c>
      <c r="F425" s="385">
        <v>6.1817417999999996E-6</v>
      </c>
      <c r="G425" s="4" t="s">
        <v>1093</v>
      </c>
      <c r="H425" s="99">
        <v>-0.25</v>
      </c>
      <c r="I425" s="217">
        <v>1.5543200000000001E-5</v>
      </c>
    </row>
    <row r="426" spans="1:9" x14ac:dyDescent="0.2">
      <c r="A426" s="94" t="s">
        <v>1555</v>
      </c>
      <c r="B426" s="408" t="s">
        <v>4890</v>
      </c>
      <c r="C426" s="111">
        <v>5.5575702599999999E-2</v>
      </c>
      <c r="D426" s="4" t="s">
        <v>1093</v>
      </c>
      <c r="E426" s="335">
        <v>20915</v>
      </c>
      <c r="F426" s="385">
        <v>1.2675601000000001E-3</v>
      </c>
      <c r="G426" s="4" t="s">
        <v>1093</v>
      </c>
      <c r="H426" s="99">
        <v>-0.101820837</v>
      </c>
      <c r="I426" s="217">
        <v>1.0839104999999999E-3</v>
      </c>
    </row>
    <row r="427" spans="1:9" x14ac:dyDescent="0.2">
      <c r="A427" s="94" t="s">
        <v>1556</v>
      </c>
      <c r="B427" s="408" t="s">
        <v>4891</v>
      </c>
      <c r="C427" s="111">
        <v>-0.111111111</v>
      </c>
      <c r="D427" s="4" t="s">
        <v>1093</v>
      </c>
      <c r="E427" s="335">
        <v>1568</v>
      </c>
      <c r="F427" s="385">
        <v>9.5029099999999994E-5</v>
      </c>
      <c r="G427" s="4" t="s">
        <v>1093</v>
      </c>
      <c r="H427" s="99">
        <v>-0.23735408599999999</v>
      </c>
      <c r="I427" s="217">
        <v>2.2309080000000001E-4</v>
      </c>
    </row>
    <row r="428" spans="1:9" x14ac:dyDescent="0.2">
      <c r="A428" s="94" t="s">
        <v>1557</v>
      </c>
      <c r="B428" s="408" t="s">
        <v>4892</v>
      </c>
      <c r="C428" s="111">
        <v>-1.8625561999999998E-2</v>
      </c>
      <c r="D428" s="4" t="s">
        <v>1093</v>
      </c>
      <c r="E428" s="335">
        <v>1244</v>
      </c>
      <c r="F428" s="385">
        <v>7.5393000000000001E-5</v>
      </c>
      <c r="G428" s="4" t="s">
        <v>1093</v>
      </c>
      <c r="H428" s="99">
        <v>-0.18586387400000001</v>
      </c>
      <c r="I428" s="217">
        <v>1.2983149999999999E-4</v>
      </c>
    </row>
    <row r="429" spans="1:9" x14ac:dyDescent="0.2">
      <c r="A429" s="94" t="s">
        <v>1558</v>
      </c>
      <c r="B429" s="408" t="s">
        <v>4893</v>
      </c>
      <c r="C429" s="111">
        <v>-6.3157895000000006E-2</v>
      </c>
      <c r="D429" s="4" t="s">
        <v>1093</v>
      </c>
      <c r="E429" s="335">
        <v>304</v>
      </c>
      <c r="F429" s="385">
        <v>1.8423999999999998E-5</v>
      </c>
      <c r="G429" s="4" t="s">
        <v>1093</v>
      </c>
      <c r="H429" s="99">
        <v>-0.14606741600000001</v>
      </c>
      <c r="I429" s="217">
        <v>2.3771999999999999E-5</v>
      </c>
    </row>
    <row r="430" spans="1:9" x14ac:dyDescent="0.2">
      <c r="A430" s="94" t="s">
        <v>1559</v>
      </c>
      <c r="B430" s="408" t="s">
        <v>4894</v>
      </c>
      <c r="C430" s="111">
        <v>-0.23214285700000001</v>
      </c>
      <c r="D430" s="4" t="s">
        <v>1093</v>
      </c>
      <c r="E430" s="335">
        <v>47</v>
      </c>
      <c r="F430" s="385">
        <v>2.8484496000000001E-6</v>
      </c>
      <c r="G430" s="4" t="s">
        <v>1093</v>
      </c>
      <c r="H430" s="99">
        <v>9.3023255799999996E-2</v>
      </c>
      <c r="I430" s="217">
        <v>-1.8286130000000001E-6</v>
      </c>
    </row>
    <row r="431" spans="1:9" x14ac:dyDescent="0.2">
      <c r="A431" s="94" t="s">
        <v>1560</v>
      </c>
      <c r="B431" s="408" t="s">
        <v>4895</v>
      </c>
      <c r="C431" s="111">
        <v>7.5432881999999996E-3</v>
      </c>
      <c r="D431" s="4" t="s">
        <v>1093</v>
      </c>
      <c r="E431" s="335">
        <v>5155</v>
      </c>
      <c r="F431" s="385">
        <v>3.1242040000000002E-4</v>
      </c>
      <c r="G431" s="4" t="s">
        <v>1093</v>
      </c>
      <c r="H431" s="99">
        <v>-0.122851795</v>
      </c>
      <c r="I431" s="217">
        <v>3.300647E-4</v>
      </c>
    </row>
    <row r="432" spans="1:9" ht="22.5" customHeight="1" x14ac:dyDescent="0.2">
      <c r="A432" s="94" t="s">
        <v>1561</v>
      </c>
      <c r="B432" s="408" t="s">
        <v>4896</v>
      </c>
      <c r="C432" s="111">
        <v>-6.0687960999999999E-2</v>
      </c>
      <c r="D432" s="4" t="s">
        <v>1093</v>
      </c>
      <c r="E432" s="335">
        <v>6871</v>
      </c>
      <c r="F432" s="385">
        <v>4.1641909999999999E-4</v>
      </c>
      <c r="G432" s="4" t="s">
        <v>1093</v>
      </c>
      <c r="H432" s="99">
        <v>-0.101360188</v>
      </c>
      <c r="I432" s="217">
        <v>3.5429379999999999E-4</v>
      </c>
    </row>
    <row r="433" spans="1:9" ht="22.5" customHeight="1" x14ac:dyDescent="0.2">
      <c r="A433" s="94" t="s">
        <v>1562</v>
      </c>
      <c r="B433" s="408" t="s">
        <v>4897</v>
      </c>
      <c r="C433" s="111">
        <v>3.4965034999999999E-3</v>
      </c>
      <c r="D433" s="4" t="s">
        <v>1093</v>
      </c>
      <c r="E433" s="335">
        <v>1231</v>
      </c>
      <c r="F433" s="385">
        <v>7.4605100000000002E-5</v>
      </c>
      <c r="G433" s="4" t="s">
        <v>1093</v>
      </c>
      <c r="H433" s="99">
        <v>-0.142160279</v>
      </c>
      <c r="I433" s="217">
        <v>9.3259300000000003E-5</v>
      </c>
    </row>
    <row r="434" spans="1:9" ht="22.5" customHeight="1" x14ac:dyDescent="0.2">
      <c r="A434" s="94" t="s">
        <v>1563</v>
      </c>
      <c r="B434" s="408" t="s">
        <v>4898</v>
      </c>
      <c r="C434" s="111">
        <v>-2.4085637999999999E-2</v>
      </c>
      <c r="D434" s="4" t="s">
        <v>1093</v>
      </c>
      <c r="E434" s="335">
        <v>1941</v>
      </c>
      <c r="F434" s="385">
        <v>1.176349E-4</v>
      </c>
      <c r="G434" s="4" t="s">
        <v>1093</v>
      </c>
      <c r="H434" s="99">
        <v>-0.112888483</v>
      </c>
      <c r="I434" s="217">
        <v>1.129169E-4</v>
      </c>
    </row>
    <row r="435" spans="1:9" ht="22.5" customHeight="1" x14ac:dyDescent="0.2">
      <c r="A435" s="94" t="s">
        <v>1564</v>
      </c>
      <c r="B435" s="408" t="s">
        <v>4899</v>
      </c>
      <c r="C435" s="111">
        <v>6.25E-2</v>
      </c>
      <c r="D435" s="4" t="s">
        <v>1093</v>
      </c>
      <c r="E435" s="335">
        <v>1169</v>
      </c>
      <c r="F435" s="385">
        <v>7.0847599999999996E-5</v>
      </c>
      <c r="G435" s="4" t="s">
        <v>1093</v>
      </c>
      <c r="H435" s="99">
        <v>-0.106951872</v>
      </c>
      <c r="I435" s="217">
        <v>6.4001499999999994E-5</v>
      </c>
    </row>
    <row r="436" spans="1:9" ht="33.75" customHeight="1" x14ac:dyDescent="0.2">
      <c r="A436" s="94" t="s">
        <v>1565</v>
      </c>
      <c r="B436" s="408" t="s">
        <v>4900</v>
      </c>
      <c r="C436" s="111">
        <v>2.85714286E-2</v>
      </c>
      <c r="D436" s="4" t="s">
        <v>1093</v>
      </c>
      <c r="E436" s="335">
        <v>995</v>
      </c>
      <c r="F436" s="385">
        <v>6.03023E-5</v>
      </c>
      <c r="G436" s="4" t="s">
        <v>1093</v>
      </c>
      <c r="H436" s="99">
        <v>-7.8703703999999999E-2</v>
      </c>
      <c r="I436" s="217">
        <v>3.8858E-5</v>
      </c>
    </row>
    <row r="437" spans="1:9" ht="33.75" customHeight="1" x14ac:dyDescent="0.2">
      <c r="A437" s="94" t="s">
        <v>1566</v>
      </c>
      <c r="B437" s="408" t="s">
        <v>4901</v>
      </c>
      <c r="C437" s="111">
        <v>-8.2317073000000004E-2</v>
      </c>
      <c r="D437" s="4" t="s">
        <v>1093</v>
      </c>
      <c r="E437" s="335">
        <v>793</v>
      </c>
      <c r="F437" s="385">
        <v>4.8059999999999997E-5</v>
      </c>
      <c r="G437" s="4" t="s">
        <v>1093</v>
      </c>
      <c r="H437" s="99">
        <v>-0.121816168</v>
      </c>
      <c r="I437" s="217">
        <v>5.0286900000000001E-5</v>
      </c>
    </row>
    <row r="438" spans="1:9" ht="33.75" customHeight="1" x14ac:dyDescent="0.2">
      <c r="A438" s="94" t="s">
        <v>1567</v>
      </c>
      <c r="B438" s="408" t="s">
        <v>4902</v>
      </c>
      <c r="C438" s="111">
        <v>7.0175439000000001E-3</v>
      </c>
      <c r="D438" s="4" t="s">
        <v>1093</v>
      </c>
      <c r="E438" s="335">
        <v>255</v>
      </c>
      <c r="F438" s="385">
        <v>1.5454399999999999E-5</v>
      </c>
      <c r="G438" s="4" t="s">
        <v>1093</v>
      </c>
      <c r="H438" s="99">
        <v>-0.111498258</v>
      </c>
      <c r="I438" s="217">
        <v>1.46289E-5</v>
      </c>
    </row>
    <row r="439" spans="1:9" ht="33.75" customHeight="1" x14ac:dyDescent="0.2">
      <c r="A439" s="94" t="s">
        <v>1568</v>
      </c>
      <c r="B439" s="408" t="s">
        <v>4903</v>
      </c>
      <c r="C439" s="111">
        <v>-1.2269939000000001E-2</v>
      </c>
      <c r="D439" s="4" t="s">
        <v>1093</v>
      </c>
      <c r="E439" s="335">
        <v>152</v>
      </c>
      <c r="F439" s="385">
        <v>9.2120072999999999E-6</v>
      </c>
      <c r="G439" s="4" t="s">
        <v>1093</v>
      </c>
      <c r="H439" s="99">
        <v>-5.5900620999999998E-2</v>
      </c>
      <c r="I439" s="217">
        <v>4.1143798000000004E-6</v>
      </c>
    </row>
    <row r="440" spans="1:9" ht="33.75" customHeight="1" x14ac:dyDescent="0.2">
      <c r="A440" s="94" t="s">
        <v>1569</v>
      </c>
      <c r="B440" s="408" t="s">
        <v>4904</v>
      </c>
      <c r="C440" s="111">
        <v>0.16</v>
      </c>
      <c r="D440" s="4" t="s">
        <v>1093</v>
      </c>
      <c r="E440" s="335">
        <v>45</v>
      </c>
      <c r="F440" s="385">
        <v>2.7272389999999999E-6</v>
      </c>
      <c r="G440" s="4" t="s">
        <v>1093</v>
      </c>
      <c r="H440" s="99">
        <v>-0.22413793100000001</v>
      </c>
      <c r="I440" s="217">
        <v>5.9429929999999997E-6</v>
      </c>
    </row>
    <row r="441" spans="1:9" ht="33.75" customHeight="1" x14ac:dyDescent="0.2">
      <c r="A441" s="94" t="s">
        <v>1570</v>
      </c>
      <c r="B441" s="408" t="s">
        <v>4905</v>
      </c>
      <c r="C441" s="111">
        <v>1.2776831E-3</v>
      </c>
      <c r="D441" s="4" t="s">
        <v>1093</v>
      </c>
      <c r="E441" s="335">
        <v>1863</v>
      </c>
      <c r="F441" s="385">
        <v>1.129077E-4</v>
      </c>
      <c r="G441" s="4" t="s">
        <v>1093</v>
      </c>
      <c r="H441" s="99">
        <v>-0.20757124599999999</v>
      </c>
      <c r="I441" s="217">
        <v>2.2309080000000001E-4</v>
      </c>
    </row>
    <row r="442" spans="1:9" ht="33.75" customHeight="1" x14ac:dyDescent="0.2">
      <c r="A442" s="94" t="s">
        <v>1571</v>
      </c>
      <c r="B442" s="408" t="s">
        <v>4906</v>
      </c>
      <c r="C442" s="111">
        <v>-8.9302923000000006E-2</v>
      </c>
      <c r="D442" s="4" t="s">
        <v>1093</v>
      </c>
      <c r="E442" s="335">
        <v>2196</v>
      </c>
      <c r="F442" s="385">
        <v>1.3308929999999999E-4</v>
      </c>
      <c r="G442" s="4" t="s">
        <v>1093</v>
      </c>
      <c r="H442" s="99">
        <v>-0.225396825</v>
      </c>
      <c r="I442" s="217">
        <v>2.92121E-4</v>
      </c>
    </row>
    <row r="443" spans="1:9" ht="33.75" customHeight="1" x14ac:dyDescent="0.2">
      <c r="A443" s="94" t="s">
        <v>1572</v>
      </c>
      <c r="B443" s="408" t="s">
        <v>4907</v>
      </c>
      <c r="C443" s="111">
        <v>2.9390154299999999E-2</v>
      </c>
      <c r="D443" s="4" t="s">
        <v>1093</v>
      </c>
      <c r="E443" s="335">
        <v>1157</v>
      </c>
      <c r="F443" s="385">
        <v>7.0120299999999993E-5</v>
      </c>
      <c r="G443" s="4" t="s">
        <v>1093</v>
      </c>
      <c r="H443" s="99">
        <v>-0.17416131300000001</v>
      </c>
      <c r="I443" s="217">
        <v>1.115454E-4</v>
      </c>
    </row>
    <row r="444" spans="1:9" ht="33.75" customHeight="1" x14ac:dyDescent="0.2">
      <c r="A444" s="94" t="s">
        <v>1573</v>
      </c>
      <c r="B444" s="408" t="s">
        <v>4908</v>
      </c>
      <c r="C444" s="111">
        <v>7.0960698700000005E-2</v>
      </c>
      <c r="D444" s="4" t="s">
        <v>1093</v>
      </c>
      <c r="E444" s="335">
        <v>795</v>
      </c>
      <c r="F444" s="385">
        <v>4.8181199999999999E-5</v>
      </c>
      <c r="G444" s="4" t="s">
        <v>1093</v>
      </c>
      <c r="H444" s="99">
        <v>-0.18960244600000001</v>
      </c>
      <c r="I444" s="217">
        <v>8.5030499999999998E-5</v>
      </c>
    </row>
    <row r="445" spans="1:9" ht="33.75" customHeight="1" x14ac:dyDescent="0.2">
      <c r="A445" s="94" t="s">
        <v>1574</v>
      </c>
      <c r="B445" s="408" t="s">
        <v>4909</v>
      </c>
      <c r="C445" s="111">
        <v>5.44815466E-2</v>
      </c>
      <c r="D445" s="4" t="s">
        <v>1093</v>
      </c>
      <c r="E445" s="335">
        <v>1031</v>
      </c>
      <c r="F445" s="385">
        <v>6.24841E-5</v>
      </c>
      <c r="G445" s="4" t="s">
        <v>1093</v>
      </c>
      <c r="H445" s="99">
        <v>-0.140833333</v>
      </c>
      <c r="I445" s="217">
        <v>7.7258900000000007E-5</v>
      </c>
    </row>
    <row r="446" spans="1:9" ht="33.75" customHeight="1" x14ac:dyDescent="0.2">
      <c r="A446" s="94" t="s">
        <v>1575</v>
      </c>
      <c r="B446" s="408" t="s">
        <v>4910</v>
      </c>
      <c r="C446" s="111">
        <v>1.91233081E-2</v>
      </c>
      <c r="D446" s="4" t="s">
        <v>1093</v>
      </c>
      <c r="E446" s="335">
        <v>7307</v>
      </c>
      <c r="F446" s="385">
        <v>4.42843E-4</v>
      </c>
      <c r="G446" s="4" t="s">
        <v>1093</v>
      </c>
      <c r="H446" s="99">
        <v>-0.10966248300000001</v>
      </c>
      <c r="I446" s="217">
        <v>4.1143799999999997E-4</v>
      </c>
    </row>
    <row r="447" spans="1:9" ht="45" customHeight="1" x14ac:dyDescent="0.2">
      <c r="A447" s="94" t="s">
        <v>1576</v>
      </c>
      <c r="B447" s="408" t="s">
        <v>4911</v>
      </c>
      <c r="C447" s="111">
        <v>-5.0804400000000003E-3</v>
      </c>
      <c r="D447" s="4" t="s">
        <v>1093</v>
      </c>
      <c r="E447" s="335">
        <v>2904</v>
      </c>
      <c r="F447" s="385">
        <v>1.759978E-4</v>
      </c>
      <c r="G447" s="4" t="s">
        <v>1093</v>
      </c>
      <c r="H447" s="99">
        <v>-0.17617021299999999</v>
      </c>
      <c r="I447" s="217">
        <v>2.8389220000000001E-4</v>
      </c>
    </row>
    <row r="448" spans="1:9" ht="45" customHeight="1" x14ac:dyDescent="0.2">
      <c r="A448" s="94" t="s">
        <v>1577</v>
      </c>
      <c r="B448" s="408" t="s">
        <v>4912</v>
      </c>
      <c r="C448" s="111">
        <v>3.5460993000000001E-3</v>
      </c>
      <c r="D448" s="4" t="s">
        <v>1093</v>
      </c>
      <c r="E448" s="335">
        <v>499</v>
      </c>
      <c r="F448" s="385">
        <v>3.02421E-5</v>
      </c>
      <c r="G448" s="4" t="s">
        <v>1093</v>
      </c>
      <c r="H448" s="99">
        <v>-0.118374558</v>
      </c>
      <c r="I448" s="217">
        <v>3.0629300000000002E-5</v>
      </c>
    </row>
    <row r="449" spans="1:9" ht="45" customHeight="1" x14ac:dyDescent="0.2">
      <c r="A449" s="94" t="s">
        <v>1578</v>
      </c>
      <c r="B449" s="408" t="s">
        <v>4913</v>
      </c>
      <c r="C449" s="111">
        <v>-2.9411764999999999E-2</v>
      </c>
      <c r="D449" s="4" t="s">
        <v>1093</v>
      </c>
      <c r="E449" s="335">
        <v>59</v>
      </c>
      <c r="F449" s="385">
        <v>3.5757133999999998E-6</v>
      </c>
      <c r="G449" s="4" t="s">
        <v>1093</v>
      </c>
      <c r="H449" s="99">
        <v>-0.106060606</v>
      </c>
      <c r="I449" s="217">
        <v>3.2000730999999999E-6</v>
      </c>
    </row>
    <row r="450" spans="1:9" ht="45" customHeight="1" x14ac:dyDescent="0.2">
      <c r="A450" s="94" t="s">
        <v>1579</v>
      </c>
      <c r="B450" s="408" t="s">
        <v>4914</v>
      </c>
      <c r="C450" s="111">
        <v>-3.0303030000000002E-2</v>
      </c>
      <c r="D450" s="4" t="s">
        <v>1093</v>
      </c>
      <c r="E450" s="335">
        <v>53</v>
      </c>
      <c r="F450" s="385">
        <v>3.2120814999999999E-6</v>
      </c>
      <c r="G450" s="4" t="s">
        <v>1093</v>
      </c>
      <c r="H450" s="99">
        <v>-0.171875</v>
      </c>
      <c r="I450" s="217">
        <v>5.0286863999999996E-6</v>
      </c>
    </row>
    <row r="451" spans="1:9" ht="45" customHeight="1" x14ac:dyDescent="0.2">
      <c r="A451" s="94" t="s">
        <v>1580</v>
      </c>
      <c r="B451" s="408" t="s">
        <v>4915</v>
      </c>
      <c r="C451" s="111">
        <v>1.8096943300000001E-2</v>
      </c>
      <c r="D451" s="4" t="s">
        <v>1093</v>
      </c>
      <c r="E451" s="335">
        <v>11832</v>
      </c>
      <c r="F451" s="385">
        <v>7.1708199999999996E-4</v>
      </c>
      <c r="G451" s="4" t="s">
        <v>1093</v>
      </c>
      <c r="H451" s="99">
        <v>-0.25683060099999999</v>
      </c>
      <c r="I451" s="217">
        <v>1.8692998999999999E-3</v>
      </c>
    </row>
    <row r="452" spans="1:9" ht="45" customHeight="1" x14ac:dyDescent="0.2">
      <c r="A452" s="94" t="s">
        <v>1581</v>
      </c>
      <c r="B452" s="408" t="s">
        <v>4916</v>
      </c>
      <c r="C452" s="111">
        <v>-3.6105910999999997E-2</v>
      </c>
      <c r="D452" s="4" t="s">
        <v>1093</v>
      </c>
      <c r="E452" s="335">
        <v>5753</v>
      </c>
      <c r="F452" s="385">
        <v>3.4866239999999999E-4</v>
      </c>
      <c r="G452" s="4" t="s">
        <v>1093</v>
      </c>
      <c r="H452" s="99">
        <v>-0.20185904599999999</v>
      </c>
      <c r="I452" s="217">
        <v>6.6515810000000004E-4</v>
      </c>
    </row>
    <row r="453" spans="1:9" ht="45" customHeight="1" x14ac:dyDescent="0.2">
      <c r="A453" s="94" t="s">
        <v>1582</v>
      </c>
      <c r="B453" s="408" t="s">
        <v>4917</v>
      </c>
      <c r="C453" s="111">
        <v>-3.2542372999999999E-2</v>
      </c>
      <c r="D453" s="4" t="s">
        <v>1093</v>
      </c>
      <c r="E453" s="335">
        <v>1054</v>
      </c>
      <c r="F453" s="385">
        <v>6.3878000000000001E-5</v>
      </c>
      <c r="G453" s="4" t="s">
        <v>1093</v>
      </c>
      <c r="H453" s="99">
        <v>-0.26138752599999998</v>
      </c>
      <c r="I453" s="217">
        <v>1.705182E-4</v>
      </c>
    </row>
    <row r="454" spans="1:9" ht="45" customHeight="1" x14ac:dyDescent="0.2">
      <c r="A454" s="94" t="s">
        <v>1583</v>
      </c>
      <c r="B454" s="408" t="s">
        <v>4918</v>
      </c>
      <c r="C454" s="111">
        <v>2.7496382100000001E-2</v>
      </c>
      <c r="D454" s="4" t="s">
        <v>1093</v>
      </c>
      <c r="E454" s="335">
        <v>1158</v>
      </c>
      <c r="F454" s="385">
        <v>7.0180999999999998E-5</v>
      </c>
      <c r="G454" s="4" t="s">
        <v>1093</v>
      </c>
      <c r="H454" s="99">
        <v>-0.18450704200000001</v>
      </c>
      <c r="I454" s="217">
        <v>1.197742E-4</v>
      </c>
    </row>
    <row r="455" spans="1:9" ht="45" customHeight="1" x14ac:dyDescent="0.2">
      <c r="A455" s="94" t="s">
        <v>1584</v>
      </c>
      <c r="B455" s="408" t="s">
        <v>4919</v>
      </c>
      <c r="C455" s="111">
        <v>-2.8571428999999999E-2</v>
      </c>
      <c r="D455" s="4" t="s">
        <v>1093</v>
      </c>
      <c r="E455" s="335">
        <v>489</v>
      </c>
      <c r="F455" s="385">
        <v>2.9635999999999999E-5</v>
      </c>
      <c r="G455" s="4" t="s">
        <v>1093</v>
      </c>
      <c r="H455" s="99">
        <v>-0.20098039200000001</v>
      </c>
      <c r="I455" s="217">
        <v>5.6229900000000002E-5</v>
      </c>
    </row>
    <row r="456" spans="1:9" ht="45" customHeight="1" x14ac:dyDescent="0.2">
      <c r="A456" s="94" t="s">
        <v>1585</v>
      </c>
      <c r="B456" s="408" t="s">
        <v>4920</v>
      </c>
      <c r="C456" s="111">
        <v>1.4205241000000001E-3</v>
      </c>
      <c r="D456" s="4" t="s">
        <v>1093</v>
      </c>
      <c r="E456" s="335">
        <v>15386</v>
      </c>
      <c r="F456" s="385">
        <v>9.3247329999999995E-4</v>
      </c>
      <c r="G456" s="4" t="s">
        <v>1093</v>
      </c>
      <c r="H456" s="99">
        <v>-0.247407552</v>
      </c>
      <c r="I456" s="217">
        <v>2.3122813999999999E-3</v>
      </c>
    </row>
    <row r="457" spans="1:9" ht="33.75" customHeight="1" x14ac:dyDescent="0.2">
      <c r="A457" s="94" t="s">
        <v>1586</v>
      </c>
      <c r="B457" s="408" t="s">
        <v>4921</v>
      </c>
      <c r="C457" s="111">
        <v>6.3492063500000001E-2</v>
      </c>
      <c r="D457" s="4" t="s">
        <v>1093</v>
      </c>
      <c r="E457" s="335">
        <v>1288</v>
      </c>
      <c r="F457" s="385">
        <v>7.8059599999999994E-5</v>
      </c>
      <c r="G457" s="4" t="s">
        <v>1093</v>
      </c>
      <c r="H457" s="99">
        <v>-0.48043565999999999</v>
      </c>
      <c r="I457" s="217">
        <v>5.444696E-4</v>
      </c>
    </row>
    <row r="458" spans="1:9" ht="33.75" customHeight="1" x14ac:dyDescent="0.2">
      <c r="A458" s="94" t="s">
        <v>1587</v>
      </c>
      <c r="B458" s="408" t="s">
        <v>4922</v>
      </c>
      <c r="C458" s="111">
        <v>0.18526785709999999</v>
      </c>
      <c r="D458" s="4" t="s">
        <v>1093</v>
      </c>
      <c r="E458" s="335">
        <v>343</v>
      </c>
      <c r="F458" s="385">
        <v>2.0787600000000001E-5</v>
      </c>
      <c r="G458" s="4" t="s">
        <v>1093</v>
      </c>
      <c r="H458" s="99">
        <v>-0.35404896400000002</v>
      </c>
      <c r="I458" s="217">
        <v>8.5944800000000004E-5</v>
      </c>
    </row>
    <row r="459" spans="1:9" ht="33.75" customHeight="1" x14ac:dyDescent="0.2">
      <c r="A459" s="94" t="s">
        <v>1588</v>
      </c>
      <c r="B459" s="408" t="s">
        <v>4923</v>
      </c>
      <c r="C459" s="111">
        <v>0.26086956519999999</v>
      </c>
      <c r="D459" s="4" t="s">
        <v>1093</v>
      </c>
      <c r="E459" s="335">
        <v>43</v>
      </c>
      <c r="F459" s="385">
        <v>2.6060283999999998E-6</v>
      </c>
      <c r="G459" s="4" t="s">
        <v>1093</v>
      </c>
      <c r="H459" s="99">
        <v>-0.25862068999999999</v>
      </c>
      <c r="I459" s="217">
        <v>6.8572995999999998E-6</v>
      </c>
    </row>
    <row r="460" spans="1:9" ht="33.75" customHeight="1" x14ac:dyDescent="0.2">
      <c r="A460" s="94" t="s">
        <v>1589</v>
      </c>
      <c r="B460" s="408" t="s">
        <v>4924</v>
      </c>
      <c r="C460" s="111">
        <v>9.6153846200000004E-2</v>
      </c>
      <c r="D460" s="4" t="s">
        <v>1093</v>
      </c>
      <c r="E460" s="335">
        <v>30</v>
      </c>
      <c r="F460" s="385">
        <v>1.8181593E-6</v>
      </c>
      <c r="G460" s="4" t="s">
        <v>1093</v>
      </c>
      <c r="H460" s="99">
        <v>-0.47368421100000002</v>
      </c>
      <c r="I460" s="217">
        <v>1.23431E-5</v>
      </c>
    </row>
    <row r="461" spans="1:9" ht="33.75" customHeight="1" x14ac:dyDescent="0.2">
      <c r="A461" s="94" t="s">
        <v>1590</v>
      </c>
      <c r="B461" s="408" t="s">
        <v>4925</v>
      </c>
      <c r="C461" s="111">
        <v>7.9227799200000004E-2</v>
      </c>
      <c r="D461" s="4" t="s">
        <v>1093</v>
      </c>
      <c r="E461" s="335">
        <v>4832</v>
      </c>
      <c r="F461" s="385">
        <v>2.9284489999999999E-4</v>
      </c>
      <c r="G461" s="4" t="s">
        <v>1093</v>
      </c>
      <c r="H461" s="99">
        <v>-0.30852890700000002</v>
      </c>
      <c r="I461" s="217">
        <v>9.8562249999999997E-4</v>
      </c>
    </row>
    <row r="462" spans="1:9" ht="33.75" customHeight="1" x14ac:dyDescent="0.2">
      <c r="A462" s="94" t="s">
        <v>1591</v>
      </c>
      <c r="B462" s="408" t="s">
        <v>4926</v>
      </c>
      <c r="C462" s="111">
        <v>5.4376657799999999E-2</v>
      </c>
      <c r="D462" s="4" t="s">
        <v>1093</v>
      </c>
      <c r="E462" s="335">
        <v>605</v>
      </c>
      <c r="F462" s="385">
        <v>3.6666199999999998E-5</v>
      </c>
      <c r="G462" s="4" t="s">
        <v>1093</v>
      </c>
      <c r="H462" s="99">
        <v>-0.238993711</v>
      </c>
      <c r="I462" s="217">
        <v>8.6859099999999996E-5</v>
      </c>
    </row>
    <row r="463" spans="1:9" ht="33.75" customHeight="1" x14ac:dyDescent="0.2">
      <c r="A463" s="94" t="s">
        <v>1592</v>
      </c>
      <c r="B463" s="408" t="s">
        <v>4927</v>
      </c>
      <c r="C463" s="111">
        <v>5.99250936E-2</v>
      </c>
      <c r="D463" s="4" t="s">
        <v>1093</v>
      </c>
      <c r="E463" s="335">
        <v>215</v>
      </c>
      <c r="F463" s="385">
        <v>1.3030100000000001E-5</v>
      </c>
      <c r="G463" s="4" t="s">
        <v>1093</v>
      </c>
      <c r="H463" s="99">
        <v>-0.240282686</v>
      </c>
      <c r="I463" s="217">
        <v>3.1086400000000001E-5</v>
      </c>
    </row>
    <row r="464" spans="1:9" ht="33.75" customHeight="1" x14ac:dyDescent="0.2">
      <c r="A464" s="94" t="s">
        <v>1593</v>
      </c>
      <c r="B464" s="408" t="s">
        <v>4928</v>
      </c>
      <c r="C464" s="111">
        <v>0.23451327429999999</v>
      </c>
      <c r="D464" s="4" t="s">
        <v>1093</v>
      </c>
      <c r="E464" s="335">
        <v>245</v>
      </c>
      <c r="F464" s="385">
        <v>1.48483E-5</v>
      </c>
      <c r="G464" s="4" t="s">
        <v>1093</v>
      </c>
      <c r="H464" s="99">
        <v>-0.12186379899999999</v>
      </c>
      <c r="I464" s="217">
        <v>1.5543200000000001E-5</v>
      </c>
    </row>
    <row r="465" spans="1:9" ht="22.5" customHeight="1" x14ac:dyDescent="0.2">
      <c r="A465" s="94" t="s">
        <v>1594</v>
      </c>
      <c r="B465" s="408" t="s">
        <v>3978</v>
      </c>
      <c r="C465" s="111">
        <v>9.6763648300000005E-2</v>
      </c>
      <c r="D465" s="4" t="s">
        <v>1093</v>
      </c>
      <c r="E465" s="335">
        <v>3324</v>
      </c>
      <c r="F465" s="385">
        <v>2.014521E-4</v>
      </c>
      <c r="G465" s="4" t="s">
        <v>1093</v>
      </c>
      <c r="H465" s="99">
        <v>-9.2399400000000003E-3</v>
      </c>
      <c r="I465" s="217">
        <v>1.41718E-5</v>
      </c>
    </row>
    <row r="466" spans="1:9" ht="22.5" customHeight="1" x14ac:dyDescent="0.2">
      <c r="A466" s="94" t="s">
        <v>1595</v>
      </c>
      <c r="B466" s="408" t="s">
        <v>4929</v>
      </c>
      <c r="C466" s="111">
        <v>4.7069541499999999E-2</v>
      </c>
      <c r="D466" s="4" t="s">
        <v>1093</v>
      </c>
      <c r="E466" s="335">
        <v>3014</v>
      </c>
      <c r="F466" s="385">
        <v>1.826644E-4</v>
      </c>
      <c r="G466" s="4" t="s">
        <v>1093</v>
      </c>
      <c r="H466" s="99">
        <v>-0.12587007</v>
      </c>
      <c r="I466" s="217">
        <v>1.9840449999999999E-4</v>
      </c>
    </row>
    <row r="467" spans="1:9" ht="22.5" customHeight="1" x14ac:dyDescent="0.2">
      <c r="A467" s="94" t="s">
        <v>1596</v>
      </c>
      <c r="B467" s="408" t="s">
        <v>3979</v>
      </c>
      <c r="C467" s="111">
        <v>-2.9731275000000001E-2</v>
      </c>
      <c r="D467" s="4" t="s">
        <v>1093</v>
      </c>
      <c r="E467" s="335">
        <v>1239</v>
      </c>
      <c r="F467" s="385">
        <v>7.5090000000000001E-5</v>
      </c>
      <c r="G467" s="4" t="s">
        <v>1093</v>
      </c>
      <c r="H467" s="99">
        <v>-0.269888038</v>
      </c>
      <c r="I467" s="217">
        <v>2.0937620000000001E-4</v>
      </c>
    </row>
    <row r="468" spans="1:9" ht="22.5" customHeight="1" x14ac:dyDescent="0.2">
      <c r="A468" s="94" t="s">
        <v>1597</v>
      </c>
      <c r="B468" s="408" t="s">
        <v>4930</v>
      </c>
      <c r="C468" s="111">
        <v>-8.2477209999999995E-3</v>
      </c>
      <c r="D468" s="4" t="s">
        <v>1093</v>
      </c>
      <c r="E468" s="335">
        <v>6713</v>
      </c>
      <c r="F468" s="385">
        <v>4.068435E-4</v>
      </c>
      <c r="G468" s="4" t="s">
        <v>1093</v>
      </c>
      <c r="H468" s="99">
        <v>-2.0571928999999999E-2</v>
      </c>
      <c r="I468" s="217">
        <v>6.44586E-5</v>
      </c>
    </row>
    <row r="469" spans="1:9" ht="22.5" customHeight="1" x14ac:dyDescent="0.2">
      <c r="A469" s="94" t="s">
        <v>1598</v>
      </c>
      <c r="B469" s="408" t="s">
        <v>4931</v>
      </c>
      <c r="C469" s="111">
        <v>4.0957600199999999E-2</v>
      </c>
      <c r="D469" s="4" t="s">
        <v>1093</v>
      </c>
      <c r="E469" s="335">
        <v>10183</v>
      </c>
      <c r="F469" s="385">
        <v>6.1714389999999999E-4</v>
      </c>
      <c r="G469" s="4" t="s">
        <v>1093</v>
      </c>
      <c r="H469" s="99">
        <v>-5.9480927000000003E-2</v>
      </c>
      <c r="I469" s="217">
        <v>2.9440670000000001E-4</v>
      </c>
    </row>
    <row r="470" spans="1:9" ht="22.5" customHeight="1" x14ac:dyDescent="0.2">
      <c r="A470" s="94" t="s">
        <v>1599</v>
      </c>
      <c r="B470" s="408" t="s">
        <v>4932</v>
      </c>
      <c r="C470" s="111">
        <v>-2.7805859999999998E-3</v>
      </c>
      <c r="D470" s="4" t="s">
        <v>1093</v>
      </c>
      <c r="E470" s="335">
        <v>3674</v>
      </c>
      <c r="F470" s="385">
        <v>2.2266389999999999E-4</v>
      </c>
      <c r="G470" s="4" t="s">
        <v>1093</v>
      </c>
      <c r="H470" s="99">
        <v>-6.8694549999999993E-2</v>
      </c>
      <c r="I470" s="217">
        <v>1.2388850000000001E-4</v>
      </c>
    </row>
    <row r="471" spans="1:9" ht="22.5" customHeight="1" x14ac:dyDescent="0.2">
      <c r="A471" s="94" t="s">
        <v>1600</v>
      </c>
      <c r="B471" s="408" t="s">
        <v>4933</v>
      </c>
      <c r="C471" s="111">
        <v>-6.2882808999999998E-2</v>
      </c>
      <c r="D471" s="4" t="s">
        <v>1093</v>
      </c>
      <c r="E471" s="335">
        <v>2083</v>
      </c>
      <c r="F471" s="385">
        <v>1.2624089999999999E-4</v>
      </c>
      <c r="G471" s="4" t="s">
        <v>1093</v>
      </c>
      <c r="H471" s="99">
        <v>-9.2374728000000003E-2</v>
      </c>
      <c r="I471" s="217">
        <v>9.69165E-5</v>
      </c>
    </row>
    <row r="472" spans="1:9" ht="22.5" customHeight="1" x14ac:dyDescent="0.2">
      <c r="A472" s="94" t="s">
        <v>1601</v>
      </c>
      <c r="B472" s="408" t="s">
        <v>4934</v>
      </c>
      <c r="C472" s="111">
        <v>-6.7602699999999996E-3</v>
      </c>
      <c r="D472" s="4" t="s">
        <v>1093</v>
      </c>
      <c r="E472" s="335">
        <v>1647</v>
      </c>
      <c r="F472" s="385">
        <v>9.9816900000000003E-5</v>
      </c>
      <c r="G472" s="4" t="s">
        <v>1093</v>
      </c>
      <c r="H472" s="99">
        <v>-0.137696335</v>
      </c>
      <c r="I472" s="217">
        <v>1.202313E-4</v>
      </c>
    </row>
    <row r="473" spans="1:9" ht="22.5" customHeight="1" x14ac:dyDescent="0.2">
      <c r="A473" s="94" t="s">
        <v>1602</v>
      </c>
      <c r="B473" s="408" t="s">
        <v>4935</v>
      </c>
      <c r="C473" s="111">
        <v>9.3808629999999997E-3</v>
      </c>
      <c r="D473" s="4" t="s">
        <v>1093</v>
      </c>
      <c r="E473" s="335">
        <v>444</v>
      </c>
      <c r="F473" s="385">
        <v>2.6908799999999999E-5</v>
      </c>
      <c r="G473" s="4" t="s">
        <v>1093</v>
      </c>
      <c r="H473" s="99">
        <v>-0.17472119</v>
      </c>
      <c r="I473" s="217">
        <v>4.2972400000000002E-5</v>
      </c>
    </row>
    <row r="474" spans="1:9" ht="22.5" customHeight="1" x14ac:dyDescent="0.2">
      <c r="A474" s="94" t="s">
        <v>1603</v>
      </c>
      <c r="B474" s="408" t="s">
        <v>4936</v>
      </c>
      <c r="C474" s="111">
        <v>2.88248337E-2</v>
      </c>
      <c r="D474" s="4" t="s">
        <v>1093</v>
      </c>
      <c r="E474" s="335">
        <v>424</v>
      </c>
      <c r="F474" s="385">
        <v>2.5696700000000001E-5</v>
      </c>
      <c r="G474" s="4" t="s">
        <v>1093</v>
      </c>
      <c r="H474" s="99">
        <v>-8.6206897000000005E-2</v>
      </c>
      <c r="I474" s="217">
        <v>1.8286100000000001E-5</v>
      </c>
    </row>
    <row r="475" spans="1:9" ht="22.5" customHeight="1" x14ac:dyDescent="0.2">
      <c r="A475" s="94" t="s">
        <v>1604</v>
      </c>
      <c r="B475" s="408" t="s">
        <v>4937</v>
      </c>
      <c r="C475" s="111">
        <v>8.8300220799999996E-2</v>
      </c>
      <c r="D475" s="4" t="s">
        <v>1093</v>
      </c>
      <c r="E475" s="335">
        <v>454</v>
      </c>
      <c r="F475" s="385">
        <v>2.75148E-5</v>
      </c>
      <c r="G475" s="4" t="s">
        <v>1093</v>
      </c>
      <c r="H475" s="99">
        <v>-7.9107504999999995E-2</v>
      </c>
      <c r="I475" s="217">
        <v>1.7829000000000002E-5</v>
      </c>
    </row>
    <row r="476" spans="1:9" ht="22.5" customHeight="1" x14ac:dyDescent="0.2">
      <c r="A476" s="94" t="s">
        <v>1605</v>
      </c>
      <c r="B476" s="408" t="s">
        <v>4938</v>
      </c>
      <c r="C476" s="111">
        <v>-6.9348129999999997E-3</v>
      </c>
      <c r="D476" s="4" t="s">
        <v>1093</v>
      </c>
      <c r="E476" s="335">
        <v>3918</v>
      </c>
      <c r="F476" s="385">
        <v>2.374516E-4</v>
      </c>
      <c r="G476" s="4" t="s">
        <v>1093</v>
      </c>
      <c r="H476" s="99">
        <v>-8.7988827000000006E-2</v>
      </c>
      <c r="I476" s="217">
        <v>1.728039E-4</v>
      </c>
    </row>
    <row r="477" spans="1:9" ht="22.5" customHeight="1" x14ac:dyDescent="0.2">
      <c r="A477" s="94" t="s">
        <v>1606</v>
      </c>
      <c r="B477" s="408" t="s">
        <v>4939</v>
      </c>
      <c r="C477" s="111">
        <v>-3.6248299999999999E-3</v>
      </c>
      <c r="D477" s="4" t="s">
        <v>1093</v>
      </c>
      <c r="E477" s="335">
        <v>3933</v>
      </c>
      <c r="F477" s="385">
        <v>2.3836070000000001E-4</v>
      </c>
      <c r="G477" s="4" t="s">
        <v>1093</v>
      </c>
      <c r="H477" s="99">
        <v>-0.105729877</v>
      </c>
      <c r="I477" s="217">
        <v>2.1257630000000001E-4</v>
      </c>
    </row>
    <row r="478" spans="1:9" ht="22.5" customHeight="1" x14ac:dyDescent="0.2">
      <c r="A478" s="94" t="s">
        <v>1607</v>
      </c>
      <c r="B478" s="408" t="s">
        <v>4940</v>
      </c>
      <c r="C478" s="111">
        <v>-1.5819209000000001E-2</v>
      </c>
      <c r="D478" s="4" t="s">
        <v>1093</v>
      </c>
      <c r="E478" s="335">
        <v>1735</v>
      </c>
      <c r="F478" s="385">
        <v>1.0515019999999999E-4</v>
      </c>
      <c r="G478" s="4" t="s">
        <v>1093</v>
      </c>
      <c r="H478" s="99">
        <v>-4.0183700000000003E-3</v>
      </c>
      <c r="I478" s="217">
        <v>3.2000730999999999E-6</v>
      </c>
    </row>
    <row r="479" spans="1:9" ht="22.5" customHeight="1" x14ac:dyDescent="0.2">
      <c r="A479" s="94" t="s">
        <v>1608</v>
      </c>
      <c r="B479" s="408" t="s">
        <v>4941</v>
      </c>
      <c r="C479" s="111">
        <v>3.6679536700000001E-2</v>
      </c>
      <c r="D479" s="4" t="s">
        <v>1093</v>
      </c>
      <c r="E479" s="335">
        <v>468</v>
      </c>
      <c r="F479" s="385">
        <v>2.83633E-5</v>
      </c>
      <c r="G479" s="4" t="s">
        <v>1093</v>
      </c>
      <c r="H479" s="99">
        <v>-0.12849162</v>
      </c>
      <c r="I479" s="217">
        <v>3.1543600000000001E-5</v>
      </c>
    </row>
    <row r="480" spans="1:9" ht="22.5" customHeight="1" x14ac:dyDescent="0.2">
      <c r="A480" s="94" t="s">
        <v>1609</v>
      </c>
      <c r="B480" s="408" t="s">
        <v>3983</v>
      </c>
      <c r="C480" s="111">
        <v>1.9485016399999999E-2</v>
      </c>
      <c r="D480" s="4" t="s">
        <v>1093</v>
      </c>
      <c r="E480" s="335">
        <v>25850</v>
      </c>
      <c r="F480" s="385">
        <v>1.5666473000000001E-3</v>
      </c>
      <c r="G480" s="4" t="s">
        <v>1093</v>
      </c>
      <c r="H480" s="99">
        <v>-0.201840245</v>
      </c>
      <c r="I480" s="217">
        <v>2.9884111999999999E-3</v>
      </c>
    </row>
    <row r="481" spans="1:9" ht="22.5" customHeight="1" x14ac:dyDescent="0.2">
      <c r="A481" s="94" t="s">
        <v>1610</v>
      </c>
      <c r="B481" s="408" t="s">
        <v>4942</v>
      </c>
      <c r="C481" s="111">
        <v>-0.16988046900000001</v>
      </c>
      <c r="D481" s="4" t="s">
        <v>1093</v>
      </c>
      <c r="E481" s="335">
        <v>11151</v>
      </c>
      <c r="F481" s="385">
        <v>6.7580980000000004E-4</v>
      </c>
      <c r="G481" s="4" t="s">
        <v>1093</v>
      </c>
      <c r="H481" s="99">
        <v>-0.24261359800000001</v>
      </c>
      <c r="I481" s="217">
        <v>1.6329516000000001E-3</v>
      </c>
    </row>
    <row r="482" spans="1:9" ht="22.5" customHeight="1" x14ac:dyDescent="0.2">
      <c r="A482" s="94" t="s">
        <v>1611</v>
      </c>
      <c r="B482" s="408" t="s">
        <v>4943</v>
      </c>
      <c r="C482" s="111">
        <v>6.3784041999999999E-2</v>
      </c>
      <c r="D482" s="4" t="s">
        <v>1093</v>
      </c>
      <c r="E482" s="335">
        <v>3696</v>
      </c>
      <c r="F482" s="385">
        <v>2.2399719999999999E-4</v>
      </c>
      <c r="G482" s="4" t="s">
        <v>1093</v>
      </c>
      <c r="H482" s="99">
        <v>-0.169997754</v>
      </c>
      <c r="I482" s="217">
        <v>3.4606509999999998E-4</v>
      </c>
    </row>
    <row r="483" spans="1:9" ht="22.5" customHeight="1" x14ac:dyDescent="0.2">
      <c r="A483" s="94" t="s">
        <v>1612</v>
      </c>
      <c r="B483" s="408" t="s">
        <v>4944</v>
      </c>
      <c r="C483" s="111">
        <v>-7.9847908999999995E-2</v>
      </c>
      <c r="D483" s="4" t="s">
        <v>1093</v>
      </c>
      <c r="E483" s="335">
        <v>1250</v>
      </c>
      <c r="F483" s="385">
        <v>7.5756599999999999E-5</v>
      </c>
      <c r="G483" s="4" t="s">
        <v>1093</v>
      </c>
      <c r="H483" s="99">
        <v>-0.262101535</v>
      </c>
      <c r="I483" s="217">
        <v>2.0297610000000001E-4</v>
      </c>
    </row>
    <row r="484" spans="1:9" ht="22.5" customHeight="1" x14ac:dyDescent="0.2">
      <c r="A484" s="94" t="s">
        <v>1613</v>
      </c>
      <c r="B484" s="408" t="s">
        <v>4945</v>
      </c>
      <c r="C484" s="111">
        <v>0.1523178808</v>
      </c>
      <c r="D484" s="4" t="s">
        <v>1093</v>
      </c>
      <c r="E484" s="335">
        <v>98</v>
      </c>
      <c r="F484" s="385">
        <v>5.9393205000000003E-6</v>
      </c>
      <c r="G484" s="4" t="s">
        <v>1093</v>
      </c>
      <c r="H484" s="99">
        <v>-0.43678160900000002</v>
      </c>
      <c r="I484" s="217">
        <v>3.4743699999999997E-5</v>
      </c>
    </row>
    <row r="485" spans="1:9" ht="22.5" customHeight="1" x14ac:dyDescent="0.2">
      <c r="A485" s="94" t="s">
        <v>1614</v>
      </c>
      <c r="B485" s="408" t="s">
        <v>4946</v>
      </c>
      <c r="C485" s="111">
        <v>-0.118989236</v>
      </c>
      <c r="D485" s="4" t="s">
        <v>1093</v>
      </c>
      <c r="E485" s="335">
        <v>17336</v>
      </c>
      <c r="F485" s="385">
        <v>1.0506536999999999E-3</v>
      </c>
      <c r="G485" s="4" t="s">
        <v>1093</v>
      </c>
      <c r="H485" s="99">
        <v>-0.18218699899999999</v>
      </c>
      <c r="I485" s="217">
        <v>1.7655260999999999E-3</v>
      </c>
    </row>
    <row r="486" spans="1:9" ht="22.5" customHeight="1" x14ac:dyDescent="0.2">
      <c r="A486" s="94" t="s">
        <v>1615</v>
      </c>
      <c r="B486" s="408" t="s">
        <v>4947</v>
      </c>
      <c r="C486" s="111">
        <v>-7.7197282000000006E-2</v>
      </c>
      <c r="D486" s="4" t="s">
        <v>1093</v>
      </c>
      <c r="E486" s="335">
        <v>6042</v>
      </c>
      <c r="F486" s="385">
        <v>3.6617730000000002E-4</v>
      </c>
      <c r="G486" s="4" t="s">
        <v>1093</v>
      </c>
      <c r="H486" s="99">
        <v>-0.270642202</v>
      </c>
      <c r="I486" s="217">
        <v>1.0249377000000001E-3</v>
      </c>
    </row>
    <row r="487" spans="1:9" ht="22.5" customHeight="1" x14ac:dyDescent="0.2">
      <c r="A487" s="94" t="s">
        <v>1616</v>
      </c>
      <c r="B487" s="408" t="s">
        <v>4948</v>
      </c>
      <c r="C487" s="111">
        <v>-7.5269818000000002E-2</v>
      </c>
      <c r="D487" s="4" t="s">
        <v>1093</v>
      </c>
      <c r="E487" s="335">
        <v>6885</v>
      </c>
      <c r="F487" s="385">
        <v>4.1726760000000002E-4</v>
      </c>
      <c r="G487" s="4" t="s">
        <v>1093</v>
      </c>
      <c r="H487" s="99">
        <v>-0.30727437400000002</v>
      </c>
      <c r="I487" s="217">
        <v>1.3961462000000001E-3</v>
      </c>
    </row>
    <row r="488" spans="1:9" ht="22.5" customHeight="1" x14ac:dyDescent="0.2">
      <c r="A488" s="94" t="s">
        <v>1617</v>
      </c>
      <c r="B488" s="408" t="s">
        <v>4949</v>
      </c>
      <c r="C488" s="111">
        <v>-4.6178785999999999E-2</v>
      </c>
      <c r="D488" s="4" t="s">
        <v>1093</v>
      </c>
      <c r="E488" s="335">
        <v>11600</v>
      </c>
      <c r="F488" s="385">
        <v>7.0302159999999995E-4</v>
      </c>
      <c r="G488" s="4" t="s">
        <v>1093</v>
      </c>
      <c r="H488" s="99">
        <v>-0.43670179199999998</v>
      </c>
      <c r="I488" s="217">
        <v>4.1111797000000002E-3</v>
      </c>
    </row>
    <row r="489" spans="1:9" ht="22.5" customHeight="1" x14ac:dyDescent="0.2">
      <c r="A489" s="94" t="s">
        <v>1618</v>
      </c>
      <c r="B489" s="408" t="s">
        <v>4950</v>
      </c>
      <c r="C489" s="111">
        <v>9.9667773999999997E-3</v>
      </c>
      <c r="D489" s="4" t="s">
        <v>1093</v>
      </c>
      <c r="E489" s="335">
        <v>957</v>
      </c>
      <c r="F489" s="385">
        <v>5.7999299999999999E-5</v>
      </c>
      <c r="G489" s="4" t="s">
        <v>1093</v>
      </c>
      <c r="H489" s="99">
        <v>-0.37039473699999997</v>
      </c>
      <c r="I489" s="217">
        <v>2.5737729999999998E-4</v>
      </c>
    </row>
    <row r="490" spans="1:9" ht="22.5" customHeight="1" x14ac:dyDescent="0.2">
      <c r="A490" s="94" t="s">
        <v>1619</v>
      </c>
      <c r="B490" s="408" t="s">
        <v>4951</v>
      </c>
      <c r="C490" s="111">
        <v>-5.6161570000000001E-3</v>
      </c>
      <c r="D490" s="4" t="s">
        <v>1093</v>
      </c>
      <c r="E490" s="335">
        <v>15924</v>
      </c>
      <c r="F490" s="385">
        <v>9.6507899999999998E-4</v>
      </c>
      <c r="G490" s="4" t="s">
        <v>1093</v>
      </c>
      <c r="H490" s="99">
        <v>-0.13522319999999999</v>
      </c>
      <c r="I490" s="217">
        <v>1.1383116999999999E-3</v>
      </c>
    </row>
    <row r="491" spans="1:9" ht="22.5" customHeight="1" x14ac:dyDescent="0.2">
      <c r="A491" s="94" t="s">
        <v>1620</v>
      </c>
      <c r="B491" s="408" t="s">
        <v>4952</v>
      </c>
      <c r="C491" s="111">
        <v>-1.5762930000000001E-3</v>
      </c>
      <c r="D491" s="4" t="s">
        <v>1093</v>
      </c>
      <c r="E491" s="335">
        <v>4706</v>
      </c>
      <c r="F491" s="385">
        <v>2.852086E-4</v>
      </c>
      <c r="G491" s="4" t="s">
        <v>1093</v>
      </c>
      <c r="H491" s="99">
        <v>-0.504683718</v>
      </c>
      <c r="I491" s="217">
        <v>2.1920501000000001E-3</v>
      </c>
    </row>
    <row r="492" spans="1:9" ht="22.5" customHeight="1" x14ac:dyDescent="0.2">
      <c r="A492" s="94" t="s">
        <v>1621</v>
      </c>
      <c r="B492" s="408" t="s">
        <v>4953</v>
      </c>
      <c r="C492" s="111">
        <v>7.0958809299999995E-2</v>
      </c>
      <c r="D492" s="4" t="s">
        <v>1093</v>
      </c>
      <c r="E492" s="335">
        <v>1866</v>
      </c>
      <c r="F492" s="385">
        <v>1.130895E-4</v>
      </c>
      <c r="G492" s="4" t="s">
        <v>1093</v>
      </c>
      <c r="H492" s="99">
        <v>-0.39689722</v>
      </c>
      <c r="I492" s="217">
        <v>5.6138430000000005E-4</v>
      </c>
    </row>
    <row r="493" spans="1:9" ht="22.5" customHeight="1" x14ac:dyDescent="0.2">
      <c r="A493" s="94" t="s">
        <v>1622</v>
      </c>
      <c r="B493" s="408" t="s">
        <v>4954</v>
      </c>
      <c r="C493" s="111">
        <v>0.113869401</v>
      </c>
      <c r="D493" s="4" t="s">
        <v>1093</v>
      </c>
      <c r="E493" s="335">
        <v>1050</v>
      </c>
      <c r="F493" s="385">
        <v>6.3635599999999998E-5</v>
      </c>
      <c r="G493" s="4" t="s">
        <v>1093</v>
      </c>
      <c r="H493" s="99">
        <v>-0.49127906999999998</v>
      </c>
      <c r="I493" s="217">
        <v>4.6355350000000002E-4</v>
      </c>
    </row>
    <row r="494" spans="1:9" ht="22.5" customHeight="1" x14ac:dyDescent="0.2">
      <c r="A494" s="94" t="s">
        <v>1623</v>
      </c>
      <c r="B494" s="408" t="s">
        <v>4955</v>
      </c>
      <c r="C494" s="111">
        <v>-0.11818181799999999</v>
      </c>
      <c r="D494" s="4" t="s">
        <v>1093</v>
      </c>
      <c r="E494" s="335">
        <v>107</v>
      </c>
      <c r="F494" s="385">
        <v>6.4847682999999999E-6</v>
      </c>
      <c r="G494" s="4" t="s">
        <v>1093</v>
      </c>
      <c r="H494" s="99">
        <v>-0.448453608</v>
      </c>
      <c r="I494" s="217">
        <v>3.9772299999999999E-5</v>
      </c>
    </row>
    <row r="495" spans="1:9" ht="22.5" customHeight="1" x14ac:dyDescent="0.2">
      <c r="A495" s="94" t="s">
        <v>1624</v>
      </c>
      <c r="B495" s="408" t="s">
        <v>4956</v>
      </c>
      <c r="C495" s="111">
        <v>-8.1833932999999998E-2</v>
      </c>
      <c r="D495" s="4" t="s">
        <v>1093</v>
      </c>
      <c r="E495" s="335">
        <v>14462</v>
      </c>
      <c r="F495" s="385">
        <v>8.7647400000000002E-4</v>
      </c>
      <c r="G495" s="4" t="s">
        <v>1093</v>
      </c>
      <c r="H495" s="99">
        <v>-0.30023709300000001</v>
      </c>
      <c r="I495" s="217">
        <v>2.8366363000000001E-3</v>
      </c>
    </row>
    <row r="496" spans="1:9" ht="22.5" customHeight="1" x14ac:dyDescent="0.2">
      <c r="A496" s="94" t="s">
        <v>1625</v>
      </c>
      <c r="B496" s="408" t="s">
        <v>4957</v>
      </c>
      <c r="C496" s="111">
        <v>-3.3113656999999998E-2</v>
      </c>
      <c r="D496" s="4" t="s">
        <v>1093</v>
      </c>
      <c r="E496" s="335">
        <v>36318</v>
      </c>
      <c r="F496" s="385">
        <v>2.2010636999999999E-3</v>
      </c>
      <c r="G496" s="4" t="s">
        <v>1093</v>
      </c>
      <c r="H496" s="99">
        <v>-0.23832892899999999</v>
      </c>
      <c r="I496" s="217">
        <v>5.1950902000000004E-3</v>
      </c>
    </row>
    <row r="497" spans="1:9" ht="22.5" customHeight="1" x14ac:dyDescent="0.2">
      <c r="A497" s="94" t="s">
        <v>1626</v>
      </c>
      <c r="B497" s="408" t="s">
        <v>4958</v>
      </c>
      <c r="C497" s="111">
        <v>2.3273932899999999E-2</v>
      </c>
      <c r="D497" s="4" t="s">
        <v>1093</v>
      </c>
      <c r="E497" s="335">
        <v>44161</v>
      </c>
      <c r="F497" s="385">
        <v>2.6763911999999998E-3</v>
      </c>
      <c r="G497" s="4" t="s">
        <v>1093</v>
      </c>
      <c r="H497" s="99">
        <v>-0.28459881100000001</v>
      </c>
      <c r="I497" s="217">
        <v>8.0312692999999994E-3</v>
      </c>
    </row>
    <row r="498" spans="1:9" ht="22.5" customHeight="1" x14ac:dyDescent="0.2">
      <c r="A498" s="94" t="s">
        <v>1627</v>
      </c>
      <c r="B498" s="408" t="s">
        <v>4959</v>
      </c>
      <c r="C498" s="111">
        <v>1.30407348E-2</v>
      </c>
      <c r="D498" s="4" t="s">
        <v>1093</v>
      </c>
      <c r="E498" s="335">
        <v>10785</v>
      </c>
      <c r="F498" s="385">
        <v>6.5362829999999995E-4</v>
      </c>
      <c r="G498" s="4" t="s">
        <v>1093</v>
      </c>
      <c r="H498" s="99">
        <v>-0.25358156300000001</v>
      </c>
      <c r="I498" s="217">
        <v>1.6750096999999999E-3</v>
      </c>
    </row>
    <row r="499" spans="1:9" ht="33.75" customHeight="1" x14ac:dyDescent="0.2">
      <c r="A499" s="94" t="s">
        <v>1628</v>
      </c>
      <c r="B499" s="408" t="s">
        <v>4960</v>
      </c>
      <c r="C499" s="111">
        <v>2.7105446799999999E-2</v>
      </c>
      <c r="D499" s="4" t="s">
        <v>1093</v>
      </c>
      <c r="E499" s="335">
        <v>24118</v>
      </c>
      <c r="F499" s="385">
        <v>1.4616789E-3</v>
      </c>
      <c r="G499" s="4" t="s">
        <v>1093</v>
      </c>
      <c r="H499" s="99">
        <v>-0.13756481300000001</v>
      </c>
      <c r="I499" s="217">
        <v>1.7586688E-3</v>
      </c>
    </row>
    <row r="500" spans="1:9" ht="22.5" customHeight="1" x14ac:dyDescent="0.2">
      <c r="A500" s="94" t="s">
        <v>1629</v>
      </c>
      <c r="B500" s="408" t="s">
        <v>4961</v>
      </c>
      <c r="C500" s="111">
        <v>-0.22131147500000001</v>
      </c>
      <c r="D500" s="4" t="s">
        <v>1093</v>
      </c>
      <c r="E500" s="335">
        <v>497</v>
      </c>
      <c r="F500" s="385">
        <v>3.0120800000000001E-5</v>
      </c>
      <c r="G500" s="4" t="s">
        <v>1093</v>
      </c>
      <c r="H500" s="99">
        <v>0.30789473680000001</v>
      </c>
      <c r="I500" s="217">
        <v>-5.3486999999999998E-5</v>
      </c>
    </row>
    <row r="501" spans="1:9" ht="22.5" customHeight="1" x14ac:dyDescent="0.2">
      <c r="A501" s="94" t="s">
        <v>1630</v>
      </c>
      <c r="B501" s="408" t="s">
        <v>4962</v>
      </c>
      <c r="C501" s="111">
        <v>-0.11832611799999999</v>
      </c>
      <c r="D501" s="4" t="s">
        <v>1093</v>
      </c>
      <c r="E501" s="335">
        <v>729</v>
      </c>
      <c r="F501" s="385">
        <v>4.4181300000000003E-5</v>
      </c>
      <c r="G501" s="4" t="s">
        <v>1093</v>
      </c>
      <c r="H501" s="99">
        <v>0.1931260229</v>
      </c>
      <c r="I501" s="217">
        <v>-5.3943999999999997E-5</v>
      </c>
    </row>
    <row r="502" spans="1:9" ht="22.5" customHeight="1" x14ac:dyDescent="0.2">
      <c r="A502" s="94" t="s">
        <v>1631</v>
      </c>
      <c r="B502" s="408" t="s">
        <v>4963</v>
      </c>
      <c r="C502" s="111">
        <v>-5.8064515999999997E-2</v>
      </c>
      <c r="D502" s="4" t="s">
        <v>1093</v>
      </c>
      <c r="E502" s="335">
        <v>394</v>
      </c>
      <c r="F502" s="385">
        <v>2.3878499999999998E-5</v>
      </c>
      <c r="G502" s="4" t="s">
        <v>1093</v>
      </c>
      <c r="H502" s="99">
        <v>-0.100456621</v>
      </c>
      <c r="I502" s="217">
        <v>2.0114699999999999E-5</v>
      </c>
    </row>
    <row r="503" spans="1:9" ht="22.5" customHeight="1" x14ac:dyDescent="0.2">
      <c r="A503" s="94" t="s">
        <v>1632</v>
      </c>
      <c r="B503" s="408" t="s">
        <v>4964</v>
      </c>
      <c r="C503" s="111">
        <v>0.18285714289999999</v>
      </c>
      <c r="D503" s="4" t="s">
        <v>1093</v>
      </c>
      <c r="E503" s="335">
        <v>174</v>
      </c>
      <c r="F503" s="385">
        <v>1.05453E-5</v>
      </c>
      <c r="G503" s="4" t="s">
        <v>1093</v>
      </c>
      <c r="H503" s="99">
        <v>-0.15942028999999999</v>
      </c>
      <c r="I503" s="217">
        <v>1.5086099999999999E-5</v>
      </c>
    </row>
    <row r="504" spans="1:9" ht="33.75" customHeight="1" x14ac:dyDescent="0.2">
      <c r="A504" s="94" t="s">
        <v>1633</v>
      </c>
      <c r="B504" s="408" t="s">
        <v>4965</v>
      </c>
      <c r="C504" s="111">
        <v>2.40641711E-2</v>
      </c>
      <c r="D504" s="4" t="s">
        <v>1093</v>
      </c>
      <c r="E504" s="335">
        <v>1500</v>
      </c>
      <c r="F504" s="385">
        <v>9.0908000000000004E-5</v>
      </c>
      <c r="G504" s="4" t="s">
        <v>1093</v>
      </c>
      <c r="H504" s="99">
        <v>2.9164490862000001</v>
      </c>
      <c r="I504" s="217">
        <v>-5.1064000000000003E-4</v>
      </c>
    </row>
    <row r="505" spans="1:9" ht="22.5" customHeight="1" x14ac:dyDescent="0.2">
      <c r="A505" s="94" t="s">
        <v>1634</v>
      </c>
      <c r="B505" s="408" t="s">
        <v>4966</v>
      </c>
      <c r="C505" s="111">
        <v>-6.3317417000000001E-2</v>
      </c>
      <c r="D505" s="4" t="s">
        <v>1093</v>
      </c>
      <c r="E505" s="335">
        <v>15919</v>
      </c>
      <c r="F505" s="385">
        <v>9.6477599999999998E-4</v>
      </c>
      <c r="G505" s="4" t="s">
        <v>1093</v>
      </c>
      <c r="H505" s="99">
        <v>2.5281471630999999</v>
      </c>
      <c r="I505" s="217">
        <v>-5.214748E-3</v>
      </c>
    </row>
    <row r="506" spans="1:9" ht="22.5" customHeight="1" x14ac:dyDescent="0.2">
      <c r="A506" s="94" t="s">
        <v>1635</v>
      </c>
      <c r="B506" s="408" t="s">
        <v>4967</v>
      </c>
      <c r="C506" s="111">
        <v>-4.0379379999999996E-3</v>
      </c>
      <c r="D506" s="4" t="s">
        <v>1093</v>
      </c>
      <c r="E506" s="335">
        <v>65204</v>
      </c>
      <c r="F506" s="385">
        <v>3.9517086999999998E-3</v>
      </c>
      <c r="G506" s="4" t="s">
        <v>1093</v>
      </c>
      <c r="H506" s="99">
        <v>5.1478408448000001</v>
      </c>
      <c r="I506" s="217">
        <v>-2.4959656E-2</v>
      </c>
    </row>
    <row r="507" spans="1:9" ht="22.5" customHeight="1" x14ac:dyDescent="0.2">
      <c r="A507" s="94" t="s">
        <v>1636</v>
      </c>
      <c r="B507" s="408" t="s">
        <v>4968</v>
      </c>
      <c r="C507" s="111">
        <v>8.1497797E-3</v>
      </c>
      <c r="D507" s="4" t="s">
        <v>1093</v>
      </c>
      <c r="E507" s="335">
        <v>80878</v>
      </c>
      <c r="F507" s="385">
        <v>4.9016364000000002E-3</v>
      </c>
      <c r="G507" s="4" t="s">
        <v>1093</v>
      </c>
      <c r="H507" s="99">
        <v>2.5341053092000001</v>
      </c>
      <c r="I507" s="217">
        <v>-2.6511692E-2</v>
      </c>
    </row>
    <row r="508" spans="1:9" ht="22.5" customHeight="1" x14ac:dyDescent="0.2">
      <c r="A508" s="94" t="s">
        <v>1637</v>
      </c>
      <c r="B508" s="408" t="s">
        <v>4969</v>
      </c>
      <c r="C508" s="111">
        <v>2.1409270399999999E-2</v>
      </c>
      <c r="D508" s="4" t="s">
        <v>1093</v>
      </c>
      <c r="E508" s="335">
        <v>43284</v>
      </c>
      <c r="F508" s="385">
        <v>2.6232402999999999E-3</v>
      </c>
      <c r="G508" s="4" t="s">
        <v>1093</v>
      </c>
      <c r="H508" s="99">
        <v>3.4041514041999998</v>
      </c>
      <c r="I508" s="217">
        <v>-1.5294521E-2</v>
      </c>
    </row>
    <row r="509" spans="1:9" ht="33.75" customHeight="1" x14ac:dyDescent="0.2">
      <c r="A509" s="94" t="s">
        <v>1638</v>
      </c>
      <c r="B509" s="408" t="s">
        <v>4970</v>
      </c>
      <c r="C509" s="111">
        <v>7.4733096099999993E-2</v>
      </c>
      <c r="D509" s="4" t="s">
        <v>1093</v>
      </c>
      <c r="E509" s="335">
        <v>61180</v>
      </c>
      <c r="F509" s="385">
        <v>3.7078329000000002E-3</v>
      </c>
      <c r="G509" s="4" t="s">
        <v>1093</v>
      </c>
      <c r="H509" s="99">
        <v>13.470198675000001</v>
      </c>
      <c r="I509" s="217">
        <v>-2.6035795E-2</v>
      </c>
    </row>
    <row r="510" spans="1:9" ht="22.5" customHeight="1" x14ac:dyDescent="0.2">
      <c r="A510" s="94" t="s">
        <v>1639</v>
      </c>
      <c r="B510" s="408" t="s">
        <v>4971</v>
      </c>
      <c r="C510" s="111">
        <v>-5.9140821000000003E-2</v>
      </c>
      <c r="D510" s="4" t="s">
        <v>1093</v>
      </c>
      <c r="E510" s="335">
        <v>3848</v>
      </c>
      <c r="F510" s="385">
        <v>2.332092E-4</v>
      </c>
      <c r="G510" s="4" t="s">
        <v>1093</v>
      </c>
      <c r="H510" s="99">
        <v>-0.212121212</v>
      </c>
      <c r="I510" s="217">
        <v>4.7361080000000002E-4</v>
      </c>
    </row>
    <row r="511" spans="1:9" ht="22.5" customHeight="1" x14ac:dyDescent="0.2">
      <c r="A511" s="94" t="s">
        <v>1640</v>
      </c>
      <c r="B511" s="408" t="s">
        <v>4972</v>
      </c>
      <c r="C511" s="111">
        <v>-8.2668303999999998E-2</v>
      </c>
      <c r="D511" s="4" t="s">
        <v>1093</v>
      </c>
      <c r="E511" s="335">
        <v>3746</v>
      </c>
      <c r="F511" s="385">
        <v>2.2702749999999999E-4</v>
      </c>
      <c r="G511" s="4" t="s">
        <v>1093</v>
      </c>
      <c r="H511" s="99">
        <v>-0.16439883999999999</v>
      </c>
      <c r="I511" s="217">
        <v>3.3692200000000002E-4</v>
      </c>
    </row>
    <row r="512" spans="1:9" ht="22.5" customHeight="1" x14ac:dyDescent="0.2">
      <c r="A512" s="94" t="s">
        <v>1641</v>
      </c>
      <c r="B512" s="408" t="s">
        <v>4973</v>
      </c>
      <c r="C512" s="111">
        <v>-1.5037594E-2</v>
      </c>
      <c r="D512" s="4" t="s">
        <v>1093</v>
      </c>
      <c r="E512" s="335">
        <v>2584</v>
      </c>
      <c r="F512" s="385">
        <v>1.566041E-4</v>
      </c>
      <c r="G512" s="4" t="s">
        <v>1093</v>
      </c>
      <c r="H512" s="99">
        <v>-0.24133881400000001</v>
      </c>
      <c r="I512" s="217">
        <v>3.7577999999999998E-4</v>
      </c>
    </row>
    <row r="513" spans="1:9" ht="22.5" customHeight="1" x14ac:dyDescent="0.2">
      <c r="A513" s="94" t="s">
        <v>1642</v>
      </c>
      <c r="B513" s="408" t="s">
        <v>4974</v>
      </c>
      <c r="C513" s="111">
        <v>-7.4005549999999996E-3</v>
      </c>
      <c r="D513" s="4" t="s">
        <v>1093</v>
      </c>
      <c r="E513" s="335">
        <v>816</v>
      </c>
      <c r="F513" s="385">
        <v>4.9453899999999998E-5</v>
      </c>
      <c r="G513" s="4" t="s">
        <v>1093</v>
      </c>
      <c r="H513" s="99">
        <v>-0.239515377</v>
      </c>
      <c r="I513" s="217">
        <v>1.174884E-4</v>
      </c>
    </row>
    <row r="514" spans="1:9" ht="22.5" customHeight="1" x14ac:dyDescent="0.2">
      <c r="A514" s="94" t="s">
        <v>1643</v>
      </c>
      <c r="B514" s="408" t="s">
        <v>4975</v>
      </c>
      <c r="C514" s="111">
        <v>-2.4942144999999999E-2</v>
      </c>
      <c r="D514" s="4" t="s">
        <v>1093</v>
      </c>
      <c r="E514" s="335">
        <v>2604</v>
      </c>
      <c r="F514" s="385">
        <v>1.5781620000000001E-4</v>
      </c>
      <c r="G514" s="4" t="s">
        <v>1093</v>
      </c>
      <c r="H514" s="99">
        <v>-0.313291139</v>
      </c>
      <c r="I514" s="217">
        <v>5.4309810000000003E-4</v>
      </c>
    </row>
    <row r="515" spans="1:9" ht="22.5" customHeight="1" x14ac:dyDescent="0.2">
      <c r="A515" s="94" t="s">
        <v>1644</v>
      </c>
      <c r="B515" s="408" t="s">
        <v>4976</v>
      </c>
      <c r="C515" s="111">
        <v>-5.4993678999999997E-2</v>
      </c>
      <c r="D515" s="4" t="s">
        <v>1093</v>
      </c>
      <c r="E515" s="335">
        <v>7626</v>
      </c>
      <c r="F515" s="385">
        <v>4.6217609999999999E-4</v>
      </c>
      <c r="G515" s="4" t="s">
        <v>1093</v>
      </c>
      <c r="H515" s="99">
        <v>2.02006689E-2</v>
      </c>
      <c r="I515" s="217">
        <v>-6.9029999999999995E-5</v>
      </c>
    </row>
    <row r="516" spans="1:9" ht="22.5" customHeight="1" x14ac:dyDescent="0.2">
      <c r="A516" s="94" t="s">
        <v>1645</v>
      </c>
      <c r="B516" s="408" t="s">
        <v>4977</v>
      </c>
      <c r="C516" s="111">
        <v>-1.4175258E-2</v>
      </c>
      <c r="D516" s="4" t="s">
        <v>1093</v>
      </c>
      <c r="E516" s="335">
        <v>8721</v>
      </c>
      <c r="F516" s="385">
        <v>5.2853890000000004E-4</v>
      </c>
      <c r="G516" s="4" t="s">
        <v>1093</v>
      </c>
      <c r="H516" s="99">
        <v>-0.05</v>
      </c>
      <c r="I516" s="217">
        <v>2.0983340000000001E-4</v>
      </c>
    </row>
    <row r="517" spans="1:9" ht="22.5" customHeight="1" x14ac:dyDescent="0.2">
      <c r="A517" s="94" t="s">
        <v>1646</v>
      </c>
      <c r="B517" s="408" t="s">
        <v>4978</v>
      </c>
      <c r="C517" s="111">
        <v>1.52198053E-2</v>
      </c>
      <c r="D517" s="4" t="s">
        <v>1093</v>
      </c>
      <c r="E517" s="335">
        <v>15058</v>
      </c>
      <c r="F517" s="385">
        <v>9.1259480000000003E-4</v>
      </c>
      <c r="G517" s="4" t="s">
        <v>1093</v>
      </c>
      <c r="H517" s="99">
        <v>-3.1141423000000001E-2</v>
      </c>
      <c r="I517" s="217">
        <v>2.212622E-4</v>
      </c>
    </row>
    <row r="518" spans="1:9" ht="22.5" customHeight="1" x14ac:dyDescent="0.2">
      <c r="A518" s="94" t="s">
        <v>1647</v>
      </c>
      <c r="B518" s="408" t="s">
        <v>4979</v>
      </c>
      <c r="C518" s="111">
        <v>7.0449678799999998E-2</v>
      </c>
      <c r="D518" s="4" t="s">
        <v>1093</v>
      </c>
      <c r="E518" s="335">
        <v>4779</v>
      </c>
      <c r="F518" s="385">
        <v>2.8963280000000001E-4</v>
      </c>
      <c r="G518" s="4" t="s">
        <v>1093</v>
      </c>
      <c r="H518" s="99">
        <v>-4.4008802E-2</v>
      </c>
      <c r="I518" s="217">
        <v>1.005737E-4</v>
      </c>
    </row>
    <row r="519" spans="1:9" ht="22.5" customHeight="1" x14ac:dyDescent="0.2">
      <c r="A519" s="94" t="s">
        <v>1648</v>
      </c>
      <c r="B519" s="408" t="s">
        <v>4980</v>
      </c>
      <c r="C519" s="111">
        <v>3.5312024400000003E-2</v>
      </c>
      <c r="D519" s="4" t="s">
        <v>1093</v>
      </c>
      <c r="E519" s="335">
        <v>13589</v>
      </c>
      <c r="F519" s="385">
        <v>8.2356560000000005E-4</v>
      </c>
      <c r="G519" s="4" t="s">
        <v>1093</v>
      </c>
      <c r="H519" s="99">
        <v>-1.102617E-3</v>
      </c>
      <c r="I519" s="217">
        <v>6.8572995999999998E-6</v>
      </c>
    </row>
    <row r="520" spans="1:9" x14ac:dyDescent="0.2">
      <c r="A520" s="94" t="s">
        <v>1649</v>
      </c>
      <c r="B520" s="408" t="s">
        <v>4981</v>
      </c>
      <c r="C520" s="111">
        <v>-6.9012012999999997E-2</v>
      </c>
      <c r="D520" s="4" t="s">
        <v>1093</v>
      </c>
      <c r="E520" s="335">
        <v>7201</v>
      </c>
      <c r="F520" s="385">
        <v>4.364188E-4</v>
      </c>
      <c r="G520" s="4" t="s">
        <v>1093</v>
      </c>
      <c r="H520" s="99">
        <v>-5.1876234E-2</v>
      </c>
      <c r="I520" s="217">
        <v>1.801184E-4</v>
      </c>
    </row>
    <row r="521" spans="1:9" x14ac:dyDescent="0.2">
      <c r="A521" s="94" t="s">
        <v>1650</v>
      </c>
      <c r="B521" s="408" t="s">
        <v>4982</v>
      </c>
      <c r="C521" s="111">
        <v>4.0910590599999998E-2</v>
      </c>
      <c r="D521" s="4" t="s">
        <v>1093</v>
      </c>
      <c r="E521" s="335">
        <v>13550</v>
      </c>
      <c r="F521" s="385">
        <v>8.2120200000000004E-4</v>
      </c>
      <c r="G521" s="4" t="s">
        <v>1093</v>
      </c>
      <c r="H521" s="99">
        <v>7.3692551499999995E-2</v>
      </c>
      <c r="I521" s="217">
        <v>-4.25153E-4</v>
      </c>
    </row>
    <row r="522" spans="1:9" x14ac:dyDescent="0.2">
      <c r="A522" s="94" t="s">
        <v>1651</v>
      </c>
      <c r="B522" s="408" t="s">
        <v>4983</v>
      </c>
      <c r="C522" s="111">
        <v>3.35545992E-2</v>
      </c>
      <c r="D522" s="4" t="s">
        <v>1093</v>
      </c>
      <c r="E522" s="335">
        <v>14938</v>
      </c>
      <c r="F522" s="385">
        <v>9.053221E-4</v>
      </c>
      <c r="G522" s="4" t="s">
        <v>1093</v>
      </c>
      <c r="H522" s="99">
        <v>5.4273413800000003E-2</v>
      </c>
      <c r="I522" s="217">
        <v>-3.5155100000000002E-4</v>
      </c>
    </row>
    <row r="523" spans="1:9" x14ac:dyDescent="0.2">
      <c r="A523" s="94" t="s">
        <v>1652</v>
      </c>
      <c r="B523" s="408" t="s">
        <v>4984</v>
      </c>
      <c r="C523" s="111">
        <v>2.52659574E-2</v>
      </c>
      <c r="D523" s="4" t="s">
        <v>1093</v>
      </c>
      <c r="E523" s="335">
        <v>2608</v>
      </c>
      <c r="F523" s="385">
        <v>1.5805870000000001E-4</v>
      </c>
      <c r="G523" s="4" t="s">
        <v>1093</v>
      </c>
      <c r="H523" s="99">
        <v>0.1275399914</v>
      </c>
      <c r="I523" s="217">
        <v>-1.3485999999999999E-4</v>
      </c>
    </row>
    <row r="524" spans="1:9" x14ac:dyDescent="0.2">
      <c r="A524" s="94" t="s">
        <v>1653</v>
      </c>
      <c r="B524" s="408" t="s">
        <v>4985</v>
      </c>
      <c r="C524" s="111">
        <v>6.6127292300000001E-2</v>
      </c>
      <c r="D524" s="4" t="s">
        <v>1093</v>
      </c>
      <c r="E524" s="335">
        <v>11254</v>
      </c>
      <c r="F524" s="385">
        <v>6.8205220000000001E-4</v>
      </c>
      <c r="G524" s="4" t="s">
        <v>1093</v>
      </c>
      <c r="H524" s="99">
        <v>0.13872305979999999</v>
      </c>
      <c r="I524" s="217">
        <v>-6.2675700000000003E-4</v>
      </c>
    </row>
    <row r="525" spans="1:9" ht="22.5" customHeight="1" x14ac:dyDescent="0.2">
      <c r="A525" s="94" t="s">
        <v>1654</v>
      </c>
      <c r="B525" s="408" t="s">
        <v>4986</v>
      </c>
      <c r="C525" s="111">
        <v>6.7898823999999998E-3</v>
      </c>
      <c r="D525" s="4" t="s">
        <v>1093</v>
      </c>
      <c r="E525" s="335">
        <v>63335</v>
      </c>
      <c r="F525" s="385">
        <v>3.8384373999999998E-3</v>
      </c>
      <c r="G525" s="4" t="s">
        <v>1093</v>
      </c>
      <c r="H525" s="99">
        <v>0.36441791820000002</v>
      </c>
      <c r="I525" s="217">
        <v>-7.7318339999999999E-3</v>
      </c>
    </row>
    <row r="526" spans="1:9" ht="22.5" customHeight="1" x14ac:dyDescent="0.2">
      <c r="A526" s="94" t="s">
        <v>1655</v>
      </c>
      <c r="B526" s="408" t="s">
        <v>4987</v>
      </c>
      <c r="C526" s="111">
        <v>-3.4505998000000003E-2</v>
      </c>
      <c r="D526" s="4" t="s">
        <v>1093</v>
      </c>
      <c r="E526" s="335">
        <v>6596</v>
      </c>
      <c r="F526" s="385">
        <v>3.9975260000000001E-4</v>
      </c>
      <c r="G526" s="4" t="s">
        <v>1093</v>
      </c>
      <c r="H526" s="99">
        <v>-7.9156777999999997E-2</v>
      </c>
      <c r="I526" s="217">
        <v>2.5920590000000002E-4</v>
      </c>
    </row>
    <row r="527" spans="1:9" ht="22.5" customHeight="1" x14ac:dyDescent="0.2">
      <c r="A527" s="94" t="s">
        <v>1656</v>
      </c>
      <c r="B527" s="408" t="s">
        <v>4988</v>
      </c>
      <c r="C527" s="111">
        <v>4.1075050699999997E-2</v>
      </c>
      <c r="D527" s="4" t="s">
        <v>1093</v>
      </c>
      <c r="E527" s="335">
        <v>1722</v>
      </c>
      <c r="F527" s="385">
        <v>1.043623E-4</v>
      </c>
      <c r="G527" s="4" t="s">
        <v>1093</v>
      </c>
      <c r="H527" s="99">
        <v>-0.16122747200000001</v>
      </c>
      <c r="I527" s="217">
        <v>1.5131770000000001E-4</v>
      </c>
    </row>
    <row r="528" spans="1:9" ht="22.5" customHeight="1" x14ac:dyDescent="0.2">
      <c r="A528" s="94" t="s">
        <v>1657</v>
      </c>
      <c r="B528" s="408" t="s">
        <v>4989</v>
      </c>
      <c r="C528" s="111">
        <v>3.2128514099999998E-2</v>
      </c>
      <c r="D528" s="4" t="s">
        <v>1093</v>
      </c>
      <c r="E528" s="335">
        <v>217</v>
      </c>
      <c r="F528" s="385">
        <v>1.3151400000000001E-5</v>
      </c>
      <c r="G528" s="4" t="s">
        <v>1093</v>
      </c>
      <c r="H528" s="99">
        <v>-0.15564202299999999</v>
      </c>
      <c r="I528" s="217">
        <v>1.8286100000000001E-5</v>
      </c>
    </row>
    <row r="529" spans="1:9" x14ac:dyDescent="0.2">
      <c r="A529" s="94" t="s">
        <v>1658</v>
      </c>
      <c r="B529" s="408" t="s">
        <v>4990</v>
      </c>
      <c r="C529" s="111">
        <v>-2.2913505000000001E-2</v>
      </c>
      <c r="D529" s="4" t="s">
        <v>1093</v>
      </c>
      <c r="E529" s="335">
        <v>5529</v>
      </c>
      <c r="F529" s="385">
        <v>3.3508680000000001E-4</v>
      </c>
      <c r="G529" s="4" t="s">
        <v>1093</v>
      </c>
      <c r="H529" s="99">
        <v>-0.14132629299999999</v>
      </c>
      <c r="I529" s="217">
        <v>4.1600950000000002E-4</v>
      </c>
    </row>
    <row r="530" spans="1:9" x14ac:dyDescent="0.2">
      <c r="A530" s="94" t="s">
        <v>1659</v>
      </c>
      <c r="B530" s="408" t="s">
        <v>4991</v>
      </c>
      <c r="C530" s="111">
        <v>5.8777016299999998E-2</v>
      </c>
      <c r="D530" s="4" t="s">
        <v>1093</v>
      </c>
      <c r="E530" s="335">
        <v>3803</v>
      </c>
      <c r="F530" s="385">
        <v>2.3048200000000001E-4</v>
      </c>
      <c r="G530" s="4" t="s">
        <v>1093</v>
      </c>
      <c r="H530" s="99">
        <v>-5.3273586999999997E-2</v>
      </c>
      <c r="I530" s="217">
        <v>9.7830800000000005E-5</v>
      </c>
    </row>
    <row r="531" spans="1:9" x14ac:dyDescent="0.2">
      <c r="A531" s="94" t="s">
        <v>1660</v>
      </c>
      <c r="B531" s="408" t="s">
        <v>4992</v>
      </c>
      <c r="C531" s="111">
        <v>2.90628707E-2</v>
      </c>
      <c r="D531" s="4" t="s">
        <v>1093</v>
      </c>
      <c r="E531" s="335">
        <v>3479</v>
      </c>
      <c r="F531" s="385">
        <v>2.1084589999999999E-4</v>
      </c>
      <c r="G531" s="4" t="s">
        <v>1093</v>
      </c>
      <c r="H531" s="99">
        <v>2.5936599000000002E-3</v>
      </c>
      <c r="I531" s="217">
        <v>-4.1143800000000002E-6</v>
      </c>
    </row>
    <row r="532" spans="1:9" x14ac:dyDescent="0.2">
      <c r="A532" s="94" t="s">
        <v>1661</v>
      </c>
      <c r="B532" s="408" t="s">
        <v>4993</v>
      </c>
      <c r="C532" s="111">
        <v>-2.1126761000000001E-2</v>
      </c>
      <c r="D532" s="4" t="s">
        <v>1093</v>
      </c>
      <c r="E532" s="335">
        <v>545</v>
      </c>
      <c r="F532" s="385">
        <v>3.30299E-5</v>
      </c>
      <c r="G532" s="4" t="s">
        <v>1093</v>
      </c>
      <c r="H532" s="99">
        <v>-1.9784172999999999E-2</v>
      </c>
      <c r="I532" s="217">
        <v>5.0286863999999996E-6</v>
      </c>
    </row>
    <row r="533" spans="1:9" x14ac:dyDescent="0.2">
      <c r="A533" s="94" t="s">
        <v>1662</v>
      </c>
      <c r="B533" s="408" t="s">
        <v>4994</v>
      </c>
      <c r="C533" s="111">
        <v>3.86352233E-2</v>
      </c>
      <c r="D533" s="4" t="s">
        <v>1093</v>
      </c>
      <c r="E533" s="335">
        <v>3814</v>
      </c>
      <c r="F533" s="385">
        <v>2.311487E-4</v>
      </c>
      <c r="G533" s="4" t="s">
        <v>1093</v>
      </c>
      <c r="H533" s="99">
        <v>-7.8743961000000001E-2</v>
      </c>
      <c r="I533" s="217">
        <v>1.4903200000000001E-4</v>
      </c>
    </row>
    <row r="534" spans="1:9" ht="22.5" customHeight="1" x14ac:dyDescent="0.2">
      <c r="A534" s="94" t="s">
        <v>1663</v>
      </c>
      <c r="B534" s="408" t="s">
        <v>4995</v>
      </c>
      <c r="C534" s="111">
        <v>-3.9511247999999999E-2</v>
      </c>
      <c r="D534" s="4" t="s">
        <v>1093</v>
      </c>
      <c r="E534" s="335">
        <v>7518</v>
      </c>
      <c r="F534" s="385">
        <v>4.5563070000000002E-4</v>
      </c>
      <c r="G534" s="4" t="s">
        <v>1093</v>
      </c>
      <c r="H534" s="99">
        <v>-0.10617049100000001</v>
      </c>
      <c r="I534" s="217">
        <v>4.0823790000000002E-4</v>
      </c>
    </row>
    <row r="535" spans="1:9" ht="22.5" customHeight="1" x14ac:dyDescent="0.2">
      <c r="A535" s="94" t="s">
        <v>1664</v>
      </c>
      <c r="B535" s="408" t="s">
        <v>4996</v>
      </c>
      <c r="C535" s="111">
        <v>-9.8464994E-2</v>
      </c>
      <c r="D535" s="4" t="s">
        <v>1093</v>
      </c>
      <c r="E535" s="335">
        <v>8231</v>
      </c>
      <c r="F535" s="385">
        <v>4.9884229999999999E-4</v>
      </c>
      <c r="G535" s="4" t="s">
        <v>1093</v>
      </c>
      <c r="H535" s="99">
        <v>-0.14545265800000001</v>
      </c>
      <c r="I535" s="217">
        <v>6.4047180000000004E-4</v>
      </c>
    </row>
    <row r="536" spans="1:9" ht="22.5" customHeight="1" x14ac:dyDescent="0.2">
      <c r="A536" s="94" t="s">
        <v>1665</v>
      </c>
      <c r="B536" s="408" t="s">
        <v>4997</v>
      </c>
      <c r="C536" s="111">
        <v>-1.1124701000000001E-2</v>
      </c>
      <c r="D536" s="4" t="s">
        <v>1093</v>
      </c>
      <c r="E536" s="335">
        <v>13166</v>
      </c>
      <c r="F536" s="385">
        <v>7.9792950000000002E-4</v>
      </c>
      <c r="G536" s="4" t="s">
        <v>1093</v>
      </c>
      <c r="H536" s="99">
        <v>-0.224525857</v>
      </c>
      <c r="I536" s="217">
        <v>1.7426684000000001E-3</v>
      </c>
    </row>
    <row r="537" spans="1:9" ht="22.5" customHeight="1" x14ac:dyDescent="0.2">
      <c r="A537" s="94" t="s">
        <v>1666</v>
      </c>
      <c r="B537" s="408" t="s">
        <v>4998</v>
      </c>
      <c r="C537" s="111">
        <v>-1.6999488E-2</v>
      </c>
      <c r="D537" s="4" t="s">
        <v>1093</v>
      </c>
      <c r="E537" s="335">
        <v>8721</v>
      </c>
      <c r="F537" s="385">
        <v>5.2853890000000004E-4</v>
      </c>
      <c r="G537" s="4" t="s">
        <v>1093</v>
      </c>
      <c r="H537" s="99">
        <v>-9.1467860999999998E-2</v>
      </c>
      <c r="I537" s="217">
        <v>4.013806E-4</v>
      </c>
    </row>
    <row r="538" spans="1:9" ht="22.5" customHeight="1" x14ac:dyDescent="0.2">
      <c r="A538" s="94" t="s">
        <v>1667</v>
      </c>
      <c r="B538" s="408" t="s">
        <v>4999</v>
      </c>
      <c r="C538" s="111">
        <v>-3.1375409999999999E-2</v>
      </c>
      <c r="D538" s="4" t="s">
        <v>1093</v>
      </c>
      <c r="E538" s="335">
        <v>2364</v>
      </c>
      <c r="F538" s="385">
        <v>1.4327099999999999E-4</v>
      </c>
      <c r="G538" s="4" t="s">
        <v>1093</v>
      </c>
      <c r="H538" s="99">
        <v>-0.10960452</v>
      </c>
      <c r="I538" s="217">
        <v>1.330316E-4</v>
      </c>
    </row>
    <row r="539" spans="1:9" ht="22.5" customHeight="1" x14ac:dyDescent="0.2">
      <c r="A539" s="94" t="s">
        <v>1668</v>
      </c>
      <c r="B539" s="408" t="s">
        <v>5000</v>
      </c>
      <c r="C539" s="111">
        <v>2.1299541700000001E-2</v>
      </c>
      <c r="D539" s="4" t="s">
        <v>1093</v>
      </c>
      <c r="E539" s="335">
        <v>3585</v>
      </c>
      <c r="F539" s="385">
        <v>2.1727000000000001E-4</v>
      </c>
      <c r="G539" s="4" t="s">
        <v>1093</v>
      </c>
      <c r="H539" s="99">
        <v>-5.3590285000000001E-2</v>
      </c>
      <c r="I539" s="217">
        <v>9.2802100000000004E-5</v>
      </c>
    </row>
    <row r="540" spans="1:9" ht="22.5" customHeight="1" x14ac:dyDescent="0.2">
      <c r="A540" s="94" t="s">
        <v>1669</v>
      </c>
      <c r="B540" s="408" t="s">
        <v>5001</v>
      </c>
      <c r="C540" s="111">
        <v>3.2811114400000001E-2</v>
      </c>
      <c r="D540" s="4" t="s">
        <v>1093</v>
      </c>
      <c r="E540" s="335">
        <v>3245</v>
      </c>
      <c r="F540" s="385">
        <v>1.966642E-4</v>
      </c>
      <c r="G540" s="4" t="s">
        <v>1093</v>
      </c>
      <c r="H540" s="99">
        <v>-7.1265025999999995E-2</v>
      </c>
      <c r="I540" s="217">
        <v>1.138312E-4</v>
      </c>
    </row>
    <row r="541" spans="1:9" ht="22.5" customHeight="1" x14ac:dyDescent="0.2">
      <c r="A541" s="94" t="s">
        <v>1670</v>
      </c>
      <c r="B541" s="408" t="s">
        <v>5002</v>
      </c>
      <c r="C541" s="111">
        <v>4.64563526E-2</v>
      </c>
      <c r="D541" s="4" t="s">
        <v>1093</v>
      </c>
      <c r="E541" s="335">
        <v>4301</v>
      </c>
      <c r="F541" s="385">
        <v>2.6066339999999998E-4</v>
      </c>
      <c r="G541" s="4" t="s">
        <v>1093</v>
      </c>
      <c r="H541" s="99">
        <v>-0.111914103</v>
      </c>
      <c r="I541" s="217">
        <v>2.477771E-4</v>
      </c>
    </row>
    <row r="542" spans="1:9" ht="22.5" customHeight="1" x14ac:dyDescent="0.2">
      <c r="A542" s="94" t="s">
        <v>1671</v>
      </c>
      <c r="B542" s="408" t="s">
        <v>5003</v>
      </c>
      <c r="C542" s="111">
        <v>9.0163934400000006E-2</v>
      </c>
      <c r="D542" s="4" t="s">
        <v>1093</v>
      </c>
      <c r="E542" s="335">
        <v>910</v>
      </c>
      <c r="F542" s="385">
        <v>5.5150800000000001E-5</v>
      </c>
      <c r="G542" s="4" t="s">
        <v>1093</v>
      </c>
      <c r="H542" s="99">
        <v>-2.2556390999999999E-2</v>
      </c>
      <c r="I542" s="217">
        <v>9.6002194000000001E-6</v>
      </c>
    </row>
    <row r="543" spans="1:9" ht="22.5" customHeight="1" x14ac:dyDescent="0.2">
      <c r="A543" s="94" t="s">
        <v>1672</v>
      </c>
      <c r="B543" s="408" t="s">
        <v>5004</v>
      </c>
      <c r="C543" s="111">
        <v>-5.0505051000000002E-2</v>
      </c>
      <c r="D543" s="4" t="s">
        <v>1093</v>
      </c>
      <c r="E543" s="335">
        <v>2163</v>
      </c>
      <c r="F543" s="385">
        <v>1.310893E-4</v>
      </c>
      <c r="G543" s="4" t="s">
        <v>1093</v>
      </c>
      <c r="H543" s="99">
        <v>-0.25772134499999999</v>
      </c>
      <c r="I543" s="217">
        <v>3.433221E-4</v>
      </c>
    </row>
    <row r="544" spans="1:9" ht="22.5" customHeight="1" x14ac:dyDescent="0.2">
      <c r="A544" s="94" t="s">
        <v>1673</v>
      </c>
      <c r="B544" s="408" t="s">
        <v>5005</v>
      </c>
      <c r="C544" s="111">
        <v>-1.0603589E-2</v>
      </c>
      <c r="D544" s="4" t="s">
        <v>1093</v>
      </c>
      <c r="E544" s="335">
        <v>1185</v>
      </c>
      <c r="F544" s="385">
        <v>7.1817300000000001E-5</v>
      </c>
      <c r="G544" s="4" t="s">
        <v>1093</v>
      </c>
      <c r="H544" s="99">
        <v>-2.3083264999999999E-2</v>
      </c>
      <c r="I544" s="217">
        <v>1.28003E-5</v>
      </c>
    </row>
    <row r="545" spans="1:9" ht="22.5" customHeight="1" x14ac:dyDescent="0.2">
      <c r="A545" s="94" t="s">
        <v>1674</v>
      </c>
      <c r="B545" s="408" t="s">
        <v>5006</v>
      </c>
      <c r="C545" s="111">
        <v>-2.1018592999999999E-2</v>
      </c>
      <c r="D545" s="4" t="s">
        <v>1093</v>
      </c>
      <c r="E545" s="335">
        <v>1185</v>
      </c>
      <c r="F545" s="385">
        <v>7.1817300000000001E-5</v>
      </c>
      <c r="G545" s="4" t="s">
        <v>1093</v>
      </c>
      <c r="H545" s="99">
        <v>-2.146986E-2</v>
      </c>
      <c r="I545" s="217">
        <v>1.1885999999999999E-5</v>
      </c>
    </row>
    <row r="546" spans="1:9" ht="22.5" customHeight="1" x14ac:dyDescent="0.2">
      <c r="A546" s="94" t="s">
        <v>1675</v>
      </c>
      <c r="B546" s="408" t="s">
        <v>5007</v>
      </c>
      <c r="C546" s="111">
        <v>3.3962264200000002E-2</v>
      </c>
      <c r="D546" s="4" t="s">
        <v>1093</v>
      </c>
      <c r="E546" s="335">
        <v>1192</v>
      </c>
      <c r="F546" s="385">
        <v>7.2241499999999996E-5</v>
      </c>
      <c r="G546" s="4" t="s">
        <v>1093</v>
      </c>
      <c r="H546" s="99">
        <v>-0.12992700700000001</v>
      </c>
      <c r="I546" s="217">
        <v>8.1373300000000002E-5</v>
      </c>
    </row>
    <row r="547" spans="1:9" ht="22.5" customHeight="1" x14ac:dyDescent="0.2">
      <c r="A547" s="94" t="s">
        <v>1676</v>
      </c>
      <c r="B547" s="408" t="s">
        <v>5008</v>
      </c>
      <c r="C547" s="111">
        <v>-4.0419162000000002E-2</v>
      </c>
      <c r="D547" s="4" t="s">
        <v>1093</v>
      </c>
      <c r="E547" s="335">
        <v>567</v>
      </c>
      <c r="F547" s="385">
        <v>3.4363200000000003E-5</v>
      </c>
      <c r="G547" s="4" t="s">
        <v>1093</v>
      </c>
      <c r="H547" s="99">
        <v>-0.115444618</v>
      </c>
      <c r="I547" s="217">
        <v>3.3829299999999998E-5</v>
      </c>
    </row>
    <row r="548" spans="1:9" ht="22.5" customHeight="1" x14ac:dyDescent="0.2">
      <c r="A548" s="94" t="s">
        <v>1677</v>
      </c>
      <c r="B548" s="408" t="s">
        <v>5009</v>
      </c>
      <c r="C548" s="111">
        <v>4.9721949600000002E-2</v>
      </c>
      <c r="D548" s="4" t="s">
        <v>1093</v>
      </c>
      <c r="E548" s="335">
        <v>2946</v>
      </c>
      <c r="F548" s="385">
        <v>1.7854319999999999E-4</v>
      </c>
      <c r="G548" s="4" t="s">
        <v>1093</v>
      </c>
      <c r="H548" s="99">
        <v>-8.1956996000000004E-2</v>
      </c>
      <c r="I548" s="217">
        <v>1.202313E-4</v>
      </c>
    </row>
    <row r="549" spans="1:9" x14ac:dyDescent="0.2">
      <c r="A549" s="94" t="s">
        <v>1678</v>
      </c>
      <c r="B549" s="408" t="s">
        <v>5010</v>
      </c>
      <c r="C549" s="111">
        <v>-2.6209677000000001E-2</v>
      </c>
      <c r="D549" s="4" t="s">
        <v>1093</v>
      </c>
      <c r="E549" s="335">
        <v>827</v>
      </c>
      <c r="F549" s="385">
        <v>5.0120600000000003E-5</v>
      </c>
      <c r="G549" s="4" t="s">
        <v>1093</v>
      </c>
      <c r="H549" s="99">
        <v>-0.14389234000000001</v>
      </c>
      <c r="I549" s="217">
        <v>6.3544299999999994E-5</v>
      </c>
    </row>
    <row r="550" spans="1:9" x14ac:dyDescent="0.2">
      <c r="A550" s="94" t="s">
        <v>1679</v>
      </c>
      <c r="B550" s="408" t="s">
        <v>5011</v>
      </c>
      <c r="C550" s="111">
        <v>-4.6488124999999998E-2</v>
      </c>
      <c r="D550" s="4" t="s">
        <v>1093</v>
      </c>
      <c r="E550" s="335">
        <v>1692</v>
      </c>
      <c r="F550" s="385">
        <v>1.025442E-4</v>
      </c>
      <c r="G550" s="4" t="s">
        <v>1093</v>
      </c>
      <c r="H550" s="99">
        <v>-0.103338633</v>
      </c>
      <c r="I550" s="217">
        <v>8.9144899999999994E-5</v>
      </c>
    </row>
    <row r="551" spans="1:9" x14ac:dyDescent="0.2">
      <c r="A551" s="94" t="s">
        <v>1680</v>
      </c>
      <c r="B551" s="408" t="s">
        <v>5012</v>
      </c>
      <c r="C551" s="111">
        <v>1.5012323500000001E-2</v>
      </c>
      <c r="D551" s="4" t="s">
        <v>1093</v>
      </c>
      <c r="E551" s="335">
        <v>4097</v>
      </c>
      <c r="F551" s="385">
        <v>2.4830000000000002E-4</v>
      </c>
      <c r="G551" s="4" t="s">
        <v>1093</v>
      </c>
      <c r="H551" s="99">
        <v>-9.5584988999999995E-2</v>
      </c>
      <c r="I551" s="217">
        <v>1.9794739999999999E-4</v>
      </c>
    </row>
    <row r="552" spans="1:9" x14ac:dyDescent="0.2">
      <c r="A552" s="94" t="s">
        <v>1681</v>
      </c>
      <c r="B552" s="408" t="s">
        <v>5013</v>
      </c>
      <c r="C552" s="111">
        <v>-3.0516432E-2</v>
      </c>
      <c r="D552" s="4" t="s">
        <v>1093</v>
      </c>
      <c r="E552" s="335">
        <v>415</v>
      </c>
      <c r="F552" s="385">
        <v>2.5151200000000001E-5</v>
      </c>
      <c r="G552" s="4" t="s">
        <v>1093</v>
      </c>
      <c r="H552" s="99">
        <v>4.8426149999999998E-3</v>
      </c>
      <c r="I552" s="217">
        <v>-9.1430659999999999E-7</v>
      </c>
    </row>
    <row r="553" spans="1:9" ht="22.5" customHeight="1" x14ac:dyDescent="0.2">
      <c r="A553" s="94" t="s">
        <v>1682</v>
      </c>
      <c r="B553" s="408" t="s">
        <v>5014</v>
      </c>
      <c r="C553" s="111">
        <v>3.1768169800000003E-2</v>
      </c>
      <c r="D553" s="4" t="s">
        <v>1093</v>
      </c>
      <c r="E553" s="335">
        <v>6155</v>
      </c>
      <c r="F553" s="385">
        <v>3.730257E-4</v>
      </c>
      <c r="G553" s="4" t="s">
        <v>1093</v>
      </c>
      <c r="H553" s="99">
        <v>-7.5548213000000003E-2</v>
      </c>
      <c r="I553" s="217">
        <v>2.2994810000000001E-4</v>
      </c>
    </row>
    <row r="554" spans="1:9" x14ac:dyDescent="0.2">
      <c r="A554" s="94" t="s">
        <v>1683</v>
      </c>
      <c r="B554" s="408" t="s">
        <v>5015</v>
      </c>
      <c r="C554" s="111">
        <v>-2.9811196000000002E-2</v>
      </c>
      <c r="D554" s="4" t="s">
        <v>1093</v>
      </c>
      <c r="E554" s="335">
        <v>5788</v>
      </c>
      <c r="F554" s="385">
        <v>3.5078349999999997E-4</v>
      </c>
      <c r="G554" s="4" t="s">
        <v>1093</v>
      </c>
      <c r="H554" s="99">
        <v>-1.1949471E-2</v>
      </c>
      <c r="I554" s="217">
        <v>3.20007E-5</v>
      </c>
    </row>
    <row r="555" spans="1:9" x14ac:dyDescent="0.2">
      <c r="A555" s="94" t="s">
        <v>1684</v>
      </c>
      <c r="B555" s="408" t="s">
        <v>5016</v>
      </c>
      <c r="C555" s="111">
        <v>3.0756940300000001E-2</v>
      </c>
      <c r="D555" s="4" t="s">
        <v>1093</v>
      </c>
      <c r="E555" s="335">
        <v>4755</v>
      </c>
      <c r="F555" s="385">
        <v>2.8817829999999998E-4</v>
      </c>
      <c r="G555" s="4" t="s">
        <v>1093</v>
      </c>
      <c r="H555" s="99">
        <v>-7.8666924999999999E-2</v>
      </c>
      <c r="I555" s="217">
        <v>1.8560420000000001E-4</v>
      </c>
    </row>
    <row r="556" spans="1:9" x14ac:dyDescent="0.2">
      <c r="A556" s="94" t="s">
        <v>1685</v>
      </c>
      <c r="B556" s="408" t="s">
        <v>5017</v>
      </c>
      <c r="C556" s="111">
        <v>2.2004062299999998E-2</v>
      </c>
      <c r="D556" s="4" t="s">
        <v>1093</v>
      </c>
      <c r="E556" s="335">
        <v>5547</v>
      </c>
      <c r="F556" s="385">
        <v>3.3617770000000003E-4</v>
      </c>
      <c r="G556" s="4" t="s">
        <v>1093</v>
      </c>
      <c r="H556" s="99">
        <v>-8.1318317000000001E-2</v>
      </c>
      <c r="I556" s="217">
        <v>2.244623E-4</v>
      </c>
    </row>
    <row r="557" spans="1:9" x14ac:dyDescent="0.2">
      <c r="A557" s="94" t="s">
        <v>1686</v>
      </c>
      <c r="B557" s="408" t="s">
        <v>5018</v>
      </c>
      <c r="C557" s="111">
        <v>9.1347374000000005E-3</v>
      </c>
      <c r="D557" s="4" t="s">
        <v>1093</v>
      </c>
      <c r="E557" s="335">
        <v>3861</v>
      </c>
      <c r="F557" s="385">
        <v>2.3399710000000001E-4</v>
      </c>
      <c r="G557" s="4" t="s">
        <v>1093</v>
      </c>
      <c r="H557" s="99">
        <v>-2.9167714000000001E-2</v>
      </c>
      <c r="I557" s="217">
        <v>5.3029799999999998E-5</v>
      </c>
    </row>
    <row r="558" spans="1:9" ht="22.5" customHeight="1" x14ac:dyDescent="0.2">
      <c r="A558" s="94" t="s">
        <v>1687</v>
      </c>
      <c r="B558" s="408" t="s">
        <v>5019</v>
      </c>
      <c r="C558" s="111">
        <v>-6.3961182000000005E-2</v>
      </c>
      <c r="D558" s="4" t="s">
        <v>1093</v>
      </c>
      <c r="E558" s="335">
        <v>4662</v>
      </c>
      <c r="F558" s="385">
        <v>2.8254199999999999E-4</v>
      </c>
      <c r="G558" s="4" t="s">
        <v>1093</v>
      </c>
      <c r="H558" s="99">
        <v>9.8491988700000005E-2</v>
      </c>
      <c r="I558" s="217">
        <v>-1.9108999999999999E-4</v>
      </c>
    </row>
    <row r="559" spans="1:9" ht="22.5" x14ac:dyDescent="0.2">
      <c r="A559" s="94" t="s">
        <v>1639</v>
      </c>
      <c r="B559" s="408" t="s">
        <v>4971</v>
      </c>
      <c r="C559" s="111">
        <v>-0.189359784</v>
      </c>
      <c r="D559" s="4" t="s">
        <v>1093</v>
      </c>
      <c r="E559" s="335">
        <v>2097</v>
      </c>
      <c r="F559" s="385">
        <v>1.2708930000000001E-4</v>
      </c>
      <c r="G559" s="4" t="s">
        <v>1093</v>
      </c>
      <c r="H559" s="99">
        <v>-0.53348164600000003</v>
      </c>
      <c r="I559" s="217">
        <v>1.0962535999999999E-3</v>
      </c>
    </row>
    <row r="560" spans="1:9" ht="22.5" x14ac:dyDescent="0.2">
      <c r="A560" s="94" t="s">
        <v>1640</v>
      </c>
      <c r="B560" s="408" t="s">
        <v>4972</v>
      </c>
      <c r="C560" s="111">
        <v>5.1513542199999998E-2</v>
      </c>
      <c r="D560" s="4" t="s">
        <v>1093</v>
      </c>
      <c r="E560" s="335">
        <v>5623</v>
      </c>
      <c r="F560" s="385">
        <v>3.4078370000000001E-4</v>
      </c>
      <c r="G560" s="4" t="s">
        <v>1093</v>
      </c>
      <c r="H560" s="99">
        <v>-0.52668350200000003</v>
      </c>
      <c r="I560" s="217">
        <v>2.8604082000000001E-3</v>
      </c>
    </row>
    <row r="561" spans="1:9" ht="22.5" x14ac:dyDescent="0.2">
      <c r="A561" s="94" t="s">
        <v>1641</v>
      </c>
      <c r="B561" s="408" t="s">
        <v>4973</v>
      </c>
      <c r="C561" s="111">
        <v>9.0758096999999996E-2</v>
      </c>
      <c r="D561" s="4" t="s">
        <v>1093</v>
      </c>
      <c r="E561" s="335">
        <v>4534</v>
      </c>
      <c r="F561" s="385">
        <v>2.7478449999999998E-4</v>
      </c>
      <c r="G561" s="4" t="s">
        <v>1093</v>
      </c>
      <c r="H561" s="99">
        <v>-0.50685229499999995</v>
      </c>
      <c r="I561" s="217">
        <v>2.1303343999999999E-3</v>
      </c>
    </row>
    <row r="562" spans="1:9" ht="22.5" x14ac:dyDescent="0.2">
      <c r="A562" s="94" t="s">
        <v>1642</v>
      </c>
      <c r="B562" s="408" t="s">
        <v>4974</v>
      </c>
      <c r="C562" s="111">
        <v>4.3189368800000003E-2</v>
      </c>
      <c r="D562" s="4" t="s">
        <v>1093</v>
      </c>
      <c r="E562" s="335">
        <v>236</v>
      </c>
      <c r="F562" s="385">
        <v>1.43029E-5</v>
      </c>
      <c r="G562" s="4" t="s">
        <v>1093</v>
      </c>
      <c r="H562" s="99">
        <v>-0.24840764300000001</v>
      </c>
      <c r="I562" s="217">
        <v>3.5658000000000003E-5</v>
      </c>
    </row>
    <row r="563" spans="1:9" ht="22.5" x14ac:dyDescent="0.2">
      <c r="A563" s="94" t="s">
        <v>1643</v>
      </c>
      <c r="B563" s="408" t="s">
        <v>4975</v>
      </c>
      <c r="C563" s="111">
        <v>1.0257064999999999E-2</v>
      </c>
      <c r="D563" s="4" t="s">
        <v>1093</v>
      </c>
      <c r="E563" s="335">
        <v>12409</v>
      </c>
      <c r="F563" s="385">
        <v>7.5205129999999999E-4</v>
      </c>
      <c r="G563" s="4" t="s">
        <v>1093</v>
      </c>
      <c r="H563" s="99">
        <v>-0.47722964099999998</v>
      </c>
      <c r="I563" s="217">
        <v>5.1786326999999997E-3</v>
      </c>
    </row>
    <row r="564" spans="1:9" ht="22.5" x14ac:dyDescent="0.2">
      <c r="A564" s="94" t="s">
        <v>1644</v>
      </c>
      <c r="B564" s="408" t="s">
        <v>4976</v>
      </c>
      <c r="C564" s="111">
        <v>3.3381712600000002E-2</v>
      </c>
      <c r="D564" s="4" t="s">
        <v>1093</v>
      </c>
      <c r="E564" s="335">
        <v>538</v>
      </c>
      <c r="F564" s="385">
        <v>3.2605699999999999E-5</v>
      </c>
      <c r="G564" s="4" t="s">
        <v>1093</v>
      </c>
      <c r="H564" s="99">
        <v>-0.244382022</v>
      </c>
      <c r="I564" s="217">
        <v>7.9544700000000004E-5</v>
      </c>
    </row>
    <row r="565" spans="1:9" ht="22.5" x14ac:dyDescent="0.2">
      <c r="A565" s="94" t="s">
        <v>1645</v>
      </c>
      <c r="B565" s="408" t="s">
        <v>4977</v>
      </c>
      <c r="C565" s="111">
        <v>-1.8889309999999999E-3</v>
      </c>
      <c r="D565" s="4" t="s">
        <v>1093</v>
      </c>
      <c r="E565" s="335">
        <v>2034</v>
      </c>
      <c r="F565" s="385">
        <v>1.2327120000000001E-4</v>
      </c>
      <c r="G565" s="4" t="s">
        <v>1093</v>
      </c>
      <c r="H565" s="99">
        <v>-0.23012869</v>
      </c>
      <c r="I565" s="217">
        <v>2.7794920000000001E-4</v>
      </c>
    </row>
    <row r="566" spans="1:9" ht="22.5" x14ac:dyDescent="0.2">
      <c r="A566" s="94" t="s">
        <v>1646</v>
      </c>
      <c r="B566" s="408" t="s">
        <v>4978</v>
      </c>
      <c r="C566" s="111">
        <v>6.1389337600000003E-2</v>
      </c>
      <c r="D566" s="4" t="s">
        <v>1093</v>
      </c>
      <c r="E566" s="335">
        <v>1140</v>
      </c>
      <c r="F566" s="385">
        <v>6.9090099999999998E-5</v>
      </c>
      <c r="G566" s="4" t="s">
        <v>1093</v>
      </c>
      <c r="H566" s="99">
        <v>-0.13242009099999999</v>
      </c>
      <c r="I566" s="217">
        <v>7.9544700000000004E-5</v>
      </c>
    </row>
    <row r="567" spans="1:9" ht="22.5" x14ac:dyDescent="0.2">
      <c r="A567" s="94" t="s">
        <v>1647</v>
      </c>
      <c r="B567" s="408" t="s">
        <v>4979</v>
      </c>
      <c r="C567" s="111">
        <v>5.91715976E-2</v>
      </c>
      <c r="D567" s="4" t="s">
        <v>1093</v>
      </c>
      <c r="E567" s="335">
        <v>254</v>
      </c>
      <c r="F567" s="385">
        <v>1.5393700000000001E-5</v>
      </c>
      <c r="G567" s="4" t="s">
        <v>1093</v>
      </c>
      <c r="H567" s="99">
        <v>-0.29050279299999998</v>
      </c>
      <c r="I567" s="217">
        <v>4.7543899999999997E-5</v>
      </c>
    </row>
    <row r="568" spans="1:9" ht="22.5" x14ac:dyDescent="0.2">
      <c r="A568" s="94" t="s">
        <v>1648</v>
      </c>
      <c r="B568" s="408" t="s">
        <v>4980</v>
      </c>
      <c r="C568" s="111">
        <v>-0.11299434999999999</v>
      </c>
      <c r="D568" s="4" t="s">
        <v>1093</v>
      </c>
      <c r="E568" s="335">
        <v>179</v>
      </c>
      <c r="F568" s="385">
        <v>1.0848399999999999E-5</v>
      </c>
      <c r="G568" s="4" t="s">
        <v>1093</v>
      </c>
      <c r="H568" s="99">
        <v>0.14012738850000001</v>
      </c>
      <c r="I568" s="217">
        <v>-1.0057E-5</v>
      </c>
    </row>
    <row r="569" spans="1:9" ht="22.5" customHeight="1" x14ac:dyDescent="0.2">
      <c r="A569" s="94" t="s">
        <v>1688</v>
      </c>
      <c r="B569" s="408" t="s">
        <v>5020</v>
      </c>
      <c r="C569" s="111">
        <v>-3.9073887000000002E-2</v>
      </c>
      <c r="D569" s="4" t="s">
        <v>1093</v>
      </c>
      <c r="E569" s="335">
        <v>12783</v>
      </c>
      <c r="F569" s="385">
        <v>7.7471769999999998E-4</v>
      </c>
      <c r="G569" s="4" t="s">
        <v>1093</v>
      </c>
      <c r="H569" s="99">
        <v>-0.25424421000000003</v>
      </c>
      <c r="I569" s="217">
        <v>1.9922741000000001E-3</v>
      </c>
    </row>
    <row r="570" spans="1:9" ht="22.5" customHeight="1" x14ac:dyDescent="0.2">
      <c r="A570" s="94" t="s">
        <v>1689</v>
      </c>
      <c r="B570" s="408" t="s">
        <v>5021</v>
      </c>
      <c r="C570" s="111">
        <v>-3.6187962999999997E-2</v>
      </c>
      <c r="D570" s="4" t="s">
        <v>1093</v>
      </c>
      <c r="E570" s="335">
        <v>19526</v>
      </c>
      <c r="F570" s="385">
        <v>1.1833792999999999E-3</v>
      </c>
      <c r="G570" s="4" t="s">
        <v>1093</v>
      </c>
      <c r="H570" s="99">
        <v>-0.277697629</v>
      </c>
      <c r="I570" s="217">
        <v>3.4318499000000001E-3</v>
      </c>
    </row>
    <row r="571" spans="1:9" ht="22.5" customHeight="1" x14ac:dyDescent="0.2">
      <c r="A571" s="94" t="s">
        <v>1690</v>
      </c>
      <c r="B571" s="408" t="s">
        <v>5022</v>
      </c>
      <c r="C571" s="111">
        <v>-2.833028E-3</v>
      </c>
      <c r="D571" s="4" t="s">
        <v>1093</v>
      </c>
      <c r="E571" s="335">
        <v>23899</v>
      </c>
      <c r="F571" s="385">
        <v>1.4484063000000001E-3</v>
      </c>
      <c r="G571" s="4" t="s">
        <v>1093</v>
      </c>
      <c r="H571" s="99">
        <v>-0.29271974000000001</v>
      </c>
      <c r="I571" s="217">
        <v>4.5217034000000003E-3</v>
      </c>
    </row>
    <row r="572" spans="1:9" ht="22.5" customHeight="1" x14ac:dyDescent="0.2">
      <c r="A572" s="94" t="s">
        <v>1691</v>
      </c>
      <c r="B572" s="408" t="s">
        <v>5023</v>
      </c>
      <c r="C572" s="111">
        <v>-5.4365205999999999E-2</v>
      </c>
      <c r="D572" s="4" t="s">
        <v>1093</v>
      </c>
      <c r="E572" s="335">
        <v>4344</v>
      </c>
      <c r="F572" s="385">
        <v>2.6326950000000001E-4</v>
      </c>
      <c r="G572" s="4" t="s">
        <v>1093</v>
      </c>
      <c r="H572" s="99">
        <v>-0.265471762</v>
      </c>
      <c r="I572" s="217">
        <v>7.177307E-4</v>
      </c>
    </row>
    <row r="573" spans="1:9" ht="22.5" customHeight="1" x14ac:dyDescent="0.2">
      <c r="A573" s="94" t="s">
        <v>1692</v>
      </c>
      <c r="B573" s="408" t="s">
        <v>5024</v>
      </c>
      <c r="C573" s="111">
        <v>0.1201785145</v>
      </c>
      <c r="D573" s="4" t="s">
        <v>1093</v>
      </c>
      <c r="E573" s="335">
        <v>2983</v>
      </c>
      <c r="F573" s="385">
        <v>1.807856E-4</v>
      </c>
      <c r="G573" s="4" t="s">
        <v>1093</v>
      </c>
      <c r="H573" s="99">
        <v>-0.15110984599999999</v>
      </c>
      <c r="I573" s="217">
        <v>2.4274839999999999E-4</v>
      </c>
    </row>
    <row r="574" spans="1:9" x14ac:dyDescent="0.2">
      <c r="A574" s="94" t="s">
        <v>1693</v>
      </c>
      <c r="B574" s="408" t="s">
        <v>5025</v>
      </c>
      <c r="C574" s="111">
        <v>-2.1799157E-2</v>
      </c>
      <c r="D574" s="4" t="s">
        <v>1093</v>
      </c>
      <c r="E574" s="335">
        <v>6274</v>
      </c>
      <c r="F574" s="385">
        <v>3.8023769999999998E-4</v>
      </c>
      <c r="G574" s="4" t="s">
        <v>1093</v>
      </c>
      <c r="H574" s="99">
        <v>-6.7894814999999997E-2</v>
      </c>
      <c r="I574" s="217">
        <v>2.0891909999999999E-4</v>
      </c>
    </row>
    <row r="575" spans="1:9" x14ac:dyDescent="0.2">
      <c r="A575" s="94" t="s">
        <v>1694</v>
      </c>
      <c r="B575" s="408" t="s">
        <v>5026</v>
      </c>
      <c r="C575" s="111">
        <v>-9.3023255999999999E-2</v>
      </c>
      <c r="D575" s="4" t="s">
        <v>1093</v>
      </c>
      <c r="E575" s="335">
        <v>109</v>
      </c>
      <c r="F575" s="385">
        <v>6.6059789000000001E-6</v>
      </c>
      <c r="G575" s="4" t="s">
        <v>1093</v>
      </c>
      <c r="H575" s="99">
        <v>-0.301282051</v>
      </c>
      <c r="I575" s="217">
        <v>2.1486200000000001E-5</v>
      </c>
    </row>
    <row r="576" spans="1:9" x14ac:dyDescent="0.2">
      <c r="A576" s="94" t="s">
        <v>1695</v>
      </c>
      <c r="B576" s="408" t="s">
        <v>5027</v>
      </c>
      <c r="C576" s="111">
        <v>3.7735849100000003E-2</v>
      </c>
      <c r="D576" s="4" t="s">
        <v>1093</v>
      </c>
      <c r="E576" s="335">
        <v>48</v>
      </c>
      <c r="F576" s="385">
        <v>2.9090549000000001E-6</v>
      </c>
      <c r="G576" s="4" t="s">
        <v>1093</v>
      </c>
      <c r="H576" s="99">
        <v>-0.127272727</v>
      </c>
      <c r="I576" s="217">
        <v>3.2000730999999999E-6</v>
      </c>
    </row>
    <row r="577" spans="1:9" x14ac:dyDescent="0.2">
      <c r="A577" s="94" t="s">
        <v>1696</v>
      </c>
      <c r="B577" s="408" t="s">
        <v>5028</v>
      </c>
      <c r="C577" s="111">
        <v>-6.8965517000000004E-2</v>
      </c>
      <c r="D577" s="4" t="s">
        <v>1093</v>
      </c>
      <c r="E577" s="335">
        <v>26</v>
      </c>
      <c r="F577" s="385">
        <v>1.5757380999999999E-6</v>
      </c>
      <c r="G577" s="4" t="s">
        <v>1093</v>
      </c>
      <c r="H577" s="99">
        <v>-3.7037037000000002E-2</v>
      </c>
      <c r="I577" s="217">
        <v>4.5715330999999998E-7</v>
      </c>
    </row>
    <row r="578" spans="1:9" ht="22.5" customHeight="1" x14ac:dyDescent="0.2">
      <c r="A578" s="94" t="s">
        <v>1697</v>
      </c>
      <c r="B578" s="408" t="s">
        <v>4004</v>
      </c>
      <c r="C578" s="111">
        <v>2.8718337100000001E-2</v>
      </c>
      <c r="D578" s="4" t="s">
        <v>1093</v>
      </c>
      <c r="E578" s="335">
        <v>49291</v>
      </c>
      <c r="F578" s="385">
        <v>2.9872964000000001E-3</v>
      </c>
      <c r="G578" s="4" t="s">
        <v>1093</v>
      </c>
      <c r="H578" s="99">
        <v>-4.5081173000000002E-2</v>
      </c>
      <c r="I578" s="217">
        <v>1.0637957E-3</v>
      </c>
    </row>
    <row r="579" spans="1:9" ht="22.5" customHeight="1" x14ac:dyDescent="0.2">
      <c r="A579" s="94" t="s">
        <v>1698</v>
      </c>
      <c r="B579" s="408" t="s">
        <v>5029</v>
      </c>
      <c r="C579" s="111">
        <v>0.3717627402</v>
      </c>
      <c r="D579" s="4" t="s">
        <v>1093</v>
      </c>
      <c r="E579" s="335">
        <v>4268</v>
      </c>
      <c r="F579" s="385">
        <v>2.5866350000000002E-4</v>
      </c>
      <c r="G579" s="4" t="s">
        <v>1093</v>
      </c>
      <c r="H579" s="99">
        <v>0.29963459199999998</v>
      </c>
      <c r="I579" s="217">
        <v>-4.49839E-4</v>
      </c>
    </row>
    <row r="580" spans="1:9" ht="22.5" customHeight="1" x14ac:dyDescent="0.2">
      <c r="A580" s="94" t="s">
        <v>1699</v>
      </c>
      <c r="B580" s="408" t="s">
        <v>4005</v>
      </c>
      <c r="C580" s="111">
        <v>-1.3010890000000001E-2</v>
      </c>
      <c r="D580" s="4" t="s">
        <v>1093</v>
      </c>
      <c r="E580" s="335">
        <v>6357</v>
      </c>
      <c r="F580" s="385">
        <v>3.8526800000000003E-4</v>
      </c>
      <c r="G580" s="4" t="s">
        <v>1093</v>
      </c>
      <c r="H580" s="99">
        <v>-8.9124516000000001E-2</v>
      </c>
      <c r="I580" s="217">
        <v>2.8434940000000001E-4</v>
      </c>
    </row>
    <row r="581" spans="1:9" ht="22.5" customHeight="1" x14ac:dyDescent="0.2">
      <c r="A581" s="94" t="s">
        <v>1700</v>
      </c>
      <c r="B581" s="408" t="s">
        <v>4006</v>
      </c>
      <c r="C581" s="111">
        <v>1.17801047E-2</v>
      </c>
      <c r="D581" s="4" t="s">
        <v>1093</v>
      </c>
      <c r="E581" s="335">
        <v>16558</v>
      </c>
      <c r="F581" s="385">
        <v>1.0035027000000001E-3</v>
      </c>
      <c r="G581" s="4" t="s">
        <v>1093</v>
      </c>
      <c r="H581" s="99">
        <v>0.26002587319999998</v>
      </c>
      <c r="I581" s="217">
        <v>-1.5620930000000001E-3</v>
      </c>
    </row>
    <row r="582" spans="1:9" x14ac:dyDescent="0.2">
      <c r="A582" s="94" t="s">
        <v>1701</v>
      </c>
      <c r="B582" s="408" t="s">
        <v>5030</v>
      </c>
      <c r="C582" s="111">
        <v>6.4394777599999994E-2</v>
      </c>
      <c r="D582" s="4" t="s">
        <v>1093</v>
      </c>
      <c r="E582" s="335">
        <v>3422</v>
      </c>
      <c r="F582" s="385">
        <v>2.0739139999999999E-4</v>
      </c>
      <c r="G582" s="4" t="s">
        <v>1093</v>
      </c>
      <c r="H582" s="99">
        <v>-0.28856548900000001</v>
      </c>
      <c r="I582" s="217">
        <v>6.3452880000000004E-4</v>
      </c>
    </row>
    <row r="583" spans="1:9" x14ac:dyDescent="0.2">
      <c r="A583" s="94" t="s">
        <v>1702</v>
      </c>
      <c r="B583" s="408" t="s">
        <v>5031</v>
      </c>
      <c r="C583" s="111">
        <v>7.0544311299999996E-2</v>
      </c>
      <c r="D583" s="4" t="s">
        <v>1093</v>
      </c>
      <c r="E583" s="335">
        <v>3473</v>
      </c>
      <c r="F583" s="385">
        <v>2.104822E-4</v>
      </c>
      <c r="G583" s="4" t="s">
        <v>1093</v>
      </c>
      <c r="H583" s="99">
        <v>-0.36251835500000001</v>
      </c>
      <c r="I583" s="217">
        <v>9.0287780000000001E-4</v>
      </c>
    </row>
    <row r="584" spans="1:9" x14ac:dyDescent="0.2">
      <c r="A584" s="94" t="s">
        <v>1703</v>
      </c>
      <c r="B584" s="408" t="s">
        <v>5032</v>
      </c>
      <c r="C584" s="111">
        <v>0.14809602650000001</v>
      </c>
      <c r="D584" s="4" t="s">
        <v>1093</v>
      </c>
      <c r="E584" s="335">
        <v>4808</v>
      </c>
      <c r="F584" s="385">
        <v>2.9139029999999998E-4</v>
      </c>
      <c r="G584" s="4" t="s">
        <v>1093</v>
      </c>
      <c r="H584" s="99">
        <v>-0.653327565</v>
      </c>
      <c r="I584" s="217">
        <v>4.1422661E-3</v>
      </c>
    </row>
    <row r="585" spans="1:9" x14ac:dyDescent="0.2">
      <c r="A585" s="94" t="s">
        <v>1704</v>
      </c>
      <c r="B585" s="408" t="s">
        <v>5033</v>
      </c>
      <c r="C585" s="111">
        <v>-8.2460137000000003E-2</v>
      </c>
      <c r="D585" s="4" t="s">
        <v>1093</v>
      </c>
      <c r="E585" s="335">
        <v>859</v>
      </c>
      <c r="F585" s="385">
        <v>5.206E-5</v>
      </c>
      <c r="G585" s="4" t="s">
        <v>1093</v>
      </c>
      <c r="H585" s="99">
        <v>-0.57348560100000001</v>
      </c>
      <c r="I585" s="217">
        <v>5.2801210000000005E-4</v>
      </c>
    </row>
    <row r="586" spans="1:9" x14ac:dyDescent="0.2">
      <c r="A586" s="94" t="s">
        <v>1705</v>
      </c>
      <c r="B586" s="408" t="s">
        <v>5034</v>
      </c>
      <c r="C586" s="111">
        <v>0.20654506440000001</v>
      </c>
      <c r="D586" s="4" t="s">
        <v>1093</v>
      </c>
      <c r="E586" s="335">
        <v>8174</v>
      </c>
      <c r="F586" s="385">
        <v>4.9538779999999997E-4</v>
      </c>
      <c r="G586" s="4" t="s">
        <v>1093</v>
      </c>
      <c r="H586" s="99">
        <v>-9.1373943999999999E-2</v>
      </c>
      <c r="I586" s="217">
        <v>3.7577999999999998E-4</v>
      </c>
    </row>
    <row r="587" spans="1:9" ht="22.5" customHeight="1" x14ac:dyDescent="0.2">
      <c r="A587" s="94" t="s">
        <v>1706</v>
      </c>
      <c r="B587" s="408" t="s">
        <v>5035</v>
      </c>
      <c r="C587" s="111">
        <v>-7.7777778000000006E-2</v>
      </c>
      <c r="D587" s="4" t="s">
        <v>1093</v>
      </c>
      <c r="E587" s="335">
        <v>156</v>
      </c>
      <c r="F587" s="385">
        <v>9.4544286E-6</v>
      </c>
      <c r="G587" s="4" t="s">
        <v>1093</v>
      </c>
      <c r="H587" s="99">
        <v>-6.0240964000000001E-2</v>
      </c>
      <c r="I587" s="217">
        <v>4.5715331000000004E-6</v>
      </c>
    </row>
    <row r="588" spans="1:9" ht="22.5" customHeight="1" x14ac:dyDescent="0.2">
      <c r="A588" s="94" t="s">
        <v>1707</v>
      </c>
      <c r="B588" s="408" t="s">
        <v>5036</v>
      </c>
      <c r="C588" s="111">
        <v>2.5830258299999999E-2</v>
      </c>
      <c r="D588" s="4" t="s">
        <v>1093</v>
      </c>
      <c r="E588" s="335">
        <v>229</v>
      </c>
      <c r="F588" s="385">
        <v>1.38786E-5</v>
      </c>
      <c r="G588" s="4" t="s">
        <v>1093</v>
      </c>
      <c r="H588" s="99">
        <v>-0.176258993</v>
      </c>
      <c r="I588" s="217">
        <v>2.24005E-5</v>
      </c>
    </row>
    <row r="589" spans="1:9" ht="22.5" customHeight="1" x14ac:dyDescent="0.2">
      <c r="A589" s="94" t="s">
        <v>1708</v>
      </c>
      <c r="B589" s="408" t="s">
        <v>5037</v>
      </c>
      <c r="C589" s="111">
        <v>0.13089005240000001</v>
      </c>
      <c r="D589" s="4" t="s">
        <v>1093</v>
      </c>
      <c r="E589" s="335">
        <v>154</v>
      </c>
      <c r="F589" s="385">
        <v>9.3332179E-6</v>
      </c>
      <c r="G589" s="4" t="s">
        <v>1093</v>
      </c>
      <c r="H589" s="99">
        <v>-0.28703703699999999</v>
      </c>
      <c r="I589" s="217">
        <v>2.8343500000000001E-5</v>
      </c>
    </row>
    <row r="590" spans="1:9" ht="22.5" customHeight="1" x14ac:dyDescent="0.2">
      <c r="A590" s="94" t="s">
        <v>1709</v>
      </c>
      <c r="B590" s="408" t="s">
        <v>5038</v>
      </c>
      <c r="C590" s="111">
        <v>0.27419354839999999</v>
      </c>
      <c r="D590" s="4" t="s">
        <v>1093</v>
      </c>
      <c r="E590" s="335">
        <v>46</v>
      </c>
      <c r="F590" s="385">
        <v>2.7878443E-6</v>
      </c>
      <c r="G590" s="4" t="s">
        <v>1093</v>
      </c>
      <c r="H590" s="99">
        <v>-0.41772151899999999</v>
      </c>
      <c r="I590" s="217">
        <v>1.5086099999999999E-5</v>
      </c>
    </row>
    <row r="591" spans="1:9" ht="22.5" customHeight="1" x14ac:dyDescent="0.2">
      <c r="A591" s="94" t="s">
        <v>1710</v>
      </c>
      <c r="B591" s="408" t="s">
        <v>5039</v>
      </c>
      <c r="C591" s="111">
        <v>-6.8605518000000004E-2</v>
      </c>
      <c r="D591" s="4" t="s">
        <v>1093</v>
      </c>
      <c r="E591" s="335">
        <v>1239</v>
      </c>
      <c r="F591" s="385">
        <v>7.5090000000000001E-5</v>
      </c>
      <c r="G591" s="4" t="s">
        <v>1093</v>
      </c>
      <c r="H591" s="99">
        <v>-8.0064049999999994E-3</v>
      </c>
      <c r="I591" s="217">
        <v>4.5715331000000004E-6</v>
      </c>
    </row>
    <row r="592" spans="1:9" ht="33.75" customHeight="1" x14ac:dyDescent="0.2">
      <c r="A592" s="94" t="s">
        <v>1711</v>
      </c>
      <c r="B592" s="408" t="s">
        <v>5040</v>
      </c>
      <c r="C592" s="111">
        <v>-9.7729516000000002E-2</v>
      </c>
      <c r="D592" s="4" t="s">
        <v>1093</v>
      </c>
      <c r="E592" s="335">
        <v>684</v>
      </c>
      <c r="F592" s="385">
        <v>4.1454E-5</v>
      </c>
      <c r="G592" s="4" t="s">
        <v>1093</v>
      </c>
      <c r="H592" s="99">
        <v>-0.25164113799999999</v>
      </c>
      <c r="I592" s="217">
        <v>1.051453E-4</v>
      </c>
    </row>
    <row r="593" spans="1:9" ht="33.75" customHeight="1" x14ac:dyDescent="0.2">
      <c r="A593" s="94" t="s">
        <v>1712</v>
      </c>
      <c r="B593" s="408" t="s">
        <v>5041</v>
      </c>
      <c r="C593" s="111">
        <v>3.9525691999999996E-3</v>
      </c>
      <c r="D593" s="4" t="s">
        <v>1093</v>
      </c>
      <c r="E593" s="335">
        <v>180</v>
      </c>
      <c r="F593" s="385">
        <v>1.0909E-5</v>
      </c>
      <c r="G593" s="4" t="s">
        <v>1093</v>
      </c>
      <c r="H593" s="99">
        <v>-0.29133858299999998</v>
      </c>
      <c r="I593" s="217">
        <v>3.3829299999999998E-5</v>
      </c>
    </row>
    <row r="594" spans="1:9" ht="33.75" customHeight="1" x14ac:dyDescent="0.2">
      <c r="A594" s="94" t="s">
        <v>1713</v>
      </c>
      <c r="B594" s="408" t="s">
        <v>5042</v>
      </c>
      <c r="C594" s="111">
        <v>-0.15178571399999999</v>
      </c>
      <c r="D594" s="4" t="s">
        <v>1093</v>
      </c>
      <c r="E594" s="335">
        <v>78</v>
      </c>
      <c r="F594" s="385">
        <v>4.7272143E-6</v>
      </c>
      <c r="G594" s="4" t="s">
        <v>1093</v>
      </c>
      <c r="H594" s="99">
        <v>-0.178947368</v>
      </c>
      <c r="I594" s="217">
        <v>7.7716061999999999E-6</v>
      </c>
    </row>
    <row r="595" spans="1:9" ht="33.75" customHeight="1" x14ac:dyDescent="0.2">
      <c r="A595" s="94" t="s">
        <v>1714</v>
      </c>
      <c r="B595" s="408" t="s">
        <v>5043</v>
      </c>
      <c r="C595" s="111">
        <v>8.4112149499999997E-2</v>
      </c>
      <c r="D595" s="4" t="s">
        <v>1093</v>
      </c>
      <c r="E595" s="335">
        <v>89</v>
      </c>
      <c r="F595" s="385">
        <v>5.3938726999999998E-6</v>
      </c>
      <c r="G595" s="4" t="s">
        <v>1093</v>
      </c>
      <c r="H595" s="99">
        <v>-0.232758621</v>
      </c>
      <c r="I595" s="217">
        <v>1.23431E-5</v>
      </c>
    </row>
    <row r="596" spans="1:9" ht="45" customHeight="1" x14ac:dyDescent="0.2">
      <c r="A596" s="94" t="s">
        <v>1715</v>
      </c>
      <c r="B596" s="408" t="s">
        <v>5044</v>
      </c>
      <c r="C596" s="111">
        <v>-0.36633663399999999</v>
      </c>
      <c r="D596" s="4" t="s">
        <v>1093</v>
      </c>
      <c r="E596" s="335">
        <v>101</v>
      </c>
      <c r="F596" s="385">
        <v>6.1211363999999996E-6</v>
      </c>
      <c r="G596" s="4" t="s">
        <v>1093</v>
      </c>
      <c r="H596" s="99">
        <v>0.578125</v>
      </c>
      <c r="I596" s="217">
        <v>-1.6915E-5</v>
      </c>
    </row>
    <row r="597" spans="1:9" ht="45" customHeight="1" x14ac:dyDescent="0.2">
      <c r="A597" s="94" t="s">
        <v>1716</v>
      </c>
      <c r="B597" s="408" t="s">
        <v>5045</v>
      </c>
      <c r="C597" s="111">
        <v>-0.141502553</v>
      </c>
      <c r="D597" s="4" t="s">
        <v>1093</v>
      </c>
      <c r="E597" s="335">
        <v>975</v>
      </c>
      <c r="F597" s="385">
        <v>5.9090199999999999E-5</v>
      </c>
      <c r="G597" s="4" t="s">
        <v>1093</v>
      </c>
      <c r="H597" s="99">
        <v>-0.17162277000000001</v>
      </c>
      <c r="I597" s="217">
        <v>9.2344999999999998E-5</v>
      </c>
    </row>
    <row r="598" spans="1:9" ht="45" customHeight="1" x14ac:dyDescent="0.2">
      <c r="A598" s="94" t="s">
        <v>1717</v>
      </c>
      <c r="B598" s="408" t="s">
        <v>5046</v>
      </c>
      <c r="C598" s="111">
        <v>0.1405782652</v>
      </c>
      <c r="D598" s="4" t="s">
        <v>1093</v>
      </c>
      <c r="E598" s="335">
        <v>1005</v>
      </c>
      <c r="F598" s="385">
        <v>6.0908300000000001E-5</v>
      </c>
      <c r="G598" s="4" t="s">
        <v>1093</v>
      </c>
      <c r="H598" s="99">
        <v>-0.121503497</v>
      </c>
      <c r="I598" s="217">
        <v>6.3544299999999994E-5</v>
      </c>
    </row>
    <row r="599" spans="1:9" ht="45" customHeight="1" x14ac:dyDescent="0.2">
      <c r="A599" s="94" t="s">
        <v>1718</v>
      </c>
      <c r="B599" s="408" t="s">
        <v>5047</v>
      </c>
      <c r="C599" s="111">
        <v>1.0666666700000001E-2</v>
      </c>
      <c r="D599" s="4" t="s">
        <v>1093</v>
      </c>
      <c r="E599" s="335">
        <v>962</v>
      </c>
      <c r="F599" s="385">
        <v>5.8302299999999999E-5</v>
      </c>
      <c r="G599" s="4" t="s">
        <v>1093</v>
      </c>
      <c r="H599" s="99">
        <v>-0.15391380800000001</v>
      </c>
      <c r="I599" s="217">
        <v>8.0001799999999997E-5</v>
      </c>
    </row>
    <row r="600" spans="1:9" ht="45" customHeight="1" x14ac:dyDescent="0.2">
      <c r="A600" s="94" t="s">
        <v>1719</v>
      </c>
      <c r="B600" s="408" t="s">
        <v>5048</v>
      </c>
      <c r="C600" s="111">
        <v>-0.13401015199999999</v>
      </c>
      <c r="D600" s="4" t="s">
        <v>1093</v>
      </c>
      <c r="E600" s="335">
        <v>728</v>
      </c>
      <c r="F600" s="385">
        <v>4.4120699999999999E-5</v>
      </c>
      <c r="G600" s="4" t="s">
        <v>1093</v>
      </c>
      <c r="H600" s="99">
        <v>-0.14654161800000001</v>
      </c>
      <c r="I600" s="217">
        <v>5.7144200000000001E-5</v>
      </c>
    </row>
    <row r="601" spans="1:9" ht="45" customHeight="1" x14ac:dyDescent="0.2">
      <c r="A601" s="94" t="s">
        <v>1720</v>
      </c>
      <c r="B601" s="408" t="s">
        <v>5049</v>
      </c>
      <c r="C601" s="111">
        <v>-9.7061560000000005E-3</v>
      </c>
      <c r="D601" s="4" t="s">
        <v>1093</v>
      </c>
      <c r="E601" s="335">
        <v>6001</v>
      </c>
      <c r="F601" s="385">
        <v>3.6369249999999999E-4</v>
      </c>
      <c r="G601" s="4" t="s">
        <v>1093</v>
      </c>
      <c r="H601" s="99">
        <v>-0.19428034399999999</v>
      </c>
      <c r="I601" s="217">
        <v>6.6150080000000003E-4</v>
      </c>
    </row>
    <row r="602" spans="1:9" ht="45" customHeight="1" x14ac:dyDescent="0.2">
      <c r="A602" s="94" t="s">
        <v>1721</v>
      </c>
      <c r="B602" s="408" t="s">
        <v>5050</v>
      </c>
      <c r="C602" s="111">
        <v>-4.4281376999999997E-2</v>
      </c>
      <c r="D602" s="4" t="s">
        <v>1093</v>
      </c>
      <c r="E602" s="335">
        <v>3413</v>
      </c>
      <c r="F602" s="385">
        <v>2.068459E-4</v>
      </c>
      <c r="G602" s="4" t="s">
        <v>1093</v>
      </c>
      <c r="H602" s="99">
        <v>-9.6372783000000004E-2</v>
      </c>
      <c r="I602" s="217">
        <v>1.664038E-4</v>
      </c>
    </row>
    <row r="603" spans="1:9" ht="45" customHeight="1" x14ac:dyDescent="0.2">
      <c r="A603" s="94" t="s">
        <v>1722</v>
      </c>
      <c r="B603" s="408" t="s">
        <v>5051</v>
      </c>
      <c r="C603" s="111">
        <v>-2.2884282999999998E-2</v>
      </c>
      <c r="D603" s="4" t="s">
        <v>1093</v>
      </c>
      <c r="E603" s="335">
        <v>1929</v>
      </c>
      <c r="F603" s="385">
        <v>1.169076E-4</v>
      </c>
      <c r="G603" s="4" t="s">
        <v>1093</v>
      </c>
      <c r="H603" s="99">
        <v>-0.147591692</v>
      </c>
      <c r="I603" s="217">
        <v>1.526892E-4</v>
      </c>
    </row>
    <row r="604" spans="1:9" ht="33.75" customHeight="1" x14ac:dyDescent="0.2">
      <c r="A604" s="94" t="s">
        <v>1723</v>
      </c>
      <c r="B604" s="408" t="s">
        <v>5052</v>
      </c>
      <c r="C604" s="111">
        <v>-0.32994923900000001</v>
      </c>
      <c r="D604" s="4" t="s">
        <v>1093</v>
      </c>
      <c r="E604" s="335">
        <v>146</v>
      </c>
      <c r="F604" s="385">
        <v>8.8483754999999995E-6</v>
      </c>
      <c r="G604" s="4" t="s">
        <v>1093</v>
      </c>
      <c r="H604" s="99">
        <v>0.1060606061</v>
      </c>
      <c r="I604" s="217">
        <v>-6.4001459999999999E-6</v>
      </c>
    </row>
    <row r="605" spans="1:9" ht="33.75" customHeight="1" x14ac:dyDescent="0.2">
      <c r="A605" s="94" t="s">
        <v>1724</v>
      </c>
      <c r="B605" s="408" t="s">
        <v>5053</v>
      </c>
      <c r="C605" s="111">
        <v>-0.100454316</v>
      </c>
      <c r="D605" s="4" t="s">
        <v>1093</v>
      </c>
      <c r="E605" s="335">
        <v>1542</v>
      </c>
      <c r="F605" s="385">
        <v>9.3453400000000002E-5</v>
      </c>
      <c r="G605" s="4" t="s">
        <v>1093</v>
      </c>
      <c r="H605" s="99">
        <v>-0.13468013500000001</v>
      </c>
      <c r="I605" s="217">
        <v>1.0971680000000001E-4</v>
      </c>
    </row>
    <row r="606" spans="1:9" ht="33.75" customHeight="1" x14ac:dyDescent="0.2">
      <c r="A606" s="94" t="s">
        <v>1725</v>
      </c>
      <c r="B606" s="408" t="s">
        <v>5054</v>
      </c>
      <c r="C606" s="111">
        <v>-6.9923371999999998E-2</v>
      </c>
      <c r="D606" s="4" t="s">
        <v>1093</v>
      </c>
      <c r="E606" s="335">
        <v>914</v>
      </c>
      <c r="F606" s="385">
        <v>5.5393299999999997E-5</v>
      </c>
      <c r="G606" s="4" t="s">
        <v>1093</v>
      </c>
      <c r="H606" s="99">
        <v>-5.8702368999999997E-2</v>
      </c>
      <c r="I606" s="217">
        <v>2.60577E-5</v>
      </c>
    </row>
    <row r="607" spans="1:9" ht="33.75" customHeight="1" x14ac:dyDescent="0.2">
      <c r="A607" s="94" t="s">
        <v>1726</v>
      </c>
      <c r="B607" s="408" t="s">
        <v>5055</v>
      </c>
      <c r="C607" s="111">
        <v>1.89393939E-2</v>
      </c>
      <c r="D607" s="4" t="s">
        <v>1093</v>
      </c>
      <c r="E607" s="335">
        <v>428</v>
      </c>
      <c r="F607" s="385">
        <v>2.59391E-5</v>
      </c>
      <c r="G607" s="4" t="s">
        <v>1093</v>
      </c>
      <c r="H607" s="99">
        <v>-0.20446096699999999</v>
      </c>
      <c r="I607" s="217">
        <v>5.0286900000000001E-5</v>
      </c>
    </row>
    <row r="608" spans="1:9" ht="33.75" customHeight="1" x14ac:dyDescent="0.2">
      <c r="A608" s="94" t="s">
        <v>1727</v>
      </c>
      <c r="B608" s="408" t="s">
        <v>5056</v>
      </c>
      <c r="C608" s="111">
        <v>-0.187128713</v>
      </c>
      <c r="D608" s="4" t="s">
        <v>1093</v>
      </c>
      <c r="E608" s="335">
        <v>704</v>
      </c>
      <c r="F608" s="385">
        <v>4.2666100000000001E-5</v>
      </c>
      <c r="G608" s="4" t="s">
        <v>1093</v>
      </c>
      <c r="H608" s="99">
        <v>-0.14250913500000001</v>
      </c>
      <c r="I608" s="217">
        <v>5.3486899999999998E-5</v>
      </c>
    </row>
    <row r="609" spans="1:9" ht="33.75" customHeight="1" x14ac:dyDescent="0.2">
      <c r="A609" s="94" t="s">
        <v>1728</v>
      </c>
      <c r="B609" s="408" t="s">
        <v>5057</v>
      </c>
      <c r="C609" s="111">
        <v>5.9310752799999998E-2</v>
      </c>
      <c r="D609" s="4" t="s">
        <v>1093</v>
      </c>
      <c r="E609" s="335">
        <v>5873</v>
      </c>
      <c r="F609" s="385">
        <v>3.5593499999999999E-4</v>
      </c>
      <c r="G609" s="4" t="s">
        <v>1093</v>
      </c>
      <c r="H609" s="99">
        <v>-0.17997766000000001</v>
      </c>
      <c r="I609" s="217">
        <v>5.8927060000000002E-4</v>
      </c>
    </row>
    <row r="610" spans="1:9" ht="33.75" customHeight="1" x14ac:dyDescent="0.2">
      <c r="A610" s="94" t="s">
        <v>1729</v>
      </c>
      <c r="B610" s="408" t="s">
        <v>5058</v>
      </c>
      <c r="C610" s="111">
        <v>0.1281346616</v>
      </c>
      <c r="D610" s="4" t="s">
        <v>1093</v>
      </c>
      <c r="E610" s="335">
        <v>3036</v>
      </c>
      <c r="F610" s="385">
        <v>1.839977E-4</v>
      </c>
      <c r="G610" s="4" t="s">
        <v>1093</v>
      </c>
      <c r="H610" s="99">
        <v>-7.5517661E-2</v>
      </c>
      <c r="I610" s="217">
        <v>1.13374E-4</v>
      </c>
    </row>
    <row r="611" spans="1:9" ht="33.75" customHeight="1" x14ac:dyDescent="0.2">
      <c r="A611" s="94" t="s">
        <v>1730</v>
      </c>
      <c r="B611" s="408" t="s">
        <v>5059</v>
      </c>
      <c r="C611" s="111">
        <v>3.00518135E-2</v>
      </c>
      <c r="D611" s="4" t="s">
        <v>1093</v>
      </c>
      <c r="E611" s="335">
        <v>816</v>
      </c>
      <c r="F611" s="385">
        <v>4.9453899999999998E-5</v>
      </c>
      <c r="G611" s="4" t="s">
        <v>1093</v>
      </c>
      <c r="H611" s="99">
        <v>-0.179074447</v>
      </c>
      <c r="I611" s="217">
        <v>8.1373300000000002E-5</v>
      </c>
    </row>
    <row r="612" spans="1:9" ht="45" customHeight="1" x14ac:dyDescent="0.2">
      <c r="A612" s="94" t="s">
        <v>1731</v>
      </c>
      <c r="B612" s="408" t="s">
        <v>5060</v>
      </c>
      <c r="C612" s="111">
        <v>-0.137281292</v>
      </c>
      <c r="D612" s="4" t="s">
        <v>1093</v>
      </c>
      <c r="E612" s="335">
        <v>546</v>
      </c>
      <c r="F612" s="385">
        <v>3.3090499999999998E-5</v>
      </c>
      <c r="G612" s="4" t="s">
        <v>1093</v>
      </c>
      <c r="H612" s="99">
        <v>-0.14820592799999999</v>
      </c>
      <c r="I612" s="217">
        <v>4.3429600000000002E-5</v>
      </c>
    </row>
    <row r="613" spans="1:9" ht="45" customHeight="1" x14ac:dyDescent="0.2">
      <c r="A613" s="94" t="s">
        <v>1732</v>
      </c>
      <c r="B613" s="408" t="s">
        <v>5061</v>
      </c>
      <c r="C613" s="111">
        <v>4.6227056400000001E-2</v>
      </c>
      <c r="D613" s="4" t="s">
        <v>1093</v>
      </c>
      <c r="E613" s="335">
        <v>2606</v>
      </c>
      <c r="F613" s="385">
        <v>1.579374E-4</v>
      </c>
      <c r="G613" s="4" t="s">
        <v>1093</v>
      </c>
      <c r="H613" s="99">
        <v>-0.153346329</v>
      </c>
      <c r="I613" s="217">
        <v>2.1577639999999999E-4</v>
      </c>
    </row>
    <row r="614" spans="1:9" ht="45" customHeight="1" x14ac:dyDescent="0.2">
      <c r="A614" s="94" t="s">
        <v>1733</v>
      </c>
      <c r="B614" s="408" t="s">
        <v>5062</v>
      </c>
      <c r="C614" s="111">
        <v>0.1060209424</v>
      </c>
      <c r="D614" s="4" t="s">
        <v>1093</v>
      </c>
      <c r="E614" s="335">
        <v>1514</v>
      </c>
      <c r="F614" s="385">
        <v>9.1756399999999994E-5</v>
      </c>
      <c r="G614" s="4" t="s">
        <v>1093</v>
      </c>
      <c r="H614" s="99">
        <v>-0.10414201200000001</v>
      </c>
      <c r="I614" s="217">
        <v>8.0458999999999997E-5</v>
      </c>
    </row>
    <row r="615" spans="1:9" ht="45" customHeight="1" x14ac:dyDescent="0.2">
      <c r="A615" s="94" t="s">
        <v>1734</v>
      </c>
      <c r="B615" s="408" t="s">
        <v>5063</v>
      </c>
      <c r="C615" s="111">
        <v>1.0717229999999999E-2</v>
      </c>
      <c r="D615" s="4" t="s">
        <v>1093</v>
      </c>
      <c r="E615" s="335">
        <v>1111</v>
      </c>
      <c r="F615" s="385">
        <v>6.7332500000000006E-5</v>
      </c>
      <c r="G615" s="4" t="s">
        <v>1093</v>
      </c>
      <c r="H615" s="99">
        <v>-9.3800979000000007E-2</v>
      </c>
      <c r="I615" s="217">
        <v>5.2572599999999999E-5</v>
      </c>
    </row>
    <row r="616" spans="1:9" ht="33.75" customHeight="1" x14ac:dyDescent="0.2">
      <c r="A616" s="94" t="s">
        <v>1735</v>
      </c>
      <c r="B616" s="408" t="s">
        <v>5064</v>
      </c>
      <c r="C616" s="111">
        <v>3.0769230799999998E-2</v>
      </c>
      <c r="D616" s="4" t="s">
        <v>1093</v>
      </c>
      <c r="E616" s="335">
        <v>178</v>
      </c>
      <c r="F616" s="385">
        <v>1.07877E-5</v>
      </c>
      <c r="G616" s="4" t="s">
        <v>1093</v>
      </c>
      <c r="H616" s="99">
        <v>-0.11442786100000001</v>
      </c>
      <c r="I616" s="217">
        <v>1.0514500000000001E-5</v>
      </c>
    </row>
    <row r="617" spans="1:9" ht="33.75" customHeight="1" x14ac:dyDescent="0.2">
      <c r="A617" s="94" t="s">
        <v>1736</v>
      </c>
      <c r="B617" s="408" t="s">
        <v>5065</v>
      </c>
      <c r="C617" s="111">
        <v>-3.7735849000000002E-2</v>
      </c>
      <c r="D617" s="4" t="s">
        <v>1093</v>
      </c>
      <c r="E617" s="335">
        <v>405</v>
      </c>
      <c r="F617" s="385">
        <v>2.45452E-5</v>
      </c>
      <c r="G617" s="4" t="s">
        <v>1093</v>
      </c>
      <c r="H617" s="99">
        <v>-0.117647059</v>
      </c>
      <c r="I617" s="217">
        <v>2.4686300000000001E-5</v>
      </c>
    </row>
    <row r="618" spans="1:9" ht="33.75" customHeight="1" x14ac:dyDescent="0.2">
      <c r="A618" s="94" t="s">
        <v>1737</v>
      </c>
      <c r="B618" s="408" t="s">
        <v>5066</v>
      </c>
      <c r="C618" s="111">
        <v>0.1682692308</v>
      </c>
      <c r="D618" s="4" t="s">
        <v>1093</v>
      </c>
      <c r="E618" s="335">
        <v>253</v>
      </c>
      <c r="F618" s="385">
        <v>1.5333100000000001E-5</v>
      </c>
      <c r="G618" s="4" t="s">
        <v>1093</v>
      </c>
      <c r="H618" s="99">
        <v>4.11522634E-2</v>
      </c>
      <c r="I618" s="217">
        <v>-4.5715329999999996E-6</v>
      </c>
    </row>
    <row r="619" spans="1:9" ht="33.75" customHeight="1" x14ac:dyDescent="0.2">
      <c r="A619" s="94" t="s">
        <v>1738</v>
      </c>
      <c r="B619" s="408" t="s">
        <v>5067</v>
      </c>
      <c r="C619" s="111">
        <v>-7.1065989999999996E-2</v>
      </c>
      <c r="D619" s="4" t="s">
        <v>1093</v>
      </c>
      <c r="E619" s="335">
        <v>127</v>
      </c>
      <c r="F619" s="385">
        <v>7.6968744999999994E-6</v>
      </c>
      <c r="G619" s="4" t="s">
        <v>1093</v>
      </c>
      <c r="H619" s="99">
        <v>-0.30601092899999999</v>
      </c>
      <c r="I619" s="217">
        <v>2.56006E-5</v>
      </c>
    </row>
    <row r="620" spans="1:9" ht="45" customHeight="1" x14ac:dyDescent="0.2">
      <c r="A620" s="94" t="s">
        <v>1739</v>
      </c>
      <c r="B620" s="408" t="s">
        <v>5068</v>
      </c>
      <c r="C620" s="111">
        <v>-3.0226699999999999E-2</v>
      </c>
      <c r="D620" s="4" t="s">
        <v>1093</v>
      </c>
      <c r="E620" s="335">
        <v>369</v>
      </c>
      <c r="F620" s="385">
        <v>2.23634E-5</v>
      </c>
      <c r="G620" s="4" t="s">
        <v>1093</v>
      </c>
      <c r="H620" s="99">
        <v>-4.1558442000000001E-2</v>
      </c>
      <c r="I620" s="217">
        <v>7.3144528999999998E-6</v>
      </c>
    </row>
    <row r="621" spans="1:9" ht="45" customHeight="1" x14ac:dyDescent="0.2">
      <c r="A621" s="94" t="s">
        <v>1740</v>
      </c>
      <c r="B621" s="408" t="s">
        <v>5069</v>
      </c>
      <c r="C621" s="111">
        <v>-9.3475533E-2</v>
      </c>
      <c r="D621" s="4" t="s">
        <v>1093</v>
      </c>
      <c r="E621" s="335">
        <v>1321</v>
      </c>
      <c r="F621" s="385">
        <v>8.0059600000000002E-5</v>
      </c>
      <c r="G621" s="4" t="s">
        <v>1093</v>
      </c>
      <c r="H621" s="99">
        <v>-8.5813149000000005E-2</v>
      </c>
      <c r="I621" s="217">
        <v>5.6687000000000001E-5</v>
      </c>
    </row>
    <row r="622" spans="1:9" ht="45" customHeight="1" x14ac:dyDescent="0.2">
      <c r="A622" s="94" t="s">
        <v>1741</v>
      </c>
      <c r="B622" s="408" t="s">
        <v>5070</v>
      </c>
      <c r="C622" s="111">
        <v>-3.6087369000000001E-2</v>
      </c>
      <c r="D622" s="4" t="s">
        <v>1093</v>
      </c>
      <c r="E622" s="335">
        <v>1000</v>
      </c>
      <c r="F622" s="385">
        <v>6.0605300000000001E-5</v>
      </c>
      <c r="G622" s="4" t="s">
        <v>1093</v>
      </c>
      <c r="H622" s="99">
        <v>-1.4778325E-2</v>
      </c>
      <c r="I622" s="217">
        <v>6.8572995999999998E-6</v>
      </c>
    </row>
    <row r="623" spans="1:9" ht="45" customHeight="1" x14ac:dyDescent="0.2">
      <c r="A623" s="94" t="s">
        <v>1742</v>
      </c>
      <c r="B623" s="408" t="s">
        <v>5071</v>
      </c>
      <c r="C623" s="111">
        <v>-2.5614754E-2</v>
      </c>
      <c r="D623" s="4" t="s">
        <v>1093</v>
      </c>
      <c r="E623" s="335">
        <v>967</v>
      </c>
      <c r="F623" s="385">
        <v>5.8605299999999999E-5</v>
      </c>
      <c r="G623" s="4" t="s">
        <v>1093</v>
      </c>
      <c r="H623" s="99">
        <v>1.6824395400000001E-2</v>
      </c>
      <c r="I623" s="217">
        <v>-7.3144529999999998E-6</v>
      </c>
    </row>
    <row r="624" spans="1:9" ht="56.25" customHeight="1" x14ac:dyDescent="0.2">
      <c r="A624" s="94" t="s">
        <v>1743</v>
      </c>
      <c r="B624" s="408" t="s">
        <v>5072</v>
      </c>
      <c r="C624" s="111">
        <v>3.4843206000000002E-3</v>
      </c>
      <c r="D624" s="4" t="s">
        <v>1093</v>
      </c>
      <c r="E624" s="335">
        <v>449</v>
      </c>
      <c r="F624" s="385">
        <v>2.7211799999999999E-5</v>
      </c>
      <c r="G624" s="4" t="s">
        <v>1093</v>
      </c>
      <c r="H624" s="99">
        <v>-0.22048611100000001</v>
      </c>
      <c r="I624" s="217">
        <v>5.80585E-5</v>
      </c>
    </row>
    <row r="625" spans="1:9" ht="33.75" customHeight="1" x14ac:dyDescent="0.2">
      <c r="A625" s="94" t="s">
        <v>1744</v>
      </c>
      <c r="B625" s="408" t="s">
        <v>5073</v>
      </c>
      <c r="C625" s="111">
        <v>-0.12</v>
      </c>
      <c r="D625" s="4" t="s">
        <v>1093</v>
      </c>
      <c r="E625" s="335">
        <v>17</v>
      </c>
      <c r="F625" s="385">
        <v>1.0302903000000001E-6</v>
      </c>
      <c r="G625" s="4" t="s">
        <v>1093</v>
      </c>
      <c r="H625" s="99">
        <v>-0.22727272700000001</v>
      </c>
      <c r="I625" s="217">
        <v>2.2857664999999998E-6</v>
      </c>
    </row>
    <row r="626" spans="1:9" ht="33.75" customHeight="1" x14ac:dyDescent="0.2">
      <c r="A626" s="94" t="s">
        <v>1745</v>
      </c>
      <c r="B626" s="408" t="s">
        <v>5074</v>
      </c>
      <c r="C626" s="111">
        <v>1.6666666699999999E-2</v>
      </c>
      <c r="D626" s="4" t="s">
        <v>1093</v>
      </c>
      <c r="E626" s="335">
        <v>56</v>
      </c>
      <c r="F626" s="385">
        <v>3.3938974000000001E-6</v>
      </c>
      <c r="G626" s="4" t="s">
        <v>1093</v>
      </c>
      <c r="H626" s="99">
        <v>-8.1967212999999997E-2</v>
      </c>
      <c r="I626" s="217">
        <v>2.2857664999999998E-6</v>
      </c>
    </row>
    <row r="627" spans="1:9" ht="33.75" customHeight="1" x14ac:dyDescent="0.2">
      <c r="A627" s="94" t="s">
        <v>1746</v>
      </c>
      <c r="B627" s="408" t="s">
        <v>5075</v>
      </c>
      <c r="C627" s="111">
        <v>-0.244897959</v>
      </c>
      <c r="D627" s="4" t="s">
        <v>1093</v>
      </c>
      <c r="E627" s="335">
        <v>48</v>
      </c>
      <c r="F627" s="385">
        <v>2.9090549000000001E-6</v>
      </c>
      <c r="G627" s="4" t="s">
        <v>1093</v>
      </c>
      <c r="H627" s="99">
        <v>0.29729729729999999</v>
      </c>
      <c r="I627" s="217">
        <v>-5.0286859999999998E-6</v>
      </c>
    </row>
    <row r="628" spans="1:9" ht="33.75" customHeight="1" x14ac:dyDescent="0.2">
      <c r="A628" s="94" t="s">
        <v>1747</v>
      </c>
      <c r="B628" s="408" t="s">
        <v>5076</v>
      </c>
      <c r="C628" s="111">
        <v>-0.12244898</v>
      </c>
      <c r="D628" s="4" t="s">
        <v>1093</v>
      </c>
      <c r="E628" s="335">
        <v>35</v>
      </c>
      <c r="F628" s="385">
        <v>2.1211858999999998E-6</v>
      </c>
      <c r="G628" s="4" t="s">
        <v>1093</v>
      </c>
      <c r="H628" s="99">
        <v>-0.186046512</v>
      </c>
      <c r="I628" s="217">
        <v>3.6572264999999999E-6</v>
      </c>
    </row>
    <row r="629" spans="1:9" ht="22.5" customHeight="1" x14ac:dyDescent="0.2">
      <c r="A629" s="94" t="s">
        <v>1748</v>
      </c>
      <c r="B629" s="408" t="s">
        <v>5077</v>
      </c>
      <c r="C629" s="111">
        <v>-6.8583004000000003E-2</v>
      </c>
      <c r="D629" s="4" t="s">
        <v>1093</v>
      </c>
      <c r="E629" s="335">
        <v>8498</v>
      </c>
      <c r="F629" s="385">
        <v>5.1502389999999996E-4</v>
      </c>
      <c r="G629" s="4" t="s">
        <v>1093</v>
      </c>
      <c r="H629" s="99">
        <v>-0.119925435</v>
      </c>
      <c r="I629" s="217">
        <v>5.2938349999999998E-4</v>
      </c>
    </row>
    <row r="630" spans="1:9" ht="22.5" customHeight="1" x14ac:dyDescent="0.2">
      <c r="A630" s="94" t="s">
        <v>1749</v>
      </c>
      <c r="B630" s="408" t="s">
        <v>5078</v>
      </c>
      <c r="C630" s="111">
        <v>3.8879359999999998E-3</v>
      </c>
      <c r="D630" s="4" t="s">
        <v>1093</v>
      </c>
      <c r="E630" s="335">
        <v>7886</v>
      </c>
      <c r="F630" s="385">
        <v>4.779335E-4</v>
      </c>
      <c r="G630" s="4" t="s">
        <v>1093</v>
      </c>
      <c r="H630" s="99">
        <v>-0.101720014</v>
      </c>
      <c r="I630" s="217">
        <v>4.0823790000000002E-4</v>
      </c>
    </row>
    <row r="631" spans="1:9" ht="22.5" customHeight="1" x14ac:dyDescent="0.2">
      <c r="A631" s="94" t="s">
        <v>1750</v>
      </c>
      <c r="B631" s="408" t="s">
        <v>5079</v>
      </c>
      <c r="C631" s="111">
        <v>2.2308602300000001E-2</v>
      </c>
      <c r="D631" s="4" t="s">
        <v>1093</v>
      </c>
      <c r="E631" s="335">
        <v>5504</v>
      </c>
      <c r="F631" s="385">
        <v>3.335716E-4</v>
      </c>
      <c r="G631" s="4" t="s">
        <v>1093</v>
      </c>
      <c r="H631" s="99">
        <v>-9.0097537000000005E-2</v>
      </c>
      <c r="I631" s="217">
        <v>2.4914860000000002E-4</v>
      </c>
    </row>
    <row r="632" spans="1:9" ht="22.5" customHeight="1" x14ac:dyDescent="0.2">
      <c r="A632" s="94" t="s">
        <v>1751</v>
      </c>
      <c r="B632" s="408" t="s">
        <v>5080</v>
      </c>
      <c r="C632" s="111">
        <v>-4.8627000000000002E-3</v>
      </c>
      <c r="D632" s="4" t="s">
        <v>1093</v>
      </c>
      <c r="E632" s="335">
        <v>3249</v>
      </c>
      <c r="F632" s="385">
        <v>1.969067E-4</v>
      </c>
      <c r="G632" s="4" t="s">
        <v>1093</v>
      </c>
      <c r="H632" s="99">
        <v>-6.6110951000000001E-2</v>
      </c>
      <c r="I632" s="217">
        <v>1.051453E-4</v>
      </c>
    </row>
    <row r="633" spans="1:9" ht="22.5" customHeight="1" x14ac:dyDescent="0.2">
      <c r="A633" s="94" t="s">
        <v>1752</v>
      </c>
      <c r="B633" s="408" t="s">
        <v>5081</v>
      </c>
      <c r="C633" s="111">
        <v>-7.1513235999999994E-2</v>
      </c>
      <c r="D633" s="4" t="s">
        <v>1093</v>
      </c>
      <c r="E633" s="335">
        <v>4420</v>
      </c>
      <c r="F633" s="385">
        <v>2.678755E-4</v>
      </c>
      <c r="G633" s="4" t="s">
        <v>1093</v>
      </c>
      <c r="H633" s="99">
        <v>-5.9574467999999998E-2</v>
      </c>
      <c r="I633" s="217">
        <v>1.2800290000000001E-4</v>
      </c>
    </row>
    <row r="634" spans="1:9" ht="22.5" customHeight="1" x14ac:dyDescent="0.2">
      <c r="A634" s="94" t="s">
        <v>1753</v>
      </c>
      <c r="B634" s="408" t="s">
        <v>5082</v>
      </c>
      <c r="C634" s="111">
        <v>4.8943567799999997E-2</v>
      </c>
      <c r="D634" s="4" t="s">
        <v>1093</v>
      </c>
      <c r="E634" s="335">
        <v>3551</v>
      </c>
      <c r="F634" s="385">
        <v>2.1520949999999999E-4</v>
      </c>
      <c r="G634" s="4" t="s">
        <v>1093</v>
      </c>
      <c r="H634" s="99">
        <v>-9.4594595000000004E-2</v>
      </c>
      <c r="I634" s="217">
        <v>1.696039E-4</v>
      </c>
    </row>
    <row r="635" spans="1:9" ht="22.5" customHeight="1" x14ac:dyDescent="0.2">
      <c r="A635" s="94" t="s">
        <v>1754</v>
      </c>
      <c r="B635" s="408" t="s">
        <v>5083</v>
      </c>
      <c r="C635" s="111">
        <v>-8.6837289999999994E-3</v>
      </c>
      <c r="D635" s="4" t="s">
        <v>1093</v>
      </c>
      <c r="E635" s="335">
        <v>2035</v>
      </c>
      <c r="F635" s="385">
        <v>1.2333179999999999E-4</v>
      </c>
      <c r="G635" s="4" t="s">
        <v>1093</v>
      </c>
      <c r="H635" s="99">
        <v>-6.1779621999999999E-2</v>
      </c>
      <c r="I635" s="217">
        <v>6.1258499999999996E-5</v>
      </c>
    </row>
    <row r="636" spans="1:9" ht="22.5" customHeight="1" x14ac:dyDescent="0.2">
      <c r="A636" s="94" t="s">
        <v>1755</v>
      </c>
      <c r="B636" s="408" t="s">
        <v>5084</v>
      </c>
      <c r="C636" s="111">
        <v>8.0580176999999996E-3</v>
      </c>
      <c r="D636" s="4" t="s">
        <v>1093</v>
      </c>
      <c r="E636" s="335">
        <v>1222</v>
      </c>
      <c r="F636" s="385">
        <v>7.4059699999999998E-5</v>
      </c>
      <c r="G636" s="4" t="s">
        <v>1093</v>
      </c>
      <c r="H636" s="99">
        <v>-2.3181455E-2</v>
      </c>
      <c r="I636" s="217">
        <v>1.3257399999999999E-5</v>
      </c>
    </row>
    <row r="637" spans="1:9" ht="33.75" customHeight="1" x14ac:dyDescent="0.2">
      <c r="A637" s="94" t="s">
        <v>1756</v>
      </c>
      <c r="B637" s="408" t="s">
        <v>5085</v>
      </c>
      <c r="C637" s="111">
        <v>-2.1505376E-2</v>
      </c>
      <c r="D637" s="4" t="s">
        <v>1093</v>
      </c>
      <c r="E637" s="335">
        <v>345</v>
      </c>
      <c r="F637" s="385">
        <v>2.0908799999999999E-5</v>
      </c>
      <c r="G637" s="4" t="s">
        <v>1093</v>
      </c>
      <c r="H637" s="99">
        <v>0.26373626369999997</v>
      </c>
      <c r="I637" s="217">
        <v>-3.2914999999999999E-5</v>
      </c>
    </row>
    <row r="638" spans="1:9" ht="33.75" customHeight="1" x14ac:dyDescent="0.2">
      <c r="A638" s="94" t="s">
        <v>1757</v>
      </c>
      <c r="B638" s="408" t="s">
        <v>5086</v>
      </c>
      <c r="C638" s="111">
        <v>-0.171597633</v>
      </c>
      <c r="D638" s="4" t="s">
        <v>1093</v>
      </c>
      <c r="E638" s="335">
        <v>475</v>
      </c>
      <c r="F638" s="385">
        <v>2.8787499999999998E-5</v>
      </c>
      <c r="G638" s="4" t="s">
        <v>1093</v>
      </c>
      <c r="H638" s="99">
        <v>0.13095238100000001</v>
      </c>
      <c r="I638" s="217">
        <v>-2.5143E-5</v>
      </c>
    </row>
    <row r="639" spans="1:9" ht="33.75" customHeight="1" x14ac:dyDescent="0.2">
      <c r="A639" s="94" t="s">
        <v>1758</v>
      </c>
      <c r="B639" s="408" t="s">
        <v>5087</v>
      </c>
      <c r="C639" s="111">
        <v>-2.9265873000000001E-2</v>
      </c>
      <c r="D639" s="4" t="s">
        <v>1093</v>
      </c>
      <c r="E639" s="335">
        <v>1922</v>
      </c>
      <c r="F639" s="385">
        <v>1.164834E-4</v>
      </c>
      <c r="G639" s="4" t="s">
        <v>1093</v>
      </c>
      <c r="H639" s="99">
        <v>-1.7884516999999999E-2</v>
      </c>
      <c r="I639" s="217">
        <v>1.60004E-5</v>
      </c>
    </row>
    <row r="640" spans="1:9" ht="33.75" customHeight="1" x14ac:dyDescent="0.2">
      <c r="A640" s="94" t="s">
        <v>1759</v>
      </c>
      <c r="B640" s="408" t="s">
        <v>5088</v>
      </c>
      <c r="C640" s="111">
        <v>8.5374907000000007E-3</v>
      </c>
      <c r="D640" s="4" t="s">
        <v>1093</v>
      </c>
      <c r="E640" s="335">
        <v>2390</v>
      </c>
      <c r="F640" s="385">
        <v>1.4484670000000001E-4</v>
      </c>
      <c r="G640" s="4" t="s">
        <v>1093</v>
      </c>
      <c r="H640" s="99">
        <v>-0.12035333099999999</v>
      </c>
      <c r="I640" s="217">
        <v>1.494891E-4</v>
      </c>
    </row>
    <row r="641" spans="1:9" ht="33.75" customHeight="1" x14ac:dyDescent="0.2">
      <c r="A641" s="94" t="s">
        <v>1760</v>
      </c>
      <c r="B641" s="408" t="s">
        <v>5089</v>
      </c>
      <c r="C641" s="111">
        <v>4.2265426999999996E-3</v>
      </c>
      <c r="D641" s="4" t="s">
        <v>1093</v>
      </c>
      <c r="E641" s="335">
        <v>1208</v>
      </c>
      <c r="F641" s="385">
        <v>7.3211200000000001E-5</v>
      </c>
      <c r="G641" s="4" t="s">
        <v>1093</v>
      </c>
      <c r="H641" s="99">
        <v>1.6835016800000002E-2</v>
      </c>
      <c r="I641" s="217">
        <v>-9.1430659999999992E-6</v>
      </c>
    </row>
    <row r="642" spans="1:9" ht="33.75" customHeight="1" x14ac:dyDescent="0.2">
      <c r="A642" s="94" t="s">
        <v>1761</v>
      </c>
      <c r="B642" s="408" t="s">
        <v>5090</v>
      </c>
      <c r="C642" s="111">
        <v>-0.13132530100000001</v>
      </c>
      <c r="D642" s="4" t="s">
        <v>1093</v>
      </c>
      <c r="E642" s="335">
        <v>688</v>
      </c>
      <c r="F642" s="385">
        <v>4.1696500000000003E-5</v>
      </c>
      <c r="G642" s="4" t="s">
        <v>1093</v>
      </c>
      <c r="H642" s="99">
        <v>-4.5769763999999998E-2</v>
      </c>
      <c r="I642" s="217">
        <v>1.5086099999999999E-5</v>
      </c>
    </row>
    <row r="643" spans="1:9" ht="33.75" customHeight="1" x14ac:dyDescent="0.2">
      <c r="A643" s="94" t="s">
        <v>1762</v>
      </c>
      <c r="B643" s="408" t="s">
        <v>5091</v>
      </c>
      <c r="C643" s="111">
        <v>-3.4444443999999998E-2</v>
      </c>
      <c r="D643" s="4" t="s">
        <v>1093</v>
      </c>
      <c r="E643" s="335">
        <v>1707</v>
      </c>
      <c r="F643" s="385">
        <v>1.0345329999999999E-4</v>
      </c>
      <c r="G643" s="4" t="s">
        <v>1093</v>
      </c>
      <c r="H643" s="99">
        <v>-1.7836594000000001E-2</v>
      </c>
      <c r="I643" s="217">
        <v>1.41718E-5</v>
      </c>
    </row>
    <row r="644" spans="1:9" ht="33.75" customHeight="1" x14ac:dyDescent="0.2">
      <c r="A644" s="94" t="s">
        <v>1763</v>
      </c>
      <c r="B644" s="408" t="s">
        <v>5092</v>
      </c>
      <c r="C644" s="111">
        <v>7.3839662400000006E-2</v>
      </c>
      <c r="D644" s="4" t="s">
        <v>1093</v>
      </c>
      <c r="E644" s="335">
        <v>1903</v>
      </c>
      <c r="F644" s="385">
        <v>1.1533190000000001E-4</v>
      </c>
      <c r="G644" s="4" t="s">
        <v>1093</v>
      </c>
      <c r="H644" s="99">
        <v>-6.5324165000000003E-2</v>
      </c>
      <c r="I644" s="217">
        <v>6.0801399999999997E-5</v>
      </c>
    </row>
    <row r="645" spans="1:9" ht="33.75" customHeight="1" x14ac:dyDescent="0.2">
      <c r="A645" s="94" t="s">
        <v>1764</v>
      </c>
      <c r="B645" s="408" t="s">
        <v>5093</v>
      </c>
      <c r="C645" s="111">
        <v>8.21052632E-2</v>
      </c>
      <c r="D645" s="4" t="s">
        <v>1093</v>
      </c>
      <c r="E645" s="335">
        <v>555</v>
      </c>
      <c r="F645" s="385">
        <v>3.3635900000000001E-5</v>
      </c>
      <c r="G645" s="4" t="s">
        <v>1093</v>
      </c>
      <c r="H645" s="99">
        <v>7.9766536999999998E-2</v>
      </c>
      <c r="I645" s="217">
        <v>-1.8743E-5</v>
      </c>
    </row>
    <row r="646" spans="1:9" ht="45" customHeight="1" x14ac:dyDescent="0.2">
      <c r="A646" s="94" t="s">
        <v>1765</v>
      </c>
      <c r="B646" s="408" t="s">
        <v>5094</v>
      </c>
      <c r="C646" s="111">
        <v>-2.2911051000000002E-2</v>
      </c>
      <c r="D646" s="4" t="s">
        <v>1093</v>
      </c>
      <c r="E646" s="335">
        <v>2988</v>
      </c>
      <c r="F646" s="385">
        <v>1.8108870000000001E-4</v>
      </c>
      <c r="G646" s="4" t="s">
        <v>1093</v>
      </c>
      <c r="H646" s="99">
        <v>3.0344827599999999E-2</v>
      </c>
      <c r="I646" s="217">
        <v>-4.0228999999999997E-5</v>
      </c>
    </row>
    <row r="647" spans="1:9" ht="45" customHeight="1" x14ac:dyDescent="0.2">
      <c r="A647" s="94" t="s">
        <v>1766</v>
      </c>
      <c r="B647" s="408" t="s">
        <v>5095</v>
      </c>
      <c r="C647" s="111">
        <v>-2.7210899999999998E-4</v>
      </c>
      <c r="D647" s="4" t="s">
        <v>1093</v>
      </c>
      <c r="E647" s="335">
        <v>3494</v>
      </c>
      <c r="F647" s="385">
        <v>2.1175499999999999E-4</v>
      </c>
      <c r="G647" s="4" t="s">
        <v>1093</v>
      </c>
      <c r="H647" s="99">
        <v>-4.8992923000000001E-2</v>
      </c>
      <c r="I647" s="217">
        <v>8.2287599999999995E-5</v>
      </c>
    </row>
    <row r="648" spans="1:9" ht="45" customHeight="1" x14ac:dyDescent="0.2">
      <c r="A648" s="94" t="s">
        <v>1767</v>
      </c>
      <c r="B648" s="408" t="s">
        <v>5096</v>
      </c>
      <c r="C648" s="111">
        <v>1.5122873300000001E-2</v>
      </c>
      <c r="D648" s="4" t="s">
        <v>1093</v>
      </c>
      <c r="E648" s="335">
        <v>2099</v>
      </c>
      <c r="F648" s="385">
        <v>1.272105E-4</v>
      </c>
      <c r="G648" s="4" t="s">
        <v>1093</v>
      </c>
      <c r="H648" s="99">
        <v>-2.2811918E-2</v>
      </c>
      <c r="I648" s="217">
        <v>2.24005E-5</v>
      </c>
    </row>
    <row r="649" spans="1:9" ht="45" customHeight="1" x14ac:dyDescent="0.2">
      <c r="A649" s="94" t="s">
        <v>1768</v>
      </c>
      <c r="B649" s="408" t="s">
        <v>5097</v>
      </c>
      <c r="C649" s="111">
        <v>4.9833886999999999E-3</v>
      </c>
      <c r="D649" s="4" t="s">
        <v>1093</v>
      </c>
      <c r="E649" s="335">
        <v>575</v>
      </c>
      <c r="F649" s="385">
        <v>3.4848100000000003E-5</v>
      </c>
      <c r="G649" s="4" t="s">
        <v>1093</v>
      </c>
      <c r="H649" s="99">
        <v>-4.9586776999999999E-2</v>
      </c>
      <c r="I649" s="217">
        <v>1.3714600000000001E-5</v>
      </c>
    </row>
    <row r="650" spans="1:9" ht="45" customHeight="1" x14ac:dyDescent="0.2">
      <c r="A650" s="94" t="s">
        <v>1769</v>
      </c>
      <c r="B650" s="408" t="s">
        <v>5098</v>
      </c>
      <c r="C650" s="111">
        <v>-4.8055729999999998E-2</v>
      </c>
      <c r="D650" s="4" t="s">
        <v>1093</v>
      </c>
      <c r="E650" s="335">
        <v>22292</v>
      </c>
      <c r="F650" s="385">
        <v>1.3510136000000001E-3</v>
      </c>
      <c r="G650" s="4" t="s">
        <v>1093</v>
      </c>
      <c r="H650" s="99">
        <v>-7.8347872999999998E-2</v>
      </c>
      <c r="I650" s="217">
        <v>8.663055E-4</v>
      </c>
    </row>
    <row r="651" spans="1:9" ht="45" customHeight="1" x14ac:dyDescent="0.2">
      <c r="A651" s="94" t="s">
        <v>1770</v>
      </c>
      <c r="B651" s="408" t="s">
        <v>5099</v>
      </c>
      <c r="C651" s="111">
        <v>-1.2857280000000001E-3</v>
      </c>
      <c r="D651" s="4" t="s">
        <v>1093</v>
      </c>
      <c r="E651" s="335">
        <v>9036</v>
      </c>
      <c r="F651" s="385">
        <v>5.4762959999999999E-4</v>
      </c>
      <c r="G651" s="4" t="s">
        <v>1093</v>
      </c>
      <c r="H651" s="99">
        <v>-0.10516934</v>
      </c>
      <c r="I651" s="217">
        <v>4.8549679999999998E-4</v>
      </c>
    </row>
    <row r="652" spans="1:9" ht="45" customHeight="1" x14ac:dyDescent="0.2">
      <c r="A652" s="94" t="s">
        <v>1771</v>
      </c>
      <c r="B652" s="408" t="s">
        <v>5100</v>
      </c>
      <c r="C652" s="111">
        <v>-6.1707230000000004E-3</v>
      </c>
      <c r="D652" s="4" t="s">
        <v>1093</v>
      </c>
      <c r="E652" s="335">
        <v>2536</v>
      </c>
      <c r="F652" s="385">
        <v>1.5369510000000001E-4</v>
      </c>
      <c r="G652" s="4" t="s">
        <v>1093</v>
      </c>
      <c r="H652" s="99">
        <v>-0.12521559199999999</v>
      </c>
      <c r="I652" s="217">
        <v>1.6594670000000001E-4</v>
      </c>
    </row>
    <row r="653" spans="1:9" ht="45" customHeight="1" x14ac:dyDescent="0.2">
      <c r="A653" s="94" t="s">
        <v>1772</v>
      </c>
      <c r="B653" s="408" t="s">
        <v>5101</v>
      </c>
      <c r="C653" s="111">
        <v>-3.7337662000000001E-2</v>
      </c>
      <c r="D653" s="4" t="s">
        <v>1093</v>
      </c>
      <c r="E653" s="335">
        <v>555</v>
      </c>
      <c r="F653" s="385">
        <v>3.3635900000000001E-5</v>
      </c>
      <c r="G653" s="4" t="s">
        <v>1093</v>
      </c>
      <c r="H653" s="99">
        <v>-6.4080944000000001E-2</v>
      </c>
      <c r="I653" s="217">
        <v>1.7371799999999999E-5</v>
      </c>
    </row>
    <row r="654" spans="1:9" ht="56.25" customHeight="1" x14ac:dyDescent="0.2">
      <c r="A654" s="94" t="s">
        <v>1773</v>
      </c>
      <c r="B654" s="408" t="s">
        <v>5102</v>
      </c>
      <c r="C654" s="111">
        <v>0.1854440789</v>
      </c>
      <c r="D654" s="4" t="s">
        <v>1093</v>
      </c>
      <c r="E654" s="335">
        <v>3676</v>
      </c>
      <c r="F654" s="385">
        <v>2.2278510000000001E-4</v>
      </c>
      <c r="G654" s="4" t="s">
        <v>1093</v>
      </c>
      <c r="H654" s="99">
        <v>0.27506070069999999</v>
      </c>
      <c r="I654" s="217">
        <v>-3.6252300000000001E-4</v>
      </c>
    </row>
    <row r="655" spans="1:9" ht="22.5" customHeight="1" x14ac:dyDescent="0.2">
      <c r="A655" s="94" t="s">
        <v>1774</v>
      </c>
      <c r="B655" s="408" t="s">
        <v>5103</v>
      </c>
      <c r="C655" s="111">
        <v>-0.186262715</v>
      </c>
      <c r="D655" s="4" t="s">
        <v>1093</v>
      </c>
      <c r="E655" s="335">
        <v>3946</v>
      </c>
      <c r="F655" s="385">
        <v>2.391486E-4</v>
      </c>
      <c r="G655" s="4" t="s">
        <v>1093</v>
      </c>
      <c r="H655" s="99">
        <v>-0.469623656</v>
      </c>
      <c r="I655" s="217">
        <v>1.5972937000000001E-3</v>
      </c>
    </row>
    <row r="656" spans="1:9" ht="22.5" customHeight="1" x14ac:dyDescent="0.2">
      <c r="A656" s="94" t="s">
        <v>1775</v>
      </c>
      <c r="B656" s="408" t="s">
        <v>5104</v>
      </c>
      <c r="C656" s="111">
        <v>1.22699387E-2</v>
      </c>
      <c r="D656" s="4" t="s">
        <v>1093</v>
      </c>
      <c r="E656" s="335">
        <v>98</v>
      </c>
      <c r="F656" s="385">
        <v>5.9393205000000003E-6</v>
      </c>
      <c r="G656" s="4" t="s">
        <v>1093</v>
      </c>
      <c r="H656" s="99">
        <v>-0.40606060599999999</v>
      </c>
      <c r="I656" s="217">
        <v>3.0629300000000002E-5</v>
      </c>
    </row>
    <row r="657" spans="1:9" ht="22.5" customHeight="1" x14ac:dyDescent="0.2">
      <c r="A657" s="94" t="s">
        <v>1776</v>
      </c>
      <c r="B657" s="408" t="s">
        <v>5105</v>
      </c>
      <c r="C657" s="111">
        <v>0.11428571429999999</v>
      </c>
      <c r="D657" s="4" t="s">
        <v>1093</v>
      </c>
      <c r="E657" s="335">
        <v>49</v>
      </c>
      <c r="F657" s="385">
        <v>2.9696603000000001E-6</v>
      </c>
      <c r="G657" s="4" t="s">
        <v>1093</v>
      </c>
      <c r="H657" s="99">
        <v>-0.371794872</v>
      </c>
      <c r="I657" s="217">
        <v>1.3257399999999999E-5</v>
      </c>
    </row>
    <row r="658" spans="1:9" ht="22.5" customHeight="1" x14ac:dyDescent="0.2">
      <c r="A658" s="94" t="s">
        <v>1777</v>
      </c>
      <c r="B658" s="408" t="s">
        <v>5106</v>
      </c>
      <c r="C658" s="111">
        <v>-0.13793103400000001</v>
      </c>
      <c r="D658" s="4" t="s">
        <v>1093</v>
      </c>
      <c r="E658" s="335">
        <v>23</v>
      </c>
      <c r="F658" s="385">
        <v>1.3939222E-6</v>
      </c>
      <c r="G658" s="4" t="s">
        <v>1093</v>
      </c>
      <c r="H658" s="99">
        <v>-0.08</v>
      </c>
      <c r="I658" s="217">
        <v>9.1430661000000002E-7</v>
      </c>
    </row>
    <row r="659" spans="1:9" ht="22.5" customHeight="1" x14ac:dyDescent="0.2">
      <c r="A659" s="94" t="s">
        <v>1778</v>
      </c>
      <c r="B659" s="408" t="s">
        <v>5107</v>
      </c>
      <c r="C659" s="111">
        <v>-9.8782269000000006E-2</v>
      </c>
      <c r="D659" s="4" t="s">
        <v>1093</v>
      </c>
      <c r="E659" s="335">
        <v>40618</v>
      </c>
      <c r="F659" s="385">
        <v>2.4616665000000001E-3</v>
      </c>
      <c r="G659" s="4" t="s">
        <v>1093</v>
      </c>
      <c r="H659" s="99">
        <v>-0.45606235099999998</v>
      </c>
      <c r="I659" s="217">
        <v>1.5568813000000001E-2</v>
      </c>
    </row>
    <row r="660" spans="1:9" ht="22.5" customHeight="1" x14ac:dyDescent="0.2">
      <c r="A660" s="94" t="s">
        <v>1779</v>
      </c>
      <c r="B660" s="408" t="s">
        <v>5108</v>
      </c>
      <c r="C660" s="111">
        <v>-2.3154847999999999E-2</v>
      </c>
      <c r="D660" s="4" t="s">
        <v>1093</v>
      </c>
      <c r="E660" s="335">
        <v>1797</v>
      </c>
      <c r="F660" s="385">
        <v>1.089077E-4</v>
      </c>
      <c r="G660" s="4" t="s">
        <v>1093</v>
      </c>
      <c r="H660" s="99">
        <v>-0.112592593</v>
      </c>
      <c r="I660" s="217">
        <v>1.04231E-4</v>
      </c>
    </row>
    <row r="661" spans="1:9" ht="22.5" customHeight="1" x14ac:dyDescent="0.2">
      <c r="A661" s="94" t="s">
        <v>1780</v>
      </c>
      <c r="B661" s="408" t="s">
        <v>5109</v>
      </c>
      <c r="C661" s="111">
        <v>-6.4148249999999999E-3</v>
      </c>
      <c r="D661" s="4" t="s">
        <v>1093</v>
      </c>
      <c r="E661" s="335">
        <v>1098</v>
      </c>
      <c r="F661" s="385">
        <v>6.6544600000000007E-5</v>
      </c>
      <c r="G661" s="4" t="s">
        <v>1093</v>
      </c>
      <c r="H661" s="99">
        <v>-0.21233859399999999</v>
      </c>
      <c r="I661" s="217">
        <v>1.3531740000000001E-4</v>
      </c>
    </row>
    <row r="662" spans="1:9" ht="22.5" customHeight="1" x14ac:dyDescent="0.2">
      <c r="A662" s="94" t="s">
        <v>1781</v>
      </c>
      <c r="B662" s="408" t="s">
        <v>5110</v>
      </c>
      <c r="C662" s="111">
        <v>0.159832636</v>
      </c>
      <c r="D662" s="4" t="s">
        <v>1093</v>
      </c>
      <c r="E662" s="335">
        <v>1070</v>
      </c>
      <c r="F662" s="385">
        <v>6.4847700000000006E-5</v>
      </c>
      <c r="G662" s="4" t="s">
        <v>1093</v>
      </c>
      <c r="H662" s="99">
        <v>-0.22799422799999999</v>
      </c>
      <c r="I662" s="217">
        <v>1.4446040000000001E-4</v>
      </c>
    </row>
    <row r="663" spans="1:9" ht="22.5" customHeight="1" x14ac:dyDescent="0.2">
      <c r="A663" s="94" t="s">
        <v>1782</v>
      </c>
      <c r="B663" s="408" t="s">
        <v>5111</v>
      </c>
      <c r="C663" s="111">
        <v>4.3788187399999998E-2</v>
      </c>
      <c r="D663" s="4" t="s">
        <v>1093</v>
      </c>
      <c r="E663" s="335">
        <v>913</v>
      </c>
      <c r="F663" s="385">
        <v>5.5332599999999999E-5</v>
      </c>
      <c r="G663" s="4" t="s">
        <v>1093</v>
      </c>
      <c r="H663" s="99">
        <v>-0.109268293</v>
      </c>
      <c r="I663" s="217">
        <v>5.12012E-5</v>
      </c>
    </row>
    <row r="664" spans="1:9" ht="22.5" customHeight="1" x14ac:dyDescent="0.2">
      <c r="A664" s="94" t="s">
        <v>1783</v>
      </c>
      <c r="B664" s="408" t="s">
        <v>5112</v>
      </c>
      <c r="C664" s="111">
        <v>1.81318681E-2</v>
      </c>
      <c r="D664" s="4" t="s">
        <v>1093</v>
      </c>
      <c r="E664" s="335">
        <v>1824</v>
      </c>
      <c r="F664" s="385">
        <v>1.105441E-4</v>
      </c>
      <c r="G664" s="4" t="s">
        <v>1093</v>
      </c>
      <c r="H664" s="99">
        <v>-1.5650297000000001E-2</v>
      </c>
      <c r="I664" s="217">
        <v>1.3257399999999999E-5</v>
      </c>
    </row>
    <row r="665" spans="1:9" ht="22.5" customHeight="1" x14ac:dyDescent="0.2">
      <c r="A665" s="94" t="s">
        <v>1784</v>
      </c>
      <c r="B665" s="408" t="s">
        <v>5113</v>
      </c>
      <c r="C665" s="111">
        <v>-4.4077135000000003E-2</v>
      </c>
      <c r="D665" s="4" t="s">
        <v>1093</v>
      </c>
      <c r="E665" s="335">
        <v>7480</v>
      </c>
      <c r="F665" s="385">
        <v>4.5332770000000003E-4</v>
      </c>
      <c r="G665" s="4" t="s">
        <v>1093</v>
      </c>
      <c r="H665" s="99">
        <v>-2.0172911000000002E-2</v>
      </c>
      <c r="I665" s="217">
        <v>7.0401599999999994E-5</v>
      </c>
    </row>
    <row r="666" spans="1:9" ht="22.5" customHeight="1" x14ac:dyDescent="0.2">
      <c r="A666" s="94" t="s">
        <v>1785</v>
      </c>
      <c r="B666" s="408" t="s">
        <v>5114</v>
      </c>
      <c r="C666" s="111">
        <v>-4.5957652000000002E-2</v>
      </c>
      <c r="D666" s="4" t="s">
        <v>1093</v>
      </c>
      <c r="E666" s="335">
        <v>3504</v>
      </c>
      <c r="F666" s="385">
        <v>2.12361E-4</v>
      </c>
      <c r="G666" s="4" t="s">
        <v>1093</v>
      </c>
      <c r="H666" s="99">
        <v>-0.116267339</v>
      </c>
      <c r="I666" s="217">
        <v>2.107477E-4</v>
      </c>
    </row>
    <row r="667" spans="1:9" ht="22.5" customHeight="1" x14ac:dyDescent="0.2">
      <c r="A667" s="94" t="s">
        <v>1786</v>
      </c>
      <c r="B667" s="408" t="s">
        <v>5115</v>
      </c>
      <c r="C667" s="111">
        <v>4.7318612000000003E-2</v>
      </c>
      <c r="D667" s="4" t="s">
        <v>1093</v>
      </c>
      <c r="E667" s="335">
        <v>935</v>
      </c>
      <c r="F667" s="385">
        <v>5.6666000000000003E-5</v>
      </c>
      <c r="G667" s="4" t="s">
        <v>1093</v>
      </c>
      <c r="H667" s="99">
        <v>-6.1244979999999997E-2</v>
      </c>
      <c r="I667" s="217">
        <v>2.7886400000000001E-5</v>
      </c>
    </row>
    <row r="668" spans="1:9" ht="22.5" customHeight="1" x14ac:dyDescent="0.2">
      <c r="A668" s="94" t="s">
        <v>1787</v>
      </c>
      <c r="B668" s="408" t="s">
        <v>5116</v>
      </c>
      <c r="C668" s="111">
        <v>0.1056034483</v>
      </c>
      <c r="D668" s="4" t="s">
        <v>1093</v>
      </c>
      <c r="E668" s="335">
        <v>452</v>
      </c>
      <c r="F668" s="385">
        <v>2.7393600000000001E-5</v>
      </c>
      <c r="G668" s="4" t="s">
        <v>1093</v>
      </c>
      <c r="H668" s="99">
        <v>-0.11890838200000001</v>
      </c>
      <c r="I668" s="217">
        <v>2.7886400000000001E-5</v>
      </c>
    </row>
    <row r="669" spans="1:9" ht="22.5" customHeight="1" x14ac:dyDescent="0.2">
      <c r="A669" s="94" t="s">
        <v>1788</v>
      </c>
      <c r="B669" s="408" t="s">
        <v>5117</v>
      </c>
      <c r="C669" s="111">
        <v>0.30659536539999999</v>
      </c>
      <c r="D669" s="4" t="s">
        <v>1093</v>
      </c>
      <c r="E669" s="335">
        <v>2049</v>
      </c>
      <c r="F669" s="385">
        <v>1.2418029999999999E-4</v>
      </c>
      <c r="G669" s="4" t="s">
        <v>1093</v>
      </c>
      <c r="H669" s="99">
        <v>0.39768076400000002</v>
      </c>
      <c r="I669" s="217">
        <v>-2.6652000000000002E-4</v>
      </c>
    </row>
    <row r="670" spans="1:9" ht="45" customHeight="1" x14ac:dyDescent="0.2">
      <c r="A670" s="94" t="s">
        <v>1789</v>
      </c>
      <c r="B670" s="408" t="s">
        <v>5118</v>
      </c>
      <c r="C670" s="111">
        <v>-0.11879049699999999</v>
      </c>
      <c r="D670" s="4" t="s">
        <v>1093</v>
      </c>
      <c r="E670" s="335">
        <v>401</v>
      </c>
      <c r="F670" s="385">
        <v>2.43027E-5</v>
      </c>
      <c r="G670" s="4" t="s">
        <v>1093</v>
      </c>
      <c r="H670" s="99">
        <v>-1.7156863000000001E-2</v>
      </c>
      <c r="I670" s="217">
        <v>3.2000730999999999E-6</v>
      </c>
    </row>
    <row r="671" spans="1:9" ht="45" customHeight="1" x14ac:dyDescent="0.2">
      <c r="A671" s="94" t="s">
        <v>1790</v>
      </c>
      <c r="B671" s="408" t="s">
        <v>5119</v>
      </c>
      <c r="C671" s="111">
        <v>-0.33600000000000002</v>
      </c>
      <c r="D671" s="4" t="s">
        <v>1093</v>
      </c>
      <c r="E671" s="335">
        <v>64</v>
      </c>
      <c r="F671" s="385">
        <v>3.8787399000000001E-6</v>
      </c>
      <c r="G671" s="4" t="s">
        <v>1093</v>
      </c>
      <c r="H671" s="99">
        <v>-0.22891566299999999</v>
      </c>
      <c r="I671" s="217">
        <v>8.6859128E-6</v>
      </c>
    </row>
    <row r="672" spans="1:9" ht="45" customHeight="1" x14ac:dyDescent="0.2">
      <c r="A672" s="94" t="s">
        <v>1791</v>
      </c>
      <c r="B672" s="408" t="s">
        <v>5120</v>
      </c>
      <c r="C672" s="111">
        <v>-0.112676056</v>
      </c>
      <c r="D672" s="4" t="s">
        <v>1093</v>
      </c>
      <c r="E672" s="335">
        <v>58</v>
      </c>
      <c r="F672" s="385">
        <v>3.5151081000000002E-6</v>
      </c>
      <c r="G672" s="4" t="s">
        <v>1093</v>
      </c>
      <c r="H672" s="99">
        <v>-7.9365079000000005E-2</v>
      </c>
      <c r="I672" s="217">
        <v>2.2857664999999998E-6</v>
      </c>
    </row>
    <row r="673" spans="1:9" ht="45" customHeight="1" x14ac:dyDescent="0.2">
      <c r="A673" s="94" t="s">
        <v>1792</v>
      </c>
      <c r="B673" s="408" t="s">
        <v>5121</v>
      </c>
      <c r="C673" s="111">
        <v>0.41025641029999999</v>
      </c>
      <c r="D673" s="4" t="s">
        <v>1093</v>
      </c>
      <c r="E673" s="335">
        <v>95</v>
      </c>
      <c r="F673" s="385">
        <v>5.7575046000000001E-6</v>
      </c>
      <c r="G673" s="4" t="s">
        <v>1093</v>
      </c>
      <c r="H673" s="99">
        <v>-0.13636363600000001</v>
      </c>
      <c r="I673" s="217">
        <v>6.8572995999999998E-6</v>
      </c>
    </row>
    <row r="674" spans="1:9" ht="33.75" customHeight="1" x14ac:dyDescent="0.2">
      <c r="A674" s="94" t="s">
        <v>1793</v>
      </c>
      <c r="B674" s="408" t="s">
        <v>5122</v>
      </c>
      <c r="C674" s="111">
        <v>-1.4947406999999999E-2</v>
      </c>
      <c r="D674" s="4" t="s">
        <v>1093</v>
      </c>
      <c r="E674" s="335">
        <v>4921</v>
      </c>
      <c r="F674" s="385">
        <v>2.9823870000000001E-4</v>
      </c>
      <c r="G674" s="4" t="s">
        <v>1093</v>
      </c>
      <c r="H674" s="99">
        <v>-7.8119146E-2</v>
      </c>
      <c r="I674" s="217">
        <v>1.906329E-4</v>
      </c>
    </row>
    <row r="675" spans="1:9" ht="33.75" customHeight="1" x14ac:dyDescent="0.2">
      <c r="A675" s="94" t="s">
        <v>1794</v>
      </c>
      <c r="B675" s="408" t="s">
        <v>5123</v>
      </c>
      <c r="C675" s="111">
        <v>4.2149631200000003E-2</v>
      </c>
      <c r="D675" s="4" t="s">
        <v>1093</v>
      </c>
      <c r="E675" s="335">
        <v>780</v>
      </c>
      <c r="F675" s="385">
        <v>4.7272099999999998E-5</v>
      </c>
      <c r="G675" s="4" t="s">
        <v>1093</v>
      </c>
      <c r="H675" s="99">
        <v>-0.21132456999999999</v>
      </c>
      <c r="I675" s="217">
        <v>9.5544999999999994E-5</v>
      </c>
    </row>
    <row r="676" spans="1:9" ht="33.75" customHeight="1" x14ac:dyDescent="0.2">
      <c r="A676" s="94" t="s">
        <v>1795</v>
      </c>
      <c r="B676" s="408" t="s">
        <v>5124</v>
      </c>
      <c r="C676" s="111">
        <v>9.5000000000000001E-2</v>
      </c>
      <c r="D676" s="4" t="s">
        <v>1093</v>
      </c>
      <c r="E676" s="335">
        <v>392</v>
      </c>
      <c r="F676" s="385">
        <v>2.37573E-5</v>
      </c>
      <c r="G676" s="4" t="s">
        <v>1093</v>
      </c>
      <c r="H676" s="99">
        <v>-0.105022831</v>
      </c>
      <c r="I676" s="217">
        <v>2.1029100000000002E-5</v>
      </c>
    </row>
    <row r="677" spans="1:9" ht="33.75" customHeight="1" x14ac:dyDescent="0.2">
      <c r="A677" s="94" t="s">
        <v>1796</v>
      </c>
      <c r="B677" s="408" t="s">
        <v>5125</v>
      </c>
      <c r="C677" s="111">
        <v>-8.7121212000000003E-2</v>
      </c>
      <c r="D677" s="4" t="s">
        <v>1093</v>
      </c>
      <c r="E677" s="335">
        <v>234</v>
      </c>
      <c r="F677" s="385">
        <v>1.41816E-5</v>
      </c>
      <c r="G677" s="4" t="s">
        <v>1093</v>
      </c>
      <c r="H677" s="99">
        <v>-2.9045642999999999E-2</v>
      </c>
      <c r="I677" s="217">
        <v>3.2000730999999999E-6</v>
      </c>
    </row>
    <row r="678" spans="1:9" ht="33.75" customHeight="1" x14ac:dyDescent="0.2">
      <c r="A678" s="94" t="s">
        <v>1797</v>
      </c>
      <c r="B678" s="408" t="s">
        <v>5126</v>
      </c>
      <c r="C678" s="111">
        <v>5.7163272600000002E-2</v>
      </c>
      <c r="D678" s="4" t="s">
        <v>1093</v>
      </c>
      <c r="E678" s="335">
        <v>3210</v>
      </c>
      <c r="F678" s="385">
        <v>1.9454300000000001E-4</v>
      </c>
      <c r="G678" s="4" t="s">
        <v>1093</v>
      </c>
      <c r="H678" s="99">
        <v>8.4825954699999997E-2</v>
      </c>
      <c r="I678" s="217">
        <v>-1.14745E-4</v>
      </c>
    </row>
    <row r="679" spans="1:9" ht="22.5" customHeight="1" x14ac:dyDescent="0.2">
      <c r="A679" s="94" t="s">
        <v>1798</v>
      </c>
      <c r="B679" s="408" t="s">
        <v>5127</v>
      </c>
      <c r="C679" s="111">
        <v>6.7275831000000001E-3</v>
      </c>
      <c r="D679" s="4" t="s">
        <v>1093</v>
      </c>
      <c r="E679" s="335">
        <v>9622</v>
      </c>
      <c r="F679" s="385">
        <v>5.8314429999999995E-4</v>
      </c>
      <c r="G679" s="4" t="s">
        <v>1093</v>
      </c>
      <c r="H679" s="99">
        <v>-4.0295232E-2</v>
      </c>
      <c r="I679" s="217">
        <v>1.8468989999999999E-4</v>
      </c>
    </row>
    <row r="680" spans="1:9" ht="22.5" customHeight="1" x14ac:dyDescent="0.2">
      <c r="A680" s="94" t="s">
        <v>1799</v>
      </c>
      <c r="B680" s="408" t="s">
        <v>5128</v>
      </c>
      <c r="C680" s="111">
        <v>8.6538461499999997E-2</v>
      </c>
      <c r="D680" s="4" t="s">
        <v>1093</v>
      </c>
      <c r="E680" s="335">
        <v>526</v>
      </c>
      <c r="F680" s="385">
        <v>3.1878400000000003E-5</v>
      </c>
      <c r="G680" s="4" t="s">
        <v>1093</v>
      </c>
      <c r="H680" s="99">
        <v>-6.9026549000000006E-2</v>
      </c>
      <c r="I680" s="217">
        <v>1.7829000000000002E-5</v>
      </c>
    </row>
    <row r="681" spans="1:9" ht="22.5" customHeight="1" x14ac:dyDescent="0.2">
      <c r="A681" s="94" t="s">
        <v>1800</v>
      </c>
      <c r="B681" s="408" t="s">
        <v>5129</v>
      </c>
      <c r="C681" s="111">
        <v>9.4240837699999996E-2</v>
      </c>
      <c r="D681" s="4" t="s">
        <v>1093</v>
      </c>
      <c r="E681" s="335">
        <v>203</v>
      </c>
      <c r="F681" s="385">
        <v>1.23029E-5</v>
      </c>
      <c r="G681" s="4" t="s">
        <v>1093</v>
      </c>
      <c r="H681" s="99">
        <v>-2.8708134E-2</v>
      </c>
      <c r="I681" s="217">
        <v>2.7429197999999999E-6</v>
      </c>
    </row>
    <row r="682" spans="1:9" ht="22.5" customHeight="1" x14ac:dyDescent="0.2">
      <c r="A682" s="94" t="s">
        <v>1801</v>
      </c>
      <c r="B682" s="408" t="s">
        <v>5130</v>
      </c>
      <c r="C682" s="111">
        <v>0.1489361702</v>
      </c>
      <c r="D682" s="4" t="s">
        <v>1093</v>
      </c>
      <c r="E682" s="335">
        <v>41</v>
      </c>
      <c r="F682" s="385">
        <v>2.4848178000000001E-6</v>
      </c>
      <c r="G682" s="4" t="s">
        <v>1093</v>
      </c>
      <c r="H682" s="99">
        <v>-0.24074074100000001</v>
      </c>
      <c r="I682" s="217">
        <v>5.9429929999999997E-6</v>
      </c>
    </row>
    <row r="683" spans="1:9" ht="22.5" customHeight="1" x14ac:dyDescent="0.2">
      <c r="A683" s="94" t="s">
        <v>1802</v>
      </c>
      <c r="B683" s="408" t="s">
        <v>5131</v>
      </c>
      <c r="C683" s="111">
        <v>0.13853191030000001</v>
      </c>
      <c r="D683" s="4" t="s">
        <v>1093</v>
      </c>
      <c r="E683" s="335">
        <v>6814</v>
      </c>
      <c r="F683" s="385">
        <v>4.1296459999999997E-4</v>
      </c>
      <c r="G683" s="4" t="s">
        <v>1093</v>
      </c>
      <c r="H683" s="99">
        <v>0.30361584079999998</v>
      </c>
      <c r="I683" s="217">
        <v>-7.2550200000000005E-4</v>
      </c>
    </row>
    <row r="684" spans="1:9" ht="22.5" customHeight="1" x14ac:dyDescent="0.2">
      <c r="A684" s="94" t="s">
        <v>1803</v>
      </c>
      <c r="B684" s="408" t="s">
        <v>5132</v>
      </c>
      <c r="C684" s="111">
        <v>-7.0502399999999995E-4</v>
      </c>
      <c r="D684" s="4" t="s">
        <v>1093</v>
      </c>
      <c r="E684" s="335">
        <v>31224</v>
      </c>
      <c r="F684" s="385">
        <v>1.8923402E-3</v>
      </c>
      <c r="G684" s="4" t="s">
        <v>1093</v>
      </c>
      <c r="H684" s="99">
        <v>-4.2208588999999998E-2</v>
      </c>
      <c r="I684" s="217">
        <v>6.2904289999999999E-4</v>
      </c>
    </row>
    <row r="685" spans="1:9" ht="22.5" customHeight="1" x14ac:dyDescent="0.2">
      <c r="A685" s="94" t="s">
        <v>1804</v>
      </c>
      <c r="B685" s="408" t="s">
        <v>5133</v>
      </c>
      <c r="C685" s="111">
        <v>9.8599468400000001E-2</v>
      </c>
      <c r="D685" s="4" t="s">
        <v>1093</v>
      </c>
      <c r="E685" s="335">
        <v>21880</v>
      </c>
      <c r="F685" s="385">
        <v>1.3260442E-3</v>
      </c>
      <c r="G685" s="4" t="s">
        <v>1093</v>
      </c>
      <c r="H685" s="99">
        <v>1.8005862399999999E-2</v>
      </c>
      <c r="I685" s="217">
        <v>-1.76918E-4</v>
      </c>
    </row>
    <row r="686" spans="1:9" ht="22.5" customHeight="1" x14ac:dyDescent="0.2">
      <c r="A686" s="94" t="s">
        <v>1805</v>
      </c>
      <c r="B686" s="408" t="s">
        <v>5134</v>
      </c>
      <c r="C686" s="111">
        <v>0.10831872200000001</v>
      </c>
      <c r="D686" s="4" t="s">
        <v>1093</v>
      </c>
      <c r="E686" s="335">
        <v>5274</v>
      </c>
      <c r="F686" s="385">
        <v>3.1963240000000001E-4</v>
      </c>
      <c r="G686" s="4" t="s">
        <v>1093</v>
      </c>
      <c r="H686" s="99">
        <v>-7.2947793999999996E-2</v>
      </c>
      <c r="I686" s="217">
        <v>1.897186E-4</v>
      </c>
    </row>
    <row r="687" spans="1:9" ht="22.5" customHeight="1" x14ac:dyDescent="0.2">
      <c r="A687" s="94" t="s">
        <v>1806</v>
      </c>
      <c r="B687" s="408" t="s">
        <v>5135</v>
      </c>
      <c r="C687" s="111">
        <v>2.8183190699999999E-2</v>
      </c>
      <c r="D687" s="4" t="s">
        <v>1093</v>
      </c>
      <c r="E687" s="335">
        <v>1871</v>
      </c>
      <c r="F687" s="385">
        <v>1.133925E-4</v>
      </c>
      <c r="G687" s="4" t="s">
        <v>1093</v>
      </c>
      <c r="H687" s="99">
        <v>-8.4189917000000003E-2</v>
      </c>
      <c r="I687" s="217">
        <v>7.8630399999999999E-5</v>
      </c>
    </row>
    <row r="688" spans="1:9" ht="22.5" customHeight="1" x14ac:dyDescent="0.2">
      <c r="A688" s="94" t="s">
        <v>1807</v>
      </c>
      <c r="B688" s="408" t="s">
        <v>5136</v>
      </c>
      <c r="C688" s="111">
        <v>-1.5892083000000001E-2</v>
      </c>
      <c r="D688" s="4" t="s">
        <v>1093</v>
      </c>
      <c r="E688" s="335">
        <v>77150</v>
      </c>
      <c r="F688" s="385">
        <v>4.6756997999999996E-3</v>
      </c>
      <c r="G688" s="4" t="s">
        <v>1093</v>
      </c>
      <c r="H688" s="99">
        <v>-0.16663966199999999</v>
      </c>
      <c r="I688" s="217">
        <v>7.0525040999999998E-3</v>
      </c>
    </row>
    <row r="689" spans="1:9" ht="22.5" customHeight="1" x14ac:dyDescent="0.2">
      <c r="A689" s="94" t="s">
        <v>1808</v>
      </c>
      <c r="B689" s="408" t="s">
        <v>5137</v>
      </c>
      <c r="C689" s="111">
        <v>6.6916488E-3</v>
      </c>
      <c r="D689" s="4" t="s">
        <v>1093</v>
      </c>
      <c r="E689" s="335">
        <v>16238</v>
      </c>
      <c r="F689" s="385">
        <v>9.8410899999999994E-4</v>
      </c>
      <c r="G689" s="4" t="s">
        <v>1093</v>
      </c>
      <c r="H689" s="99">
        <v>-0.136506248</v>
      </c>
      <c r="I689" s="217">
        <v>1.1735125E-3</v>
      </c>
    </row>
    <row r="690" spans="1:9" ht="22.5" customHeight="1" x14ac:dyDescent="0.2">
      <c r="A690" s="94" t="s">
        <v>1809</v>
      </c>
      <c r="B690" s="408" t="s">
        <v>5138</v>
      </c>
      <c r="C690" s="111">
        <v>6.9794819999999994E-2</v>
      </c>
      <c r="D690" s="4" t="s">
        <v>1093</v>
      </c>
      <c r="E690" s="335">
        <v>6000</v>
      </c>
      <c r="F690" s="385">
        <v>3.6363189999999998E-4</v>
      </c>
      <c r="G690" s="4" t="s">
        <v>1093</v>
      </c>
      <c r="H690" s="99">
        <v>-5.6752083000000002E-2</v>
      </c>
      <c r="I690" s="217">
        <v>1.6503230000000001E-4</v>
      </c>
    </row>
    <row r="691" spans="1:9" ht="22.5" customHeight="1" x14ac:dyDescent="0.2">
      <c r="A691" s="94" t="s">
        <v>1810</v>
      </c>
      <c r="B691" s="408" t="s">
        <v>5139</v>
      </c>
      <c r="C691" s="111">
        <v>5.8528428100000002E-2</v>
      </c>
      <c r="D691" s="4" t="s">
        <v>1093</v>
      </c>
      <c r="E691" s="335">
        <v>1716</v>
      </c>
      <c r="F691" s="385">
        <v>1.039987E-4</v>
      </c>
      <c r="G691" s="4" t="s">
        <v>1093</v>
      </c>
      <c r="H691" s="99">
        <v>-9.6366509000000003E-2</v>
      </c>
      <c r="I691" s="217">
        <v>8.36591E-5</v>
      </c>
    </row>
    <row r="692" spans="1:9" ht="22.5" customHeight="1" x14ac:dyDescent="0.2">
      <c r="A692" s="94" t="s">
        <v>1811</v>
      </c>
      <c r="B692" s="408" t="s">
        <v>5140</v>
      </c>
      <c r="C692" s="111">
        <v>0.20623243699999999</v>
      </c>
      <c r="D692" s="4" t="s">
        <v>1093</v>
      </c>
      <c r="E692" s="335">
        <v>55706</v>
      </c>
      <c r="F692" s="385">
        <v>3.3760794999999999E-3</v>
      </c>
      <c r="G692" s="4" t="s">
        <v>1093</v>
      </c>
      <c r="H692" s="99">
        <v>5.5077843899999999E-2</v>
      </c>
      <c r="I692" s="217">
        <v>-1.3294019999999999E-3</v>
      </c>
    </row>
    <row r="693" spans="1:9" ht="22.5" customHeight="1" x14ac:dyDescent="0.2">
      <c r="A693" s="94" t="s">
        <v>1812</v>
      </c>
      <c r="B693" s="408" t="s">
        <v>5141</v>
      </c>
      <c r="C693" s="111">
        <v>-1.1901771E-2</v>
      </c>
      <c r="D693" s="4" t="s">
        <v>1093</v>
      </c>
      <c r="E693" s="335">
        <v>103097</v>
      </c>
      <c r="F693" s="385">
        <v>6.2482257999999999E-3</v>
      </c>
      <c r="G693" s="4" t="s">
        <v>1093</v>
      </c>
      <c r="H693" s="99">
        <v>-0.18085968499999999</v>
      </c>
      <c r="I693" s="217">
        <v>1.04061807E-2</v>
      </c>
    </row>
    <row r="694" spans="1:9" ht="22.5" customHeight="1" x14ac:dyDescent="0.2">
      <c r="A694" s="94" t="s">
        <v>1813</v>
      </c>
      <c r="B694" s="408" t="s">
        <v>5142</v>
      </c>
      <c r="C694" s="111">
        <v>2.1049650699999999E-2</v>
      </c>
      <c r="D694" s="4" t="s">
        <v>1093</v>
      </c>
      <c r="E694" s="335">
        <v>19467</v>
      </c>
      <c r="F694" s="385">
        <v>1.1798036000000001E-3</v>
      </c>
      <c r="G694" s="4" t="s">
        <v>1093</v>
      </c>
      <c r="H694" s="99">
        <v>-0.100166405</v>
      </c>
      <c r="I694" s="217">
        <v>9.9065120000000001E-4</v>
      </c>
    </row>
    <row r="695" spans="1:9" ht="22.5" customHeight="1" x14ac:dyDescent="0.2">
      <c r="A695" s="94" t="s">
        <v>1814</v>
      </c>
      <c r="B695" s="408" t="s">
        <v>5143</v>
      </c>
      <c r="C695" s="111">
        <v>9.8498173499999994E-2</v>
      </c>
      <c r="D695" s="4" t="s">
        <v>1093</v>
      </c>
      <c r="E695" s="335">
        <v>7463</v>
      </c>
      <c r="F695" s="385">
        <v>4.5229740000000002E-4</v>
      </c>
      <c r="G695" s="4" t="s">
        <v>1093</v>
      </c>
      <c r="H695" s="99">
        <v>-8.0798127999999997E-2</v>
      </c>
      <c r="I695" s="217">
        <v>2.998926E-4</v>
      </c>
    </row>
    <row r="696" spans="1:9" ht="22.5" customHeight="1" x14ac:dyDescent="0.2">
      <c r="A696" s="94" t="s">
        <v>1815</v>
      </c>
      <c r="B696" s="408" t="s">
        <v>5144</v>
      </c>
      <c r="C696" s="111">
        <v>6.2238736599999997E-2</v>
      </c>
      <c r="D696" s="4" t="s">
        <v>1093</v>
      </c>
      <c r="E696" s="335">
        <v>2144</v>
      </c>
      <c r="F696" s="385">
        <v>1.299378E-4</v>
      </c>
      <c r="G696" s="4" t="s">
        <v>1093</v>
      </c>
      <c r="H696" s="99">
        <v>-6.2527327999999993E-2</v>
      </c>
      <c r="I696" s="217">
        <v>6.5372900000000006E-5</v>
      </c>
    </row>
    <row r="697" spans="1:9" ht="22.5" customHeight="1" x14ac:dyDescent="0.2">
      <c r="A697" s="94" t="s">
        <v>1816</v>
      </c>
      <c r="B697" s="408" t="s">
        <v>5145</v>
      </c>
      <c r="C697" s="111">
        <v>0.15758584589999999</v>
      </c>
      <c r="D697" s="4" t="s">
        <v>1093</v>
      </c>
      <c r="E697" s="335">
        <v>69873</v>
      </c>
      <c r="F697" s="385">
        <v>4.2346748999999998E-3</v>
      </c>
      <c r="G697" s="4" t="s">
        <v>1093</v>
      </c>
      <c r="H697" s="99">
        <v>3.5830763799999998E-2</v>
      </c>
      <c r="I697" s="217">
        <v>-1.10494E-3</v>
      </c>
    </row>
    <row r="698" spans="1:9" ht="33.75" customHeight="1" x14ac:dyDescent="0.2">
      <c r="A698" s="94" t="s">
        <v>1817</v>
      </c>
      <c r="B698" s="408" t="s">
        <v>5146</v>
      </c>
      <c r="C698" s="111">
        <v>5.95813205E-2</v>
      </c>
      <c r="D698" s="4" t="s">
        <v>1093</v>
      </c>
      <c r="E698" s="335">
        <v>1224</v>
      </c>
      <c r="F698" s="385">
        <v>7.4180900000000007E-5</v>
      </c>
      <c r="G698" s="4" t="s">
        <v>1093</v>
      </c>
      <c r="H698" s="99">
        <v>-6.9908814999999999E-2</v>
      </c>
      <c r="I698" s="217">
        <v>4.2058100000000003E-5</v>
      </c>
    </row>
    <row r="699" spans="1:9" ht="33.75" customHeight="1" x14ac:dyDescent="0.2">
      <c r="A699" s="94" t="s">
        <v>1818</v>
      </c>
      <c r="B699" s="408" t="s">
        <v>5147</v>
      </c>
      <c r="C699" s="111">
        <v>0.13541666669999999</v>
      </c>
      <c r="D699" s="4" t="s">
        <v>1093</v>
      </c>
      <c r="E699" s="335">
        <v>110</v>
      </c>
      <c r="F699" s="385">
        <v>6.6665842000000001E-6</v>
      </c>
      <c r="G699" s="4" t="s">
        <v>1093</v>
      </c>
      <c r="H699" s="99">
        <v>9.1743119000000008E-3</v>
      </c>
      <c r="I699" s="217">
        <v>-4.5715329999999999E-7</v>
      </c>
    </row>
    <row r="700" spans="1:9" ht="33.75" customHeight="1" x14ac:dyDescent="0.2">
      <c r="A700" s="94" t="s">
        <v>1819</v>
      </c>
      <c r="B700" s="408" t="s">
        <v>5148</v>
      </c>
      <c r="C700" s="111">
        <v>0.28571428570000001</v>
      </c>
      <c r="D700" s="4" t="s">
        <v>1093</v>
      </c>
      <c r="E700" s="335">
        <v>31</v>
      </c>
      <c r="F700" s="385">
        <v>1.8787647E-6</v>
      </c>
      <c r="G700" s="4" t="s">
        <v>1093</v>
      </c>
      <c r="H700" s="99">
        <v>-0.13888888899999999</v>
      </c>
      <c r="I700" s="217">
        <v>2.2857664999999998E-6</v>
      </c>
    </row>
    <row r="701" spans="1:9" ht="33.75" customHeight="1" x14ac:dyDescent="0.2">
      <c r="A701" s="94" t="s">
        <v>1820</v>
      </c>
      <c r="B701" s="408" t="s">
        <v>5149</v>
      </c>
      <c r="C701" s="111">
        <v>-0.3125</v>
      </c>
      <c r="D701" s="4" t="s">
        <v>1093</v>
      </c>
      <c r="E701" s="335" t="s">
        <v>6906</v>
      </c>
      <c r="F701" s="385">
        <v>6.0605310999999996E-7</v>
      </c>
      <c r="G701" s="4" t="s">
        <v>1093</v>
      </c>
      <c r="H701" s="99">
        <v>-9.0909090999999997E-2</v>
      </c>
      <c r="I701" s="217">
        <v>4.5715330999999998E-7</v>
      </c>
    </row>
    <row r="702" spans="1:9" ht="33.75" customHeight="1" x14ac:dyDescent="0.2">
      <c r="A702" s="94" t="s">
        <v>1821</v>
      </c>
      <c r="B702" s="408" t="s">
        <v>4031</v>
      </c>
      <c r="C702" s="111">
        <v>1.5379949299999999E-2</v>
      </c>
      <c r="D702" s="4" t="s">
        <v>1093</v>
      </c>
      <c r="E702" s="335">
        <v>103388</v>
      </c>
      <c r="F702" s="385">
        <v>6.2658619E-3</v>
      </c>
      <c r="G702" s="4" t="s">
        <v>1093</v>
      </c>
      <c r="H702" s="99">
        <v>-3.806018E-3</v>
      </c>
      <c r="I702" s="217">
        <v>1.805756E-4</v>
      </c>
    </row>
    <row r="703" spans="1:9" ht="33.75" customHeight="1" x14ac:dyDescent="0.2">
      <c r="A703" s="94" t="s">
        <v>1822</v>
      </c>
      <c r="B703" s="408" t="s">
        <v>5150</v>
      </c>
      <c r="C703" s="111">
        <v>-8.1474297000000001E-2</v>
      </c>
      <c r="D703" s="4" t="s">
        <v>1093</v>
      </c>
      <c r="E703" s="335">
        <v>902</v>
      </c>
      <c r="F703" s="385">
        <v>5.4666000000000001E-5</v>
      </c>
      <c r="G703" s="4" t="s">
        <v>1093</v>
      </c>
      <c r="H703" s="99">
        <v>-4.7518479000000002E-2</v>
      </c>
      <c r="I703" s="217">
        <v>2.0571899999999999E-5</v>
      </c>
    </row>
    <row r="704" spans="1:9" ht="33.75" customHeight="1" x14ac:dyDescent="0.2">
      <c r="A704" s="94" t="s">
        <v>1823</v>
      </c>
      <c r="B704" s="408" t="s">
        <v>5151</v>
      </c>
      <c r="C704" s="111">
        <v>0.2790697674</v>
      </c>
      <c r="D704" s="4" t="s">
        <v>1093</v>
      </c>
      <c r="E704" s="335">
        <v>38</v>
      </c>
      <c r="F704" s="385">
        <v>2.3030018E-6</v>
      </c>
      <c r="G704" s="4" t="s">
        <v>1093</v>
      </c>
      <c r="H704" s="99">
        <v>-0.30909090900000002</v>
      </c>
      <c r="I704" s="217">
        <v>7.7716061999999999E-6</v>
      </c>
    </row>
    <row r="705" spans="1:9" ht="33.75" customHeight="1" x14ac:dyDescent="0.2">
      <c r="A705" s="94" t="s">
        <v>1824</v>
      </c>
      <c r="B705" s="408" t="s">
        <v>5152</v>
      </c>
      <c r="C705" s="111">
        <v>0.54545454550000005</v>
      </c>
      <c r="D705" s="4" t="s">
        <v>1093</v>
      </c>
      <c r="E705" s="335">
        <v>13</v>
      </c>
      <c r="F705" s="385">
        <v>7.8786904999999997E-7</v>
      </c>
      <c r="G705" s="4" t="s">
        <v>1093</v>
      </c>
      <c r="H705" s="99">
        <v>-0.235294118</v>
      </c>
      <c r="I705" s="217">
        <v>1.8286132E-6</v>
      </c>
    </row>
    <row r="706" spans="1:9" ht="33.75" customHeight="1" x14ac:dyDescent="0.2">
      <c r="A706" s="94" t="s">
        <v>1825</v>
      </c>
      <c r="B706" s="408" t="s">
        <v>5153</v>
      </c>
      <c r="C706" s="111">
        <v>-0.4</v>
      </c>
      <c r="D706" s="4" t="s">
        <v>1093</v>
      </c>
      <c r="E706" s="335" t="s">
        <v>6906</v>
      </c>
      <c r="F706" s="385">
        <v>2.4242125E-7</v>
      </c>
      <c r="G706" s="4" t="s">
        <v>1093</v>
      </c>
      <c r="H706" s="99">
        <v>-0.33333333300000001</v>
      </c>
      <c r="I706" s="217">
        <v>9.1430661000000002E-7</v>
      </c>
    </row>
    <row r="707" spans="1:9" ht="33.75" customHeight="1" x14ac:dyDescent="0.2">
      <c r="A707" s="94" t="s">
        <v>1826</v>
      </c>
      <c r="B707" s="408" t="s">
        <v>5154</v>
      </c>
      <c r="C707" s="111">
        <v>-2.264365E-3</v>
      </c>
      <c r="D707" s="4" t="s">
        <v>1093</v>
      </c>
      <c r="E707" s="335">
        <v>2882</v>
      </c>
      <c r="F707" s="385">
        <v>1.746645E-4</v>
      </c>
      <c r="G707" s="4" t="s">
        <v>1093</v>
      </c>
      <c r="H707" s="99">
        <v>-0.182411348</v>
      </c>
      <c r="I707" s="217">
        <v>2.9394959999999999E-4</v>
      </c>
    </row>
    <row r="708" spans="1:9" ht="33.75" customHeight="1" x14ac:dyDescent="0.2">
      <c r="A708" s="94" t="s">
        <v>1827</v>
      </c>
      <c r="B708" s="408" t="s">
        <v>4033</v>
      </c>
      <c r="C708" s="111">
        <v>9.2581845499999996E-2</v>
      </c>
      <c r="D708" s="4" t="s">
        <v>1093</v>
      </c>
      <c r="E708" s="335">
        <v>29821</v>
      </c>
      <c r="F708" s="385">
        <v>1.807311E-3</v>
      </c>
      <c r="G708" s="4" t="s">
        <v>1093</v>
      </c>
      <c r="H708" s="99">
        <v>-6.8239337999999997E-2</v>
      </c>
      <c r="I708" s="217">
        <v>9.9842279999999995E-4</v>
      </c>
    </row>
    <row r="709" spans="1:9" ht="22.5" customHeight="1" x14ac:dyDescent="0.2">
      <c r="A709" s="94" t="s">
        <v>1828</v>
      </c>
      <c r="B709" s="408" t="s">
        <v>5155</v>
      </c>
      <c r="C709" s="111">
        <v>0.16592501949999999</v>
      </c>
      <c r="D709" s="4" t="s">
        <v>1093</v>
      </c>
      <c r="E709" s="335">
        <v>21014</v>
      </c>
      <c r="F709" s="385">
        <v>1.27356E-3</v>
      </c>
      <c r="G709" s="4" t="s">
        <v>1093</v>
      </c>
      <c r="H709" s="99">
        <v>2.5285053E-3</v>
      </c>
      <c r="I709" s="217">
        <v>-2.4229000000000001E-5</v>
      </c>
    </row>
    <row r="710" spans="1:9" ht="22.5" customHeight="1" x14ac:dyDescent="0.2">
      <c r="A710" s="94" t="s">
        <v>1829</v>
      </c>
      <c r="B710" s="408" t="s">
        <v>5156</v>
      </c>
      <c r="C710" s="111">
        <v>0.1797278273</v>
      </c>
      <c r="D710" s="4" t="s">
        <v>1093</v>
      </c>
      <c r="E710" s="335">
        <v>4060</v>
      </c>
      <c r="F710" s="385">
        <v>2.4605759999999998E-4</v>
      </c>
      <c r="G710" s="4" t="s">
        <v>1093</v>
      </c>
      <c r="H710" s="99">
        <v>-0.19252187700000001</v>
      </c>
      <c r="I710" s="217">
        <v>4.4252439999999999E-4</v>
      </c>
    </row>
    <row r="711" spans="1:9" ht="22.5" customHeight="1" x14ac:dyDescent="0.2">
      <c r="A711" s="94" t="s">
        <v>1830</v>
      </c>
      <c r="B711" s="408" t="s">
        <v>5157</v>
      </c>
      <c r="C711" s="111">
        <v>7.0021881800000005E-2</v>
      </c>
      <c r="D711" s="4" t="s">
        <v>1093</v>
      </c>
      <c r="E711" s="335">
        <v>496</v>
      </c>
      <c r="F711" s="385">
        <v>3.0060200000000001E-5</v>
      </c>
      <c r="G711" s="4" t="s">
        <v>1093</v>
      </c>
      <c r="H711" s="99">
        <v>1.4314928399999999E-2</v>
      </c>
      <c r="I711" s="217">
        <v>-3.200073E-6</v>
      </c>
    </row>
    <row r="712" spans="1:9" ht="22.5" customHeight="1" x14ac:dyDescent="0.2">
      <c r="A712" s="94" t="s">
        <v>1831</v>
      </c>
      <c r="B712" s="408" t="s">
        <v>5158</v>
      </c>
      <c r="C712" s="111">
        <v>-8.9430893999999997E-2</v>
      </c>
      <c r="D712" s="4" t="s">
        <v>1093</v>
      </c>
      <c r="E712" s="335">
        <v>157</v>
      </c>
      <c r="F712" s="385">
        <v>9.5150338999999993E-6</v>
      </c>
      <c r="G712" s="4" t="s">
        <v>1093</v>
      </c>
      <c r="H712" s="99">
        <v>0.40178571429999999</v>
      </c>
      <c r="I712" s="217">
        <v>-2.0571999999999999E-5</v>
      </c>
    </row>
    <row r="713" spans="1:9" ht="22.5" customHeight="1" x14ac:dyDescent="0.2">
      <c r="A713" s="94" t="s">
        <v>1832</v>
      </c>
      <c r="B713" s="408" t="s">
        <v>5159</v>
      </c>
      <c r="C713" s="111">
        <v>-1.9753568999999999E-2</v>
      </c>
      <c r="D713" s="4" t="s">
        <v>1093</v>
      </c>
      <c r="E713" s="335">
        <v>12074</v>
      </c>
      <c r="F713" s="385">
        <v>7.3174850000000001E-4</v>
      </c>
      <c r="G713" s="4" t="s">
        <v>1093</v>
      </c>
      <c r="H713" s="99">
        <v>-0.19699388100000001</v>
      </c>
      <c r="I713" s="217">
        <v>1.3540881000000001E-3</v>
      </c>
    </row>
    <row r="714" spans="1:9" ht="22.5" customHeight="1" x14ac:dyDescent="0.2">
      <c r="A714" s="94" t="s">
        <v>1833</v>
      </c>
      <c r="B714" s="408" t="s">
        <v>5160</v>
      </c>
      <c r="C714" s="111">
        <v>2.0466444600000001E-2</v>
      </c>
      <c r="D714" s="4" t="s">
        <v>1093</v>
      </c>
      <c r="E714" s="335">
        <v>1894</v>
      </c>
      <c r="F714" s="385">
        <v>1.147865E-4</v>
      </c>
      <c r="G714" s="4" t="s">
        <v>1093</v>
      </c>
      <c r="H714" s="99">
        <v>-0.116604478</v>
      </c>
      <c r="I714" s="217">
        <v>1.1428829999999999E-4</v>
      </c>
    </row>
    <row r="715" spans="1:9" ht="22.5" customHeight="1" x14ac:dyDescent="0.2">
      <c r="A715" s="94" t="s">
        <v>1834</v>
      </c>
      <c r="B715" s="408" t="s">
        <v>5161</v>
      </c>
      <c r="C715" s="111">
        <v>0.10069930069999999</v>
      </c>
      <c r="D715" s="4" t="s">
        <v>1093</v>
      </c>
      <c r="E715" s="335">
        <v>746</v>
      </c>
      <c r="F715" s="385">
        <v>4.5211599999999999E-5</v>
      </c>
      <c r="G715" s="4" t="s">
        <v>1093</v>
      </c>
      <c r="H715" s="99">
        <v>-5.2096569000000002E-2</v>
      </c>
      <c r="I715" s="217">
        <v>1.8743300000000001E-5</v>
      </c>
    </row>
    <row r="716" spans="1:9" ht="22.5" customHeight="1" x14ac:dyDescent="0.2">
      <c r="A716" s="94" t="s">
        <v>1835</v>
      </c>
      <c r="B716" s="408" t="s">
        <v>5162</v>
      </c>
      <c r="C716" s="111">
        <v>-0.138461538</v>
      </c>
      <c r="D716" s="4" t="s">
        <v>1093</v>
      </c>
      <c r="E716" s="335">
        <v>191</v>
      </c>
      <c r="F716" s="385">
        <v>1.15756E-5</v>
      </c>
      <c r="G716" s="4" t="s">
        <v>1093</v>
      </c>
      <c r="H716" s="99">
        <v>0.1369047619</v>
      </c>
      <c r="I716" s="217">
        <v>-1.0515E-5</v>
      </c>
    </row>
    <row r="717" spans="1:9" ht="22.5" customHeight="1" x14ac:dyDescent="0.2">
      <c r="A717" s="94" t="s">
        <v>1836</v>
      </c>
      <c r="B717" s="408" t="s">
        <v>5163</v>
      </c>
      <c r="C717" s="111">
        <v>0.19389647609999999</v>
      </c>
      <c r="D717" s="4" t="s">
        <v>1093</v>
      </c>
      <c r="E717" s="335">
        <v>7687</v>
      </c>
      <c r="F717" s="385">
        <v>4.65873E-4</v>
      </c>
      <c r="G717" s="4" t="s">
        <v>1093</v>
      </c>
      <c r="H717" s="99">
        <v>8.5581132599999998E-2</v>
      </c>
      <c r="I717" s="217">
        <v>-2.7703500000000002E-4</v>
      </c>
    </row>
    <row r="718" spans="1:9" ht="22.5" customHeight="1" x14ac:dyDescent="0.2">
      <c r="A718" s="94" t="s">
        <v>1837</v>
      </c>
      <c r="B718" s="408" t="s">
        <v>5164</v>
      </c>
      <c r="C718" s="111">
        <v>7.0401211199999994E-2</v>
      </c>
      <c r="D718" s="4" t="s">
        <v>1093</v>
      </c>
      <c r="E718" s="335">
        <v>3234</v>
      </c>
      <c r="F718" s="385">
        <v>1.9599759999999999E-4</v>
      </c>
      <c r="G718" s="4" t="s">
        <v>1093</v>
      </c>
      <c r="H718" s="99">
        <v>0.14356435640000001</v>
      </c>
      <c r="I718" s="217">
        <v>-1.8560399999999999E-4</v>
      </c>
    </row>
    <row r="719" spans="1:9" ht="22.5" customHeight="1" x14ac:dyDescent="0.2">
      <c r="A719" s="94" t="s">
        <v>1838</v>
      </c>
      <c r="B719" s="408" t="s">
        <v>5165</v>
      </c>
      <c r="C719" s="111">
        <v>0.1091666667</v>
      </c>
      <c r="D719" s="4" t="s">
        <v>1093</v>
      </c>
      <c r="E719" s="335">
        <v>7782</v>
      </c>
      <c r="F719" s="385">
        <v>4.7163050000000002E-4</v>
      </c>
      <c r="G719" s="4" t="s">
        <v>1093</v>
      </c>
      <c r="H719" s="99">
        <v>-2.5544702999999998E-2</v>
      </c>
      <c r="I719" s="217">
        <v>9.3259300000000003E-5</v>
      </c>
    </row>
    <row r="720" spans="1:9" ht="22.5" customHeight="1" x14ac:dyDescent="0.2">
      <c r="A720" s="94" t="s">
        <v>1839</v>
      </c>
      <c r="B720" s="408" t="s">
        <v>5166</v>
      </c>
      <c r="C720" s="111">
        <v>9.8243331200000006E-2</v>
      </c>
      <c r="D720" s="4" t="s">
        <v>1093</v>
      </c>
      <c r="E720" s="335">
        <v>1556</v>
      </c>
      <c r="F720" s="385">
        <v>9.4301899999999999E-5</v>
      </c>
      <c r="G720" s="4" t="s">
        <v>1093</v>
      </c>
      <c r="H720" s="99">
        <v>-7.8199052000000005E-2</v>
      </c>
      <c r="I720" s="217">
        <v>6.0344199999999997E-5</v>
      </c>
    </row>
    <row r="721" spans="1:9" ht="22.5" customHeight="1" x14ac:dyDescent="0.2">
      <c r="A721" s="94" t="s">
        <v>1840</v>
      </c>
      <c r="B721" s="408" t="s">
        <v>5167</v>
      </c>
      <c r="C721" s="111">
        <v>2.4813895999999998E-3</v>
      </c>
      <c r="D721" s="4" t="s">
        <v>1093</v>
      </c>
      <c r="E721" s="335">
        <v>392</v>
      </c>
      <c r="F721" s="385">
        <v>2.37573E-5</v>
      </c>
      <c r="G721" s="4" t="s">
        <v>1093</v>
      </c>
      <c r="H721" s="99">
        <v>-2.9702969999999999E-2</v>
      </c>
      <c r="I721" s="217">
        <v>5.4858396999999997E-6</v>
      </c>
    </row>
    <row r="722" spans="1:9" ht="33.75" customHeight="1" x14ac:dyDescent="0.2">
      <c r="A722" s="94" t="s">
        <v>1841</v>
      </c>
      <c r="B722" s="408" t="s">
        <v>5168</v>
      </c>
      <c r="C722" s="111">
        <v>0.16943346510000001</v>
      </c>
      <c r="D722" s="4" t="s">
        <v>1093</v>
      </c>
      <c r="E722" s="335">
        <v>4471</v>
      </c>
      <c r="F722" s="385">
        <v>2.7096629999999997E-4</v>
      </c>
      <c r="G722" s="4" t="s">
        <v>1093</v>
      </c>
      <c r="H722" s="99">
        <v>7.4357818999999997E-3</v>
      </c>
      <c r="I722" s="217">
        <v>-1.5085999999999999E-5</v>
      </c>
    </row>
    <row r="723" spans="1:9" ht="33.75" customHeight="1" x14ac:dyDescent="0.2">
      <c r="A723" s="94" t="s">
        <v>1842</v>
      </c>
      <c r="B723" s="408" t="s">
        <v>5169</v>
      </c>
      <c r="C723" s="111">
        <v>6.19684083E-2</v>
      </c>
      <c r="D723" s="4" t="s">
        <v>1093</v>
      </c>
      <c r="E723" s="335">
        <v>1588</v>
      </c>
      <c r="F723" s="385">
        <v>9.6241200000000003E-5</v>
      </c>
      <c r="G723" s="4" t="s">
        <v>1093</v>
      </c>
      <c r="H723" s="99">
        <v>-9.1533181000000005E-2</v>
      </c>
      <c r="I723" s="217">
        <v>7.3144499999999997E-5</v>
      </c>
    </row>
    <row r="724" spans="1:9" ht="33.75" customHeight="1" x14ac:dyDescent="0.2">
      <c r="A724" s="94" t="s">
        <v>1843</v>
      </c>
      <c r="B724" s="408" t="s">
        <v>5170</v>
      </c>
      <c r="C724" s="111">
        <v>0.1084070796</v>
      </c>
      <c r="D724" s="4" t="s">
        <v>1093</v>
      </c>
      <c r="E724" s="335">
        <v>412</v>
      </c>
      <c r="F724" s="385">
        <v>2.4969399999999998E-5</v>
      </c>
      <c r="G724" s="4" t="s">
        <v>1093</v>
      </c>
      <c r="H724" s="99">
        <v>-0.17764471100000001</v>
      </c>
      <c r="I724" s="217">
        <v>4.0686599999999998E-5</v>
      </c>
    </row>
    <row r="725" spans="1:9" ht="33.75" customHeight="1" x14ac:dyDescent="0.2">
      <c r="A725" s="94" t="s">
        <v>1844</v>
      </c>
      <c r="B725" s="408" t="s">
        <v>5171</v>
      </c>
      <c r="C725" s="111">
        <v>0.112</v>
      </c>
      <c r="D725" s="4" t="s">
        <v>1093</v>
      </c>
      <c r="E725" s="335">
        <v>149</v>
      </c>
      <c r="F725" s="385">
        <v>9.0301914000000005E-6</v>
      </c>
      <c r="G725" s="4" t="s">
        <v>1093</v>
      </c>
      <c r="H725" s="99">
        <v>7.1942445999999993E-2</v>
      </c>
      <c r="I725" s="217">
        <v>-4.5715329999999996E-6</v>
      </c>
    </row>
    <row r="726" spans="1:9" ht="45" customHeight="1" x14ac:dyDescent="0.2">
      <c r="A726" s="94" t="s">
        <v>1845</v>
      </c>
      <c r="B726" s="408" t="s">
        <v>5172</v>
      </c>
      <c r="C726" s="111">
        <v>-3.7359900000000001E-2</v>
      </c>
      <c r="D726" s="4" t="s">
        <v>1093</v>
      </c>
      <c r="E726" s="335">
        <v>1750</v>
      </c>
      <c r="F726" s="385">
        <v>1.060593E-4</v>
      </c>
      <c r="G726" s="4" t="s">
        <v>1093</v>
      </c>
      <c r="H726" s="99">
        <v>0.1319534282</v>
      </c>
      <c r="I726" s="217">
        <v>-9.3258999999999996E-5</v>
      </c>
    </row>
    <row r="727" spans="1:9" ht="45" customHeight="1" x14ac:dyDescent="0.2">
      <c r="A727" s="94" t="s">
        <v>1846</v>
      </c>
      <c r="B727" s="408" t="s">
        <v>5173</v>
      </c>
      <c r="C727" s="111">
        <v>0.11</v>
      </c>
      <c r="D727" s="4" t="s">
        <v>1093</v>
      </c>
      <c r="E727" s="335">
        <v>678</v>
      </c>
      <c r="F727" s="385">
        <v>4.1090400000000002E-5</v>
      </c>
      <c r="G727" s="4" t="s">
        <v>1093</v>
      </c>
      <c r="H727" s="99">
        <v>-0.12741312699999999</v>
      </c>
      <c r="I727" s="217">
        <v>4.52582E-5</v>
      </c>
    </row>
    <row r="728" spans="1:9" ht="45" customHeight="1" x14ac:dyDescent="0.2">
      <c r="A728" s="94" t="s">
        <v>1847</v>
      </c>
      <c r="B728" s="408" t="s">
        <v>5174</v>
      </c>
      <c r="C728" s="111">
        <v>-3.7931034000000002E-2</v>
      </c>
      <c r="D728" s="4" t="s">
        <v>1093</v>
      </c>
      <c r="E728" s="335">
        <v>286</v>
      </c>
      <c r="F728" s="385">
        <v>1.7333099999999998E-5</v>
      </c>
      <c r="G728" s="4" t="s">
        <v>1093</v>
      </c>
      <c r="H728" s="99">
        <v>2.50896057E-2</v>
      </c>
      <c r="I728" s="217">
        <v>-3.200073E-6</v>
      </c>
    </row>
    <row r="729" spans="1:9" ht="45" customHeight="1" x14ac:dyDescent="0.2">
      <c r="A729" s="94" t="s">
        <v>1848</v>
      </c>
      <c r="B729" s="408" t="s">
        <v>5175</v>
      </c>
      <c r="C729" s="111">
        <v>-5.6818182000000002E-2</v>
      </c>
      <c r="D729" s="4" t="s">
        <v>1093</v>
      </c>
      <c r="E729" s="335">
        <v>236</v>
      </c>
      <c r="F729" s="385">
        <v>1.43029E-5</v>
      </c>
      <c r="G729" s="4" t="s">
        <v>1093</v>
      </c>
      <c r="H729" s="99">
        <v>-5.2208835000000002E-2</v>
      </c>
      <c r="I729" s="217">
        <v>5.9429929999999997E-6</v>
      </c>
    </row>
    <row r="730" spans="1:9" ht="45" customHeight="1" x14ac:dyDescent="0.2">
      <c r="A730" s="94" t="s">
        <v>1849</v>
      </c>
      <c r="B730" s="408" t="s">
        <v>5176</v>
      </c>
      <c r="C730" s="111">
        <v>-0.14159292000000001</v>
      </c>
      <c r="D730" s="4" t="s">
        <v>1093</v>
      </c>
      <c r="E730" s="335">
        <v>220</v>
      </c>
      <c r="F730" s="385">
        <v>1.33332E-5</v>
      </c>
      <c r="G730" s="4" t="s">
        <v>1093</v>
      </c>
      <c r="H730" s="99">
        <v>0.1340206186</v>
      </c>
      <c r="I730" s="217">
        <v>-1.1885999999999999E-5</v>
      </c>
    </row>
    <row r="731" spans="1:9" ht="45" customHeight="1" x14ac:dyDescent="0.2">
      <c r="A731" s="94" t="s">
        <v>1850</v>
      </c>
      <c r="B731" s="408" t="s">
        <v>5177</v>
      </c>
      <c r="C731" s="111">
        <v>2.1788283700000001E-2</v>
      </c>
      <c r="D731" s="4" t="s">
        <v>1093</v>
      </c>
      <c r="E731" s="335">
        <v>4373</v>
      </c>
      <c r="F731" s="385">
        <v>2.6502699999999998E-4</v>
      </c>
      <c r="G731" s="4" t="s">
        <v>1093</v>
      </c>
      <c r="H731" s="99">
        <v>-0.12029772699999999</v>
      </c>
      <c r="I731" s="217">
        <v>2.7337770000000002E-4</v>
      </c>
    </row>
    <row r="732" spans="1:9" ht="45" customHeight="1" x14ac:dyDescent="0.2">
      <c r="A732" s="94" t="s">
        <v>1851</v>
      </c>
      <c r="B732" s="408" t="s">
        <v>5178</v>
      </c>
      <c r="C732" s="111">
        <v>8.1606217600000003E-2</v>
      </c>
      <c r="D732" s="4" t="s">
        <v>1093</v>
      </c>
      <c r="E732" s="335">
        <v>779</v>
      </c>
      <c r="F732" s="385">
        <v>4.72115E-5</v>
      </c>
      <c r="G732" s="4" t="s">
        <v>1093</v>
      </c>
      <c r="H732" s="99">
        <v>-6.7065868000000001E-2</v>
      </c>
      <c r="I732" s="217">
        <v>2.56006E-5</v>
      </c>
    </row>
    <row r="733" spans="1:9" ht="45" customHeight="1" x14ac:dyDescent="0.2">
      <c r="A733" s="94" t="s">
        <v>1852</v>
      </c>
      <c r="B733" s="408" t="s">
        <v>5179</v>
      </c>
      <c r="C733" s="111">
        <v>0.20224719099999999</v>
      </c>
      <c r="D733" s="4" t="s">
        <v>1093</v>
      </c>
      <c r="E733" s="335">
        <v>209</v>
      </c>
      <c r="F733" s="385">
        <v>1.26665E-5</v>
      </c>
      <c r="G733" s="4" t="s">
        <v>1093</v>
      </c>
      <c r="H733" s="99">
        <v>-2.3364486E-2</v>
      </c>
      <c r="I733" s="217">
        <v>2.2857664999999998E-6</v>
      </c>
    </row>
    <row r="734" spans="1:9" ht="45" customHeight="1" x14ac:dyDescent="0.2">
      <c r="A734" s="94" t="s">
        <v>1853</v>
      </c>
      <c r="B734" s="408" t="s">
        <v>5180</v>
      </c>
      <c r="C734" s="111">
        <v>0.14473684210000001</v>
      </c>
      <c r="D734" s="4" t="s">
        <v>1093</v>
      </c>
      <c r="E734" s="335">
        <v>57</v>
      </c>
      <c r="F734" s="385">
        <v>3.4545027000000002E-6</v>
      </c>
      <c r="G734" s="4" t="s">
        <v>1093</v>
      </c>
      <c r="H734" s="99">
        <v>-0.34482758600000002</v>
      </c>
      <c r="I734" s="217">
        <v>1.3714600000000001E-5</v>
      </c>
    </row>
    <row r="735" spans="1:9" ht="45" customHeight="1" x14ac:dyDescent="0.2">
      <c r="A735" s="94" t="s">
        <v>1854</v>
      </c>
      <c r="B735" s="408" t="s">
        <v>5181</v>
      </c>
      <c r="C735" s="111">
        <v>0.39595959600000002</v>
      </c>
      <c r="D735" s="4" t="s">
        <v>1093</v>
      </c>
      <c r="E735" s="335">
        <v>867</v>
      </c>
      <c r="F735" s="385">
        <v>5.2544799999999999E-5</v>
      </c>
      <c r="G735" s="4" t="s">
        <v>1093</v>
      </c>
      <c r="H735" s="99">
        <v>0.25470332849999999</v>
      </c>
      <c r="I735" s="217">
        <v>-8.0458999999999997E-5</v>
      </c>
    </row>
    <row r="736" spans="1:9" ht="33.75" customHeight="1" x14ac:dyDescent="0.2">
      <c r="A736" s="94" t="s">
        <v>1855</v>
      </c>
      <c r="B736" s="408" t="s">
        <v>5182</v>
      </c>
      <c r="C736" s="111">
        <v>9.9787852999999992E-3</v>
      </c>
      <c r="D736" s="4" t="s">
        <v>1093</v>
      </c>
      <c r="E736" s="335">
        <v>11372</v>
      </c>
      <c r="F736" s="385">
        <v>6.8920359999999998E-4</v>
      </c>
      <c r="G736" s="4" t="s">
        <v>1093</v>
      </c>
      <c r="H736" s="99">
        <v>-0.11529485</v>
      </c>
      <c r="I736" s="217">
        <v>6.7750120000000002E-4</v>
      </c>
    </row>
    <row r="737" spans="1:9" ht="33.75" customHeight="1" x14ac:dyDescent="0.2">
      <c r="A737" s="94" t="s">
        <v>1856</v>
      </c>
      <c r="B737" s="408" t="s">
        <v>5183</v>
      </c>
      <c r="C737" s="111">
        <v>-1.9376580000000001E-2</v>
      </c>
      <c r="D737" s="4" t="s">
        <v>1093</v>
      </c>
      <c r="E737" s="335">
        <v>1920</v>
      </c>
      <c r="F737" s="385">
        <v>1.163622E-4</v>
      </c>
      <c r="G737" s="4" t="s">
        <v>1093</v>
      </c>
      <c r="H737" s="99">
        <v>-0.175257732</v>
      </c>
      <c r="I737" s="217">
        <v>1.865185E-4</v>
      </c>
    </row>
    <row r="738" spans="1:9" ht="33.75" customHeight="1" x14ac:dyDescent="0.2">
      <c r="A738" s="94" t="s">
        <v>1857</v>
      </c>
      <c r="B738" s="408" t="s">
        <v>5184</v>
      </c>
      <c r="C738" s="111">
        <v>6.8965517200000007E-2</v>
      </c>
      <c r="D738" s="4" t="s">
        <v>1093</v>
      </c>
      <c r="E738" s="335">
        <v>1824</v>
      </c>
      <c r="F738" s="385">
        <v>1.105441E-4</v>
      </c>
      <c r="G738" s="4" t="s">
        <v>1093</v>
      </c>
      <c r="H738" s="99">
        <v>-0.21548387099999999</v>
      </c>
      <c r="I738" s="217">
        <v>2.2903379999999999E-4</v>
      </c>
    </row>
    <row r="739" spans="1:9" ht="33.75" customHeight="1" x14ac:dyDescent="0.2">
      <c r="A739" s="94" t="s">
        <v>1858</v>
      </c>
      <c r="B739" s="408" t="s">
        <v>5185</v>
      </c>
      <c r="C739" s="111">
        <v>5.50550551E-2</v>
      </c>
      <c r="D739" s="4" t="s">
        <v>1093</v>
      </c>
      <c r="E739" s="335">
        <v>950</v>
      </c>
      <c r="F739" s="385">
        <v>5.7574999999999997E-5</v>
      </c>
      <c r="G739" s="4" t="s">
        <v>1093</v>
      </c>
      <c r="H739" s="99">
        <v>-9.8671727000000001E-2</v>
      </c>
      <c r="I739" s="217">
        <v>4.7543899999999997E-5</v>
      </c>
    </row>
    <row r="740" spans="1:9" ht="33.75" customHeight="1" x14ac:dyDescent="0.2">
      <c r="A740" s="94" t="s">
        <v>1859</v>
      </c>
      <c r="B740" s="408" t="s">
        <v>5186</v>
      </c>
      <c r="C740" s="111">
        <v>0.23049784400000001</v>
      </c>
      <c r="D740" s="4" t="s">
        <v>1093</v>
      </c>
      <c r="E740" s="335">
        <v>3665</v>
      </c>
      <c r="F740" s="385">
        <v>2.221185E-4</v>
      </c>
      <c r="G740" s="4" t="s">
        <v>1093</v>
      </c>
      <c r="H740" s="99">
        <v>0.1675692896</v>
      </c>
      <c r="I740" s="217">
        <v>-2.40463E-4</v>
      </c>
    </row>
    <row r="741" spans="1:9" ht="45" customHeight="1" x14ac:dyDescent="0.2">
      <c r="A741" s="94" t="s">
        <v>1860</v>
      </c>
      <c r="B741" s="408" t="s">
        <v>5187</v>
      </c>
      <c r="C741" s="111">
        <v>0.1099882491</v>
      </c>
      <c r="D741" s="4" t="s">
        <v>1093</v>
      </c>
      <c r="E741" s="335">
        <v>4159</v>
      </c>
      <c r="F741" s="385">
        <v>2.5205749999999998E-4</v>
      </c>
      <c r="G741" s="4" t="s">
        <v>1093</v>
      </c>
      <c r="H741" s="99">
        <v>-0.119415626</v>
      </c>
      <c r="I741" s="217">
        <v>2.5783449999999998E-4</v>
      </c>
    </row>
    <row r="742" spans="1:9" ht="45" customHeight="1" x14ac:dyDescent="0.2">
      <c r="A742" s="94" t="s">
        <v>1861</v>
      </c>
      <c r="B742" s="408" t="s">
        <v>5188</v>
      </c>
      <c r="C742" s="111">
        <v>4.31034483E-2</v>
      </c>
      <c r="D742" s="4" t="s">
        <v>1093</v>
      </c>
      <c r="E742" s="335">
        <v>177</v>
      </c>
      <c r="F742" s="385">
        <v>1.0727099999999999E-5</v>
      </c>
      <c r="G742" s="4" t="s">
        <v>1093</v>
      </c>
      <c r="H742" s="99">
        <v>-0.26859504099999998</v>
      </c>
      <c r="I742" s="217">
        <v>2.9714999999999999E-5</v>
      </c>
    </row>
    <row r="743" spans="1:9" ht="45" customHeight="1" x14ac:dyDescent="0.2">
      <c r="A743" s="94" t="s">
        <v>1862</v>
      </c>
      <c r="B743" s="408" t="s">
        <v>5189</v>
      </c>
      <c r="C743" s="111">
        <v>9.8765432099999995E-2</v>
      </c>
      <c r="D743" s="4" t="s">
        <v>1093</v>
      </c>
      <c r="E743" s="335">
        <v>80</v>
      </c>
      <c r="F743" s="385">
        <v>4.8484249000000001E-6</v>
      </c>
      <c r="G743" s="4" t="s">
        <v>1093</v>
      </c>
      <c r="H743" s="99">
        <v>-0.101123596</v>
      </c>
      <c r="I743" s="217">
        <v>4.1143798000000004E-6</v>
      </c>
    </row>
    <row r="744" spans="1:9" ht="45" customHeight="1" x14ac:dyDescent="0.2">
      <c r="A744" s="94" t="s">
        <v>1863</v>
      </c>
      <c r="B744" s="408" t="s">
        <v>5190</v>
      </c>
      <c r="C744" s="111">
        <v>0.25714285710000001</v>
      </c>
      <c r="D744" s="4" t="s">
        <v>1093</v>
      </c>
      <c r="E744" s="335">
        <v>38</v>
      </c>
      <c r="F744" s="385">
        <v>2.3030018E-6</v>
      </c>
      <c r="G744" s="4" t="s">
        <v>1093</v>
      </c>
      <c r="H744" s="99">
        <v>-0.13636363600000001</v>
      </c>
      <c r="I744" s="217">
        <v>2.7429197999999999E-6</v>
      </c>
    </row>
    <row r="745" spans="1:9" ht="45" customHeight="1" x14ac:dyDescent="0.2">
      <c r="A745" s="94" t="s">
        <v>1864</v>
      </c>
      <c r="B745" s="408" t="s">
        <v>5191</v>
      </c>
      <c r="C745" s="111">
        <v>0.33913526059999999</v>
      </c>
      <c r="D745" s="4" t="s">
        <v>1093</v>
      </c>
      <c r="E745" s="335">
        <v>55685</v>
      </c>
      <c r="F745" s="385">
        <v>3.3748068E-3</v>
      </c>
      <c r="G745" s="4" t="s">
        <v>1093</v>
      </c>
      <c r="H745" s="99">
        <v>4.8958294100000001E-2</v>
      </c>
      <c r="I745" s="217">
        <v>-1.188141E-3</v>
      </c>
    </row>
    <row r="746" spans="1:9" x14ac:dyDescent="0.2">
      <c r="A746" s="94" t="s">
        <v>1865</v>
      </c>
      <c r="B746" s="408" t="s">
        <v>5192</v>
      </c>
      <c r="C746" s="111">
        <v>-2.6384712000000001E-2</v>
      </c>
      <c r="D746" s="4" t="s">
        <v>1093</v>
      </c>
      <c r="E746" s="335">
        <v>9368</v>
      </c>
      <c r="F746" s="385">
        <v>5.6775059999999999E-4</v>
      </c>
      <c r="G746" s="4" t="s">
        <v>1093</v>
      </c>
      <c r="H746" s="99">
        <v>-6.6653381999999997E-2</v>
      </c>
      <c r="I746" s="217">
        <v>3.058356E-4</v>
      </c>
    </row>
    <row r="747" spans="1:9" x14ac:dyDescent="0.2">
      <c r="A747" s="94" t="s">
        <v>1866</v>
      </c>
      <c r="B747" s="408" t="s">
        <v>5193</v>
      </c>
      <c r="C747" s="111">
        <v>3.1398763999999999E-3</v>
      </c>
      <c r="D747" s="4" t="s">
        <v>1093</v>
      </c>
      <c r="E747" s="335">
        <v>9021</v>
      </c>
      <c r="F747" s="385">
        <v>5.4672049999999995E-4</v>
      </c>
      <c r="G747" s="4" t="s">
        <v>1093</v>
      </c>
      <c r="H747" s="99">
        <v>-8.9155896999999998E-2</v>
      </c>
      <c r="I747" s="217">
        <v>4.0366639999999998E-4</v>
      </c>
    </row>
    <row r="748" spans="1:9" x14ac:dyDescent="0.2">
      <c r="A748" s="94" t="s">
        <v>1867</v>
      </c>
      <c r="B748" s="408" t="s">
        <v>5194</v>
      </c>
      <c r="C748" s="111">
        <v>-1.5869944E-2</v>
      </c>
      <c r="D748" s="4" t="s">
        <v>1093</v>
      </c>
      <c r="E748" s="335">
        <v>4487</v>
      </c>
      <c r="F748" s="385">
        <v>2.7193600000000002E-4</v>
      </c>
      <c r="G748" s="4" t="s">
        <v>1093</v>
      </c>
      <c r="H748" s="99">
        <v>-0.117600787</v>
      </c>
      <c r="I748" s="217">
        <v>2.7337770000000002E-4</v>
      </c>
    </row>
    <row r="749" spans="1:9" x14ac:dyDescent="0.2">
      <c r="A749" s="94" t="s">
        <v>1868</v>
      </c>
      <c r="B749" s="408" t="s">
        <v>5195</v>
      </c>
      <c r="C749" s="111">
        <v>-3.7853106999999997E-2</v>
      </c>
      <c r="D749" s="4" t="s">
        <v>1093</v>
      </c>
      <c r="E749" s="335">
        <v>1512</v>
      </c>
      <c r="F749" s="385">
        <v>9.16352E-5</v>
      </c>
      <c r="G749" s="4" t="s">
        <v>1093</v>
      </c>
      <c r="H749" s="99">
        <v>-0.11215502099999999</v>
      </c>
      <c r="I749" s="217">
        <v>8.7316299999999996E-5</v>
      </c>
    </row>
    <row r="750" spans="1:9" ht="22.5" customHeight="1" x14ac:dyDescent="0.2">
      <c r="A750" s="94" t="s">
        <v>1869</v>
      </c>
      <c r="B750" s="408" t="s">
        <v>5196</v>
      </c>
      <c r="C750" s="111">
        <v>2.42758829E-2</v>
      </c>
      <c r="D750" s="4" t="s">
        <v>1093</v>
      </c>
      <c r="E750" s="335">
        <v>13126</v>
      </c>
      <c r="F750" s="385">
        <v>7.9550529999999995E-4</v>
      </c>
      <c r="G750" s="4" t="s">
        <v>1093</v>
      </c>
      <c r="H750" s="99">
        <v>-3.0862374000000001E-2</v>
      </c>
      <c r="I750" s="217">
        <v>1.910901E-4</v>
      </c>
    </row>
    <row r="751" spans="1:9" x14ac:dyDescent="0.2">
      <c r="A751" s="94" t="s">
        <v>1870</v>
      </c>
      <c r="B751" s="408" t="s">
        <v>5197</v>
      </c>
      <c r="C751" s="111">
        <v>-6.2973761000000003E-2</v>
      </c>
      <c r="D751" s="4" t="s">
        <v>1093</v>
      </c>
      <c r="E751" s="335">
        <v>7784</v>
      </c>
      <c r="F751" s="385">
        <v>4.7175169999999998E-4</v>
      </c>
      <c r="G751" s="4" t="s">
        <v>1093</v>
      </c>
      <c r="H751" s="99">
        <v>-0.19269860999999999</v>
      </c>
      <c r="I751" s="217">
        <v>8.4939080000000005E-4</v>
      </c>
    </row>
    <row r="752" spans="1:9" x14ac:dyDescent="0.2">
      <c r="A752" s="94" t="s">
        <v>1871</v>
      </c>
      <c r="B752" s="408" t="s">
        <v>5198</v>
      </c>
      <c r="C752" s="111">
        <v>-4.6602185999999997E-2</v>
      </c>
      <c r="D752" s="4" t="s">
        <v>1093</v>
      </c>
      <c r="E752" s="335">
        <v>6643</v>
      </c>
      <c r="F752" s="385">
        <v>4.0260110000000002E-4</v>
      </c>
      <c r="G752" s="4" t="s">
        <v>1093</v>
      </c>
      <c r="H752" s="99">
        <v>-0.124769433</v>
      </c>
      <c r="I752" s="217">
        <v>4.3292420000000002E-4</v>
      </c>
    </row>
    <row r="753" spans="1:9" x14ac:dyDescent="0.2">
      <c r="A753" s="94" t="s">
        <v>1872</v>
      </c>
      <c r="B753" s="408" t="s">
        <v>5199</v>
      </c>
      <c r="C753" s="111">
        <v>-3.2674321999999999E-2</v>
      </c>
      <c r="D753" s="4" t="s">
        <v>1093</v>
      </c>
      <c r="E753" s="335">
        <v>7295</v>
      </c>
      <c r="F753" s="385">
        <v>4.421157E-4</v>
      </c>
      <c r="G753" s="4" t="s">
        <v>1093</v>
      </c>
      <c r="H753" s="99">
        <v>-0.10720842</v>
      </c>
      <c r="I753" s="217">
        <v>4.0046629999999998E-4</v>
      </c>
    </row>
    <row r="754" spans="1:9" x14ac:dyDescent="0.2">
      <c r="A754" s="94" t="s">
        <v>1873</v>
      </c>
      <c r="B754" s="408" t="s">
        <v>5200</v>
      </c>
      <c r="C754" s="111">
        <v>6.1025833000000002E-2</v>
      </c>
      <c r="D754" s="4" t="s">
        <v>1093</v>
      </c>
      <c r="E754" s="335">
        <v>7511</v>
      </c>
      <c r="F754" s="385">
        <v>4.552065E-4</v>
      </c>
      <c r="G754" s="4" t="s">
        <v>1093</v>
      </c>
      <c r="H754" s="99">
        <v>-0.116560809</v>
      </c>
      <c r="I754" s="217">
        <v>4.5303889999999999E-4</v>
      </c>
    </row>
    <row r="755" spans="1:9" ht="22.5" customHeight="1" x14ac:dyDescent="0.2">
      <c r="A755" s="94" t="s">
        <v>1874</v>
      </c>
      <c r="B755" s="408" t="s">
        <v>5201</v>
      </c>
      <c r="C755" s="111">
        <v>1.00940869E-2</v>
      </c>
      <c r="D755" s="4" t="s">
        <v>1093</v>
      </c>
      <c r="E755" s="335">
        <v>26481</v>
      </c>
      <c r="F755" s="385">
        <v>1.6048892E-3</v>
      </c>
      <c r="G755" s="4" t="s">
        <v>1093</v>
      </c>
      <c r="H755" s="99">
        <v>-0.18323977499999999</v>
      </c>
      <c r="I755" s="217">
        <v>2.7159478000000001E-3</v>
      </c>
    </row>
    <row r="756" spans="1:9" x14ac:dyDescent="0.2">
      <c r="A756" s="94" t="s">
        <v>1875</v>
      </c>
      <c r="B756" s="408" t="s">
        <v>5202</v>
      </c>
      <c r="C756" s="111">
        <v>-5.5242544999999997E-2</v>
      </c>
      <c r="D756" s="4" t="s">
        <v>1093</v>
      </c>
      <c r="E756" s="335">
        <v>5864</v>
      </c>
      <c r="F756" s="385">
        <v>3.5538950000000002E-4</v>
      </c>
      <c r="G756" s="4" t="s">
        <v>1093</v>
      </c>
      <c r="H756" s="99">
        <v>-0.14705454500000001</v>
      </c>
      <c r="I756" s="217">
        <v>4.62182E-4</v>
      </c>
    </row>
    <row r="757" spans="1:9" x14ac:dyDescent="0.2">
      <c r="A757" s="94" t="s">
        <v>1876</v>
      </c>
      <c r="B757" s="408" t="s">
        <v>5203</v>
      </c>
      <c r="C757" s="111">
        <v>-0.10568696499999999</v>
      </c>
      <c r="D757" s="4" t="s">
        <v>1093</v>
      </c>
      <c r="E757" s="335">
        <v>1415</v>
      </c>
      <c r="F757" s="385">
        <v>8.5756500000000005E-5</v>
      </c>
      <c r="G757" s="4" t="s">
        <v>1093</v>
      </c>
      <c r="H757" s="99">
        <v>-0.203714125</v>
      </c>
      <c r="I757" s="217">
        <v>1.6548950000000001E-4</v>
      </c>
    </row>
    <row r="758" spans="1:9" x14ac:dyDescent="0.2">
      <c r="A758" s="94" t="s">
        <v>1877</v>
      </c>
      <c r="B758" s="408" t="s">
        <v>5204</v>
      </c>
      <c r="C758" s="111">
        <v>-6.2645012E-2</v>
      </c>
      <c r="D758" s="4" t="s">
        <v>1093</v>
      </c>
      <c r="E758" s="335">
        <v>996</v>
      </c>
      <c r="F758" s="385">
        <v>6.0362899999999998E-5</v>
      </c>
      <c r="G758" s="4" t="s">
        <v>1093</v>
      </c>
      <c r="H758" s="99">
        <v>-0.178217822</v>
      </c>
      <c r="I758" s="217">
        <v>9.8745099999999998E-5</v>
      </c>
    </row>
    <row r="759" spans="1:9" x14ac:dyDescent="0.2">
      <c r="A759" s="94" t="s">
        <v>1878</v>
      </c>
      <c r="B759" s="408" t="s">
        <v>5205</v>
      </c>
      <c r="C759" s="111">
        <v>-6.7716534999999994E-2</v>
      </c>
      <c r="D759" s="4" t="s">
        <v>1093</v>
      </c>
      <c r="E759" s="335">
        <v>481</v>
      </c>
      <c r="F759" s="385">
        <v>2.91512E-5</v>
      </c>
      <c r="G759" s="4" t="s">
        <v>1093</v>
      </c>
      <c r="H759" s="99">
        <v>-0.1875</v>
      </c>
      <c r="I759" s="217">
        <v>5.0744000000000001E-5</v>
      </c>
    </row>
    <row r="760" spans="1:9" x14ac:dyDescent="0.2">
      <c r="A760" s="94" t="s">
        <v>1879</v>
      </c>
      <c r="B760" s="408" t="s">
        <v>5206</v>
      </c>
      <c r="C760" s="111">
        <v>3.97936625E-2</v>
      </c>
      <c r="D760" s="4" t="s">
        <v>1093</v>
      </c>
      <c r="E760" s="335">
        <v>3910</v>
      </c>
      <c r="F760" s="385">
        <v>2.369668E-4</v>
      </c>
      <c r="G760" s="4" t="s">
        <v>1093</v>
      </c>
      <c r="H760" s="99">
        <v>-7.6305221000000006E-2</v>
      </c>
      <c r="I760" s="217">
        <v>1.4766049999999999E-4</v>
      </c>
    </row>
    <row r="761" spans="1:9" ht="22.5" customHeight="1" x14ac:dyDescent="0.2">
      <c r="A761" s="94" t="s">
        <v>1880</v>
      </c>
      <c r="B761" s="408" t="s">
        <v>5207</v>
      </c>
      <c r="C761" s="111">
        <v>-0.25972762599999999</v>
      </c>
      <c r="D761" s="4" t="s">
        <v>1093</v>
      </c>
      <c r="E761" s="335">
        <v>588</v>
      </c>
      <c r="F761" s="385">
        <v>3.5635900000000002E-5</v>
      </c>
      <c r="G761" s="4" t="s">
        <v>1093</v>
      </c>
      <c r="H761" s="99">
        <v>-0.22733245699999999</v>
      </c>
      <c r="I761" s="217">
        <v>7.9087500000000005E-5</v>
      </c>
    </row>
    <row r="762" spans="1:9" ht="22.5" customHeight="1" x14ac:dyDescent="0.2">
      <c r="A762" s="94" t="s">
        <v>1881</v>
      </c>
      <c r="B762" s="408" t="s">
        <v>5208</v>
      </c>
      <c r="C762" s="111">
        <v>-8.0916744999999998E-2</v>
      </c>
      <c r="D762" s="4" t="s">
        <v>1093</v>
      </c>
      <c r="E762" s="335">
        <v>1571</v>
      </c>
      <c r="F762" s="385">
        <v>9.52109E-5</v>
      </c>
      <c r="G762" s="4" t="s">
        <v>1093</v>
      </c>
      <c r="H762" s="99">
        <v>-0.20050890599999999</v>
      </c>
      <c r="I762" s="217">
        <v>1.801184E-4</v>
      </c>
    </row>
    <row r="763" spans="1:9" ht="22.5" customHeight="1" x14ac:dyDescent="0.2">
      <c r="A763" s="94" t="s">
        <v>1882</v>
      </c>
      <c r="B763" s="408" t="s">
        <v>5209</v>
      </c>
      <c r="C763" s="111">
        <v>-4.9085658999999997E-2</v>
      </c>
      <c r="D763" s="4" t="s">
        <v>1093</v>
      </c>
      <c r="E763" s="335">
        <v>4060</v>
      </c>
      <c r="F763" s="385">
        <v>2.4605759999999998E-4</v>
      </c>
      <c r="G763" s="4" t="s">
        <v>1093</v>
      </c>
      <c r="H763" s="99">
        <v>-0.17813765200000001</v>
      </c>
      <c r="I763" s="217">
        <v>4.0229490000000002E-4</v>
      </c>
    </row>
    <row r="764" spans="1:9" ht="22.5" customHeight="1" x14ac:dyDescent="0.2">
      <c r="A764" s="94" t="s">
        <v>1883</v>
      </c>
      <c r="B764" s="408" t="s">
        <v>5210</v>
      </c>
      <c r="C764" s="111">
        <v>-0.111420613</v>
      </c>
      <c r="D764" s="4" t="s">
        <v>1093</v>
      </c>
      <c r="E764" s="335">
        <v>298</v>
      </c>
      <c r="F764" s="385">
        <v>1.8060400000000001E-5</v>
      </c>
      <c r="G764" s="4" t="s">
        <v>1093</v>
      </c>
      <c r="H764" s="99">
        <v>-6.5830720999999995E-2</v>
      </c>
      <c r="I764" s="217">
        <v>9.6002194000000001E-6</v>
      </c>
    </row>
    <row r="765" spans="1:9" ht="22.5" customHeight="1" x14ac:dyDescent="0.2">
      <c r="A765" s="94" t="s">
        <v>1884</v>
      </c>
      <c r="B765" s="408" t="s">
        <v>5211</v>
      </c>
      <c r="C765" s="111">
        <v>-3.9332200999999997E-2</v>
      </c>
      <c r="D765" s="4" t="s">
        <v>1093</v>
      </c>
      <c r="E765" s="335">
        <v>3044</v>
      </c>
      <c r="F765" s="385">
        <v>1.8448259999999999E-4</v>
      </c>
      <c r="G765" s="4" t="s">
        <v>1093</v>
      </c>
      <c r="H765" s="99">
        <v>-0.103387334</v>
      </c>
      <c r="I765" s="217">
        <v>1.6046079999999999E-4</v>
      </c>
    </row>
    <row r="766" spans="1:9" ht="22.5" customHeight="1" x14ac:dyDescent="0.2">
      <c r="A766" s="94" t="s">
        <v>1885</v>
      </c>
      <c r="B766" s="408" t="s">
        <v>5212</v>
      </c>
      <c r="C766" s="111">
        <v>-0.116334717</v>
      </c>
      <c r="D766" s="4" t="s">
        <v>1093</v>
      </c>
      <c r="E766" s="335">
        <v>19816</v>
      </c>
      <c r="F766" s="385">
        <v>1.2009548E-3</v>
      </c>
      <c r="G766" s="4" t="s">
        <v>1093</v>
      </c>
      <c r="H766" s="99">
        <v>-0.21089519000000001</v>
      </c>
      <c r="I766" s="217">
        <v>2.4210839E-3</v>
      </c>
    </row>
    <row r="767" spans="1:9" ht="22.5" customHeight="1" x14ac:dyDescent="0.2">
      <c r="A767" s="94" t="s">
        <v>1886</v>
      </c>
      <c r="B767" s="408" t="s">
        <v>5213</v>
      </c>
      <c r="C767" s="111">
        <v>-4.1879658E-2</v>
      </c>
      <c r="D767" s="4" t="s">
        <v>1093</v>
      </c>
      <c r="E767" s="335">
        <v>12771</v>
      </c>
      <c r="F767" s="385">
        <v>7.7399040000000004E-4</v>
      </c>
      <c r="G767" s="4" t="s">
        <v>1093</v>
      </c>
      <c r="H767" s="99">
        <v>-0.17908337099999999</v>
      </c>
      <c r="I767" s="217">
        <v>1.2736290999999999E-3</v>
      </c>
    </row>
    <row r="768" spans="1:9" ht="22.5" customHeight="1" x14ac:dyDescent="0.2">
      <c r="A768" s="94" t="s">
        <v>1887</v>
      </c>
      <c r="B768" s="408" t="s">
        <v>5214</v>
      </c>
      <c r="C768" s="111">
        <v>-2.5515947000000001E-2</v>
      </c>
      <c r="D768" s="4" t="s">
        <v>1093</v>
      </c>
      <c r="E768" s="335">
        <v>8518</v>
      </c>
      <c r="F768" s="385">
        <v>5.16236E-4</v>
      </c>
      <c r="G768" s="4" t="s">
        <v>1093</v>
      </c>
      <c r="H768" s="99">
        <v>-0.18001540199999999</v>
      </c>
      <c r="I768" s="217">
        <v>8.5487669999999999E-4</v>
      </c>
    </row>
    <row r="769" spans="1:9" ht="22.5" customHeight="1" x14ac:dyDescent="0.2">
      <c r="A769" s="94" t="s">
        <v>1888</v>
      </c>
      <c r="B769" s="408" t="s">
        <v>5215</v>
      </c>
      <c r="C769" s="111">
        <v>-1.2398922E-2</v>
      </c>
      <c r="D769" s="4" t="s">
        <v>1093</v>
      </c>
      <c r="E769" s="335">
        <v>6035</v>
      </c>
      <c r="F769" s="385">
        <v>3.657531E-4</v>
      </c>
      <c r="G769" s="4" t="s">
        <v>1093</v>
      </c>
      <c r="H769" s="99">
        <v>-0.176446507</v>
      </c>
      <c r="I769" s="217">
        <v>5.9109919999999995E-4</v>
      </c>
    </row>
    <row r="770" spans="1:9" ht="22.5" customHeight="1" x14ac:dyDescent="0.2">
      <c r="A770" s="94" t="s">
        <v>1889</v>
      </c>
      <c r="B770" s="408" t="s">
        <v>5216</v>
      </c>
      <c r="C770" s="111">
        <v>0.1009549795</v>
      </c>
      <c r="D770" s="4" t="s">
        <v>1093</v>
      </c>
      <c r="E770" s="335">
        <v>42460</v>
      </c>
      <c r="F770" s="385">
        <v>2.5733014999999998E-3</v>
      </c>
      <c r="G770" s="4" t="s">
        <v>1093</v>
      </c>
      <c r="H770" s="99">
        <v>-0.108226745</v>
      </c>
      <c r="I770" s="217">
        <v>2.3557109999999999E-3</v>
      </c>
    </row>
    <row r="771" spans="1:9" ht="22.5" customHeight="1" x14ac:dyDescent="0.2">
      <c r="A771" s="94" t="s">
        <v>1890</v>
      </c>
      <c r="B771" s="408" t="s">
        <v>5217</v>
      </c>
      <c r="C771" s="111">
        <v>-0.114880581</v>
      </c>
      <c r="D771" s="4" t="s">
        <v>1093</v>
      </c>
      <c r="E771" s="335">
        <v>12303</v>
      </c>
      <c r="F771" s="385">
        <v>7.4562710000000004E-4</v>
      </c>
      <c r="G771" s="4" t="s">
        <v>1093</v>
      </c>
      <c r="H771" s="99">
        <v>-0.21144725</v>
      </c>
      <c r="I771" s="217">
        <v>1.5081488E-3</v>
      </c>
    </row>
    <row r="772" spans="1:9" ht="22.5" customHeight="1" x14ac:dyDescent="0.2">
      <c r="A772" s="94" t="s">
        <v>1891</v>
      </c>
      <c r="B772" s="408" t="s">
        <v>5218</v>
      </c>
      <c r="C772" s="111">
        <v>-4.9371570000000002E-3</v>
      </c>
      <c r="D772" s="4" t="s">
        <v>1093</v>
      </c>
      <c r="E772" s="335">
        <v>60945</v>
      </c>
      <c r="F772" s="385">
        <v>3.6935906999999999E-3</v>
      </c>
      <c r="G772" s="4" t="s">
        <v>1093</v>
      </c>
      <c r="H772" s="99">
        <v>-0.13603436299999999</v>
      </c>
      <c r="I772" s="217">
        <v>4.3868431000000001E-3</v>
      </c>
    </row>
    <row r="773" spans="1:9" ht="22.5" customHeight="1" x14ac:dyDescent="0.2">
      <c r="A773" s="94" t="s">
        <v>1892</v>
      </c>
      <c r="B773" s="408" t="s">
        <v>5219</v>
      </c>
      <c r="C773" s="111">
        <v>5.1619974700000001E-2</v>
      </c>
      <c r="D773" s="4" t="s">
        <v>1093</v>
      </c>
      <c r="E773" s="335">
        <v>68723</v>
      </c>
      <c r="F773" s="385">
        <v>4.1649788E-3</v>
      </c>
      <c r="G773" s="4" t="s">
        <v>1093</v>
      </c>
      <c r="H773" s="99">
        <v>-0.147283263</v>
      </c>
      <c r="I773" s="217">
        <v>5.4264096999999999E-3</v>
      </c>
    </row>
    <row r="774" spans="1:9" ht="22.5" customHeight="1" x14ac:dyDescent="0.2">
      <c r="A774" s="94" t="s">
        <v>1893</v>
      </c>
      <c r="B774" s="408" t="s">
        <v>5220</v>
      </c>
      <c r="C774" s="111">
        <v>2.7247956000000001E-3</v>
      </c>
      <c r="D774" s="4" t="s">
        <v>1093</v>
      </c>
      <c r="E774" s="335">
        <v>17735</v>
      </c>
      <c r="F774" s="385">
        <v>1.0748352E-3</v>
      </c>
      <c r="G774" s="4" t="s">
        <v>1093</v>
      </c>
      <c r="H774" s="99">
        <v>-9.0699344000000001E-2</v>
      </c>
      <c r="I774" s="217">
        <v>8.087042E-4</v>
      </c>
    </row>
    <row r="775" spans="1:9" ht="22.5" customHeight="1" x14ac:dyDescent="0.2">
      <c r="A775" s="94" t="s">
        <v>1894</v>
      </c>
      <c r="B775" s="408" t="s">
        <v>5221</v>
      </c>
      <c r="C775" s="111">
        <v>2.6358464099999999E-2</v>
      </c>
      <c r="D775" s="4" t="s">
        <v>1093</v>
      </c>
      <c r="E775" s="335">
        <v>34329</v>
      </c>
      <c r="F775" s="385">
        <v>2.0805197000000001E-3</v>
      </c>
      <c r="G775" s="4" t="s">
        <v>1093</v>
      </c>
      <c r="H775" s="99">
        <v>-8.0686625999999997E-2</v>
      </c>
      <c r="I775" s="217">
        <v>1.3774029000000001E-3</v>
      </c>
    </row>
    <row r="776" spans="1:9" ht="33.75" customHeight="1" x14ac:dyDescent="0.2">
      <c r="A776" s="94" t="s">
        <v>1895</v>
      </c>
      <c r="B776" s="408" t="s">
        <v>5222</v>
      </c>
      <c r="C776" s="111">
        <v>7.0967741900000006E-2</v>
      </c>
      <c r="D776" s="4" t="s">
        <v>1093</v>
      </c>
      <c r="E776" s="335">
        <v>478</v>
      </c>
      <c r="F776" s="385">
        <v>2.8969300000000001E-5</v>
      </c>
      <c r="G776" s="4" t="s">
        <v>1093</v>
      </c>
      <c r="H776" s="99">
        <v>-0.280120482</v>
      </c>
      <c r="I776" s="217">
        <v>8.5030499999999998E-5</v>
      </c>
    </row>
    <row r="777" spans="1:9" ht="33.75" customHeight="1" x14ac:dyDescent="0.2">
      <c r="A777" s="94" t="s">
        <v>1896</v>
      </c>
      <c r="B777" s="408" t="s">
        <v>5223</v>
      </c>
      <c r="C777" s="111">
        <v>-6.1538462000000002E-2</v>
      </c>
      <c r="D777" s="4" t="s">
        <v>1093</v>
      </c>
      <c r="E777" s="335">
        <v>147</v>
      </c>
      <c r="F777" s="385">
        <v>8.9089808000000004E-6</v>
      </c>
      <c r="G777" s="4" t="s">
        <v>1093</v>
      </c>
      <c r="H777" s="99">
        <v>-0.19672131100000001</v>
      </c>
      <c r="I777" s="217">
        <v>1.64575E-5</v>
      </c>
    </row>
    <row r="778" spans="1:9" ht="33.75" customHeight="1" x14ac:dyDescent="0.2">
      <c r="A778" s="94" t="s">
        <v>1897</v>
      </c>
      <c r="B778" s="408" t="s">
        <v>5224</v>
      </c>
      <c r="C778" s="111">
        <v>0.22480620160000001</v>
      </c>
      <c r="D778" s="4" t="s">
        <v>1093</v>
      </c>
      <c r="E778" s="335">
        <v>113</v>
      </c>
      <c r="F778" s="385">
        <v>6.8484002000000002E-6</v>
      </c>
      <c r="G778" s="4" t="s">
        <v>1093</v>
      </c>
      <c r="H778" s="99">
        <v>-0.28481012700000002</v>
      </c>
      <c r="I778" s="217">
        <v>2.0571899999999999E-5</v>
      </c>
    </row>
    <row r="779" spans="1:9" ht="33.75" customHeight="1" x14ac:dyDescent="0.2">
      <c r="A779" s="94" t="s">
        <v>1898</v>
      </c>
      <c r="B779" s="408" t="s">
        <v>5225</v>
      </c>
      <c r="C779" s="111">
        <v>0.16279069769999999</v>
      </c>
      <c r="D779" s="4" t="s">
        <v>1093</v>
      </c>
      <c r="E779" s="335">
        <v>44</v>
      </c>
      <c r="F779" s="385">
        <v>2.6666336999999999E-6</v>
      </c>
      <c r="G779" s="4" t="s">
        <v>1093</v>
      </c>
      <c r="H779" s="99">
        <v>-0.12</v>
      </c>
      <c r="I779" s="217">
        <v>2.7429197999999999E-6</v>
      </c>
    </row>
    <row r="780" spans="1:9" ht="33.75" customHeight="1" x14ac:dyDescent="0.2">
      <c r="A780" s="94" t="s">
        <v>1899</v>
      </c>
      <c r="B780" s="408" t="s">
        <v>5226</v>
      </c>
      <c r="C780" s="111">
        <v>0.3095975232</v>
      </c>
      <c r="D780" s="4" t="s">
        <v>1093</v>
      </c>
      <c r="E780" s="335">
        <v>296</v>
      </c>
      <c r="F780" s="385">
        <v>1.7939199999999999E-5</v>
      </c>
      <c r="G780" s="4" t="s">
        <v>1093</v>
      </c>
      <c r="H780" s="99">
        <v>-0.30023640699999998</v>
      </c>
      <c r="I780" s="217">
        <v>5.80585E-5</v>
      </c>
    </row>
    <row r="781" spans="1:9" ht="33.75" customHeight="1" x14ac:dyDescent="0.2">
      <c r="A781" s="94" t="s">
        <v>1900</v>
      </c>
      <c r="B781" s="408" t="s">
        <v>5227</v>
      </c>
      <c r="C781" s="111">
        <v>-5.7029927000000001E-2</v>
      </c>
      <c r="D781" s="4" t="s">
        <v>1093</v>
      </c>
      <c r="E781" s="335">
        <v>1355</v>
      </c>
      <c r="F781" s="385">
        <v>8.2120199999999993E-5</v>
      </c>
      <c r="G781" s="4" t="s">
        <v>1093</v>
      </c>
      <c r="H781" s="99">
        <v>-0.188622754</v>
      </c>
      <c r="I781" s="217">
        <v>1.4400329999999999E-4</v>
      </c>
    </row>
    <row r="782" spans="1:9" ht="33.75" customHeight="1" x14ac:dyDescent="0.2">
      <c r="A782" s="94" t="s">
        <v>1901</v>
      </c>
      <c r="B782" s="408" t="s">
        <v>5228</v>
      </c>
      <c r="C782" s="111">
        <v>-8.9169381000000006E-2</v>
      </c>
      <c r="D782" s="4" t="s">
        <v>1093</v>
      </c>
      <c r="E782" s="335">
        <v>1793</v>
      </c>
      <c r="F782" s="385">
        <v>1.086653E-4</v>
      </c>
      <c r="G782" s="4" t="s">
        <v>1093</v>
      </c>
      <c r="H782" s="99">
        <v>-0.19848010699999999</v>
      </c>
      <c r="I782" s="217">
        <v>2.0297610000000001E-4</v>
      </c>
    </row>
    <row r="783" spans="1:9" ht="33.75" customHeight="1" x14ac:dyDescent="0.2">
      <c r="A783" s="94" t="s">
        <v>1902</v>
      </c>
      <c r="B783" s="408" t="s">
        <v>5229</v>
      </c>
      <c r="C783" s="111">
        <v>8.5251492000000002E-3</v>
      </c>
      <c r="D783" s="4" t="s">
        <v>1093</v>
      </c>
      <c r="E783" s="335">
        <v>960</v>
      </c>
      <c r="F783" s="385">
        <v>5.8181099999999998E-5</v>
      </c>
      <c r="G783" s="4" t="s">
        <v>1093</v>
      </c>
      <c r="H783" s="99">
        <v>-0.188503804</v>
      </c>
      <c r="I783" s="217">
        <v>1.019452E-4</v>
      </c>
    </row>
    <row r="784" spans="1:9" ht="33.75" customHeight="1" x14ac:dyDescent="0.2">
      <c r="A784" s="94" t="s">
        <v>1903</v>
      </c>
      <c r="B784" s="408" t="s">
        <v>5230</v>
      </c>
      <c r="C784" s="111">
        <v>3.4934497799999999E-2</v>
      </c>
      <c r="D784" s="4" t="s">
        <v>1093</v>
      </c>
      <c r="E784" s="335">
        <v>203</v>
      </c>
      <c r="F784" s="385">
        <v>1.23029E-5</v>
      </c>
      <c r="G784" s="4" t="s">
        <v>1093</v>
      </c>
      <c r="H784" s="99">
        <v>-0.14345991599999999</v>
      </c>
      <c r="I784" s="217">
        <v>1.5543200000000001E-5</v>
      </c>
    </row>
    <row r="785" spans="1:9" ht="33.75" customHeight="1" x14ac:dyDescent="0.2">
      <c r="A785" s="94" t="s">
        <v>1904</v>
      </c>
      <c r="B785" s="408" t="s">
        <v>5231</v>
      </c>
      <c r="C785" s="111">
        <v>0.16182170539999999</v>
      </c>
      <c r="D785" s="4" t="s">
        <v>1093</v>
      </c>
      <c r="E785" s="335">
        <v>2200</v>
      </c>
      <c r="F785" s="385">
        <v>1.3333170000000001E-4</v>
      </c>
      <c r="G785" s="4" t="s">
        <v>1093</v>
      </c>
      <c r="H785" s="99">
        <v>-8.2568806999999994E-2</v>
      </c>
      <c r="I785" s="217">
        <v>9.05164E-5</v>
      </c>
    </row>
    <row r="786" spans="1:9" ht="22.5" customHeight="1" x14ac:dyDescent="0.2">
      <c r="A786" s="94" t="s">
        <v>1905</v>
      </c>
      <c r="B786" s="408" t="s">
        <v>5232</v>
      </c>
      <c r="C786" s="111">
        <v>-8.3001794000000004E-2</v>
      </c>
      <c r="D786" s="4" t="s">
        <v>1093</v>
      </c>
      <c r="E786" s="335">
        <v>9028</v>
      </c>
      <c r="F786" s="385">
        <v>5.4714480000000001E-4</v>
      </c>
      <c r="G786" s="4" t="s">
        <v>1093</v>
      </c>
      <c r="H786" s="99">
        <v>-0.23198638899999999</v>
      </c>
      <c r="I786" s="217">
        <v>1.2466571E-3</v>
      </c>
    </row>
    <row r="787" spans="1:9" ht="22.5" customHeight="1" x14ac:dyDescent="0.2">
      <c r="A787" s="94" t="s">
        <v>1906</v>
      </c>
      <c r="B787" s="408" t="s">
        <v>5233</v>
      </c>
      <c r="C787" s="111">
        <v>-5.7882189999999998E-3</v>
      </c>
      <c r="D787" s="4" t="s">
        <v>1093</v>
      </c>
      <c r="E787" s="335">
        <v>7127</v>
      </c>
      <c r="F787" s="385">
        <v>4.3193410000000001E-4</v>
      </c>
      <c r="G787" s="4" t="s">
        <v>1093</v>
      </c>
      <c r="H787" s="99">
        <v>-0.186415525</v>
      </c>
      <c r="I787" s="217">
        <v>7.4653130000000003E-4</v>
      </c>
    </row>
    <row r="788" spans="1:9" ht="22.5" customHeight="1" x14ac:dyDescent="0.2">
      <c r="A788" s="94" t="s">
        <v>1907</v>
      </c>
      <c r="B788" s="408" t="s">
        <v>5234</v>
      </c>
      <c r="C788" s="111">
        <v>2.8670520200000001E-2</v>
      </c>
      <c r="D788" s="4" t="s">
        <v>1093</v>
      </c>
      <c r="E788" s="335">
        <v>7242</v>
      </c>
      <c r="F788" s="385">
        <v>4.389037E-4</v>
      </c>
      <c r="G788" s="4" t="s">
        <v>1093</v>
      </c>
      <c r="H788" s="99">
        <v>-0.18610923800000001</v>
      </c>
      <c r="I788" s="217">
        <v>7.5704590000000001E-4</v>
      </c>
    </row>
    <row r="789" spans="1:9" ht="22.5" customHeight="1" x14ac:dyDescent="0.2">
      <c r="A789" s="94" t="s">
        <v>1908</v>
      </c>
      <c r="B789" s="408" t="s">
        <v>5235</v>
      </c>
      <c r="C789" s="111">
        <v>6.1068699999999995E-4</v>
      </c>
      <c r="D789" s="4" t="s">
        <v>1093</v>
      </c>
      <c r="E789" s="335">
        <v>2751</v>
      </c>
      <c r="F789" s="385">
        <v>1.6672519999999999E-4</v>
      </c>
      <c r="G789" s="4" t="s">
        <v>1093</v>
      </c>
      <c r="H789" s="99">
        <v>-0.160512664</v>
      </c>
      <c r="I789" s="217">
        <v>2.404626E-4</v>
      </c>
    </row>
    <row r="790" spans="1:9" ht="22.5" customHeight="1" x14ac:dyDescent="0.2">
      <c r="A790" s="94" t="s">
        <v>1909</v>
      </c>
      <c r="B790" s="408" t="s">
        <v>5236</v>
      </c>
      <c r="C790" s="111">
        <v>7.2831108800000002E-2</v>
      </c>
      <c r="D790" s="4" t="s">
        <v>1093</v>
      </c>
      <c r="E790" s="335">
        <v>15139</v>
      </c>
      <c r="F790" s="385">
        <v>9.1750380000000002E-4</v>
      </c>
      <c r="G790" s="4" t="s">
        <v>1093</v>
      </c>
      <c r="H790" s="99">
        <v>-9.4503260000000006E-2</v>
      </c>
      <c r="I790" s="217">
        <v>7.2230220000000004E-4</v>
      </c>
    </row>
    <row r="791" spans="1:9" x14ac:dyDescent="0.2">
      <c r="A791" s="94" t="s">
        <v>1910</v>
      </c>
      <c r="B791" s="408" t="s">
        <v>5237</v>
      </c>
      <c r="C791" s="111">
        <v>-0.108199851</v>
      </c>
      <c r="D791" s="4" t="s">
        <v>1093</v>
      </c>
      <c r="E791" s="335">
        <v>7151</v>
      </c>
      <c r="F791" s="385">
        <v>4.3338859999999998E-4</v>
      </c>
      <c r="G791" s="4" t="s">
        <v>1093</v>
      </c>
      <c r="H791" s="99">
        <v>-0.14939931000000001</v>
      </c>
      <c r="I791" s="217">
        <v>5.7418460000000003E-4</v>
      </c>
    </row>
    <row r="792" spans="1:9" x14ac:dyDescent="0.2">
      <c r="A792" s="94" t="s">
        <v>1911</v>
      </c>
      <c r="B792" s="408" t="s">
        <v>5238</v>
      </c>
      <c r="C792" s="111">
        <v>-7.5821189999999997E-2</v>
      </c>
      <c r="D792" s="4" t="s">
        <v>1093</v>
      </c>
      <c r="E792" s="335">
        <v>2895</v>
      </c>
      <c r="F792" s="385">
        <v>1.7545239999999999E-4</v>
      </c>
      <c r="G792" s="4" t="s">
        <v>1093</v>
      </c>
      <c r="H792" s="99">
        <v>-0.22634954600000001</v>
      </c>
      <c r="I792" s="217">
        <v>3.8720889999999998E-4</v>
      </c>
    </row>
    <row r="793" spans="1:9" x14ac:dyDescent="0.2">
      <c r="A793" s="94" t="s">
        <v>1912</v>
      </c>
      <c r="B793" s="408" t="s">
        <v>5239</v>
      </c>
      <c r="C793" s="111">
        <v>-0.4</v>
      </c>
      <c r="D793" s="4" t="s">
        <v>1093</v>
      </c>
      <c r="E793" s="335">
        <v>12</v>
      </c>
      <c r="F793" s="385">
        <v>7.2726373999999998E-7</v>
      </c>
      <c r="G793" s="4" t="s">
        <v>1093</v>
      </c>
      <c r="H793" s="99">
        <v>-0.2</v>
      </c>
      <c r="I793" s="217">
        <v>1.3714598999999999E-6</v>
      </c>
    </row>
    <row r="794" spans="1:9" x14ac:dyDescent="0.2">
      <c r="A794" s="94" t="s">
        <v>1913</v>
      </c>
      <c r="B794" s="408" t="s">
        <v>5240</v>
      </c>
      <c r="C794" s="111">
        <v>-0.5</v>
      </c>
      <c r="D794" s="4" t="s">
        <v>1093</v>
      </c>
      <c r="E794" s="335" t="s">
        <v>1142</v>
      </c>
      <c r="F794" s="385" t="s">
        <v>1142</v>
      </c>
      <c r="G794" s="4" t="s">
        <v>1093</v>
      </c>
      <c r="H794" s="99" t="s">
        <v>1142</v>
      </c>
      <c r="I794" s="217" t="s">
        <v>1142</v>
      </c>
    </row>
    <row r="795" spans="1:9" x14ac:dyDescent="0.2">
      <c r="A795" s="94" t="s">
        <v>1914</v>
      </c>
      <c r="B795" s="408" t="s">
        <v>5241</v>
      </c>
      <c r="C795" s="111">
        <v>5.5747429199999997E-2</v>
      </c>
      <c r="D795" s="4" t="s">
        <v>1093</v>
      </c>
      <c r="E795" s="335">
        <v>102761</v>
      </c>
      <c r="F795" s="385">
        <v>6.2278623999999999E-3</v>
      </c>
      <c r="G795" s="4" t="s">
        <v>1093</v>
      </c>
      <c r="H795" s="99">
        <v>-5.0373341000000002E-2</v>
      </c>
      <c r="I795" s="217">
        <v>2.4919426999999998E-3</v>
      </c>
    </row>
    <row r="796" spans="1:9" x14ac:dyDescent="0.2">
      <c r="A796" s="94" t="s">
        <v>1915</v>
      </c>
      <c r="B796" s="408" t="s">
        <v>5242</v>
      </c>
      <c r="C796" s="111">
        <v>1.44284129E-2</v>
      </c>
      <c r="D796" s="4" t="s">
        <v>1093</v>
      </c>
      <c r="E796" s="335">
        <v>820</v>
      </c>
      <c r="F796" s="385">
        <v>4.9696400000000001E-5</v>
      </c>
      <c r="G796" s="4" t="s">
        <v>1093</v>
      </c>
      <c r="H796" s="99">
        <v>-0.102844639</v>
      </c>
      <c r="I796" s="217">
        <v>4.2972400000000002E-5</v>
      </c>
    </row>
    <row r="797" spans="1:9" x14ac:dyDescent="0.2">
      <c r="A797" s="94" t="s">
        <v>1916</v>
      </c>
      <c r="B797" s="408" t="s">
        <v>5243</v>
      </c>
      <c r="C797" s="111">
        <v>-4.7393360000000002E-3</v>
      </c>
      <c r="D797" s="4" t="s">
        <v>1093</v>
      </c>
      <c r="E797" s="335">
        <v>353</v>
      </c>
      <c r="F797" s="385">
        <v>2.1393700000000002E-5</v>
      </c>
      <c r="G797" s="4" t="s">
        <v>1093</v>
      </c>
      <c r="H797" s="99">
        <v>-0.15952380999999999</v>
      </c>
      <c r="I797" s="217">
        <v>3.0629300000000002E-5</v>
      </c>
    </row>
    <row r="798" spans="1:9" x14ac:dyDescent="0.2">
      <c r="A798" s="94" t="s">
        <v>1917</v>
      </c>
      <c r="B798" s="408" t="s">
        <v>5244</v>
      </c>
      <c r="C798" s="111">
        <v>-2.1825397E-2</v>
      </c>
      <c r="D798" s="4" t="s">
        <v>1093</v>
      </c>
      <c r="E798" s="335">
        <v>420</v>
      </c>
      <c r="F798" s="385">
        <v>2.5454200000000001E-5</v>
      </c>
      <c r="G798" s="4" t="s">
        <v>1093</v>
      </c>
      <c r="H798" s="99">
        <v>-0.148073022</v>
      </c>
      <c r="I798" s="217">
        <v>3.3372199999999999E-5</v>
      </c>
    </row>
    <row r="799" spans="1:9" x14ac:dyDescent="0.2">
      <c r="A799" s="94" t="s">
        <v>1918</v>
      </c>
      <c r="B799" s="408" t="s">
        <v>5245</v>
      </c>
      <c r="C799" s="111">
        <v>5.9610705600000001E-2</v>
      </c>
      <c r="D799" s="4" t="s">
        <v>1093</v>
      </c>
      <c r="E799" s="335">
        <v>825</v>
      </c>
      <c r="F799" s="385">
        <v>4.9999400000000001E-5</v>
      </c>
      <c r="G799" s="4" t="s">
        <v>1093</v>
      </c>
      <c r="H799" s="99">
        <v>-5.2812858999999997E-2</v>
      </c>
      <c r="I799" s="217">
        <v>2.1029100000000002E-5</v>
      </c>
    </row>
    <row r="800" spans="1:9" x14ac:dyDescent="0.2">
      <c r="A800" s="94" t="s">
        <v>1919</v>
      </c>
      <c r="B800" s="408" t="s">
        <v>5246</v>
      </c>
      <c r="C800" s="111">
        <v>3.6281179E-3</v>
      </c>
      <c r="D800" s="4" t="s">
        <v>1093</v>
      </c>
      <c r="E800" s="335">
        <v>5445</v>
      </c>
      <c r="F800" s="385">
        <v>3.2999590000000001E-4</v>
      </c>
      <c r="G800" s="4" t="s">
        <v>1093</v>
      </c>
      <c r="H800" s="99">
        <v>-0.17984636200000001</v>
      </c>
      <c r="I800" s="217">
        <v>5.4584100000000003E-4</v>
      </c>
    </row>
    <row r="801" spans="1:9" x14ac:dyDescent="0.2">
      <c r="A801" s="94" t="s">
        <v>1920</v>
      </c>
      <c r="B801" s="408" t="s">
        <v>5247</v>
      </c>
      <c r="C801" s="111">
        <v>2.0116375700000001E-2</v>
      </c>
      <c r="D801" s="4" t="s">
        <v>1093</v>
      </c>
      <c r="E801" s="335">
        <v>5451</v>
      </c>
      <c r="F801" s="385">
        <v>3.303596E-4</v>
      </c>
      <c r="G801" s="4" t="s">
        <v>1093</v>
      </c>
      <c r="H801" s="99">
        <v>-0.111636245</v>
      </c>
      <c r="I801" s="217">
        <v>3.1315E-4</v>
      </c>
    </row>
    <row r="802" spans="1:9" x14ac:dyDescent="0.2">
      <c r="A802" s="94" t="s">
        <v>1921</v>
      </c>
      <c r="B802" s="408" t="s">
        <v>5248</v>
      </c>
      <c r="C802" s="111">
        <v>9.0032739200000003E-2</v>
      </c>
      <c r="D802" s="4" t="s">
        <v>1093</v>
      </c>
      <c r="E802" s="335">
        <v>5414</v>
      </c>
      <c r="F802" s="385">
        <v>3.2811720000000002E-4</v>
      </c>
      <c r="G802" s="4" t="s">
        <v>1093</v>
      </c>
      <c r="H802" s="99">
        <v>-9.6612715000000002E-2</v>
      </c>
      <c r="I802" s="217">
        <v>2.6469180000000001E-4</v>
      </c>
    </row>
    <row r="803" spans="1:9" x14ac:dyDescent="0.2">
      <c r="A803" s="94" t="s">
        <v>1922</v>
      </c>
      <c r="B803" s="408" t="s">
        <v>5249</v>
      </c>
      <c r="C803" s="111">
        <v>0.1876204239</v>
      </c>
      <c r="D803" s="4" t="s">
        <v>1093</v>
      </c>
      <c r="E803" s="335">
        <v>4760</v>
      </c>
      <c r="F803" s="385">
        <v>2.8848129999999999E-4</v>
      </c>
      <c r="G803" s="4" t="s">
        <v>1093</v>
      </c>
      <c r="H803" s="99">
        <v>-3.4678564000000002E-2</v>
      </c>
      <c r="I803" s="217">
        <v>7.8173199999999999E-5</v>
      </c>
    </row>
    <row r="804" spans="1:9" x14ac:dyDescent="0.2">
      <c r="A804" s="94" t="s">
        <v>1923</v>
      </c>
      <c r="B804" s="408" t="s">
        <v>5250</v>
      </c>
      <c r="C804" s="111">
        <v>8.25610133E-2</v>
      </c>
      <c r="D804" s="4" t="s">
        <v>1093</v>
      </c>
      <c r="E804" s="335">
        <v>12353</v>
      </c>
      <c r="F804" s="385">
        <v>7.4865740000000004E-4</v>
      </c>
      <c r="G804" s="4" t="s">
        <v>1093</v>
      </c>
      <c r="H804" s="99">
        <v>-0.118712991</v>
      </c>
      <c r="I804" s="217">
        <v>7.6070309999999998E-4</v>
      </c>
    </row>
    <row r="805" spans="1:9" x14ac:dyDescent="0.2">
      <c r="A805" s="94" t="s">
        <v>1924</v>
      </c>
      <c r="B805" s="408" t="s">
        <v>5251</v>
      </c>
      <c r="C805" s="111">
        <v>1.16183707E-2</v>
      </c>
      <c r="D805" s="4" t="s">
        <v>1093</v>
      </c>
      <c r="E805" s="335">
        <v>6158</v>
      </c>
      <c r="F805" s="385">
        <v>3.7320749999999997E-4</v>
      </c>
      <c r="G805" s="4" t="s">
        <v>1093</v>
      </c>
      <c r="H805" s="99">
        <v>-0.16795027700000001</v>
      </c>
      <c r="I805" s="217">
        <v>5.6824160000000002E-4</v>
      </c>
    </row>
    <row r="806" spans="1:9" x14ac:dyDescent="0.2">
      <c r="A806" s="94" t="s">
        <v>1925</v>
      </c>
      <c r="B806" s="408" t="s">
        <v>5252</v>
      </c>
      <c r="C806" s="111">
        <v>-1.3263418000000001E-2</v>
      </c>
      <c r="D806" s="4" t="s">
        <v>1093</v>
      </c>
      <c r="E806" s="335">
        <v>2585</v>
      </c>
      <c r="F806" s="385">
        <v>1.5666470000000001E-4</v>
      </c>
      <c r="G806" s="4" t="s">
        <v>1093</v>
      </c>
      <c r="H806" s="99">
        <v>-0.19193498000000001</v>
      </c>
      <c r="I806" s="217">
        <v>2.8069210000000001E-4</v>
      </c>
    </row>
    <row r="807" spans="1:9" x14ac:dyDescent="0.2">
      <c r="A807" s="94" t="s">
        <v>1926</v>
      </c>
      <c r="B807" s="408" t="s">
        <v>5253</v>
      </c>
      <c r="C807" s="111">
        <v>-3.0556566E-2</v>
      </c>
      <c r="D807" s="4" t="s">
        <v>1093</v>
      </c>
      <c r="E807" s="335">
        <v>2065</v>
      </c>
      <c r="F807" s="385">
        <v>1.2515000000000001E-4</v>
      </c>
      <c r="G807" s="4" t="s">
        <v>1093</v>
      </c>
      <c r="H807" s="99">
        <v>-0.22514071299999999</v>
      </c>
      <c r="I807" s="217">
        <v>2.7429199999999998E-4</v>
      </c>
    </row>
    <row r="808" spans="1:9" x14ac:dyDescent="0.2">
      <c r="A808" s="94" t="s">
        <v>1927</v>
      </c>
      <c r="B808" s="408" t="s">
        <v>5254</v>
      </c>
      <c r="C808" s="111">
        <v>8.1309398099999999E-2</v>
      </c>
      <c r="D808" s="4" t="s">
        <v>1093</v>
      </c>
      <c r="E808" s="335">
        <v>1685</v>
      </c>
      <c r="F808" s="385">
        <v>1.021199E-4</v>
      </c>
      <c r="G808" s="4" t="s">
        <v>1093</v>
      </c>
      <c r="H808" s="99">
        <v>-0.17724609399999999</v>
      </c>
      <c r="I808" s="217">
        <v>1.6594670000000001E-4</v>
      </c>
    </row>
    <row r="809" spans="1:9" ht="22.5" customHeight="1" x14ac:dyDescent="0.2">
      <c r="A809" s="94" t="s">
        <v>1928</v>
      </c>
      <c r="B809" s="408" t="s">
        <v>5255</v>
      </c>
      <c r="C809" s="111">
        <v>0.17524377029999999</v>
      </c>
      <c r="D809" s="4" t="s">
        <v>1093</v>
      </c>
      <c r="E809" s="335">
        <v>3999</v>
      </c>
      <c r="F809" s="385">
        <v>2.4236059999999999E-4</v>
      </c>
      <c r="G809" s="4" t="s">
        <v>1093</v>
      </c>
      <c r="H809" s="99">
        <v>-7.8359069000000003E-2</v>
      </c>
      <c r="I809" s="217">
        <v>1.5543210000000001E-4</v>
      </c>
    </row>
    <row r="810" spans="1:9" ht="22.5" customHeight="1" x14ac:dyDescent="0.2">
      <c r="A810" s="94" t="s">
        <v>1929</v>
      </c>
      <c r="B810" s="408" t="s">
        <v>5256</v>
      </c>
      <c r="C810" s="111">
        <v>-5.0069878999999998E-2</v>
      </c>
      <c r="D810" s="4" t="s">
        <v>1093</v>
      </c>
      <c r="E810" s="335">
        <v>12443</v>
      </c>
      <c r="F810" s="385">
        <v>7.541119E-4</v>
      </c>
      <c r="G810" s="4" t="s">
        <v>1093</v>
      </c>
      <c r="H810" s="99">
        <v>-0.20405552399999999</v>
      </c>
      <c r="I810" s="217">
        <v>1.458319E-3</v>
      </c>
    </row>
    <row r="811" spans="1:9" ht="22.5" customHeight="1" x14ac:dyDescent="0.2">
      <c r="A811" s="94" t="s">
        <v>1930</v>
      </c>
      <c r="B811" s="408" t="s">
        <v>5257</v>
      </c>
      <c r="C811" s="111">
        <v>-9.6613640000000004E-3</v>
      </c>
      <c r="D811" s="4" t="s">
        <v>1093</v>
      </c>
      <c r="E811" s="335">
        <v>9263</v>
      </c>
      <c r="F811" s="385">
        <v>5.61387E-4</v>
      </c>
      <c r="G811" s="4" t="s">
        <v>1093</v>
      </c>
      <c r="H811" s="99">
        <v>-8.7209302000000002E-2</v>
      </c>
      <c r="I811" s="217">
        <v>4.045807E-4</v>
      </c>
    </row>
    <row r="812" spans="1:9" ht="22.5" customHeight="1" x14ac:dyDescent="0.2">
      <c r="A812" s="94" t="s">
        <v>1931</v>
      </c>
      <c r="B812" s="408" t="s">
        <v>5258</v>
      </c>
      <c r="C812" s="111">
        <v>5.9257856900000003E-2</v>
      </c>
      <c r="D812" s="4" t="s">
        <v>1093</v>
      </c>
      <c r="E812" s="335">
        <v>5053</v>
      </c>
      <c r="F812" s="385">
        <v>3.0623860000000001E-4</v>
      </c>
      <c r="G812" s="4" t="s">
        <v>1093</v>
      </c>
      <c r="H812" s="99">
        <v>-9.6872207000000002E-2</v>
      </c>
      <c r="I812" s="217">
        <v>2.477771E-4</v>
      </c>
    </row>
    <row r="813" spans="1:9" ht="22.5" customHeight="1" x14ac:dyDescent="0.2">
      <c r="A813" s="94" t="s">
        <v>1932</v>
      </c>
      <c r="B813" s="408" t="s">
        <v>5259</v>
      </c>
      <c r="C813" s="111">
        <v>9.2396535099999996E-2</v>
      </c>
      <c r="D813" s="4" t="s">
        <v>1093</v>
      </c>
      <c r="E813" s="335">
        <v>1021</v>
      </c>
      <c r="F813" s="385">
        <v>6.1878000000000006E-5</v>
      </c>
      <c r="G813" s="4" t="s">
        <v>1093</v>
      </c>
      <c r="H813" s="99">
        <v>-0.100440529</v>
      </c>
      <c r="I813" s="217">
        <v>5.2115499999999999E-5</v>
      </c>
    </row>
    <row r="814" spans="1:9" ht="22.5" customHeight="1" x14ac:dyDescent="0.2">
      <c r="A814" s="94" t="s">
        <v>1933</v>
      </c>
      <c r="B814" s="408" t="s">
        <v>5260</v>
      </c>
      <c r="C814" s="111">
        <v>6.3224755699999996E-2</v>
      </c>
      <c r="D814" s="4" t="s">
        <v>1093</v>
      </c>
      <c r="E814" s="335">
        <v>31525</v>
      </c>
      <c r="F814" s="385">
        <v>1.9105824E-3</v>
      </c>
      <c r="G814" s="4" t="s">
        <v>1093</v>
      </c>
      <c r="H814" s="99">
        <v>-3.4190129E-2</v>
      </c>
      <c r="I814" s="217">
        <v>5.1018310000000002E-4</v>
      </c>
    </row>
    <row r="815" spans="1:9" ht="22.5" customHeight="1" x14ac:dyDescent="0.2">
      <c r="A815" s="94" t="s">
        <v>1934</v>
      </c>
      <c r="B815" s="408" t="s">
        <v>5261</v>
      </c>
      <c r="C815" s="111">
        <v>0.14473684210000001</v>
      </c>
      <c r="D815" s="4" t="s">
        <v>1093</v>
      </c>
      <c r="E815" s="335">
        <v>83</v>
      </c>
      <c r="F815" s="385">
        <v>5.0302408000000003E-6</v>
      </c>
      <c r="G815" s="4" t="s">
        <v>1093</v>
      </c>
      <c r="H815" s="99">
        <v>-4.5977010999999998E-2</v>
      </c>
      <c r="I815" s="217">
        <v>1.8286132E-6</v>
      </c>
    </row>
    <row r="816" spans="1:9" ht="22.5" customHeight="1" x14ac:dyDescent="0.2">
      <c r="A816" s="94" t="s">
        <v>1935</v>
      </c>
      <c r="B816" s="408" t="s">
        <v>5262</v>
      </c>
      <c r="C816" s="111">
        <v>-2.1953897E-2</v>
      </c>
      <c r="D816" s="4" t="s">
        <v>1093</v>
      </c>
      <c r="E816" s="335">
        <v>810</v>
      </c>
      <c r="F816" s="385">
        <v>4.90903E-5</v>
      </c>
      <c r="G816" s="4" t="s">
        <v>1093</v>
      </c>
      <c r="H816" s="99">
        <v>-9.0909090999999997E-2</v>
      </c>
      <c r="I816" s="217">
        <v>3.7029400000000002E-5</v>
      </c>
    </row>
    <row r="817" spans="1:9" ht="22.5" customHeight="1" x14ac:dyDescent="0.2">
      <c r="A817" s="94" t="s">
        <v>1936</v>
      </c>
      <c r="B817" s="408" t="s">
        <v>5263</v>
      </c>
      <c r="C817" s="111">
        <v>5.3590568099999999E-2</v>
      </c>
      <c r="D817" s="4" t="s">
        <v>1093</v>
      </c>
      <c r="E817" s="335">
        <v>911</v>
      </c>
      <c r="F817" s="385">
        <v>5.5211399999999998E-5</v>
      </c>
      <c r="G817" s="4" t="s">
        <v>1093</v>
      </c>
      <c r="H817" s="99">
        <v>-7.3245167999999999E-2</v>
      </c>
      <c r="I817" s="217">
        <v>3.2914999999999999E-5</v>
      </c>
    </row>
    <row r="818" spans="1:9" ht="22.5" customHeight="1" x14ac:dyDescent="0.2">
      <c r="A818" s="94" t="s">
        <v>1937</v>
      </c>
      <c r="B818" s="408" t="s">
        <v>5264</v>
      </c>
      <c r="C818" s="111">
        <v>6.9699388099999995E-2</v>
      </c>
      <c r="D818" s="4" t="s">
        <v>1093</v>
      </c>
      <c r="E818" s="335">
        <v>3882</v>
      </c>
      <c r="F818" s="385">
        <v>2.352698E-4</v>
      </c>
      <c r="G818" s="4" t="s">
        <v>1093</v>
      </c>
      <c r="H818" s="99">
        <v>-3.4568515000000001E-2</v>
      </c>
      <c r="I818" s="217">
        <v>6.3544299999999994E-5</v>
      </c>
    </row>
    <row r="819" spans="1:9" ht="22.5" customHeight="1" x14ac:dyDescent="0.2">
      <c r="A819" s="94" t="s">
        <v>1938</v>
      </c>
      <c r="B819" s="408" t="s">
        <v>5265</v>
      </c>
      <c r="C819" s="111">
        <v>0.12873563220000001</v>
      </c>
      <c r="D819" s="4" t="s">
        <v>1093</v>
      </c>
      <c r="E819" s="335">
        <v>826</v>
      </c>
      <c r="F819" s="385">
        <v>5.0059999999999998E-5</v>
      </c>
      <c r="G819" s="4" t="s">
        <v>1093</v>
      </c>
      <c r="H819" s="99">
        <v>-0.15885947</v>
      </c>
      <c r="I819" s="217">
        <v>7.1315899999999999E-5</v>
      </c>
    </row>
    <row r="820" spans="1:9" ht="33.75" customHeight="1" x14ac:dyDescent="0.2">
      <c r="A820" s="94" t="s">
        <v>1939</v>
      </c>
      <c r="B820" s="408" t="s">
        <v>5266</v>
      </c>
      <c r="C820" s="111">
        <v>3.7263520000000001E-2</v>
      </c>
      <c r="D820" s="4" t="s">
        <v>1093</v>
      </c>
      <c r="E820" s="335">
        <v>5235</v>
      </c>
      <c r="F820" s="385">
        <v>3.172688E-4</v>
      </c>
      <c r="G820" s="4" t="s">
        <v>1093</v>
      </c>
      <c r="H820" s="99">
        <v>-3.5556374000000002E-2</v>
      </c>
      <c r="I820" s="217">
        <v>8.8230600000000002E-5</v>
      </c>
    </row>
    <row r="821" spans="1:9" ht="33.75" customHeight="1" x14ac:dyDescent="0.2">
      <c r="A821" s="94" t="s">
        <v>1940</v>
      </c>
      <c r="B821" s="408" t="s">
        <v>5267</v>
      </c>
      <c r="C821" s="111">
        <v>1.5</v>
      </c>
      <c r="D821" s="4" t="s">
        <v>1093</v>
      </c>
      <c r="E821" s="335">
        <v>24</v>
      </c>
      <c r="F821" s="385">
        <v>1.4545275E-6</v>
      </c>
      <c r="G821" s="4" t="s">
        <v>1093</v>
      </c>
      <c r="H821" s="99">
        <v>-0.04</v>
      </c>
      <c r="I821" s="217">
        <v>4.5715330999999998E-7</v>
      </c>
    </row>
    <row r="822" spans="1:9" ht="33.75" customHeight="1" x14ac:dyDescent="0.2">
      <c r="A822" s="94" t="s">
        <v>1941</v>
      </c>
      <c r="B822" s="408" t="s">
        <v>5268</v>
      </c>
      <c r="C822" s="111">
        <v>0.1</v>
      </c>
      <c r="D822" s="4" t="s">
        <v>1093</v>
      </c>
      <c r="E822" s="335" t="s">
        <v>6906</v>
      </c>
      <c r="F822" s="385">
        <v>6.0605310999999996E-7</v>
      </c>
      <c r="G822" s="4" t="s">
        <v>1093</v>
      </c>
      <c r="H822" s="99">
        <v>-9.0909090999999997E-2</v>
      </c>
      <c r="I822" s="217">
        <v>4.5715330999999998E-7</v>
      </c>
    </row>
    <row r="823" spans="1:9" ht="33.75" customHeight="1" x14ac:dyDescent="0.2">
      <c r="A823" s="94" t="s">
        <v>1942</v>
      </c>
      <c r="B823" s="408" t="s">
        <v>5269</v>
      </c>
      <c r="C823" s="111">
        <v>4</v>
      </c>
      <c r="D823" s="4" t="s">
        <v>1093</v>
      </c>
      <c r="E823" s="335" t="s">
        <v>6906</v>
      </c>
      <c r="F823" s="385">
        <v>3.6363186999999999E-7</v>
      </c>
      <c r="G823" s="4" t="s">
        <v>1093</v>
      </c>
      <c r="H823" s="99">
        <v>0.2</v>
      </c>
      <c r="I823" s="217">
        <v>-4.5715329999999999E-7</v>
      </c>
    </row>
    <row r="824" spans="1:9" ht="22.5" customHeight="1" x14ac:dyDescent="0.2">
      <c r="A824" s="94" t="s">
        <v>1943</v>
      </c>
      <c r="B824" s="408" t="s">
        <v>4056</v>
      </c>
      <c r="C824" s="111">
        <v>4.45319837E-2</v>
      </c>
      <c r="D824" s="4" t="s">
        <v>1093</v>
      </c>
      <c r="E824" s="335">
        <v>36158</v>
      </c>
      <c r="F824" s="385">
        <v>2.1913668E-3</v>
      </c>
      <c r="G824" s="4" t="s">
        <v>1093</v>
      </c>
      <c r="H824" s="99">
        <v>-9.6930493000000006E-2</v>
      </c>
      <c r="I824" s="217">
        <v>1.7742120000000001E-3</v>
      </c>
    </row>
    <row r="825" spans="1:9" ht="22.5" customHeight="1" x14ac:dyDescent="0.2">
      <c r="A825" s="94" t="s">
        <v>1944</v>
      </c>
      <c r="B825" s="408" t="s">
        <v>4057</v>
      </c>
      <c r="C825" s="111">
        <v>-8.4441488999999995E-2</v>
      </c>
      <c r="D825" s="4" t="s">
        <v>1093</v>
      </c>
      <c r="E825" s="335">
        <v>1292</v>
      </c>
      <c r="F825" s="385">
        <v>7.8302100000000004E-5</v>
      </c>
      <c r="G825" s="4" t="s">
        <v>1093</v>
      </c>
      <c r="H825" s="99">
        <v>-6.1728394999999998E-2</v>
      </c>
      <c r="I825" s="217">
        <v>3.8858E-5</v>
      </c>
    </row>
    <row r="826" spans="1:9" ht="22.5" customHeight="1" x14ac:dyDescent="0.2">
      <c r="A826" s="94" t="s">
        <v>1945</v>
      </c>
      <c r="B826" s="408" t="s">
        <v>4058</v>
      </c>
      <c r="C826" s="111">
        <v>2.1851638900000001E-2</v>
      </c>
      <c r="D826" s="4" t="s">
        <v>1093</v>
      </c>
      <c r="E826" s="335">
        <v>13005</v>
      </c>
      <c r="F826" s="385">
        <v>7.881721E-4</v>
      </c>
      <c r="G826" s="4" t="s">
        <v>1093</v>
      </c>
      <c r="H826" s="99">
        <v>-8.5185706E-2</v>
      </c>
      <c r="I826" s="217">
        <v>5.5361270000000001E-4</v>
      </c>
    </row>
    <row r="827" spans="1:9" ht="22.5" customHeight="1" x14ac:dyDescent="0.2">
      <c r="A827" s="94" t="s">
        <v>1946</v>
      </c>
      <c r="B827" s="408" t="s">
        <v>5270</v>
      </c>
      <c r="C827" s="111">
        <v>5.2992010399999998E-2</v>
      </c>
      <c r="D827" s="4" t="s">
        <v>1093</v>
      </c>
      <c r="E827" s="335">
        <v>5689</v>
      </c>
      <c r="F827" s="385">
        <v>3.4478360000000002E-4</v>
      </c>
      <c r="G827" s="4" t="s">
        <v>1093</v>
      </c>
      <c r="H827" s="99">
        <v>-0.119077114</v>
      </c>
      <c r="I827" s="217">
        <v>3.5155089999999999E-4</v>
      </c>
    </row>
    <row r="828" spans="1:9" ht="22.5" customHeight="1" x14ac:dyDescent="0.2">
      <c r="A828" s="94" t="s">
        <v>1947</v>
      </c>
      <c r="B828" s="408" t="s">
        <v>4059</v>
      </c>
      <c r="C828" s="111">
        <v>-5.1874596000000002E-2</v>
      </c>
      <c r="D828" s="4" t="s">
        <v>1093</v>
      </c>
      <c r="E828" s="335">
        <v>4672</v>
      </c>
      <c r="F828" s="385">
        <v>2.8314799999999999E-4</v>
      </c>
      <c r="G828" s="4" t="s">
        <v>1093</v>
      </c>
      <c r="H828" s="99">
        <v>-0.20368160900000001</v>
      </c>
      <c r="I828" s="217">
        <v>5.4629820000000003E-4</v>
      </c>
    </row>
    <row r="829" spans="1:9" x14ac:dyDescent="0.2">
      <c r="A829" s="94" t="s">
        <v>1948</v>
      </c>
      <c r="B829" s="408" t="s">
        <v>5271</v>
      </c>
      <c r="C829" s="111">
        <v>-5.4616385000000003E-2</v>
      </c>
      <c r="D829" s="4" t="s">
        <v>1093</v>
      </c>
      <c r="E829" s="335">
        <v>3893</v>
      </c>
      <c r="F829" s="385">
        <v>2.3593649999999999E-4</v>
      </c>
      <c r="G829" s="4" t="s">
        <v>1093</v>
      </c>
      <c r="H829" s="99">
        <v>-0.107519486</v>
      </c>
      <c r="I829" s="217">
        <v>2.144049E-4</v>
      </c>
    </row>
    <row r="830" spans="1:9" x14ac:dyDescent="0.2">
      <c r="A830" s="94" t="s">
        <v>1949</v>
      </c>
      <c r="B830" s="408" t="s">
        <v>5272</v>
      </c>
      <c r="C830" s="111">
        <v>2.62372014E-2</v>
      </c>
      <c r="D830" s="4" t="s">
        <v>1093</v>
      </c>
      <c r="E830" s="335">
        <v>4609</v>
      </c>
      <c r="F830" s="385">
        <v>2.7932990000000002E-4</v>
      </c>
      <c r="G830" s="4" t="s">
        <v>1093</v>
      </c>
      <c r="H830" s="99">
        <v>-4.1987113E-2</v>
      </c>
      <c r="I830" s="217">
        <v>9.2344999999999998E-5</v>
      </c>
    </row>
    <row r="831" spans="1:9" x14ac:dyDescent="0.2">
      <c r="A831" s="94" t="s">
        <v>1950</v>
      </c>
      <c r="B831" s="408" t="s">
        <v>5273</v>
      </c>
      <c r="C831" s="111">
        <v>-5.2631578999999998E-2</v>
      </c>
      <c r="D831" s="4" t="s">
        <v>1093</v>
      </c>
      <c r="E831" s="335">
        <v>3776</v>
      </c>
      <c r="F831" s="385">
        <v>2.288457E-4</v>
      </c>
      <c r="G831" s="4" t="s">
        <v>1093</v>
      </c>
      <c r="H831" s="99">
        <v>-0.118580766</v>
      </c>
      <c r="I831" s="217">
        <v>2.3223389999999999E-4</v>
      </c>
    </row>
    <row r="832" spans="1:9" x14ac:dyDescent="0.2">
      <c r="A832" s="94" t="s">
        <v>1951</v>
      </c>
      <c r="B832" s="408" t="s">
        <v>5274</v>
      </c>
      <c r="C832" s="111">
        <v>-7.7353868000000006E-2</v>
      </c>
      <c r="D832" s="4" t="s">
        <v>1093</v>
      </c>
      <c r="E832" s="335">
        <v>2316</v>
      </c>
      <c r="F832" s="385">
        <v>1.4036189999999999E-4</v>
      </c>
      <c r="G832" s="4" t="s">
        <v>1093</v>
      </c>
      <c r="H832" s="99">
        <v>-0.121396055</v>
      </c>
      <c r="I832" s="217">
        <v>1.462891E-4</v>
      </c>
    </row>
    <row r="833" spans="1:9" ht="22.5" customHeight="1" x14ac:dyDescent="0.2">
      <c r="A833" s="94" t="s">
        <v>1952</v>
      </c>
      <c r="B833" s="408" t="s">
        <v>5275</v>
      </c>
      <c r="C833" s="111">
        <v>-2.6943587000000001E-2</v>
      </c>
      <c r="D833" s="4" t="s">
        <v>1093</v>
      </c>
      <c r="E833" s="335">
        <v>15677</v>
      </c>
      <c r="F833" s="385">
        <v>9.5010950000000004E-4</v>
      </c>
      <c r="G833" s="4" t="s">
        <v>1093</v>
      </c>
      <c r="H833" s="99">
        <v>-9.5644649999999998E-2</v>
      </c>
      <c r="I833" s="217">
        <v>7.5796019999999997E-4</v>
      </c>
    </row>
    <row r="834" spans="1:9" ht="22.5" customHeight="1" x14ac:dyDescent="0.2">
      <c r="A834" s="94" t="s">
        <v>1953</v>
      </c>
      <c r="B834" s="408" t="s">
        <v>5276</v>
      </c>
      <c r="C834" s="111">
        <v>2.54351557E-2</v>
      </c>
      <c r="D834" s="4" t="s">
        <v>1093</v>
      </c>
      <c r="E834" s="335">
        <v>15746</v>
      </c>
      <c r="F834" s="385">
        <v>9.5429119999999997E-4</v>
      </c>
      <c r="G834" s="4" t="s">
        <v>1093</v>
      </c>
      <c r="H834" s="99">
        <v>-5.8872751000000001E-2</v>
      </c>
      <c r="I834" s="217">
        <v>4.5029599999999999E-4</v>
      </c>
    </row>
    <row r="835" spans="1:9" ht="22.5" customHeight="1" x14ac:dyDescent="0.2">
      <c r="A835" s="94" t="s">
        <v>1954</v>
      </c>
      <c r="B835" s="408" t="s">
        <v>5277</v>
      </c>
      <c r="C835" s="111">
        <v>-1.3558489999999999E-3</v>
      </c>
      <c r="D835" s="4" t="s">
        <v>1093</v>
      </c>
      <c r="E835" s="335">
        <v>22999</v>
      </c>
      <c r="F835" s="385">
        <v>1.3938615999999999E-3</v>
      </c>
      <c r="G835" s="4" t="s">
        <v>1093</v>
      </c>
      <c r="H835" s="99">
        <v>-5.3772730999999997E-2</v>
      </c>
      <c r="I835" s="217">
        <v>5.9749939999999995E-4</v>
      </c>
    </row>
    <row r="836" spans="1:9" ht="22.5" customHeight="1" x14ac:dyDescent="0.2">
      <c r="A836" s="94" t="s">
        <v>1955</v>
      </c>
      <c r="B836" s="408" t="s">
        <v>5278</v>
      </c>
      <c r="C836" s="111">
        <v>-2.4664518E-2</v>
      </c>
      <c r="D836" s="4" t="s">
        <v>1093</v>
      </c>
      <c r="E836" s="335">
        <v>11508</v>
      </c>
      <c r="F836" s="385">
        <v>6.9744589999999997E-4</v>
      </c>
      <c r="G836" s="4" t="s">
        <v>1093</v>
      </c>
      <c r="H836" s="99">
        <v>-0.115449654</v>
      </c>
      <c r="I836" s="217">
        <v>6.8664430000000003E-4</v>
      </c>
    </row>
    <row r="837" spans="1:9" ht="33.75" customHeight="1" x14ac:dyDescent="0.2">
      <c r="A837" s="94" t="s">
        <v>1956</v>
      </c>
      <c r="B837" s="408" t="s">
        <v>5279</v>
      </c>
      <c r="C837" s="111">
        <v>-6.1011904999999998E-2</v>
      </c>
      <c r="D837" s="4" t="s">
        <v>1093</v>
      </c>
      <c r="E837" s="335">
        <v>660</v>
      </c>
      <c r="F837" s="385">
        <v>3.9999500000000002E-5</v>
      </c>
      <c r="G837" s="4" t="s">
        <v>1093</v>
      </c>
      <c r="H837" s="99">
        <v>4.5958795599999998E-2</v>
      </c>
      <c r="I837" s="217">
        <v>-1.3257E-5</v>
      </c>
    </row>
    <row r="838" spans="1:9" ht="33.75" customHeight="1" x14ac:dyDescent="0.2">
      <c r="A838" s="94" t="s">
        <v>1957</v>
      </c>
      <c r="B838" s="408" t="s">
        <v>5280</v>
      </c>
      <c r="C838" s="111">
        <v>2.2670025199999999E-2</v>
      </c>
      <c r="D838" s="4" t="s">
        <v>1093</v>
      </c>
      <c r="E838" s="335">
        <v>409</v>
      </c>
      <c r="F838" s="385">
        <v>2.47876E-5</v>
      </c>
      <c r="G838" s="4" t="s">
        <v>1093</v>
      </c>
      <c r="H838" s="99">
        <v>7.3891625999999997E-3</v>
      </c>
      <c r="I838" s="217">
        <v>-1.3714600000000001E-6</v>
      </c>
    </row>
    <row r="839" spans="1:9" ht="33.75" customHeight="1" x14ac:dyDescent="0.2">
      <c r="A839" s="94" t="s">
        <v>1958</v>
      </c>
      <c r="B839" s="408" t="s">
        <v>5281</v>
      </c>
      <c r="C839" s="111">
        <v>-6.0240959999999996E-3</v>
      </c>
      <c r="D839" s="4" t="s">
        <v>1093</v>
      </c>
      <c r="E839" s="335">
        <v>147</v>
      </c>
      <c r="F839" s="385">
        <v>8.9089808000000004E-6</v>
      </c>
      <c r="G839" s="4" t="s">
        <v>1093</v>
      </c>
      <c r="H839" s="99">
        <v>-0.109090909</v>
      </c>
      <c r="I839" s="217">
        <v>8.2287595000000008E-6</v>
      </c>
    </row>
    <row r="840" spans="1:9" ht="33.75" customHeight="1" x14ac:dyDescent="0.2">
      <c r="A840" s="94" t="s">
        <v>1959</v>
      </c>
      <c r="B840" s="408" t="s">
        <v>5282</v>
      </c>
      <c r="C840" s="111">
        <v>-0.152777778</v>
      </c>
      <c r="D840" s="4" t="s">
        <v>1093</v>
      </c>
      <c r="E840" s="335">
        <v>93</v>
      </c>
      <c r="F840" s="385">
        <v>5.636294E-6</v>
      </c>
      <c r="G840" s="4" t="s">
        <v>1093</v>
      </c>
      <c r="H840" s="99">
        <v>-0.23770491799999999</v>
      </c>
      <c r="I840" s="217">
        <v>1.3257399999999999E-5</v>
      </c>
    </row>
    <row r="841" spans="1:9" ht="22.5" customHeight="1" x14ac:dyDescent="0.2">
      <c r="A841" s="94" t="s">
        <v>1960</v>
      </c>
      <c r="B841" s="408" t="s">
        <v>5283</v>
      </c>
      <c r="C841" s="111">
        <v>-6.0741886000000002E-2</v>
      </c>
      <c r="D841" s="4" t="s">
        <v>1093</v>
      </c>
      <c r="E841" s="335">
        <v>5283</v>
      </c>
      <c r="F841" s="385">
        <v>3.2017789999999998E-4</v>
      </c>
      <c r="G841" s="4" t="s">
        <v>1093</v>
      </c>
      <c r="H841" s="99">
        <v>-0.130656574</v>
      </c>
      <c r="I841" s="217">
        <v>3.629797E-4</v>
      </c>
    </row>
    <row r="842" spans="1:9" ht="22.5" customHeight="1" x14ac:dyDescent="0.2">
      <c r="A842" s="94" t="s">
        <v>1961</v>
      </c>
      <c r="B842" s="408" t="s">
        <v>5284</v>
      </c>
      <c r="C842" s="111">
        <v>3.1455533299999998E-2</v>
      </c>
      <c r="D842" s="4" t="s">
        <v>1093</v>
      </c>
      <c r="E842" s="335">
        <v>3253</v>
      </c>
      <c r="F842" s="385">
        <v>1.9714910000000001E-4</v>
      </c>
      <c r="G842" s="4" t="s">
        <v>1093</v>
      </c>
      <c r="H842" s="99">
        <v>-9.8142500999999993E-2</v>
      </c>
      <c r="I842" s="217">
        <v>1.6183230000000001E-4</v>
      </c>
    </row>
    <row r="843" spans="1:9" ht="22.5" customHeight="1" x14ac:dyDescent="0.2">
      <c r="A843" s="94" t="s">
        <v>1962</v>
      </c>
      <c r="B843" s="408" t="s">
        <v>5285</v>
      </c>
      <c r="C843" s="111">
        <v>-7.9554489999999999E-3</v>
      </c>
      <c r="D843" s="4" t="s">
        <v>1093</v>
      </c>
      <c r="E843" s="335">
        <v>2332</v>
      </c>
      <c r="F843" s="385">
        <v>1.4133160000000001E-4</v>
      </c>
      <c r="G843" s="4" t="s">
        <v>1093</v>
      </c>
      <c r="H843" s="99">
        <v>-6.4955894E-2</v>
      </c>
      <c r="I843" s="217">
        <v>7.4058800000000003E-5</v>
      </c>
    </row>
    <row r="844" spans="1:9" ht="22.5" customHeight="1" x14ac:dyDescent="0.2">
      <c r="A844" s="94" t="s">
        <v>1963</v>
      </c>
      <c r="B844" s="408" t="s">
        <v>5286</v>
      </c>
      <c r="C844" s="111">
        <v>-5.1413882000000001E-2</v>
      </c>
      <c r="D844" s="4" t="s">
        <v>1093</v>
      </c>
      <c r="E844" s="335">
        <v>958</v>
      </c>
      <c r="F844" s="385">
        <v>5.8059900000000003E-5</v>
      </c>
      <c r="G844" s="4" t="s">
        <v>1093</v>
      </c>
      <c r="H844" s="99">
        <v>-0.13459801299999999</v>
      </c>
      <c r="I844" s="217">
        <v>6.8115799999999996E-5</v>
      </c>
    </row>
    <row r="845" spans="1:9" x14ac:dyDescent="0.2">
      <c r="A845" s="94" t="s">
        <v>1964</v>
      </c>
      <c r="B845" s="408" t="s">
        <v>5287</v>
      </c>
      <c r="C845" s="111">
        <v>-4.6235859999999998E-3</v>
      </c>
      <c r="D845" s="4" t="s">
        <v>1093</v>
      </c>
      <c r="E845" s="335">
        <v>18339</v>
      </c>
      <c r="F845" s="385">
        <v>1.1114408000000001E-3</v>
      </c>
      <c r="G845" s="4" t="s">
        <v>1093</v>
      </c>
      <c r="H845" s="99">
        <v>2.1859117999999999E-3</v>
      </c>
      <c r="I845" s="217">
        <v>-1.8286000000000001E-5</v>
      </c>
    </row>
    <row r="846" spans="1:9" x14ac:dyDescent="0.2">
      <c r="A846" s="94" t="s">
        <v>1965</v>
      </c>
      <c r="B846" s="408" t="s">
        <v>5288</v>
      </c>
      <c r="C846" s="111">
        <v>5.7293437599999997E-2</v>
      </c>
      <c r="D846" s="4" t="s">
        <v>1093</v>
      </c>
      <c r="E846" s="335">
        <v>6517</v>
      </c>
      <c r="F846" s="385">
        <v>3.9496479999999998E-4</v>
      </c>
      <c r="G846" s="4" t="s">
        <v>1093</v>
      </c>
      <c r="H846" s="99">
        <v>4.7917671699999997E-2</v>
      </c>
      <c r="I846" s="217">
        <v>-1.3623199999999999E-4</v>
      </c>
    </row>
    <row r="847" spans="1:9" x14ac:dyDescent="0.2">
      <c r="A847" s="94" t="s">
        <v>1966</v>
      </c>
      <c r="B847" s="408" t="s">
        <v>5289</v>
      </c>
      <c r="C847" s="111">
        <v>5.4429876799999999E-2</v>
      </c>
      <c r="D847" s="4" t="s">
        <v>1093</v>
      </c>
      <c r="E847" s="335">
        <v>2622</v>
      </c>
      <c r="F847" s="385">
        <v>1.589071E-4</v>
      </c>
      <c r="G847" s="4" t="s">
        <v>1093</v>
      </c>
      <c r="H847" s="99">
        <v>-1.2057272000000001E-2</v>
      </c>
      <c r="I847" s="217">
        <v>1.46289E-5</v>
      </c>
    </row>
    <row r="848" spans="1:9" x14ac:dyDescent="0.2">
      <c r="A848" s="94" t="s">
        <v>1967</v>
      </c>
      <c r="B848" s="408" t="s">
        <v>5290</v>
      </c>
      <c r="C848" s="111">
        <v>0.11521252799999999</v>
      </c>
      <c r="D848" s="4" t="s">
        <v>1093</v>
      </c>
      <c r="E848" s="335">
        <v>944</v>
      </c>
      <c r="F848" s="385">
        <v>5.7211399999999999E-5</v>
      </c>
      <c r="G848" s="4" t="s">
        <v>1093</v>
      </c>
      <c r="H848" s="99">
        <v>-5.3159478000000003E-2</v>
      </c>
      <c r="I848" s="217">
        <v>2.4229100000000002E-5</v>
      </c>
    </row>
    <row r="849" spans="1:9" ht="22.5" customHeight="1" x14ac:dyDescent="0.2">
      <c r="A849" s="94" t="s">
        <v>1968</v>
      </c>
      <c r="B849" s="408" t="s">
        <v>5291</v>
      </c>
      <c r="C849" s="111">
        <v>-1.4190339999999999E-2</v>
      </c>
      <c r="D849" s="4" t="s">
        <v>1093</v>
      </c>
      <c r="E849" s="335">
        <v>34596</v>
      </c>
      <c r="F849" s="385">
        <v>2.0967013E-3</v>
      </c>
      <c r="G849" s="4" t="s">
        <v>1093</v>
      </c>
      <c r="H849" s="99">
        <v>-5.1436718999999999E-2</v>
      </c>
      <c r="I849" s="217">
        <v>8.5761959999999999E-4</v>
      </c>
    </row>
    <row r="850" spans="1:9" ht="22.5" customHeight="1" x14ac:dyDescent="0.2">
      <c r="A850" s="94" t="s">
        <v>1969</v>
      </c>
      <c r="B850" s="408" t="s">
        <v>5292</v>
      </c>
      <c r="C850" s="111">
        <v>2.7287319399999999E-2</v>
      </c>
      <c r="D850" s="4" t="s">
        <v>1093</v>
      </c>
      <c r="E850" s="335">
        <v>2631</v>
      </c>
      <c r="F850" s="385">
        <v>1.5945259999999999E-4</v>
      </c>
      <c r="G850" s="4" t="s">
        <v>1093</v>
      </c>
      <c r="H850" s="99">
        <v>2.7734374999999999E-2</v>
      </c>
      <c r="I850" s="217">
        <v>-3.2458E-5</v>
      </c>
    </row>
    <row r="851" spans="1:9" ht="22.5" customHeight="1" x14ac:dyDescent="0.2">
      <c r="A851" s="94" t="s">
        <v>1970</v>
      </c>
      <c r="B851" s="408" t="s">
        <v>5293</v>
      </c>
      <c r="C851" s="111">
        <v>-0.12968299699999999</v>
      </c>
      <c r="D851" s="4" t="s">
        <v>1093</v>
      </c>
      <c r="E851" s="335">
        <v>626</v>
      </c>
      <c r="F851" s="385">
        <v>3.7938899999999997E-5</v>
      </c>
      <c r="G851" s="4" t="s">
        <v>1093</v>
      </c>
      <c r="H851" s="99">
        <v>3.64238411E-2</v>
      </c>
      <c r="I851" s="217">
        <v>-1.0057E-5</v>
      </c>
    </row>
    <row r="852" spans="1:9" ht="22.5" customHeight="1" x14ac:dyDescent="0.2">
      <c r="A852" s="94" t="s">
        <v>1971</v>
      </c>
      <c r="B852" s="408" t="s">
        <v>5294</v>
      </c>
      <c r="C852" s="111">
        <v>0</v>
      </c>
      <c r="D852" s="4" t="s">
        <v>1093</v>
      </c>
      <c r="E852" s="335">
        <v>173</v>
      </c>
      <c r="F852" s="385">
        <v>1.04847E-5</v>
      </c>
      <c r="G852" s="4" t="s">
        <v>1093</v>
      </c>
      <c r="H852" s="99">
        <v>-7.4866310000000005E-2</v>
      </c>
      <c r="I852" s="217">
        <v>6.4001462999999997E-6</v>
      </c>
    </row>
    <row r="853" spans="1:9" ht="33.75" customHeight="1" x14ac:dyDescent="0.2">
      <c r="A853" s="94" t="s">
        <v>1972</v>
      </c>
      <c r="B853" s="408" t="s">
        <v>5295</v>
      </c>
      <c r="C853" s="111">
        <v>-2.4493243000000001E-2</v>
      </c>
      <c r="D853" s="4" t="s">
        <v>1093</v>
      </c>
      <c r="E853" s="335">
        <v>3337</v>
      </c>
      <c r="F853" s="385">
        <v>2.0223990000000001E-4</v>
      </c>
      <c r="G853" s="4" t="s">
        <v>1093</v>
      </c>
      <c r="H853" s="99">
        <v>-3.6940836999999997E-2</v>
      </c>
      <c r="I853" s="217">
        <v>5.8515599999999999E-5</v>
      </c>
    </row>
    <row r="854" spans="1:9" ht="33.75" customHeight="1" x14ac:dyDescent="0.2">
      <c r="A854" s="94" t="s">
        <v>1973</v>
      </c>
      <c r="B854" s="408" t="s">
        <v>5296</v>
      </c>
      <c r="C854" s="111">
        <v>9.02777778E-2</v>
      </c>
      <c r="D854" s="4" t="s">
        <v>1093</v>
      </c>
      <c r="E854" s="335">
        <v>175</v>
      </c>
      <c r="F854" s="385">
        <v>1.06059E-5</v>
      </c>
      <c r="G854" s="4" t="s">
        <v>1093</v>
      </c>
      <c r="H854" s="99">
        <v>0.1146496815</v>
      </c>
      <c r="I854" s="217">
        <v>-8.2287600000000005E-6</v>
      </c>
    </row>
    <row r="855" spans="1:9" ht="33.75" customHeight="1" x14ac:dyDescent="0.2">
      <c r="A855" s="94" t="s">
        <v>1974</v>
      </c>
      <c r="B855" s="408" t="s">
        <v>5297</v>
      </c>
      <c r="C855" s="111">
        <v>-0.185185185</v>
      </c>
      <c r="D855" s="4" t="s">
        <v>1093</v>
      </c>
      <c r="E855" s="335">
        <v>49</v>
      </c>
      <c r="F855" s="385">
        <v>2.9696603000000001E-6</v>
      </c>
      <c r="G855" s="4" t="s">
        <v>1093</v>
      </c>
      <c r="H855" s="99">
        <v>0.1136363636</v>
      </c>
      <c r="I855" s="217">
        <v>-2.2857669999999999E-6</v>
      </c>
    </row>
    <row r="856" spans="1:9" ht="33.75" customHeight="1" x14ac:dyDescent="0.2">
      <c r="A856" s="94" t="s">
        <v>1975</v>
      </c>
      <c r="B856" s="408" t="s">
        <v>5298</v>
      </c>
      <c r="C856" s="111">
        <v>0.9</v>
      </c>
      <c r="D856" s="4" t="s">
        <v>1093</v>
      </c>
      <c r="E856" s="335">
        <v>17</v>
      </c>
      <c r="F856" s="385">
        <v>1.0302903000000001E-6</v>
      </c>
      <c r="G856" s="4" t="s">
        <v>1093</v>
      </c>
      <c r="H856" s="99">
        <v>-0.105263158</v>
      </c>
      <c r="I856" s="217">
        <v>9.1430661000000002E-7</v>
      </c>
    </row>
    <row r="857" spans="1:9" ht="33.75" customHeight="1" x14ac:dyDescent="0.2">
      <c r="A857" s="94" t="s">
        <v>1976</v>
      </c>
      <c r="B857" s="408" t="s">
        <v>5299</v>
      </c>
      <c r="C857" s="111">
        <v>-1.0546181E-2</v>
      </c>
      <c r="D857" s="4" t="s">
        <v>1093</v>
      </c>
      <c r="E857" s="335">
        <v>6474</v>
      </c>
      <c r="F857" s="385">
        <v>3.9235879999999999E-4</v>
      </c>
      <c r="G857" s="4" t="s">
        <v>1093</v>
      </c>
      <c r="H857" s="99">
        <v>-0.27364523699999999</v>
      </c>
      <c r="I857" s="217">
        <v>1.1149968999999999E-3</v>
      </c>
    </row>
    <row r="858" spans="1:9" ht="33.75" customHeight="1" x14ac:dyDescent="0.2">
      <c r="A858" s="94" t="s">
        <v>1977</v>
      </c>
      <c r="B858" s="408" t="s">
        <v>5300</v>
      </c>
      <c r="C858" s="111">
        <v>-3.8748758000000001E-2</v>
      </c>
      <c r="D858" s="4" t="s">
        <v>1093</v>
      </c>
      <c r="E858" s="335">
        <v>24221</v>
      </c>
      <c r="F858" s="385">
        <v>1.4679211999999999E-3</v>
      </c>
      <c r="G858" s="4" t="s">
        <v>1093</v>
      </c>
      <c r="H858" s="99">
        <v>-0.19241797799999999</v>
      </c>
      <c r="I858" s="217">
        <v>2.6382316999999998E-3</v>
      </c>
    </row>
    <row r="859" spans="1:9" ht="33.75" customHeight="1" x14ac:dyDescent="0.2">
      <c r="A859" s="94" t="s">
        <v>1978</v>
      </c>
      <c r="B859" s="408" t="s">
        <v>5301</v>
      </c>
      <c r="C859" s="111">
        <v>-0.100943396</v>
      </c>
      <c r="D859" s="4" t="s">
        <v>1093</v>
      </c>
      <c r="E859" s="335">
        <v>3010</v>
      </c>
      <c r="F859" s="385">
        <v>1.8242200000000001E-4</v>
      </c>
      <c r="G859" s="4" t="s">
        <v>1093</v>
      </c>
      <c r="H859" s="99">
        <v>-0.210388248</v>
      </c>
      <c r="I859" s="217">
        <v>3.6663700000000001E-4</v>
      </c>
    </row>
    <row r="860" spans="1:9" ht="33.75" customHeight="1" x14ac:dyDescent="0.2">
      <c r="A860" s="94" t="s">
        <v>1979</v>
      </c>
      <c r="B860" s="408" t="s">
        <v>5302</v>
      </c>
      <c r="C860" s="111">
        <v>-2.7688345E-2</v>
      </c>
      <c r="D860" s="4" t="s">
        <v>1093</v>
      </c>
      <c r="E860" s="335">
        <v>1244</v>
      </c>
      <c r="F860" s="385">
        <v>7.5393000000000001E-5</v>
      </c>
      <c r="G860" s="4" t="s">
        <v>1093</v>
      </c>
      <c r="H860" s="99">
        <v>-0.17615894000000001</v>
      </c>
      <c r="I860" s="217">
        <v>1.2160279999999999E-4</v>
      </c>
    </row>
    <row r="861" spans="1:9" ht="33.75" customHeight="1" x14ac:dyDescent="0.2">
      <c r="A861" s="94" t="s">
        <v>1980</v>
      </c>
      <c r="B861" s="408" t="s">
        <v>5303</v>
      </c>
      <c r="C861" s="111">
        <v>-9.0352220999999996E-2</v>
      </c>
      <c r="D861" s="4" t="s">
        <v>1093</v>
      </c>
      <c r="E861" s="335">
        <v>572</v>
      </c>
      <c r="F861" s="385">
        <v>3.4666199999999997E-5</v>
      </c>
      <c r="G861" s="4" t="s">
        <v>1093</v>
      </c>
      <c r="H861" s="99">
        <v>-3.7037037000000002E-2</v>
      </c>
      <c r="I861" s="217">
        <v>1.00574E-5</v>
      </c>
    </row>
    <row r="862" spans="1:9" ht="33.75" customHeight="1" x14ac:dyDescent="0.2">
      <c r="A862" s="94" t="s">
        <v>1981</v>
      </c>
      <c r="B862" s="408" t="s">
        <v>5304</v>
      </c>
      <c r="C862" s="111">
        <v>1.7253577400000001E-2</v>
      </c>
      <c r="D862" s="4" t="s">
        <v>1093</v>
      </c>
      <c r="E862" s="335">
        <v>76666</v>
      </c>
      <c r="F862" s="385">
        <v>4.6463668000000001E-3</v>
      </c>
      <c r="G862" s="4" t="s">
        <v>1093</v>
      </c>
      <c r="H862" s="99">
        <v>-0.139995064</v>
      </c>
      <c r="I862" s="217">
        <v>5.7052733E-3</v>
      </c>
    </row>
    <row r="863" spans="1:9" ht="22.5" customHeight="1" x14ac:dyDescent="0.2">
      <c r="A863" s="94" t="s">
        <v>1982</v>
      </c>
      <c r="B863" s="408" t="s">
        <v>5305</v>
      </c>
      <c r="C863" s="111">
        <v>-4.0945790000000003E-2</v>
      </c>
      <c r="D863" s="4" t="s">
        <v>1093</v>
      </c>
      <c r="E863" s="335">
        <v>1595</v>
      </c>
      <c r="F863" s="385">
        <v>9.6665500000000005E-5</v>
      </c>
      <c r="G863" s="4" t="s">
        <v>1093</v>
      </c>
      <c r="H863" s="99">
        <v>-4.0889957999999997E-2</v>
      </c>
      <c r="I863" s="217">
        <v>3.1086400000000001E-5</v>
      </c>
    </row>
    <row r="864" spans="1:9" ht="22.5" customHeight="1" x14ac:dyDescent="0.2">
      <c r="A864" s="94" t="s">
        <v>1983</v>
      </c>
      <c r="B864" s="408" t="s">
        <v>5306</v>
      </c>
      <c r="C864" s="111">
        <v>-9.1743120000000004E-3</v>
      </c>
      <c r="D864" s="4" t="s">
        <v>1093</v>
      </c>
      <c r="E864" s="335">
        <v>1307</v>
      </c>
      <c r="F864" s="385">
        <v>7.9211100000000005E-5</v>
      </c>
      <c r="G864" s="4" t="s">
        <v>1093</v>
      </c>
      <c r="H864" s="99">
        <v>-6.9088318999999995E-2</v>
      </c>
      <c r="I864" s="217">
        <v>4.4343900000000001E-5</v>
      </c>
    </row>
    <row r="865" spans="1:9" ht="22.5" customHeight="1" x14ac:dyDescent="0.2">
      <c r="A865" s="94" t="s">
        <v>1984</v>
      </c>
      <c r="B865" s="408" t="s">
        <v>5307</v>
      </c>
      <c r="C865" s="111">
        <v>9.5342067000000003E-2</v>
      </c>
      <c r="D865" s="4" t="s">
        <v>1093</v>
      </c>
      <c r="E865" s="335">
        <v>1494</v>
      </c>
      <c r="F865" s="385">
        <v>9.05443E-5</v>
      </c>
      <c r="G865" s="4" t="s">
        <v>1093</v>
      </c>
      <c r="H865" s="99">
        <v>-7.3089699999999997E-3</v>
      </c>
      <c r="I865" s="217">
        <v>5.0286863999999996E-6</v>
      </c>
    </row>
    <row r="866" spans="1:9" ht="22.5" customHeight="1" x14ac:dyDescent="0.2">
      <c r="A866" s="94" t="s">
        <v>1985</v>
      </c>
      <c r="B866" s="408" t="s">
        <v>5308</v>
      </c>
      <c r="C866" s="111">
        <v>0.13750000000000001</v>
      </c>
      <c r="D866" s="4" t="s">
        <v>1093</v>
      </c>
      <c r="E866" s="335">
        <v>416</v>
      </c>
      <c r="F866" s="385">
        <v>2.5211800000000001E-5</v>
      </c>
      <c r="G866" s="4" t="s">
        <v>1093</v>
      </c>
      <c r="H866" s="99">
        <v>-8.5714286000000001E-2</v>
      </c>
      <c r="I866" s="217">
        <v>1.7829000000000002E-5</v>
      </c>
    </row>
    <row r="867" spans="1:9" ht="22.5" customHeight="1" x14ac:dyDescent="0.2">
      <c r="A867" s="94" t="s">
        <v>1986</v>
      </c>
      <c r="B867" s="408" t="s">
        <v>5309</v>
      </c>
      <c r="C867" s="111">
        <v>-2.8980394E-2</v>
      </c>
      <c r="D867" s="4" t="s">
        <v>1093</v>
      </c>
      <c r="E867" s="335">
        <v>15597</v>
      </c>
      <c r="F867" s="385">
        <v>9.4526099999999997E-4</v>
      </c>
      <c r="G867" s="4" t="s">
        <v>1093</v>
      </c>
      <c r="H867" s="99">
        <v>-0.19043911599999999</v>
      </c>
      <c r="I867" s="217">
        <v>1.6772955E-3</v>
      </c>
    </row>
    <row r="868" spans="1:9" ht="22.5" customHeight="1" x14ac:dyDescent="0.2">
      <c r="A868" s="94" t="s">
        <v>1987</v>
      </c>
      <c r="B868" s="408" t="s">
        <v>5310</v>
      </c>
      <c r="C868" s="111">
        <v>-4.0326697000000002E-2</v>
      </c>
      <c r="D868" s="4" t="s">
        <v>1093</v>
      </c>
      <c r="E868" s="335">
        <v>1543</v>
      </c>
      <c r="F868" s="385">
        <v>9.3513999999999999E-5</v>
      </c>
      <c r="G868" s="4" t="s">
        <v>1093</v>
      </c>
      <c r="H868" s="99">
        <v>-0.179255319</v>
      </c>
      <c r="I868" s="217">
        <v>1.5406069999999999E-4</v>
      </c>
    </row>
    <row r="869" spans="1:9" ht="22.5" customHeight="1" x14ac:dyDescent="0.2">
      <c r="A869" s="94" t="s">
        <v>1988</v>
      </c>
      <c r="B869" s="408" t="s">
        <v>5311</v>
      </c>
      <c r="C869" s="111">
        <v>-6.5051020000000001E-2</v>
      </c>
      <c r="D869" s="4" t="s">
        <v>1093</v>
      </c>
      <c r="E869" s="335">
        <v>650</v>
      </c>
      <c r="F869" s="385">
        <v>3.9393500000000002E-5</v>
      </c>
      <c r="G869" s="4" t="s">
        <v>1093</v>
      </c>
      <c r="H869" s="99">
        <v>-0.113233288</v>
      </c>
      <c r="I869" s="217">
        <v>3.7943700000000001E-5</v>
      </c>
    </row>
    <row r="870" spans="1:9" ht="22.5" customHeight="1" x14ac:dyDescent="0.2">
      <c r="A870" s="94" t="s">
        <v>1989</v>
      </c>
      <c r="B870" s="408" t="s">
        <v>5312</v>
      </c>
      <c r="C870" s="111">
        <v>-6.9767441999999999E-2</v>
      </c>
      <c r="D870" s="4" t="s">
        <v>1093</v>
      </c>
      <c r="E870" s="335">
        <v>283</v>
      </c>
      <c r="F870" s="385">
        <v>1.71513E-5</v>
      </c>
      <c r="G870" s="4" t="s">
        <v>1093</v>
      </c>
      <c r="H870" s="99">
        <v>-0.11562500000000001</v>
      </c>
      <c r="I870" s="217">
        <v>1.6914699999999999E-5</v>
      </c>
    </row>
    <row r="871" spans="1:9" ht="33.75" customHeight="1" x14ac:dyDescent="0.2">
      <c r="A871" s="94" t="s">
        <v>1990</v>
      </c>
      <c r="B871" s="408" t="s">
        <v>5313</v>
      </c>
      <c r="C871" s="111">
        <v>7.5470117700000006E-2</v>
      </c>
      <c r="D871" s="4" t="s">
        <v>1093</v>
      </c>
      <c r="E871" s="335">
        <v>23548</v>
      </c>
      <c r="F871" s="385">
        <v>1.4271339E-3</v>
      </c>
      <c r="G871" s="4" t="s">
        <v>1093</v>
      </c>
      <c r="H871" s="99">
        <v>-8.2986097999999994E-2</v>
      </c>
      <c r="I871" s="217">
        <v>9.7419369999999996E-4</v>
      </c>
    </row>
    <row r="872" spans="1:9" ht="22.5" customHeight="1" x14ac:dyDescent="0.2">
      <c r="A872" s="94" t="s">
        <v>1991</v>
      </c>
      <c r="B872" s="408" t="s">
        <v>5314</v>
      </c>
      <c r="C872" s="111">
        <v>6.6666666700000002E-2</v>
      </c>
      <c r="D872" s="4" t="s">
        <v>1093</v>
      </c>
      <c r="E872" s="335">
        <v>6224</v>
      </c>
      <c r="F872" s="385">
        <v>3.7720750000000002E-4</v>
      </c>
      <c r="G872" s="4" t="s">
        <v>1093</v>
      </c>
      <c r="H872" s="99">
        <v>-8.0378250999999998E-2</v>
      </c>
      <c r="I872" s="217">
        <v>2.4869140000000002E-4</v>
      </c>
    </row>
    <row r="873" spans="1:9" ht="22.5" customHeight="1" x14ac:dyDescent="0.2">
      <c r="A873" s="94" t="s">
        <v>1992</v>
      </c>
      <c r="B873" s="408" t="s">
        <v>5315</v>
      </c>
      <c r="C873" s="111">
        <v>-1.5645954E-2</v>
      </c>
      <c r="D873" s="4" t="s">
        <v>1093</v>
      </c>
      <c r="E873" s="335">
        <v>1798</v>
      </c>
      <c r="F873" s="385">
        <v>1.089683E-4</v>
      </c>
      <c r="G873" s="4" t="s">
        <v>1093</v>
      </c>
      <c r="H873" s="99">
        <v>-0.183469573</v>
      </c>
      <c r="I873" s="217">
        <v>1.8468989999999999E-4</v>
      </c>
    </row>
    <row r="874" spans="1:9" ht="22.5" customHeight="1" x14ac:dyDescent="0.2">
      <c r="A874" s="94" t="s">
        <v>1993</v>
      </c>
      <c r="B874" s="408" t="s">
        <v>5316</v>
      </c>
      <c r="C874" s="111">
        <v>-1.0766308E-2</v>
      </c>
      <c r="D874" s="4" t="s">
        <v>1093</v>
      </c>
      <c r="E874" s="335">
        <v>1398</v>
      </c>
      <c r="F874" s="385">
        <v>8.4726200000000002E-5</v>
      </c>
      <c r="G874" s="4" t="s">
        <v>1093</v>
      </c>
      <c r="H874" s="99">
        <v>-0.10499359799999999</v>
      </c>
      <c r="I874" s="217">
        <v>7.4973099999999995E-5</v>
      </c>
    </row>
    <row r="875" spans="1:9" ht="22.5" customHeight="1" x14ac:dyDescent="0.2">
      <c r="A875" s="94" t="s">
        <v>1994</v>
      </c>
      <c r="B875" s="408" t="s">
        <v>5317</v>
      </c>
      <c r="C875" s="111">
        <v>5.6581986100000002E-2</v>
      </c>
      <c r="D875" s="4" t="s">
        <v>1093</v>
      </c>
      <c r="E875" s="335">
        <v>743</v>
      </c>
      <c r="F875" s="385">
        <v>4.50297E-5</v>
      </c>
      <c r="G875" s="4" t="s">
        <v>1093</v>
      </c>
      <c r="H875" s="99">
        <v>-0.18797814199999999</v>
      </c>
      <c r="I875" s="217">
        <v>7.8630399999999999E-5</v>
      </c>
    </row>
    <row r="876" spans="1:9" ht="33.75" customHeight="1" x14ac:dyDescent="0.2">
      <c r="A876" s="94" t="s">
        <v>1995</v>
      </c>
      <c r="B876" s="408" t="s">
        <v>5318</v>
      </c>
      <c r="C876" s="111">
        <v>4.7863247900000003E-2</v>
      </c>
      <c r="D876" s="4" t="s">
        <v>1093</v>
      </c>
      <c r="E876" s="335">
        <v>529</v>
      </c>
      <c r="F876" s="385">
        <v>3.2060200000000002E-5</v>
      </c>
      <c r="G876" s="4" t="s">
        <v>1093</v>
      </c>
      <c r="H876" s="99">
        <v>-0.13703099499999999</v>
      </c>
      <c r="I876" s="217">
        <v>3.84009E-5</v>
      </c>
    </row>
    <row r="877" spans="1:9" ht="33.75" customHeight="1" x14ac:dyDescent="0.2">
      <c r="A877" s="94" t="s">
        <v>1996</v>
      </c>
      <c r="B877" s="408" t="s">
        <v>5319</v>
      </c>
      <c r="C877" s="111">
        <v>4.9713193099999997E-2</v>
      </c>
      <c r="D877" s="4" t="s">
        <v>1093</v>
      </c>
      <c r="E877" s="335">
        <v>967</v>
      </c>
      <c r="F877" s="385">
        <v>5.8605299999999999E-5</v>
      </c>
      <c r="G877" s="4" t="s">
        <v>1093</v>
      </c>
      <c r="H877" s="99">
        <v>-0.119307832</v>
      </c>
      <c r="I877" s="217">
        <v>5.9887099999999998E-5</v>
      </c>
    </row>
    <row r="878" spans="1:9" ht="33.75" customHeight="1" x14ac:dyDescent="0.2">
      <c r="A878" s="94" t="s">
        <v>1997</v>
      </c>
      <c r="B878" s="408" t="s">
        <v>5320</v>
      </c>
      <c r="C878" s="111">
        <v>-5.3134963E-2</v>
      </c>
      <c r="D878" s="4" t="s">
        <v>1093</v>
      </c>
      <c r="E878" s="335">
        <v>1629</v>
      </c>
      <c r="F878" s="385">
        <v>9.8726099999999997E-5</v>
      </c>
      <c r="G878" s="4" t="s">
        <v>1093</v>
      </c>
      <c r="H878" s="99">
        <v>-8.5858586000000001E-2</v>
      </c>
      <c r="I878" s="217">
        <v>6.9944500000000001E-5</v>
      </c>
    </row>
    <row r="879" spans="1:9" ht="33.75" customHeight="1" x14ac:dyDescent="0.2">
      <c r="A879" s="94" t="s">
        <v>1998</v>
      </c>
      <c r="B879" s="408" t="s">
        <v>5321</v>
      </c>
      <c r="C879" s="111">
        <v>-5.8631922000000003E-2</v>
      </c>
      <c r="D879" s="4" t="s">
        <v>1093</v>
      </c>
      <c r="E879" s="335">
        <v>1301</v>
      </c>
      <c r="F879" s="385">
        <v>7.8847499999999993E-5</v>
      </c>
      <c r="G879" s="4" t="s">
        <v>1093</v>
      </c>
      <c r="H879" s="99">
        <v>-9.9653979000000004E-2</v>
      </c>
      <c r="I879" s="217">
        <v>6.5830100000000005E-5</v>
      </c>
    </row>
    <row r="880" spans="1:9" x14ac:dyDescent="0.2">
      <c r="A880" s="94" t="s">
        <v>1999</v>
      </c>
      <c r="B880" s="408" t="s">
        <v>5322</v>
      </c>
      <c r="C880" s="111">
        <v>-5.4541157E-2</v>
      </c>
      <c r="D880" s="4" t="s">
        <v>1093</v>
      </c>
      <c r="E880" s="335">
        <v>11582</v>
      </c>
      <c r="F880" s="385">
        <v>7.0193070000000005E-4</v>
      </c>
      <c r="G880" s="4" t="s">
        <v>1093</v>
      </c>
      <c r="H880" s="99">
        <v>-0.27612500000000001</v>
      </c>
      <c r="I880" s="217">
        <v>2.0197033E-3</v>
      </c>
    </row>
    <row r="881" spans="1:9" x14ac:dyDescent="0.2">
      <c r="A881" s="94" t="s">
        <v>2000</v>
      </c>
      <c r="B881" s="408" t="s">
        <v>5323</v>
      </c>
      <c r="C881" s="111">
        <v>-2.7881040999999999E-2</v>
      </c>
      <c r="D881" s="4" t="s">
        <v>1093</v>
      </c>
      <c r="E881" s="335">
        <v>763</v>
      </c>
      <c r="F881" s="385">
        <v>4.6241900000000002E-5</v>
      </c>
      <c r="G881" s="4" t="s">
        <v>1093</v>
      </c>
      <c r="H881" s="99">
        <v>-0.27055449300000001</v>
      </c>
      <c r="I881" s="217">
        <v>1.293744E-4</v>
      </c>
    </row>
    <row r="882" spans="1:9" x14ac:dyDescent="0.2">
      <c r="A882" s="94" t="s">
        <v>2001</v>
      </c>
      <c r="B882" s="408" t="s">
        <v>5324</v>
      </c>
      <c r="C882" s="111">
        <v>-6.6225169999999996E-3</v>
      </c>
      <c r="D882" s="4" t="s">
        <v>1093</v>
      </c>
      <c r="E882" s="335">
        <v>109</v>
      </c>
      <c r="F882" s="385">
        <v>6.6059789000000001E-6</v>
      </c>
      <c r="G882" s="4" t="s">
        <v>1093</v>
      </c>
      <c r="H882" s="99">
        <v>-0.27333333300000001</v>
      </c>
      <c r="I882" s="217">
        <v>1.8743300000000001E-5</v>
      </c>
    </row>
    <row r="883" spans="1:9" x14ac:dyDescent="0.2">
      <c r="A883" s="94" t="s">
        <v>2002</v>
      </c>
      <c r="B883" s="408" t="s">
        <v>5325</v>
      </c>
      <c r="C883" s="111">
        <v>8.3333333300000006E-2</v>
      </c>
      <c r="D883" s="4" t="s">
        <v>1093</v>
      </c>
      <c r="E883" s="335">
        <v>40</v>
      </c>
      <c r="F883" s="385">
        <v>2.4242125E-6</v>
      </c>
      <c r="G883" s="4" t="s">
        <v>1093</v>
      </c>
      <c r="H883" s="99">
        <v>2.5641025599999999E-2</v>
      </c>
      <c r="I883" s="217">
        <v>-4.5715329999999999E-7</v>
      </c>
    </row>
    <row r="884" spans="1:9" x14ac:dyDescent="0.2">
      <c r="A884" s="94" t="s">
        <v>2003</v>
      </c>
      <c r="B884" s="408" t="s">
        <v>5326</v>
      </c>
      <c r="C884" s="111">
        <v>0.13942636010000001</v>
      </c>
      <c r="D884" s="4" t="s">
        <v>1093</v>
      </c>
      <c r="E884" s="335">
        <v>17083</v>
      </c>
      <c r="F884" s="385">
        <v>1.0353204999999999E-3</v>
      </c>
      <c r="G884" s="4" t="s">
        <v>1093</v>
      </c>
      <c r="H884" s="99">
        <v>-0.146788533</v>
      </c>
      <c r="I884" s="217">
        <v>1.3435736E-3</v>
      </c>
    </row>
    <row r="885" spans="1:9" ht="33.75" customHeight="1" x14ac:dyDescent="0.2">
      <c r="A885" s="94" t="s">
        <v>2004</v>
      </c>
      <c r="B885" s="408" t="s">
        <v>5327</v>
      </c>
      <c r="C885" s="111">
        <v>1.76848875E-2</v>
      </c>
      <c r="D885" s="4" t="s">
        <v>1093</v>
      </c>
      <c r="E885" s="335">
        <v>504</v>
      </c>
      <c r="F885" s="385">
        <v>3.05451E-5</v>
      </c>
      <c r="G885" s="4" t="s">
        <v>1093</v>
      </c>
      <c r="H885" s="99">
        <v>-0.203791469</v>
      </c>
      <c r="I885" s="217">
        <v>5.8972799999999999E-5</v>
      </c>
    </row>
    <row r="886" spans="1:9" ht="33.75" customHeight="1" x14ac:dyDescent="0.2">
      <c r="A886" s="94" t="s">
        <v>2005</v>
      </c>
      <c r="B886" s="408" t="s">
        <v>5328</v>
      </c>
      <c r="C886" s="111">
        <v>9.3699515299999994E-2</v>
      </c>
      <c r="D886" s="4" t="s">
        <v>1093</v>
      </c>
      <c r="E886" s="335">
        <v>619</v>
      </c>
      <c r="F886" s="385">
        <v>3.7514700000000002E-5</v>
      </c>
      <c r="G886" s="4" t="s">
        <v>1093</v>
      </c>
      <c r="H886" s="99">
        <v>-8.5672082999999996E-2</v>
      </c>
      <c r="I886" s="217">
        <v>2.6514899999999999E-5</v>
      </c>
    </row>
    <row r="887" spans="1:9" ht="33.75" customHeight="1" x14ac:dyDescent="0.2">
      <c r="A887" s="94" t="s">
        <v>2006</v>
      </c>
      <c r="B887" s="408" t="s">
        <v>5329</v>
      </c>
      <c r="C887" s="111">
        <v>-7.6354679999999994E-2</v>
      </c>
      <c r="D887" s="4" t="s">
        <v>1093</v>
      </c>
      <c r="E887" s="335">
        <v>766</v>
      </c>
      <c r="F887" s="385">
        <v>4.6423700000000001E-5</v>
      </c>
      <c r="G887" s="4" t="s">
        <v>1093</v>
      </c>
      <c r="H887" s="99">
        <v>2.13333333E-2</v>
      </c>
      <c r="I887" s="217">
        <v>-7.3144529999999998E-6</v>
      </c>
    </row>
    <row r="888" spans="1:9" ht="33.75" customHeight="1" x14ac:dyDescent="0.2">
      <c r="A888" s="94" t="s">
        <v>2007</v>
      </c>
      <c r="B888" s="408" t="s">
        <v>5330</v>
      </c>
      <c r="C888" s="111">
        <v>-1.5550239E-2</v>
      </c>
      <c r="D888" s="4" t="s">
        <v>1093</v>
      </c>
      <c r="E888" s="335">
        <v>818</v>
      </c>
      <c r="F888" s="385">
        <v>4.9575099999999999E-5</v>
      </c>
      <c r="G888" s="4" t="s">
        <v>1093</v>
      </c>
      <c r="H888" s="99">
        <v>-6.0753339999999999E-3</v>
      </c>
      <c r="I888" s="217">
        <v>2.2857664999999998E-6</v>
      </c>
    </row>
    <row r="889" spans="1:9" ht="22.5" customHeight="1" x14ac:dyDescent="0.2">
      <c r="A889" s="94" t="s">
        <v>2008</v>
      </c>
      <c r="B889" s="408" t="s">
        <v>5331</v>
      </c>
      <c r="C889" s="111">
        <v>-3.0564263000000001E-2</v>
      </c>
      <c r="D889" s="4" t="s">
        <v>1093</v>
      </c>
      <c r="E889" s="335">
        <v>1175</v>
      </c>
      <c r="F889" s="385">
        <v>7.1211199999999993E-5</v>
      </c>
      <c r="G889" s="4" t="s">
        <v>1093</v>
      </c>
      <c r="H889" s="99">
        <v>-5.0121261E-2</v>
      </c>
      <c r="I889" s="217">
        <v>2.8343500000000001E-5</v>
      </c>
    </row>
    <row r="890" spans="1:9" ht="22.5" customHeight="1" x14ac:dyDescent="0.2">
      <c r="A890" s="94" t="s">
        <v>2009</v>
      </c>
      <c r="B890" s="408" t="s">
        <v>5332</v>
      </c>
      <c r="C890" s="111">
        <v>2.2243713700000001E-2</v>
      </c>
      <c r="D890" s="4" t="s">
        <v>1093</v>
      </c>
      <c r="E890" s="335">
        <v>945</v>
      </c>
      <c r="F890" s="385">
        <v>5.7272000000000003E-5</v>
      </c>
      <c r="G890" s="4" t="s">
        <v>1093</v>
      </c>
      <c r="H890" s="99">
        <v>-0.105960265</v>
      </c>
      <c r="I890" s="217">
        <v>5.12012E-5</v>
      </c>
    </row>
    <row r="891" spans="1:9" ht="22.5" customHeight="1" x14ac:dyDescent="0.2">
      <c r="A891" s="94" t="s">
        <v>2010</v>
      </c>
      <c r="B891" s="408" t="s">
        <v>5333</v>
      </c>
      <c r="C891" s="111">
        <v>-4.6221569999999997E-2</v>
      </c>
      <c r="D891" s="4" t="s">
        <v>1093</v>
      </c>
      <c r="E891" s="335">
        <v>1139</v>
      </c>
      <c r="F891" s="385">
        <v>6.9029399999999993E-5</v>
      </c>
      <c r="G891" s="4" t="s">
        <v>1093</v>
      </c>
      <c r="H891" s="99">
        <v>-0.123846154</v>
      </c>
      <c r="I891" s="217">
        <v>7.3601699999999997E-5</v>
      </c>
    </row>
    <row r="892" spans="1:9" ht="22.5" customHeight="1" x14ac:dyDescent="0.2">
      <c r="A892" s="94" t="s">
        <v>2011</v>
      </c>
      <c r="B892" s="408" t="s">
        <v>5334</v>
      </c>
      <c r="C892" s="111">
        <v>2.08333333E-2</v>
      </c>
      <c r="D892" s="4" t="s">
        <v>1093</v>
      </c>
      <c r="E892" s="335">
        <v>880</v>
      </c>
      <c r="F892" s="385">
        <v>5.3332699999999998E-5</v>
      </c>
      <c r="G892" s="4" t="s">
        <v>1093</v>
      </c>
      <c r="H892" s="99">
        <v>-0.10204081600000001</v>
      </c>
      <c r="I892" s="217">
        <v>4.5715299999999999E-5</v>
      </c>
    </row>
    <row r="893" spans="1:9" ht="45" customHeight="1" x14ac:dyDescent="0.2">
      <c r="A893" s="94" t="s">
        <v>2012</v>
      </c>
      <c r="B893" s="408" t="s">
        <v>5335</v>
      </c>
      <c r="C893" s="111">
        <v>4.5808781600000001E-2</v>
      </c>
      <c r="D893" s="4" t="s">
        <v>1093</v>
      </c>
      <c r="E893" s="335">
        <v>4595</v>
      </c>
      <c r="F893" s="385">
        <v>2.7848139999999999E-4</v>
      </c>
      <c r="G893" s="4" t="s">
        <v>1093</v>
      </c>
      <c r="H893" s="99">
        <v>-0.164849146</v>
      </c>
      <c r="I893" s="217">
        <v>4.14638E-4</v>
      </c>
    </row>
    <row r="894" spans="1:9" ht="45" customHeight="1" x14ac:dyDescent="0.2">
      <c r="A894" s="94" t="s">
        <v>2013</v>
      </c>
      <c r="B894" s="408" t="s">
        <v>5336</v>
      </c>
      <c r="C894" s="111">
        <v>2.9885961499999999E-2</v>
      </c>
      <c r="D894" s="4" t="s">
        <v>1093</v>
      </c>
      <c r="E894" s="335">
        <v>2094</v>
      </c>
      <c r="F894" s="385">
        <v>1.269075E-4</v>
      </c>
      <c r="G894" s="4" t="s">
        <v>1093</v>
      </c>
      <c r="H894" s="99">
        <v>-0.20045819000000001</v>
      </c>
      <c r="I894" s="217">
        <v>2.4000550000000001E-4</v>
      </c>
    </row>
    <row r="895" spans="1:9" ht="45" customHeight="1" x14ac:dyDescent="0.2">
      <c r="A895" s="94" t="s">
        <v>2014</v>
      </c>
      <c r="B895" s="408" t="s">
        <v>5337</v>
      </c>
      <c r="C895" s="111">
        <v>3.3475783500000002E-2</v>
      </c>
      <c r="D895" s="4" t="s">
        <v>1093</v>
      </c>
      <c r="E895" s="335">
        <v>1278</v>
      </c>
      <c r="F895" s="385">
        <v>7.7453600000000007E-5</v>
      </c>
      <c r="G895" s="4" t="s">
        <v>1093</v>
      </c>
      <c r="H895" s="99">
        <v>-0.11922811899999999</v>
      </c>
      <c r="I895" s="217">
        <v>7.9087500000000005E-5</v>
      </c>
    </row>
    <row r="896" spans="1:9" ht="45" customHeight="1" x14ac:dyDescent="0.2">
      <c r="A896" s="94" t="s">
        <v>2015</v>
      </c>
      <c r="B896" s="408" t="s">
        <v>5338</v>
      </c>
      <c r="C896" s="111">
        <v>7.1955719599999995E-2</v>
      </c>
      <c r="D896" s="4" t="s">
        <v>1093</v>
      </c>
      <c r="E896" s="335">
        <v>486</v>
      </c>
      <c r="F896" s="385">
        <v>2.94542E-5</v>
      </c>
      <c r="G896" s="4" t="s">
        <v>1093</v>
      </c>
      <c r="H896" s="99">
        <v>-0.163511188</v>
      </c>
      <c r="I896" s="217">
        <v>4.3429600000000002E-5</v>
      </c>
    </row>
    <row r="897" spans="1:9" ht="22.5" customHeight="1" x14ac:dyDescent="0.2">
      <c r="A897" s="94" t="s">
        <v>2016</v>
      </c>
      <c r="B897" s="408" t="s">
        <v>5339</v>
      </c>
      <c r="C897" s="111">
        <v>-9.7847357999999995E-2</v>
      </c>
      <c r="D897" s="4" t="s">
        <v>1093</v>
      </c>
      <c r="E897" s="335">
        <v>466</v>
      </c>
      <c r="F897" s="385">
        <v>2.8242099999999998E-5</v>
      </c>
      <c r="G897" s="4" t="s">
        <v>1093</v>
      </c>
      <c r="H897" s="99">
        <v>1.0845987E-2</v>
      </c>
      <c r="I897" s="217">
        <v>-2.2857669999999999E-6</v>
      </c>
    </row>
    <row r="898" spans="1:9" ht="22.5" customHeight="1" x14ac:dyDescent="0.2">
      <c r="A898" s="94" t="s">
        <v>2017</v>
      </c>
      <c r="B898" s="408" t="s">
        <v>5340</v>
      </c>
      <c r="C898" s="111">
        <v>0.1027190332</v>
      </c>
      <c r="D898" s="4" t="s">
        <v>1093</v>
      </c>
      <c r="E898" s="335">
        <v>320</v>
      </c>
      <c r="F898" s="385">
        <v>1.93937E-5</v>
      </c>
      <c r="G898" s="4" t="s">
        <v>1093</v>
      </c>
      <c r="H898" s="99">
        <v>-0.123287671</v>
      </c>
      <c r="I898" s="217">
        <v>2.0571899999999999E-5</v>
      </c>
    </row>
    <row r="899" spans="1:9" ht="22.5" customHeight="1" x14ac:dyDescent="0.2">
      <c r="A899" s="94" t="s">
        <v>2018</v>
      </c>
      <c r="B899" s="408" t="s">
        <v>5341</v>
      </c>
      <c r="C899" s="111">
        <v>3.5842294000000001E-3</v>
      </c>
      <c r="D899" s="4" t="s">
        <v>1093</v>
      </c>
      <c r="E899" s="335">
        <v>237</v>
      </c>
      <c r="F899" s="385">
        <v>1.4363500000000001E-5</v>
      </c>
      <c r="G899" s="4" t="s">
        <v>1093</v>
      </c>
      <c r="H899" s="99">
        <v>-0.15357142900000001</v>
      </c>
      <c r="I899" s="217">
        <v>1.96576E-5</v>
      </c>
    </row>
    <row r="900" spans="1:9" ht="22.5" customHeight="1" x14ac:dyDescent="0.2">
      <c r="A900" s="94" t="s">
        <v>2019</v>
      </c>
      <c r="B900" s="408" t="s">
        <v>5342</v>
      </c>
      <c r="C900" s="111">
        <v>7.2072072099999995E-2</v>
      </c>
      <c r="D900" s="4" t="s">
        <v>1093</v>
      </c>
      <c r="E900" s="335">
        <v>101</v>
      </c>
      <c r="F900" s="385">
        <v>6.1211363999999996E-6</v>
      </c>
      <c r="G900" s="4" t="s">
        <v>1093</v>
      </c>
      <c r="H900" s="99">
        <v>-0.15126050399999999</v>
      </c>
      <c r="I900" s="217">
        <v>8.2287595000000008E-6</v>
      </c>
    </row>
    <row r="901" spans="1:9" ht="22.5" customHeight="1" x14ac:dyDescent="0.2">
      <c r="A901" s="94" t="s">
        <v>2020</v>
      </c>
      <c r="B901" s="408" t="s">
        <v>5343</v>
      </c>
      <c r="C901" s="111">
        <v>4.5936395800000002E-2</v>
      </c>
      <c r="D901" s="4" t="s">
        <v>1093</v>
      </c>
      <c r="E901" s="335">
        <v>230</v>
      </c>
      <c r="F901" s="385">
        <v>1.39392E-5</v>
      </c>
      <c r="G901" s="4" t="s">
        <v>1093</v>
      </c>
      <c r="H901" s="99">
        <v>-0.22297297299999999</v>
      </c>
      <c r="I901" s="217">
        <v>3.0172099999999999E-5</v>
      </c>
    </row>
    <row r="902" spans="1:9" ht="22.5" customHeight="1" x14ac:dyDescent="0.2">
      <c r="A902" s="94" t="s">
        <v>2021</v>
      </c>
      <c r="B902" s="408" t="s">
        <v>5344</v>
      </c>
      <c r="C902" s="111">
        <v>-1.0232814E-2</v>
      </c>
      <c r="D902" s="4" t="s">
        <v>1093</v>
      </c>
      <c r="E902" s="335">
        <v>11557</v>
      </c>
      <c r="F902" s="385">
        <v>7.0041560000000001E-4</v>
      </c>
      <c r="G902" s="4" t="s">
        <v>1093</v>
      </c>
      <c r="H902" s="99">
        <v>-0.19809880699999999</v>
      </c>
      <c r="I902" s="217">
        <v>1.3051727000000001E-3</v>
      </c>
    </row>
    <row r="903" spans="1:9" ht="22.5" customHeight="1" x14ac:dyDescent="0.2">
      <c r="A903" s="94" t="s">
        <v>2022</v>
      </c>
      <c r="B903" s="408" t="s">
        <v>5345</v>
      </c>
      <c r="C903" s="111">
        <v>-7.3214099999999996E-4</v>
      </c>
      <c r="D903" s="4" t="s">
        <v>1093</v>
      </c>
      <c r="E903" s="335">
        <v>7140</v>
      </c>
      <c r="F903" s="385">
        <v>4.3272189999999999E-4</v>
      </c>
      <c r="G903" s="4" t="s">
        <v>1093</v>
      </c>
      <c r="H903" s="99">
        <v>-0.25266903899999998</v>
      </c>
      <c r="I903" s="217">
        <v>1.1035680999999999E-3</v>
      </c>
    </row>
    <row r="904" spans="1:9" ht="22.5" customHeight="1" x14ac:dyDescent="0.2">
      <c r="A904" s="94" t="s">
        <v>2023</v>
      </c>
      <c r="B904" s="408" t="s">
        <v>5346</v>
      </c>
      <c r="C904" s="111">
        <v>-4.3589744E-2</v>
      </c>
      <c r="D904" s="4" t="s">
        <v>1093</v>
      </c>
      <c r="E904" s="335">
        <v>1175</v>
      </c>
      <c r="F904" s="385">
        <v>7.1211199999999993E-5</v>
      </c>
      <c r="G904" s="4" t="s">
        <v>1093</v>
      </c>
      <c r="H904" s="99">
        <v>-0.21246648800000001</v>
      </c>
      <c r="I904" s="217">
        <v>1.4491760000000001E-4</v>
      </c>
    </row>
    <row r="905" spans="1:9" ht="22.5" customHeight="1" x14ac:dyDescent="0.2">
      <c r="A905" s="94" t="s">
        <v>2024</v>
      </c>
      <c r="B905" s="408" t="s">
        <v>5347</v>
      </c>
      <c r="C905" s="111">
        <v>2.5167785200000001E-2</v>
      </c>
      <c r="D905" s="4" t="s">
        <v>1093</v>
      </c>
      <c r="E905" s="335">
        <v>489</v>
      </c>
      <c r="F905" s="385">
        <v>2.9635999999999999E-5</v>
      </c>
      <c r="G905" s="4" t="s">
        <v>1093</v>
      </c>
      <c r="H905" s="99">
        <v>-0.199672668</v>
      </c>
      <c r="I905" s="217">
        <v>5.5772700000000002E-5</v>
      </c>
    </row>
    <row r="906" spans="1:9" ht="22.5" customHeight="1" x14ac:dyDescent="0.2">
      <c r="A906" s="94" t="s">
        <v>2025</v>
      </c>
      <c r="B906" s="408" t="s">
        <v>5348</v>
      </c>
      <c r="C906" s="111">
        <v>0.10527984780000001</v>
      </c>
      <c r="D906" s="4" t="s">
        <v>1093</v>
      </c>
      <c r="E906" s="335">
        <v>6479</v>
      </c>
      <c r="F906" s="385">
        <v>3.9266179999999999E-4</v>
      </c>
      <c r="G906" s="4" t="s">
        <v>1093</v>
      </c>
      <c r="H906" s="99">
        <v>-7.0578109E-2</v>
      </c>
      <c r="I906" s="217">
        <v>2.2491939999999999E-4</v>
      </c>
    </row>
    <row r="907" spans="1:9" ht="33.75" customHeight="1" x14ac:dyDescent="0.2">
      <c r="A907" s="94" t="s">
        <v>2026</v>
      </c>
      <c r="B907" s="408" t="s">
        <v>5349</v>
      </c>
      <c r="C907" s="111">
        <v>-4.4763145999999997E-2</v>
      </c>
      <c r="D907" s="4" t="s">
        <v>1093</v>
      </c>
      <c r="E907" s="335">
        <v>13472</v>
      </c>
      <c r="F907" s="385">
        <v>8.1647480000000003E-4</v>
      </c>
      <c r="G907" s="4" t="s">
        <v>1093</v>
      </c>
      <c r="H907" s="99">
        <v>-0.233848954</v>
      </c>
      <c r="I907" s="217">
        <v>1.8798144E-3</v>
      </c>
    </row>
    <row r="908" spans="1:9" ht="33.75" customHeight="1" x14ac:dyDescent="0.2">
      <c r="A908" s="94" t="s">
        <v>2027</v>
      </c>
      <c r="B908" s="408" t="s">
        <v>5350</v>
      </c>
      <c r="C908" s="111">
        <v>-3.3510804999999998E-2</v>
      </c>
      <c r="D908" s="4" t="s">
        <v>1093</v>
      </c>
      <c r="E908" s="335">
        <v>2366</v>
      </c>
      <c r="F908" s="385">
        <v>1.4339220000000001E-4</v>
      </c>
      <c r="G908" s="4" t="s">
        <v>1093</v>
      </c>
      <c r="H908" s="99">
        <v>-0.23331172999999999</v>
      </c>
      <c r="I908" s="217">
        <v>3.2915039999999998E-4</v>
      </c>
    </row>
    <row r="909" spans="1:9" ht="33.75" customHeight="1" x14ac:dyDescent="0.2">
      <c r="A909" s="94" t="s">
        <v>2028</v>
      </c>
      <c r="B909" s="408" t="s">
        <v>5351</v>
      </c>
      <c r="C909" s="111">
        <v>1.01892285E-2</v>
      </c>
      <c r="D909" s="4" t="s">
        <v>1093</v>
      </c>
      <c r="E909" s="335">
        <v>564</v>
      </c>
      <c r="F909" s="385">
        <v>3.4181399999999998E-5</v>
      </c>
      <c r="G909" s="4" t="s">
        <v>1093</v>
      </c>
      <c r="H909" s="99">
        <v>-0.18731988499999999</v>
      </c>
      <c r="I909" s="217">
        <v>5.9429899999999998E-5</v>
      </c>
    </row>
    <row r="910" spans="1:9" ht="33.75" customHeight="1" x14ac:dyDescent="0.2">
      <c r="A910" s="94" t="s">
        <v>2029</v>
      </c>
      <c r="B910" s="408" t="s">
        <v>5352</v>
      </c>
      <c r="C910" s="111">
        <v>-2.8436019E-2</v>
      </c>
      <c r="D910" s="4" t="s">
        <v>1093</v>
      </c>
      <c r="E910" s="335">
        <v>182</v>
      </c>
      <c r="F910" s="385">
        <v>1.10302E-5</v>
      </c>
      <c r="G910" s="4" t="s">
        <v>1093</v>
      </c>
      <c r="H910" s="99">
        <v>-0.11219512199999999</v>
      </c>
      <c r="I910" s="217">
        <v>1.0514500000000001E-5</v>
      </c>
    </row>
    <row r="911" spans="1:9" ht="45" customHeight="1" x14ac:dyDescent="0.2">
      <c r="A911" s="94" t="s">
        <v>2030</v>
      </c>
      <c r="B911" s="408" t="s">
        <v>5353</v>
      </c>
      <c r="C911" s="111">
        <v>5.9649894699999997E-2</v>
      </c>
      <c r="D911" s="4" t="s">
        <v>1093</v>
      </c>
      <c r="E911" s="335">
        <v>27441</v>
      </c>
      <c r="F911" s="385">
        <v>1.6630703000000001E-3</v>
      </c>
      <c r="G911" s="4" t="s">
        <v>1093</v>
      </c>
      <c r="H911" s="99">
        <v>-0.18613755700000001</v>
      </c>
      <c r="I911" s="217">
        <v>2.8690942000000001E-3</v>
      </c>
    </row>
    <row r="912" spans="1:9" ht="22.5" customHeight="1" x14ac:dyDescent="0.2">
      <c r="A912" s="94" t="s">
        <v>2031</v>
      </c>
      <c r="B912" s="408" t="s">
        <v>3856</v>
      </c>
      <c r="C912" s="111">
        <v>-7.6807289999999999E-3</v>
      </c>
      <c r="D912" s="4" t="s">
        <v>1093</v>
      </c>
      <c r="E912" s="335">
        <v>474204</v>
      </c>
      <c r="F912" s="385">
        <v>2.8739280999999998E-2</v>
      </c>
      <c r="G912" s="4" t="s">
        <v>1093</v>
      </c>
      <c r="H912" s="99">
        <v>-0.15075799000000001</v>
      </c>
      <c r="I912" s="217">
        <v>3.8483622500000002E-2</v>
      </c>
    </row>
    <row r="913" spans="1:9" ht="33.75" customHeight="1" x14ac:dyDescent="0.2">
      <c r="A913" s="94" t="s">
        <v>2032</v>
      </c>
      <c r="B913" s="408" t="s">
        <v>5354</v>
      </c>
      <c r="C913" s="111">
        <v>-2.6626089999999998E-3</v>
      </c>
      <c r="D913" s="4" t="s">
        <v>1093</v>
      </c>
      <c r="E913" s="335">
        <v>6493</v>
      </c>
      <c r="F913" s="385">
        <v>3.9351030000000001E-4</v>
      </c>
      <c r="G913" s="4" t="s">
        <v>1093</v>
      </c>
      <c r="H913" s="99">
        <v>-0.17454869100000001</v>
      </c>
      <c r="I913" s="217">
        <v>6.2767149999999996E-4</v>
      </c>
    </row>
    <row r="914" spans="1:9" ht="22.5" customHeight="1" x14ac:dyDescent="0.2">
      <c r="A914" s="94" t="s">
        <v>2033</v>
      </c>
      <c r="B914" s="408" t="s">
        <v>3855</v>
      </c>
      <c r="C914" s="111">
        <v>3.319252E-3</v>
      </c>
      <c r="D914" s="4" t="s">
        <v>1093</v>
      </c>
      <c r="E914" s="335">
        <v>850171</v>
      </c>
      <c r="F914" s="385">
        <v>5.1524878099999998E-2</v>
      </c>
      <c r="G914" s="4" t="s">
        <v>1093</v>
      </c>
      <c r="H914" s="99">
        <v>-0.17615816100000001</v>
      </c>
      <c r="I914" s="217">
        <v>8.3104985300000003E-2</v>
      </c>
    </row>
    <row r="915" spans="1:9" ht="33.75" customHeight="1" x14ac:dyDescent="0.2">
      <c r="A915" s="94" t="s">
        <v>2034</v>
      </c>
      <c r="B915" s="408" t="s">
        <v>4078</v>
      </c>
      <c r="C915" s="111">
        <v>-2.9908601E-2</v>
      </c>
      <c r="D915" s="4" t="s">
        <v>1093</v>
      </c>
      <c r="E915" s="335">
        <v>20586</v>
      </c>
      <c r="F915" s="385">
        <v>1.2476208999999999E-3</v>
      </c>
      <c r="G915" s="4" t="s">
        <v>1093</v>
      </c>
      <c r="H915" s="99">
        <v>-0.13413249199999999</v>
      </c>
      <c r="I915" s="217">
        <v>1.4578619000000001E-3</v>
      </c>
    </row>
    <row r="916" spans="1:9" ht="33.75" customHeight="1" x14ac:dyDescent="0.2">
      <c r="A916" s="94" t="s">
        <v>2035</v>
      </c>
      <c r="B916" s="408" t="s">
        <v>4079</v>
      </c>
      <c r="C916" s="111">
        <v>-2.4572769999999999E-3</v>
      </c>
      <c r="D916" s="4" t="s">
        <v>1093</v>
      </c>
      <c r="E916" s="335">
        <v>7889</v>
      </c>
      <c r="F916" s="385">
        <v>4.7811529999999998E-4</v>
      </c>
      <c r="G916" s="4" t="s">
        <v>1093</v>
      </c>
      <c r="H916" s="99">
        <v>-0.116672265</v>
      </c>
      <c r="I916" s="217">
        <v>4.7635370000000002E-4</v>
      </c>
    </row>
    <row r="917" spans="1:9" ht="33.75" customHeight="1" x14ac:dyDescent="0.2">
      <c r="A917" s="94" t="s">
        <v>2036</v>
      </c>
      <c r="B917" s="408" t="s">
        <v>5355</v>
      </c>
      <c r="C917" s="111">
        <v>-1.6997845000000001E-2</v>
      </c>
      <c r="D917" s="4" t="s">
        <v>1093</v>
      </c>
      <c r="E917" s="335">
        <v>12425</v>
      </c>
      <c r="F917" s="385">
        <v>7.5302099999999999E-4</v>
      </c>
      <c r="G917" s="4" t="s">
        <v>1093</v>
      </c>
      <c r="H917" s="99">
        <v>-0.49565676199999997</v>
      </c>
      <c r="I917" s="217">
        <v>5.5822989999999998E-3</v>
      </c>
    </row>
    <row r="918" spans="1:9" ht="33.75" customHeight="1" x14ac:dyDescent="0.2">
      <c r="A918" s="94" t="s">
        <v>2037</v>
      </c>
      <c r="B918" s="408" t="s">
        <v>5356</v>
      </c>
      <c r="C918" s="111">
        <v>3.1279178300000002E-2</v>
      </c>
      <c r="D918" s="4" t="s">
        <v>1093</v>
      </c>
      <c r="E918" s="335">
        <v>4670</v>
      </c>
      <c r="F918" s="385">
        <v>2.8302680000000003E-4</v>
      </c>
      <c r="G918" s="4" t="s">
        <v>1093</v>
      </c>
      <c r="H918" s="99">
        <v>-0.47148030800000001</v>
      </c>
      <c r="I918" s="217">
        <v>1.9045007E-3</v>
      </c>
    </row>
    <row r="919" spans="1:9" ht="33.75" customHeight="1" x14ac:dyDescent="0.2">
      <c r="A919" s="94" t="s">
        <v>2038</v>
      </c>
      <c r="B919" s="408" t="s">
        <v>5357</v>
      </c>
      <c r="C919" s="111">
        <v>0.1084183673</v>
      </c>
      <c r="D919" s="4" t="s">
        <v>1093</v>
      </c>
      <c r="E919" s="335">
        <v>600</v>
      </c>
      <c r="F919" s="385">
        <v>3.6363199999999998E-5</v>
      </c>
      <c r="G919" s="4" t="s">
        <v>1093</v>
      </c>
      <c r="H919" s="99">
        <v>-0.30955120800000002</v>
      </c>
      <c r="I919" s="217">
        <v>1.2297419999999999E-4</v>
      </c>
    </row>
    <row r="920" spans="1:9" ht="33.75" customHeight="1" x14ac:dyDescent="0.2">
      <c r="A920" s="94" t="s">
        <v>2039</v>
      </c>
      <c r="B920" s="408" t="s">
        <v>5358</v>
      </c>
      <c r="C920" s="111">
        <v>-7.7519379999999999E-3</v>
      </c>
      <c r="D920" s="4" t="s">
        <v>1093</v>
      </c>
      <c r="E920" s="335">
        <v>160</v>
      </c>
      <c r="F920" s="385">
        <v>9.6968498000000003E-6</v>
      </c>
      <c r="G920" s="4" t="s">
        <v>1093</v>
      </c>
      <c r="H920" s="99">
        <v>-0.375</v>
      </c>
      <c r="I920" s="217">
        <v>4.3886700000000001E-5</v>
      </c>
    </row>
    <row r="921" spans="1:9" ht="33.75" customHeight="1" x14ac:dyDescent="0.2">
      <c r="A921" s="94" t="s">
        <v>2040</v>
      </c>
      <c r="B921" s="408" t="s">
        <v>5359</v>
      </c>
      <c r="C921" s="111">
        <v>5.3660833800000002E-2</v>
      </c>
      <c r="D921" s="4" t="s">
        <v>1093</v>
      </c>
      <c r="E921" s="335">
        <v>19953</v>
      </c>
      <c r="F921" s="385">
        <v>1.2092578000000001E-3</v>
      </c>
      <c r="G921" s="4" t="s">
        <v>1093</v>
      </c>
      <c r="H921" s="99">
        <v>-0.53063912899999999</v>
      </c>
      <c r="I921" s="217">
        <v>1.0312464299999999E-2</v>
      </c>
    </row>
    <row r="922" spans="1:9" ht="33.75" customHeight="1" x14ac:dyDescent="0.2">
      <c r="A922" s="94" t="s">
        <v>2041</v>
      </c>
      <c r="B922" s="408" t="s">
        <v>5360</v>
      </c>
      <c r="C922" s="111">
        <v>-7.4142743999999997E-2</v>
      </c>
      <c r="D922" s="4" t="s">
        <v>1093</v>
      </c>
      <c r="E922" s="335">
        <v>34749</v>
      </c>
      <c r="F922" s="385">
        <v>2.105974E-3</v>
      </c>
      <c r="G922" s="4" t="s">
        <v>1093</v>
      </c>
      <c r="H922" s="99">
        <v>-0.21812208899999999</v>
      </c>
      <c r="I922" s="217">
        <v>4.4316442000000003E-3</v>
      </c>
    </row>
    <row r="923" spans="1:9" ht="33.75" customHeight="1" x14ac:dyDescent="0.2">
      <c r="A923" s="94" t="s">
        <v>2042</v>
      </c>
      <c r="B923" s="408" t="s">
        <v>5361</v>
      </c>
      <c r="C923" s="111">
        <v>-8.2312470000000006E-3</v>
      </c>
      <c r="D923" s="4" t="s">
        <v>1093</v>
      </c>
      <c r="E923" s="335">
        <v>27012</v>
      </c>
      <c r="F923" s="385">
        <v>1.6370707E-3</v>
      </c>
      <c r="G923" s="4" t="s">
        <v>1093</v>
      </c>
      <c r="H923" s="99">
        <v>-0.12426649400000001</v>
      </c>
      <c r="I923" s="217">
        <v>1.7522686E-3</v>
      </c>
    </row>
    <row r="924" spans="1:9" ht="33.75" customHeight="1" x14ac:dyDescent="0.2">
      <c r="A924" s="94" t="s">
        <v>2043</v>
      </c>
      <c r="B924" s="408" t="s">
        <v>5362</v>
      </c>
      <c r="C924" s="111">
        <v>1.9769543600000002E-2</v>
      </c>
      <c r="D924" s="4" t="s">
        <v>1093</v>
      </c>
      <c r="E924" s="335">
        <v>16414</v>
      </c>
      <c r="F924" s="385">
        <v>9.9477560000000003E-4</v>
      </c>
      <c r="G924" s="4" t="s">
        <v>1093</v>
      </c>
      <c r="H924" s="99">
        <v>-9.0838594999999994E-2</v>
      </c>
      <c r="I924" s="217">
        <v>7.4973140000000004E-4</v>
      </c>
    </row>
    <row r="925" spans="1:9" ht="33.75" customHeight="1" x14ac:dyDescent="0.2">
      <c r="A925" s="94" t="s">
        <v>2044</v>
      </c>
      <c r="B925" s="408" t="s">
        <v>5363</v>
      </c>
      <c r="C925" s="111">
        <v>2.8436019E-2</v>
      </c>
      <c r="D925" s="4" t="s">
        <v>1093</v>
      </c>
      <c r="E925" s="335">
        <v>4201</v>
      </c>
      <c r="F925" s="385">
        <v>2.5460290000000002E-4</v>
      </c>
      <c r="G925" s="4" t="s">
        <v>1093</v>
      </c>
      <c r="H925" s="99">
        <v>-7.8121571000000001E-2</v>
      </c>
      <c r="I925" s="217">
        <v>1.627466E-4</v>
      </c>
    </row>
    <row r="926" spans="1:9" ht="33.75" customHeight="1" x14ac:dyDescent="0.2">
      <c r="A926" s="94" t="s">
        <v>2045</v>
      </c>
      <c r="B926" s="408" t="s">
        <v>5364</v>
      </c>
      <c r="C926" s="111">
        <v>3.75291419E-2</v>
      </c>
      <c r="D926" s="4" t="s">
        <v>1093</v>
      </c>
      <c r="E926" s="335">
        <v>45530</v>
      </c>
      <c r="F926" s="385">
        <v>2.7593598000000001E-3</v>
      </c>
      <c r="G926" s="4" t="s">
        <v>1093</v>
      </c>
      <c r="H926" s="99">
        <v>-0.16823471400000001</v>
      </c>
      <c r="I926" s="217">
        <v>4.2099247999999997E-3</v>
      </c>
    </row>
    <row r="927" spans="1:9" x14ac:dyDescent="0.2">
      <c r="A927" s="94" t="s">
        <v>2046</v>
      </c>
      <c r="B927" s="408" t="s">
        <v>5365</v>
      </c>
      <c r="C927" s="111">
        <v>-7.6078369000000007E-2</v>
      </c>
      <c r="D927" s="4" t="s">
        <v>1093</v>
      </c>
      <c r="E927" s="335">
        <v>10063</v>
      </c>
      <c r="F927" s="385">
        <v>6.0987119999999996E-4</v>
      </c>
      <c r="G927" s="4" t="s">
        <v>1093</v>
      </c>
      <c r="H927" s="99">
        <v>-0.13954681499999999</v>
      </c>
      <c r="I927" s="217">
        <v>7.4607419999999996E-4</v>
      </c>
    </row>
    <row r="928" spans="1:9" x14ac:dyDescent="0.2">
      <c r="A928" s="94" t="s">
        <v>2047</v>
      </c>
      <c r="B928" s="408" t="s">
        <v>5366</v>
      </c>
      <c r="C928" s="111">
        <v>-3.9617929999999999E-3</v>
      </c>
      <c r="D928" s="4" t="s">
        <v>1093</v>
      </c>
      <c r="E928" s="335">
        <v>16671</v>
      </c>
      <c r="F928" s="385">
        <v>1.0103511000000001E-3</v>
      </c>
      <c r="G928" s="4" t="s">
        <v>1093</v>
      </c>
      <c r="H928" s="99">
        <v>-9.1647142000000001E-2</v>
      </c>
      <c r="I928" s="217">
        <v>7.6893190000000002E-4</v>
      </c>
    </row>
    <row r="929" spans="1:9" x14ac:dyDescent="0.2">
      <c r="A929" s="94" t="s">
        <v>2048</v>
      </c>
      <c r="B929" s="408" t="s">
        <v>5367</v>
      </c>
      <c r="C929" s="111">
        <v>1.67563277E-2</v>
      </c>
      <c r="D929" s="4" t="s">
        <v>1093</v>
      </c>
      <c r="E929" s="335">
        <v>10378</v>
      </c>
      <c r="F929" s="385">
        <v>6.2896190000000002E-4</v>
      </c>
      <c r="G929" s="4" t="s">
        <v>1093</v>
      </c>
      <c r="H929" s="99">
        <v>-9.9835198E-2</v>
      </c>
      <c r="I929" s="217">
        <v>5.2618350000000001E-4</v>
      </c>
    </row>
    <row r="930" spans="1:9" x14ac:dyDescent="0.2">
      <c r="A930" s="94" t="s">
        <v>2049</v>
      </c>
      <c r="B930" s="408" t="s">
        <v>5368</v>
      </c>
      <c r="C930" s="111">
        <v>2.5752404600000001E-2</v>
      </c>
      <c r="D930" s="4" t="s">
        <v>1093</v>
      </c>
      <c r="E930" s="335">
        <v>3114</v>
      </c>
      <c r="F930" s="385">
        <v>1.8872490000000001E-4</v>
      </c>
      <c r="G930" s="4" t="s">
        <v>1093</v>
      </c>
      <c r="H930" s="99">
        <v>-5.8076225000000002E-2</v>
      </c>
      <c r="I930" s="217">
        <v>8.7773400000000002E-5</v>
      </c>
    </row>
    <row r="931" spans="1:9" ht="22.5" customHeight="1" x14ac:dyDescent="0.2">
      <c r="A931" s="94" t="s">
        <v>2050</v>
      </c>
      <c r="B931" s="408" t="s">
        <v>5369</v>
      </c>
      <c r="C931" s="111">
        <v>8.3115182999999992E-3</v>
      </c>
      <c r="D931" s="4" t="s">
        <v>1093</v>
      </c>
      <c r="E931" s="335">
        <v>13622</v>
      </c>
      <c r="F931" s="385">
        <v>8.2556559999999999E-4</v>
      </c>
      <c r="G931" s="4" t="s">
        <v>1093</v>
      </c>
      <c r="H931" s="99">
        <v>-0.115856429</v>
      </c>
      <c r="I931" s="217">
        <v>8.1601869999999997E-4</v>
      </c>
    </row>
    <row r="932" spans="1:9" ht="22.5" customHeight="1" x14ac:dyDescent="0.2">
      <c r="A932" s="94" t="s">
        <v>2051</v>
      </c>
      <c r="B932" s="408" t="s">
        <v>5370</v>
      </c>
      <c r="C932" s="111">
        <v>-7.5745784999999996E-2</v>
      </c>
      <c r="D932" s="4" t="s">
        <v>1093</v>
      </c>
      <c r="E932" s="335">
        <v>6080</v>
      </c>
      <c r="F932" s="385">
        <v>3.6848030000000002E-4</v>
      </c>
      <c r="G932" s="4" t="s">
        <v>1093</v>
      </c>
      <c r="H932" s="99">
        <v>-0.146786416</v>
      </c>
      <c r="I932" s="217">
        <v>4.7818239999999998E-4</v>
      </c>
    </row>
    <row r="933" spans="1:9" ht="22.5" customHeight="1" x14ac:dyDescent="0.2">
      <c r="A933" s="94" t="s">
        <v>2052</v>
      </c>
      <c r="B933" s="408" t="s">
        <v>5371</v>
      </c>
      <c r="C933" s="111">
        <v>-3.9051842000000003E-2</v>
      </c>
      <c r="D933" s="4" t="s">
        <v>1093</v>
      </c>
      <c r="E933" s="335">
        <v>5365</v>
      </c>
      <c r="F933" s="385">
        <v>3.2514749999999998E-4</v>
      </c>
      <c r="G933" s="4" t="s">
        <v>1093</v>
      </c>
      <c r="H933" s="99">
        <v>-4.7914817999999998E-2</v>
      </c>
      <c r="I933" s="217">
        <v>1.2343139999999999E-4</v>
      </c>
    </row>
    <row r="934" spans="1:9" ht="22.5" customHeight="1" x14ac:dyDescent="0.2">
      <c r="A934" s="94" t="s">
        <v>2053</v>
      </c>
      <c r="B934" s="408" t="s">
        <v>5372</v>
      </c>
      <c r="C934" s="111">
        <v>1.2040637200000001E-2</v>
      </c>
      <c r="D934" s="4" t="s">
        <v>1093</v>
      </c>
      <c r="E934" s="335">
        <v>7676</v>
      </c>
      <c r="F934" s="385">
        <v>4.6520639999999999E-4</v>
      </c>
      <c r="G934" s="4" t="s">
        <v>1093</v>
      </c>
      <c r="H934" s="99">
        <v>-4.8704919999999999E-2</v>
      </c>
      <c r="I934" s="217">
        <v>1.796612E-4</v>
      </c>
    </row>
    <row r="935" spans="1:9" ht="22.5" customHeight="1" x14ac:dyDescent="0.2">
      <c r="A935" s="94" t="s">
        <v>2054</v>
      </c>
      <c r="B935" s="408" t="s">
        <v>5373</v>
      </c>
      <c r="C935" s="111">
        <v>9.4195519300000002E-2</v>
      </c>
      <c r="D935" s="4" t="s">
        <v>1093</v>
      </c>
      <c r="E935" s="335">
        <v>1987</v>
      </c>
      <c r="F935" s="385">
        <v>1.2042279999999999E-4</v>
      </c>
      <c r="G935" s="4" t="s">
        <v>1093</v>
      </c>
      <c r="H935" s="99">
        <v>-7.5383899000000004E-2</v>
      </c>
      <c r="I935" s="217">
        <v>7.4058800000000003E-5</v>
      </c>
    </row>
    <row r="936" spans="1:9" ht="22.5" customHeight="1" x14ac:dyDescent="0.2">
      <c r="A936" s="94" t="s">
        <v>2055</v>
      </c>
      <c r="B936" s="408" t="s">
        <v>5374</v>
      </c>
      <c r="C936" s="111">
        <v>4.93256974E-2</v>
      </c>
      <c r="D936" s="4" t="s">
        <v>1093</v>
      </c>
      <c r="E936" s="335">
        <v>5375</v>
      </c>
      <c r="F936" s="385">
        <v>3.2575349999999998E-4</v>
      </c>
      <c r="G936" s="4" t="s">
        <v>1093</v>
      </c>
      <c r="H936" s="99">
        <v>-5.3697183000000002E-2</v>
      </c>
      <c r="I936" s="217">
        <v>1.394318E-4</v>
      </c>
    </row>
    <row r="937" spans="1:9" ht="22.5" customHeight="1" x14ac:dyDescent="0.2">
      <c r="A937" s="94" t="s">
        <v>2056</v>
      </c>
      <c r="B937" s="408" t="s">
        <v>5375</v>
      </c>
      <c r="C937" s="111">
        <v>-2.5422564000000002E-2</v>
      </c>
      <c r="D937" s="4" t="s">
        <v>1093</v>
      </c>
      <c r="E937" s="335">
        <v>12796</v>
      </c>
      <c r="F937" s="385">
        <v>7.755056E-4</v>
      </c>
      <c r="G937" s="4" t="s">
        <v>1093</v>
      </c>
      <c r="H937" s="99">
        <v>-9.7856739999999998E-2</v>
      </c>
      <c r="I937" s="217">
        <v>6.3452880000000004E-4</v>
      </c>
    </row>
    <row r="938" spans="1:9" ht="22.5" customHeight="1" x14ac:dyDescent="0.2">
      <c r="A938" s="94" t="s">
        <v>2057</v>
      </c>
      <c r="B938" s="408" t="s">
        <v>5376</v>
      </c>
      <c r="C938" s="111">
        <v>1.41756969E-2</v>
      </c>
      <c r="D938" s="4" t="s">
        <v>1093</v>
      </c>
      <c r="E938" s="335">
        <v>13505</v>
      </c>
      <c r="F938" s="385">
        <v>8.1847470000000005E-4</v>
      </c>
      <c r="G938" s="4" t="s">
        <v>1093</v>
      </c>
      <c r="H938" s="99">
        <v>-9.2466904000000003E-2</v>
      </c>
      <c r="I938" s="217">
        <v>6.2904289999999999E-4</v>
      </c>
    </row>
    <row r="939" spans="1:9" ht="22.5" customHeight="1" x14ac:dyDescent="0.2">
      <c r="A939" s="94" t="s">
        <v>2058</v>
      </c>
      <c r="B939" s="408" t="s">
        <v>5377</v>
      </c>
      <c r="C939" s="111">
        <v>1.8483110300000001E-2</v>
      </c>
      <c r="D939" s="4" t="s">
        <v>1093</v>
      </c>
      <c r="E939" s="335">
        <v>10416</v>
      </c>
      <c r="F939" s="385">
        <v>6.3126489999999996E-4</v>
      </c>
      <c r="G939" s="4" t="s">
        <v>1093</v>
      </c>
      <c r="H939" s="99">
        <v>-6.8836044999999998E-2</v>
      </c>
      <c r="I939" s="217">
        <v>3.5200800000000001E-4</v>
      </c>
    </row>
    <row r="940" spans="1:9" ht="22.5" customHeight="1" x14ac:dyDescent="0.2">
      <c r="A940" s="94" t="s">
        <v>2059</v>
      </c>
      <c r="B940" s="408" t="s">
        <v>5378</v>
      </c>
      <c r="C940" s="111">
        <v>3.8461538500000003E-2</v>
      </c>
      <c r="D940" s="4" t="s">
        <v>1093</v>
      </c>
      <c r="E940" s="335">
        <v>3804</v>
      </c>
      <c r="F940" s="385">
        <v>2.3054259999999999E-4</v>
      </c>
      <c r="G940" s="4" t="s">
        <v>1093</v>
      </c>
      <c r="H940" s="99">
        <v>-2.1604938000000001E-2</v>
      </c>
      <c r="I940" s="217">
        <v>3.84009E-5</v>
      </c>
    </row>
    <row r="941" spans="1:9" ht="22.5" customHeight="1" x14ac:dyDescent="0.2">
      <c r="A941" s="94" t="s">
        <v>2060</v>
      </c>
      <c r="B941" s="408" t="s">
        <v>5379</v>
      </c>
      <c r="C941" s="111">
        <v>7.0929420000000007E-2</v>
      </c>
      <c r="D941" s="4" t="s">
        <v>1093</v>
      </c>
      <c r="E941" s="335">
        <v>12028</v>
      </c>
      <c r="F941" s="385">
        <v>7.2896069999999998E-4</v>
      </c>
      <c r="G941" s="4" t="s">
        <v>1093</v>
      </c>
      <c r="H941" s="99">
        <v>-1.8923328E-2</v>
      </c>
      <c r="I941" s="217">
        <v>1.060596E-4</v>
      </c>
    </row>
    <row r="942" spans="1:9" ht="22.5" customHeight="1" x14ac:dyDescent="0.2">
      <c r="A942" s="94" t="s">
        <v>2061</v>
      </c>
      <c r="B942" s="408" t="s">
        <v>5380</v>
      </c>
      <c r="C942" s="111">
        <v>-3.4349442000000001E-2</v>
      </c>
      <c r="D942" s="4" t="s">
        <v>1093</v>
      </c>
      <c r="E942" s="335">
        <v>5423</v>
      </c>
      <c r="F942" s="385">
        <v>3.2866260000000001E-4</v>
      </c>
      <c r="G942" s="4" t="s">
        <v>1093</v>
      </c>
      <c r="H942" s="99">
        <v>-0.16492146599999999</v>
      </c>
      <c r="I942" s="217">
        <v>4.896112E-4</v>
      </c>
    </row>
    <row r="943" spans="1:9" ht="22.5" customHeight="1" x14ac:dyDescent="0.2">
      <c r="A943" s="94" t="s">
        <v>2062</v>
      </c>
      <c r="B943" s="408" t="s">
        <v>5381</v>
      </c>
      <c r="C943" s="111">
        <v>8.8573959999999996E-4</v>
      </c>
      <c r="D943" s="4" t="s">
        <v>1093</v>
      </c>
      <c r="E943" s="335">
        <v>3332</v>
      </c>
      <c r="F943" s="385">
        <v>2.0193690000000001E-4</v>
      </c>
      <c r="G943" s="4" t="s">
        <v>1093</v>
      </c>
      <c r="H943" s="99">
        <v>-1.7109144999999999E-2</v>
      </c>
      <c r="I943" s="217">
        <v>2.6514899999999999E-5</v>
      </c>
    </row>
    <row r="944" spans="1:9" ht="22.5" customHeight="1" x14ac:dyDescent="0.2">
      <c r="A944" s="94" t="s">
        <v>2063</v>
      </c>
      <c r="B944" s="408" t="s">
        <v>5382</v>
      </c>
      <c r="C944" s="111">
        <v>3.7582332400000001E-2</v>
      </c>
      <c r="D944" s="4" t="s">
        <v>1093</v>
      </c>
      <c r="E944" s="335">
        <v>2594</v>
      </c>
      <c r="F944" s="385">
        <v>1.5721020000000001E-4</v>
      </c>
      <c r="G944" s="4" t="s">
        <v>1093</v>
      </c>
      <c r="H944" s="99">
        <v>-3.1366692000000002E-2</v>
      </c>
      <c r="I944" s="217">
        <v>3.84009E-5</v>
      </c>
    </row>
    <row r="945" spans="1:9" ht="22.5" customHeight="1" x14ac:dyDescent="0.2">
      <c r="A945" s="94" t="s">
        <v>2064</v>
      </c>
      <c r="B945" s="408" t="s">
        <v>5383</v>
      </c>
      <c r="C945" s="111">
        <v>-9.3418259000000003E-2</v>
      </c>
      <c r="D945" s="4" t="s">
        <v>1093</v>
      </c>
      <c r="E945" s="335">
        <v>842</v>
      </c>
      <c r="F945" s="385">
        <v>5.1029699999999997E-5</v>
      </c>
      <c r="G945" s="4" t="s">
        <v>1093</v>
      </c>
      <c r="H945" s="99">
        <v>-1.4051522E-2</v>
      </c>
      <c r="I945" s="217">
        <v>5.4858396999999997E-6</v>
      </c>
    </row>
    <row r="946" spans="1:9" ht="22.5" customHeight="1" x14ac:dyDescent="0.2">
      <c r="A946" s="94" t="s">
        <v>2065</v>
      </c>
      <c r="B946" s="408" t="s">
        <v>5384</v>
      </c>
      <c r="C946" s="111">
        <v>1.90792202E-2</v>
      </c>
      <c r="D946" s="4" t="s">
        <v>1093</v>
      </c>
      <c r="E946" s="335">
        <v>1852</v>
      </c>
      <c r="F946" s="385">
        <v>1.12241E-4</v>
      </c>
      <c r="G946" s="4" t="s">
        <v>1093</v>
      </c>
      <c r="H946" s="99">
        <v>-0.24623524599999999</v>
      </c>
      <c r="I946" s="217">
        <v>2.7657780000000002E-4</v>
      </c>
    </row>
    <row r="947" spans="1:9" ht="22.5" customHeight="1" x14ac:dyDescent="0.2">
      <c r="A947" s="94" t="s">
        <v>2066</v>
      </c>
      <c r="B947" s="408" t="s">
        <v>5385</v>
      </c>
      <c r="C947" s="111">
        <v>-1.4308942999999999E-2</v>
      </c>
      <c r="D947" s="4" t="s">
        <v>1093</v>
      </c>
      <c r="E947" s="335">
        <v>2418</v>
      </c>
      <c r="F947" s="385">
        <v>1.465436E-4</v>
      </c>
      <c r="G947" s="4" t="s">
        <v>1093</v>
      </c>
      <c r="H947" s="99">
        <v>-0.202243484</v>
      </c>
      <c r="I947" s="217">
        <v>2.8023499999999999E-4</v>
      </c>
    </row>
    <row r="948" spans="1:9" ht="22.5" customHeight="1" x14ac:dyDescent="0.2">
      <c r="A948" s="94" t="s">
        <v>2067</v>
      </c>
      <c r="B948" s="408" t="s">
        <v>5386</v>
      </c>
      <c r="C948" s="111">
        <v>1.3620885399999999E-2</v>
      </c>
      <c r="D948" s="4" t="s">
        <v>1093</v>
      </c>
      <c r="E948" s="335">
        <v>862</v>
      </c>
      <c r="F948" s="385">
        <v>5.2241799999999998E-5</v>
      </c>
      <c r="G948" s="4" t="s">
        <v>1093</v>
      </c>
      <c r="H948" s="99">
        <v>-3.4714446000000003E-2</v>
      </c>
      <c r="I948" s="217">
        <v>1.41718E-5</v>
      </c>
    </row>
    <row r="949" spans="1:9" ht="22.5" customHeight="1" x14ac:dyDescent="0.2">
      <c r="A949" s="94" t="s">
        <v>2068</v>
      </c>
      <c r="B949" s="408" t="s">
        <v>5387</v>
      </c>
      <c r="C949" s="111">
        <v>-1.8348624000000001E-2</v>
      </c>
      <c r="D949" s="4" t="s">
        <v>1093</v>
      </c>
      <c r="E949" s="335">
        <v>398</v>
      </c>
      <c r="F949" s="385">
        <v>2.4120900000000001E-5</v>
      </c>
      <c r="G949" s="4" t="s">
        <v>1093</v>
      </c>
      <c r="H949" s="99">
        <v>-7.0093457999999997E-2</v>
      </c>
      <c r="I949" s="217">
        <v>1.3714600000000001E-5</v>
      </c>
    </row>
    <row r="950" spans="1:9" ht="22.5" customHeight="1" x14ac:dyDescent="0.2">
      <c r="A950" s="94" t="s">
        <v>2069</v>
      </c>
      <c r="B950" s="408" t="s">
        <v>5388</v>
      </c>
      <c r="C950" s="111">
        <v>-0.14285714299999999</v>
      </c>
      <c r="D950" s="4" t="s">
        <v>1093</v>
      </c>
      <c r="E950" s="335">
        <v>86</v>
      </c>
      <c r="F950" s="385">
        <v>5.2120567999999996E-6</v>
      </c>
      <c r="G950" s="4" t="s">
        <v>1093</v>
      </c>
      <c r="H950" s="99">
        <v>-0.104166667</v>
      </c>
      <c r="I950" s="217">
        <v>4.5715331000000004E-6</v>
      </c>
    </row>
    <row r="951" spans="1:9" ht="22.5" customHeight="1" x14ac:dyDescent="0.2">
      <c r="A951" s="94" t="s">
        <v>2070</v>
      </c>
      <c r="B951" s="408" t="s">
        <v>5389</v>
      </c>
      <c r="C951" s="111">
        <v>1.61040969E-2</v>
      </c>
      <c r="D951" s="4" t="s">
        <v>1093</v>
      </c>
      <c r="E951" s="335">
        <v>6483</v>
      </c>
      <c r="F951" s="385">
        <v>3.9290419999999998E-4</v>
      </c>
      <c r="G951" s="4" t="s">
        <v>1093</v>
      </c>
      <c r="H951" s="99">
        <v>-0.17801445399999999</v>
      </c>
      <c r="I951" s="217">
        <v>6.4184319999999997E-4</v>
      </c>
    </row>
    <row r="952" spans="1:9" ht="22.5" customHeight="1" x14ac:dyDescent="0.2">
      <c r="A952" s="94" t="s">
        <v>2071</v>
      </c>
      <c r="B952" s="408" t="s">
        <v>5390</v>
      </c>
      <c r="C952" s="111">
        <v>-2.1662605000000001E-2</v>
      </c>
      <c r="D952" s="4" t="s">
        <v>1093</v>
      </c>
      <c r="E952" s="335">
        <v>14918</v>
      </c>
      <c r="F952" s="385">
        <v>9.0410999999999996E-4</v>
      </c>
      <c r="G952" s="4" t="s">
        <v>1093</v>
      </c>
      <c r="H952" s="99">
        <v>-0.174204262</v>
      </c>
      <c r="I952" s="217">
        <v>1.4386615000000001E-3</v>
      </c>
    </row>
    <row r="953" spans="1:9" ht="22.5" customHeight="1" x14ac:dyDescent="0.2">
      <c r="A953" s="94" t="s">
        <v>2072</v>
      </c>
      <c r="B953" s="408" t="s">
        <v>5391</v>
      </c>
      <c r="C953" s="111">
        <v>-8.0852949999999993E-3</v>
      </c>
      <c r="D953" s="4" t="s">
        <v>1093</v>
      </c>
      <c r="E953" s="335">
        <v>10132</v>
      </c>
      <c r="F953" s="385">
        <v>6.1405300000000004E-4</v>
      </c>
      <c r="G953" s="4" t="s">
        <v>1093</v>
      </c>
      <c r="H953" s="99">
        <v>-9.2439986000000002E-2</v>
      </c>
      <c r="I953" s="217">
        <v>4.7178219999999998E-4</v>
      </c>
    </row>
    <row r="954" spans="1:9" ht="22.5" customHeight="1" x14ac:dyDescent="0.2">
      <c r="A954" s="94" t="s">
        <v>2073</v>
      </c>
      <c r="B954" s="408" t="s">
        <v>5392</v>
      </c>
      <c r="C954" s="111">
        <v>3.5532393999999998E-3</v>
      </c>
      <c r="D954" s="4" t="s">
        <v>1093</v>
      </c>
      <c r="E954" s="335">
        <v>7712</v>
      </c>
      <c r="F954" s="385">
        <v>4.6738820000000002E-4</v>
      </c>
      <c r="G954" s="4" t="s">
        <v>1093</v>
      </c>
      <c r="H954" s="99">
        <v>-8.9814705999999994E-2</v>
      </c>
      <c r="I954" s="217">
        <v>3.4789370000000002E-4</v>
      </c>
    </row>
    <row r="955" spans="1:9" ht="22.5" customHeight="1" x14ac:dyDescent="0.2">
      <c r="A955" s="94" t="s">
        <v>2074</v>
      </c>
      <c r="B955" s="408" t="s">
        <v>5393</v>
      </c>
      <c r="C955" s="111">
        <v>8.8998358E-2</v>
      </c>
      <c r="D955" s="4" t="s">
        <v>1093</v>
      </c>
      <c r="E955" s="335">
        <v>2906</v>
      </c>
      <c r="F955" s="385">
        <v>1.76119E-4</v>
      </c>
      <c r="G955" s="4" t="s">
        <v>1093</v>
      </c>
      <c r="H955" s="99">
        <v>-0.12364294300000001</v>
      </c>
      <c r="I955" s="217">
        <v>1.874329E-4</v>
      </c>
    </row>
    <row r="956" spans="1:9" ht="22.5" customHeight="1" x14ac:dyDescent="0.2">
      <c r="A956" s="94" t="s">
        <v>2075</v>
      </c>
      <c r="B956" s="408" t="s">
        <v>5394</v>
      </c>
      <c r="C956" s="111">
        <v>3.3307907400000003E-2</v>
      </c>
      <c r="D956" s="4" t="s">
        <v>1093</v>
      </c>
      <c r="E956" s="335">
        <v>18899</v>
      </c>
      <c r="F956" s="385">
        <v>1.1453798E-3</v>
      </c>
      <c r="G956" s="4" t="s">
        <v>1093</v>
      </c>
      <c r="H956" s="99">
        <v>-6.9931101999999995E-2</v>
      </c>
      <c r="I956" s="217">
        <v>6.4961480000000002E-4</v>
      </c>
    </row>
    <row r="957" spans="1:9" ht="22.5" customHeight="1" x14ac:dyDescent="0.2">
      <c r="A957" s="94" t="s">
        <v>2076</v>
      </c>
      <c r="B957" s="408" t="s">
        <v>5395</v>
      </c>
      <c r="C957" s="111">
        <v>1.6997167099999998E-2</v>
      </c>
      <c r="D957" s="4" t="s">
        <v>1093</v>
      </c>
      <c r="E957" s="335">
        <v>332</v>
      </c>
      <c r="F957" s="385">
        <v>2.0120999999999999E-5</v>
      </c>
      <c r="G957" s="4" t="s">
        <v>1093</v>
      </c>
      <c r="H957" s="99">
        <v>-7.5208914000000002E-2</v>
      </c>
      <c r="I957" s="217">
        <v>1.23431E-5</v>
      </c>
    </row>
    <row r="958" spans="1:9" ht="22.5" customHeight="1" x14ac:dyDescent="0.2">
      <c r="A958" s="94" t="s">
        <v>2077</v>
      </c>
      <c r="B958" s="408" t="s">
        <v>5396</v>
      </c>
      <c r="C958" s="111">
        <v>0.16095890409999999</v>
      </c>
      <c r="D958" s="4" t="s">
        <v>1093</v>
      </c>
      <c r="E958" s="335">
        <v>309</v>
      </c>
      <c r="F958" s="385">
        <v>1.8726999999999999E-5</v>
      </c>
      <c r="G958" s="4" t="s">
        <v>1093</v>
      </c>
      <c r="H958" s="99">
        <v>-8.8495575000000007E-2</v>
      </c>
      <c r="I958" s="217">
        <v>1.3714600000000001E-5</v>
      </c>
    </row>
    <row r="959" spans="1:9" ht="22.5" customHeight="1" x14ac:dyDescent="0.2">
      <c r="A959" s="94" t="s">
        <v>2078</v>
      </c>
      <c r="B959" s="408" t="s">
        <v>5397</v>
      </c>
      <c r="C959" s="111">
        <v>0.26428571429999997</v>
      </c>
      <c r="D959" s="4" t="s">
        <v>1093</v>
      </c>
      <c r="E959" s="335">
        <v>151</v>
      </c>
      <c r="F959" s="385">
        <v>9.1514020000000006E-6</v>
      </c>
      <c r="G959" s="4" t="s">
        <v>1093</v>
      </c>
      <c r="H959" s="99">
        <v>-0.14689265500000001</v>
      </c>
      <c r="I959" s="217">
        <v>1.1885999999999999E-5</v>
      </c>
    </row>
    <row r="960" spans="1:9" ht="22.5" customHeight="1" x14ac:dyDescent="0.2">
      <c r="A960" s="94" t="s">
        <v>2079</v>
      </c>
      <c r="B960" s="408" t="s">
        <v>5398</v>
      </c>
      <c r="C960" s="111">
        <v>3.6363636400000003E-2</v>
      </c>
      <c r="D960" s="4" t="s">
        <v>1093</v>
      </c>
      <c r="E960" s="335">
        <v>60</v>
      </c>
      <c r="F960" s="385">
        <v>3.6363186999999999E-6</v>
      </c>
      <c r="G960" s="4" t="s">
        <v>1093</v>
      </c>
      <c r="H960" s="99">
        <v>5.2631578900000003E-2</v>
      </c>
      <c r="I960" s="217">
        <v>-1.3714600000000001E-6</v>
      </c>
    </row>
    <row r="961" spans="1:9" ht="22.5" customHeight="1" x14ac:dyDescent="0.2">
      <c r="A961" s="94" t="s">
        <v>2080</v>
      </c>
      <c r="B961" s="408" t="s">
        <v>5399</v>
      </c>
      <c r="C961" s="111">
        <v>-0.15116833599999999</v>
      </c>
      <c r="D961" s="4" t="s">
        <v>1093</v>
      </c>
      <c r="E961" s="335">
        <v>1393</v>
      </c>
      <c r="F961" s="385">
        <v>8.4423200000000002E-5</v>
      </c>
      <c r="G961" s="4" t="s">
        <v>1093</v>
      </c>
      <c r="H961" s="99">
        <v>-0.21741573</v>
      </c>
      <c r="I961" s="217">
        <v>1.769183E-4</v>
      </c>
    </row>
    <row r="962" spans="1:9" ht="22.5" customHeight="1" x14ac:dyDescent="0.2">
      <c r="A962" s="94" t="s">
        <v>2081</v>
      </c>
      <c r="B962" s="408" t="s">
        <v>5400</v>
      </c>
      <c r="C962" s="111">
        <v>2.3625843800000001E-2</v>
      </c>
      <c r="D962" s="4" t="s">
        <v>1093</v>
      </c>
      <c r="E962" s="335">
        <v>1901</v>
      </c>
      <c r="F962" s="385">
        <v>1.152107E-4</v>
      </c>
      <c r="G962" s="4" t="s">
        <v>1093</v>
      </c>
      <c r="H962" s="99">
        <v>-0.10456900600000001</v>
      </c>
      <c r="I962" s="217">
        <v>1.01488E-4</v>
      </c>
    </row>
    <row r="963" spans="1:9" ht="22.5" customHeight="1" x14ac:dyDescent="0.2">
      <c r="A963" s="94" t="s">
        <v>2082</v>
      </c>
      <c r="B963" s="408" t="s">
        <v>5401</v>
      </c>
      <c r="C963" s="111">
        <v>2.1778584399999999E-2</v>
      </c>
      <c r="D963" s="4" t="s">
        <v>1093</v>
      </c>
      <c r="E963" s="335">
        <v>1098</v>
      </c>
      <c r="F963" s="385">
        <v>6.6544600000000007E-5</v>
      </c>
      <c r="G963" s="4" t="s">
        <v>1093</v>
      </c>
      <c r="H963" s="99">
        <v>-2.4866784999999999E-2</v>
      </c>
      <c r="I963" s="217">
        <v>1.28003E-5</v>
      </c>
    </row>
    <row r="964" spans="1:9" ht="22.5" customHeight="1" x14ac:dyDescent="0.2">
      <c r="A964" s="94" t="s">
        <v>2083</v>
      </c>
      <c r="B964" s="408" t="s">
        <v>5402</v>
      </c>
      <c r="C964" s="111">
        <v>0.265625</v>
      </c>
      <c r="D964" s="4" t="s">
        <v>1093</v>
      </c>
      <c r="E964" s="335">
        <v>296</v>
      </c>
      <c r="F964" s="385">
        <v>1.7939199999999999E-5</v>
      </c>
      <c r="G964" s="4" t="s">
        <v>1093</v>
      </c>
      <c r="H964" s="99">
        <v>-8.6419753000000002E-2</v>
      </c>
      <c r="I964" s="217">
        <v>1.28003E-5</v>
      </c>
    </row>
    <row r="965" spans="1:9" ht="22.5" customHeight="1" x14ac:dyDescent="0.2">
      <c r="A965" s="94" t="s">
        <v>2084</v>
      </c>
      <c r="B965" s="408" t="s">
        <v>5403</v>
      </c>
      <c r="C965" s="111">
        <v>1.74804099E-2</v>
      </c>
      <c r="D965" s="4" t="s">
        <v>1093</v>
      </c>
      <c r="E965" s="335">
        <v>1373</v>
      </c>
      <c r="F965" s="385">
        <v>8.3211099999999993E-5</v>
      </c>
      <c r="G965" s="4" t="s">
        <v>1093</v>
      </c>
      <c r="H965" s="99">
        <v>-0.186611374</v>
      </c>
      <c r="I965" s="217">
        <v>1.4400329999999999E-4</v>
      </c>
    </row>
    <row r="966" spans="1:9" x14ac:dyDescent="0.2">
      <c r="A966" s="94" t="s">
        <v>2085</v>
      </c>
      <c r="B966" s="408" t="s">
        <v>5404</v>
      </c>
      <c r="C966" s="111">
        <v>-8.6132695999999995E-2</v>
      </c>
      <c r="D966" s="4" t="s">
        <v>1093</v>
      </c>
      <c r="E966" s="335">
        <v>11333</v>
      </c>
      <c r="F966" s="385">
        <v>6.8683999999999998E-4</v>
      </c>
      <c r="G966" s="4" t="s">
        <v>1093</v>
      </c>
      <c r="H966" s="99">
        <v>-0.25874812000000003</v>
      </c>
      <c r="I966" s="217">
        <v>1.8084984999999999E-3</v>
      </c>
    </row>
    <row r="967" spans="1:9" x14ac:dyDescent="0.2">
      <c r="A967" s="94" t="s">
        <v>2086</v>
      </c>
      <c r="B967" s="408" t="s">
        <v>5405</v>
      </c>
      <c r="C967" s="111">
        <v>-8.6217184000000002E-2</v>
      </c>
      <c r="D967" s="4" t="s">
        <v>1093</v>
      </c>
      <c r="E967" s="335">
        <v>5272</v>
      </c>
      <c r="F967" s="385">
        <v>3.1951119999999998E-4</v>
      </c>
      <c r="G967" s="4" t="s">
        <v>1093</v>
      </c>
      <c r="H967" s="99">
        <v>-0.13940581099999999</v>
      </c>
      <c r="I967" s="217">
        <v>3.904089E-4</v>
      </c>
    </row>
    <row r="968" spans="1:9" x14ac:dyDescent="0.2">
      <c r="A968" s="94" t="s">
        <v>2087</v>
      </c>
      <c r="B968" s="408" t="s">
        <v>5406</v>
      </c>
      <c r="C968" s="111">
        <v>-0.10538874500000001</v>
      </c>
      <c r="D968" s="4" t="s">
        <v>1093</v>
      </c>
      <c r="E968" s="335">
        <v>3948</v>
      </c>
      <c r="F968" s="385">
        <v>2.3926979999999999E-4</v>
      </c>
      <c r="G968" s="4" t="s">
        <v>1093</v>
      </c>
      <c r="H968" s="99">
        <v>-0.12247166</v>
      </c>
      <c r="I968" s="217">
        <v>2.5189150000000003E-4</v>
      </c>
    </row>
    <row r="969" spans="1:9" x14ac:dyDescent="0.2">
      <c r="A969" s="94" t="s">
        <v>2088</v>
      </c>
      <c r="B969" s="408" t="s">
        <v>5407</v>
      </c>
      <c r="C969" s="111">
        <v>-6.1371841000000003E-2</v>
      </c>
      <c r="D969" s="4" t="s">
        <v>1093</v>
      </c>
      <c r="E969" s="335">
        <v>252</v>
      </c>
      <c r="F969" s="385">
        <v>1.52725E-5</v>
      </c>
      <c r="G969" s="4" t="s">
        <v>1093</v>
      </c>
      <c r="H969" s="99">
        <v>-3.0769231000000001E-2</v>
      </c>
      <c r="I969" s="217">
        <v>3.6572264999999999E-6</v>
      </c>
    </row>
    <row r="970" spans="1:9" x14ac:dyDescent="0.2">
      <c r="A970" s="94" t="s">
        <v>2089</v>
      </c>
      <c r="B970" s="408" t="s">
        <v>5408</v>
      </c>
      <c r="C970" s="111">
        <v>3.3425017899999999E-2</v>
      </c>
      <c r="D970" s="4" t="s">
        <v>1093</v>
      </c>
      <c r="E970" s="335">
        <v>72947</v>
      </c>
      <c r="F970" s="385">
        <v>4.4209755999999999E-3</v>
      </c>
      <c r="G970" s="4" t="s">
        <v>1093</v>
      </c>
      <c r="H970" s="99">
        <v>-0.15585257199999999</v>
      </c>
      <c r="I970" s="217">
        <v>6.1569407000000003E-3</v>
      </c>
    </row>
    <row r="971" spans="1:9" ht="22.5" customHeight="1" x14ac:dyDescent="0.2">
      <c r="A971" s="94" t="s">
        <v>2090</v>
      </c>
      <c r="B971" s="408" t="s">
        <v>5409</v>
      </c>
      <c r="C971" s="111">
        <v>-8.7579617999999998E-2</v>
      </c>
      <c r="D971" s="4" t="s">
        <v>1093</v>
      </c>
      <c r="E971" s="335">
        <v>1610</v>
      </c>
      <c r="F971" s="385">
        <v>9.7574599999999999E-5</v>
      </c>
      <c r="G971" s="4" t="s">
        <v>1093</v>
      </c>
      <c r="H971" s="99">
        <v>-6.3408959000000001E-2</v>
      </c>
      <c r="I971" s="217">
        <v>4.9829700000000002E-5</v>
      </c>
    </row>
    <row r="972" spans="1:9" ht="22.5" customHeight="1" x14ac:dyDescent="0.2">
      <c r="A972" s="94" t="s">
        <v>2091</v>
      </c>
      <c r="B972" s="408" t="s">
        <v>5410</v>
      </c>
      <c r="C972" s="111">
        <v>-6.8945869000000007E-2</v>
      </c>
      <c r="D972" s="4" t="s">
        <v>1093</v>
      </c>
      <c r="E972" s="335">
        <v>1474</v>
      </c>
      <c r="F972" s="385">
        <v>8.9332200000000005E-5</v>
      </c>
      <c r="G972" s="4" t="s">
        <v>1093</v>
      </c>
      <c r="H972" s="99">
        <v>-9.7919217000000003E-2</v>
      </c>
      <c r="I972" s="217">
        <v>7.3144499999999997E-5</v>
      </c>
    </row>
    <row r="973" spans="1:9" ht="22.5" customHeight="1" x14ac:dyDescent="0.2">
      <c r="A973" s="94" t="s">
        <v>2092</v>
      </c>
      <c r="B973" s="408" t="s">
        <v>5411</v>
      </c>
      <c r="C973" s="111">
        <v>-3.7037037000000002E-2</v>
      </c>
      <c r="D973" s="4" t="s">
        <v>1093</v>
      </c>
      <c r="E973" s="335">
        <v>3162</v>
      </c>
      <c r="F973" s="385">
        <v>1.9163399999999999E-4</v>
      </c>
      <c r="G973" s="4" t="s">
        <v>1093</v>
      </c>
      <c r="H973" s="99">
        <v>-6.4497041000000005E-2</v>
      </c>
      <c r="I973" s="217">
        <v>9.9659400000000003E-5</v>
      </c>
    </row>
    <row r="974" spans="1:9" ht="22.5" customHeight="1" x14ac:dyDescent="0.2">
      <c r="A974" s="94" t="s">
        <v>2093</v>
      </c>
      <c r="B974" s="408" t="s">
        <v>5412</v>
      </c>
      <c r="C974" s="111">
        <v>-3.4267912999999997E-2</v>
      </c>
      <c r="D974" s="4" t="s">
        <v>1093</v>
      </c>
      <c r="E974" s="335">
        <v>1091</v>
      </c>
      <c r="F974" s="385">
        <v>6.6120399999999998E-5</v>
      </c>
      <c r="G974" s="4" t="s">
        <v>1093</v>
      </c>
      <c r="H974" s="99">
        <v>-0.12016129</v>
      </c>
      <c r="I974" s="217">
        <v>6.8115799999999996E-5</v>
      </c>
    </row>
    <row r="975" spans="1:9" ht="22.5" customHeight="1" x14ac:dyDescent="0.2">
      <c r="A975" s="94" t="s">
        <v>2094</v>
      </c>
      <c r="B975" s="408" t="s">
        <v>5413</v>
      </c>
      <c r="C975" s="111">
        <v>-2.8938907E-2</v>
      </c>
      <c r="D975" s="4" t="s">
        <v>1093</v>
      </c>
      <c r="E975" s="335">
        <v>1300</v>
      </c>
      <c r="F975" s="385">
        <v>7.8786899999999996E-5</v>
      </c>
      <c r="G975" s="4" t="s">
        <v>1093</v>
      </c>
      <c r="H975" s="99">
        <v>-0.139072848</v>
      </c>
      <c r="I975" s="217">
        <v>9.6002199999999994E-5</v>
      </c>
    </row>
    <row r="976" spans="1:9" x14ac:dyDescent="0.2">
      <c r="A976" s="94" t="s">
        <v>2095</v>
      </c>
      <c r="B976" s="408" t="s">
        <v>5414</v>
      </c>
      <c r="C976" s="111">
        <v>-2.5776216000000001E-2</v>
      </c>
      <c r="D976" s="4" t="s">
        <v>1093</v>
      </c>
      <c r="E976" s="335">
        <v>1310</v>
      </c>
      <c r="F976" s="385">
        <v>7.9393000000000004E-5</v>
      </c>
      <c r="G976" s="4" t="s">
        <v>1093</v>
      </c>
      <c r="H976" s="99">
        <v>-0.21226698699999999</v>
      </c>
      <c r="I976" s="217">
        <v>1.6137510000000001E-4</v>
      </c>
    </row>
    <row r="977" spans="1:9" x14ac:dyDescent="0.2">
      <c r="A977" s="94" t="s">
        <v>2096</v>
      </c>
      <c r="B977" s="408" t="s">
        <v>5415</v>
      </c>
      <c r="C977" s="111">
        <v>0.2272727273</v>
      </c>
      <c r="D977" s="4" t="s">
        <v>1093</v>
      </c>
      <c r="E977" s="335">
        <v>85</v>
      </c>
      <c r="F977" s="385">
        <v>5.1514515000000004E-6</v>
      </c>
      <c r="G977" s="4" t="s">
        <v>1093</v>
      </c>
      <c r="H977" s="99">
        <v>-0.21296296300000001</v>
      </c>
      <c r="I977" s="217">
        <v>1.0514500000000001E-5</v>
      </c>
    </row>
    <row r="978" spans="1:9" x14ac:dyDescent="0.2">
      <c r="A978" s="94" t="s">
        <v>2097</v>
      </c>
      <c r="B978" s="408" t="s">
        <v>5416</v>
      </c>
      <c r="C978" s="111">
        <v>0.6153846154</v>
      </c>
      <c r="D978" s="4" t="s">
        <v>1093</v>
      </c>
      <c r="E978" s="335">
        <v>12</v>
      </c>
      <c r="F978" s="385">
        <v>7.2726373999999998E-7</v>
      </c>
      <c r="G978" s="4" t="s">
        <v>1093</v>
      </c>
      <c r="H978" s="99">
        <v>-0.428571429</v>
      </c>
      <c r="I978" s="217">
        <v>4.1143798000000004E-6</v>
      </c>
    </row>
    <row r="979" spans="1:9" x14ac:dyDescent="0.2">
      <c r="A979" s="94" t="s">
        <v>2098</v>
      </c>
      <c r="B979" s="408" t="s">
        <v>5417</v>
      </c>
      <c r="C979" s="111">
        <v>0.77777777780000001</v>
      </c>
      <c r="D979" s="4" t="s">
        <v>1093</v>
      </c>
      <c r="E979" s="335">
        <v>12</v>
      </c>
      <c r="F979" s="385">
        <v>7.2726373999999998E-7</v>
      </c>
      <c r="G979" s="4" t="s">
        <v>1093</v>
      </c>
      <c r="H979" s="99">
        <v>-0.25</v>
      </c>
      <c r="I979" s="217">
        <v>1.8286132E-6</v>
      </c>
    </row>
    <row r="980" spans="1:9" x14ac:dyDescent="0.2">
      <c r="A980" s="94" t="s">
        <v>2099</v>
      </c>
      <c r="B980" s="408" t="s">
        <v>4091</v>
      </c>
      <c r="C980" s="111">
        <v>-8.3333332999999996E-2</v>
      </c>
      <c r="D980" s="4" t="s">
        <v>1093</v>
      </c>
      <c r="E980" s="335" t="s">
        <v>6906</v>
      </c>
      <c r="F980" s="385">
        <v>6.0605310999999996E-7</v>
      </c>
      <c r="G980" s="4" t="s">
        <v>1093</v>
      </c>
      <c r="H980" s="99">
        <v>-9.0909090999999997E-2</v>
      </c>
      <c r="I980" s="217">
        <v>4.5715330999999998E-7</v>
      </c>
    </row>
    <row r="981" spans="1:9" ht="22.5" customHeight="1" x14ac:dyDescent="0.2">
      <c r="A981" s="94" t="s">
        <v>2100</v>
      </c>
      <c r="B981" s="408" t="s">
        <v>4092</v>
      </c>
      <c r="C981" s="111">
        <v>1.8902463299999998E-2</v>
      </c>
      <c r="D981" s="4" t="s">
        <v>1093</v>
      </c>
      <c r="E981" s="335">
        <v>20462</v>
      </c>
      <c r="F981" s="385">
        <v>1.2401058999999999E-3</v>
      </c>
      <c r="G981" s="4" t="s">
        <v>1093</v>
      </c>
      <c r="H981" s="99">
        <v>-0.20082799600000001</v>
      </c>
      <c r="I981" s="217">
        <v>2.3506822999999999E-3</v>
      </c>
    </row>
    <row r="982" spans="1:9" ht="22.5" customHeight="1" x14ac:dyDescent="0.2">
      <c r="A982" s="94" t="s">
        <v>2101</v>
      </c>
      <c r="B982" s="408" t="s">
        <v>5418</v>
      </c>
      <c r="C982" s="111">
        <v>0.15079365080000001</v>
      </c>
      <c r="D982" s="4" t="s">
        <v>1093</v>
      </c>
      <c r="E982" s="335">
        <v>1393</v>
      </c>
      <c r="F982" s="385">
        <v>8.4423200000000002E-5</v>
      </c>
      <c r="G982" s="4" t="s">
        <v>1093</v>
      </c>
      <c r="H982" s="99">
        <v>0.3724137931</v>
      </c>
      <c r="I982" s="217">
        <v>-1.7280400000000001E-4</v>
      </c>
    </row>
    <row r="983" spans="1:9" x14ac:dyDescent="0.2">
      <c r="A983" s="94" t="s">
        <v>2102</v>
      </c>
      <c r="B983" s="408" t="s">
        <v>4093</v>
      </c>
      <c r="C983" s="111">
        <v>3.6046860899999998E-2</v>
      </c>
      <c r="D983" s="4" t="s">
        <v>1093</v>
      </c>
      <c r="E983" s="335">
        <v>6603</v>
      </c>
      <c r="F983" s="385">
        <v>4.0017690000000001E-4</v>
      </c>
      <c r="G983" s="4" t="s">
        <v>1093</v>
      </c>
      <c r="H983" s="99">
        <v>-4.2766019000000002E-2</v>
      </c>
      <c r="I983" s="217">
        <v>1.3486020000000001E-4</v>
      </c>
    </row>
    <row r="984" spans="1:9" ht="22.5" customHeight="1" x14ac:dyDescent="0.2">
      <c r="A984" s="94" t="s">
        <v>2103</v>
      </c>
      <c r="B984" s="408" t="s">
        <v>5419</v>
      </c>
      <c r="C984" s="111">
        <v>-1.8088799999999999E-2</v>
      </c>
      <c r="D984" s="4" t="s">
        <v>1093</v>
      </c>
      <c r="E984" s="335">
        <v>30062</v>
      </c>
      <c r="F984" s="385">
        <v>1.8219168999999999E-3</v>
      </c>
      <c r="G984" s="4" t="s">
        <v>1093</v>
      </c>
      <c r="H984" s="99">
        <v>-0.20086129</v>
      </c>
      <c r="I984" s="217">
        <v>3.4542504E-3</v>
      </c>
    </row>
    <row r="985" spans="1:9" ht="22.5" customHeight="1" x14ac:dyDescent="0.2">
      <c r="A985" s="94" t="s">
        <v>2104</v>
      </c>
      <c r="B985" s="408" t="s">
        <v>4094</v>
      </c>
      <c r="C985" s="111">
        <v>-7.0567198999999997E-2</v>
      </c>
      <c r="D985" s="4" t="s">
        <v>1093</v>
      </c>
      <c r="E985" s="335">
        <v>17287</v>
      </c>
      <c r="F985" s="385">
        <v>1.0476839999999999E-3</v>
      </c>
      <c r="G985" s="4" t="s">
        <v>1093</v>
      </c>
      <c r="H985" s="99">
        <v>-0.226567044</v>
      </c>
      <c r="I985" s="217">
        <v>2.3150242999999998E-3</v>
      </c>
    </row>
    <row r="986" spans="1:9" ht="22.5" customHeight="1" x14ac:dyDescent="0.2">
      <c r="A986" s="94" t="s">
        <v>2105</v>
      </c>
      <c r="B986" s="408" t="s">
        <v>5420</v>
      </c>
      <c r="C986" s="111">
        <v>-3.3202539999999999E-3</v>
      </c>
      <c r="D986" s="4" t="s">
        <v>1093</v>
      </c>
      <c r="E986" s="335">
        <v>6065</v>
      </c>
      <c r="F986" s="385">
        <v>3.6757119999999998E-4</v>
      </c>
      <c r="G986" s="4" t="s">
        <v>1093</v>
      </c>
      <c r="H986" s="99">
        <v>-8.1617202E-2</v>
      </c>
      <c r="I986" s="217">
        <v>2.4640559999999998E-4</v>
      </c>
    </row>
    <row r="987" spans="1:9" ht="22.5" customHeight="1" x14ac:dyDescent="0.2">
      <c r="A987" s="94" t="s">
        <v>2106</v>
      </c>
      <c r="B987" s="408" t="s">
        <v>5421</v>
      </c>
      <c r="C987" s="111">
        <v>1.34103569E-2</v>
      </c>
      <c r="D987" s="4" t="s">
        <v>1093</v>
      </c>
      <c r="E987" s="335">
        <v>4427</v>
      </c>
      <c r="F987" s="385">
        <v>2.6829970000000002E-4</v>
      </c>
      <c r="G987" s="4" t="s">
        <v>1093</v>
      </c>
      <c r="H987" s="99">
        <v>-9.8737784999999995E-2</v>
      </c>
      <c r="I987" s="217">
        <v>2.217194E-4</v>
      </c>
    </row>
    <row r="988" spans="1:9" ht="22.5" customHeight="1" x14ac:dyDescent="0.2">
      <c r="A988" s="94" t="s">
        <v>2107</v>
      </c>
      <c r="B988" s="408" t="s">
        <v>5422</v>
      </c>
      <c r="C988" s="111">
        <v>-2.0332089999999998E-3</v>
      </c>
      <c r="D988" s="4" t="s">
        <v>1093</v>
      </c>
      <c r="E988" s="335">
        <v>2625</v>
      </c>
      <c r="F988" s="385">
        <v>1.590889E-4</v>
      </c>
      <c r="G988" s="4" t="s">
        <v>1093</v>
      </c>
      <c r="H988" s="99">
        <v>-0.108658744</v>
      </c>
      <c r="I988" s="217">
        <v>1.462891E-4</v>
      </c>
    </row>
    <row r="989" spans="1:9" ht="22.5" customHeight="1" x14ac:dyDescent="0.2">
      <c r="A989" s="94" t="s">
        <v>2108</v>
      </c>
      <c r="B989" s="408" t="s">
        <v>5423</v>
      </c>
      <c r="C989" s="111">
        <v>-3.9522997999999997E-2</v>
      </c>
      <c r="D989" s="4" t="s">
        <v>1093</v>
      </c>
      <c r="E989" s="335">
        <v>2484</v>
      </c>
      <c r="F989" s="385">
        <v>1.5054360000000001E-4</v>
      </c>
      <c r="G989" s="4" t="s">
        <v>1093</v>
      </c>
      <c r="H989" s="99">
        <v>-0.118836467</v>
      </c>
      <c r="I989" s="217">
        <v>1.531464E-4</v>
      </c>
    </row>
    <row r="990" spans="1:9" ht="22.5" customHeight="1" x14ac:dyDescent="0.2">
      <c r="A990" s="94" t="s">
        <v>2109</v>
      </c>
      <c r="B990" s="408" t="s">
        <v>5424</v>
      </c>
      <c r="C990" s="111">
        <v>-2.2152771000000002E-2</v>
      </c>
      <c r="D990" s="4" t="s">
        <v>1093</v>
      </c>
      <c r="E990" s="335">
        <v>8013</v>
      </c>
      <c r="F990" s="385">
        <v>4.856304E-4</v>
      </c>
      <c r="G990" s="4" t="s">
        <v>1093</v>
      </c>
      <c r="H990" s="99">
        <v>-0.246756909</v>
      </c>
      <c r="I990" s="217">
        <v>1.2000273999999999E-3</v>
      </c>
    </row>
    <row r="991" spans="1:9" ht="22.5" customHeight="1" x14ac:dyDescent="0.2">
      <c r="A991" s="94" t="s">
        <v>2110</v>
      </c>
      <c r="B991" s="408" t="s">
        <v>5425</v>
      </c>
      <c r="C991" s="111">
        <v>-1.6960651E-2</v>
      </c>
      <c r="D991" s="4" t="s">
        <v>1093</v>
      </c>
      <c r="E991" s="335">
        <v>1170</v>
      </c>
      <c r="F991" s="385">
        <v>7.0908200000000007E-5</v>
      </c>
      <c r="G991" s="4" t="s">
        <v>1093</v>
      </c>
      <c r="H991" s="99">
        <v>-0.19254658399999999</v>
      </c>
      <c r="I991" s="217">
        <v>1.2754579999999999E-4</v>
      </c>
    </row>
    <row r="992" spans="1:9" ht="22.5" customHeight="1" x14ac:dyDescent="0.2">
      <c r="A992" s="94" t="s">
        <v>2111</v>
      </c>
      <c r="B992" s="408" t="s">
        <v>5426</v>
      </c>
      <c r="C992" s="111">
        <v>-4.2465753000000002E-2</v>
      </c>
      <c r="D992" s="4" t="s">
        <v>1093</v>
      </c>
      <c r="E992" s="335">
        <v>578</v>
      </c>
      <c r="F992" s="385">
        <v>3.5029900000000002E-5</v>
      </c>
      <c r="G992" s="4" t="s">
        <v>1093</v>
      </c>
      <c r="H992" s="99">
        <v>-0.173104435</v>
      </c>
      <c r="I992" s="217">
        <v>5.5315600000000003E-5</v>
      </c>
    </row>
    <row r="993" spans="1:9" ht="22.5" customHeight="1" x14ac:dyDescent="0.2">
      <c r="A993" s="94" t="s">
        <v>2112</v>
      </c>
      <c r="B993" s="408" t="s">
        <v>5427</v>
      </c>
      <c r="C993" s="111">
        <v>9.6428571399999996E-2</v>
      </c>
      <c r="D993" s="4" t="s">
        <v>1093</v>
      </c>
      <c r="E993" s="335">
        <v>245</v>
      </c>
      <c r="F993" s="385">
        <v>1.48483E-5</v>
      </c>
      <c r="G993" s="4" t="s">
        <v>1093</v>
      </c>
      <c r="H993" s="99">
        <v>-0.20195439700000001</v>
      </c>
      <c r="I993" s="217">
        <v>2.8343500000000001E-5</v>
      </c>
    </row>
    <row r="994" spans="1:9" ht="22.5" customHeight="1" x14ac:dyDescent="0.2">
      <c r="A994" s="94" t="s">
        <v>2113</v>
      </c>
      <c r="B994" s="408" t="s">
        <v>5428</v>
      </c>
      <c r="C994" s="111">
        <v>-2.6127048999999999E-2</v>
      </c>
      <c r="D994" s="4" t="s">
        <v>1093</v>
      </c>
      <c r="E994" s="335">
        <v>1438</v>
      </c>
      <c r="F994" s="385">
        <v>8.7150400000000005E-5</v>
      </c>
      <c r="G994" s="4" t="s">
        <v>1093</v>
      </c>
      <c r="H994" s="99">
        <v>-0.24355602300000001</v>
      </c>
      <c r="I994" s="217">
        <v>2.1166199999999999E-4</v>
      </c>
    </row>
    <row r="995" spans="1:9" ht="22.5" customHeight="1" x14ac:dyDescent="0.2">
      <c r="A995" s="94" t="s">
        <v>2114</v>
      </c>
      <c r="B995" s="408" t="s">
        <v>5429</v>
      </c>
      <c r="C995" s="111">
        <v>-2.4411507999999998E-2</v>
      </c>
      <c r="D995" s="4" t="s">
        <v>1093</v>
      </c>
      <c r="E995" s="335">
        <v>921</v>
      </c>
      <c r="F995" s="385">
        <v>5.5817499999999999E-5</v>
      </c>
      <c r="G995" s="4" t="s">
        <v>1093</v>
      </c>
      <c r="H995" s="99">
        <v>-0.17694370000000001</v>
      </c>
      <c r="I995" s="217">
        <v>9.05164E-5</v>
      </c>
    </row>
    <row r="996" spans="1:9" ht="22.5" customHeight="1" x14ac:dyDescent="0.2">
      <c r="A996" s="94" t="s">
        <v>2115</v>
      </c>
      <c r="B996" s="408" t="s">
        <v>5430</v>
      </c>
      <c r="C996" s="111">
        <v>0.1538461538</v>
      </c>
      <c r="D996" s="4" t="s">
        <v>1093</v>
      </c>
      <c r="E996" s="335">
        <v>143</v>
      </c>
      <c r="F996" s="385">
        <v>8.6665595000000002E-6</v>
      </c>
      <c r="G996" s="4" t="s">
        <v>1093</v>
      </c>
      <c r="H996" s="99">
        <v>5.9259259299999999E-2</v>
      </c>
      <c r="I996" s="217">
        <v>-3.6572260000000002E-6</v>
      </c>
    </row>
    <row r="997" spans="1:9" ht="22.5" customHeight="1" x14ac:dyDescent="0.2">
      <c r="A997" s="94" t="s">
        <v>2116</v>
      </c>
      <c r="B997" s="408" t="s">
        <v>5431</v>
      </c>
      <c r="C997" s="111">
        <v>-0.102564103</v>
      </c>
      <c r="D997" s="4" t="s">
        <v>1093</v>
      </c>
      <c r="E997" s="335">
        <v>49</v>
      </c>
      <c r="F997" s="385">
        <v>2.9696603000000001E-6</v>
      </c>
      <c r="G997" s="4" t="s">
        <v>1093</v>
      </c>
      <c r="H997" s="99">
        <v>0.4</v>
      </c>
      <c r="I997" s="217">
        <v>-6.4001459999999999E-6</v>
      </c>
    </row>
    <row r="998" spans="1:9" ht="22.5" customHeight="1" x14ac:dyDescent="0.2">
      <c r="A998" s="94" t="s">
        <v>2117</v>
      </c>
      <c r="B998" s="408" t="s">
        <v>5432</v>
      </c>
      <c r="C998" s="111">
        <v>-0.25</v>
      </c>
      <c r="D998" s="4" t="s">
        <v>1093</v>
      </c>
      <c r="E998" s="335">
        <v>41</v>
      </c>
      <c r="F998" s="385">
        <v>2.4848178000000001E-6</v>
      </c>
      <c r="G998" s="4" t="s">
        <v>1093</v>
      </c>
      <c r="H998" s="99">
        <v>0.24242424239999999</v>
      </c>
      <c r="I998" s="217">
        <v>-3.6572260000000002E-6</v>
      </c>
    </row>
    <row r="999" spans="1:9" ht="33.75" customHeight="1" x14ac:dyDescent="0.2">
      <c r="A999" s="94" t="s">
        <v>2118</v>
      </c>
      <c r="B999" s="408" t="s">
        <v>5433</v>
      </c>
      <c r="C999" s="111">
        <v>-4.0462428000000002E-2</v>
      </c>
      <c r="D999" s="4" t="s">
        <v>1093</v>
      </c>
      <c r="E999" s="335">
        <v>285</v>
      </c>
      <c r="F999" s="385">
        <v>1.7272500000000001E-5</v>
      </c>
      <c r="G999" s="4" t="s">
        <v>1093</v>
      </c>
      <c r="H999" s="99">
        <v>-0.141566265</v>
      </c>
      <c r="I999" s="217">
        <v>2.1486200000000001E-5</v>
      </c>
    </row>
    <row r="1000" spans="1:9" ht="33.75" customHeight="1" x14ac:dyDescent="0.2">
      <c r="A1000" s="94" t="s">
        <v>2119</v>
      </c>
      <c r="B1000" s="408" t="s">
        <v>5434</v>
      </c>
      <c r="C1000" s="111">
        <v>-5.7591623000000002E-2</v>
      </c>
      <c r="D1000" s="4" t="s">
        <v>1093</v>
      </c>
      <c r="E1000" s="335">
        <v>147</v>
      </c>
      <c r="F1000" s="385">
        <v>8.9089808000000004E-6</v>
      </c>
      <c r="G1000" s="4" t="s">
        <v>1093</v>
      </c>
      <c r="H1000" s="99">
        <v>-0.18333333299999999</v>
      </c>
      <c r="I1000" s="217">
        <v>1.5086099999999999E-5</v>
      </c>
    </row>
    <row r="1001" spans="1:9" ht="33.75" customHeight="1" x14ac:dyDescent="0.2">
      <c r="A1001" s="94" t="s">
        <v>2120</v>
      </c>
      <c r="B1001" s="408" t="s">
        <v>5435</v>
      </c>
      <c r="C1001" s="111">
        <v>-8.3870968000000004E-2</v>
      </c>
      <c r="D1001" s="4" t="s">
        <v>1093</v>
      </c>
      <c r="E1001" s="335">
        <v>134</v>
      </c>
      <c r="F1001" s="385">
        <v>8.1211117000000006E-6</v>
      </c>
      <c r="G1001" s="4" t="s">
        <v>1093</v>
      </c>
      <c r="H1001" s="99">
        <v>-5.6338027999999998E-2</v>
      </c>
      <c r="I1001" s="217">
        <v>3.6572264999999999E-6</v>
      </c>
    </row>
    <row r="1002" spans="1:9" ht="33.75" customHeight="1" x14ac:dyDescent="0.2">
      <c r="A1002" s="94" t="s">
        <v>2121</v>
      </c>
      <c r="B1002" s="408" t="s">
        <v>5436</v>
      </c>
      <c r="C1002" s="111">
        <v>4.1095890400000001E-2</v>
      </c>
      <c r="D1002" s="4" t="s">
        <v>1093</v>
      </c>
      <c r="E1002" s="335">
        <v>69</v>
      </c>
      <c r="F1002" s="385">
        <v>4.1817665000000004E-6</v>
      </c>
      <c r="G1002" s="4" t="s">
        <v>1093</v>
      </c>
      <c r="H1002" s="99">
        <v>-9.2105263000000007E-2</v>
      </c>
      <c r="I1002" s="217">
        <v>3.2000730999999999E-6</v>
      </c>
    </row>
    <row r="1003" spans="1:9" ht="33.75" customHeight="1" x14ac:dyDescent="0.2">
      <c r="A1003" s="94" t="s">
        <v>2122</v>
      </c>
      <c r="B1003" s="408" t="s">
        <v>5437</v>
      </c>
      <c r="C1003" s="111">
        <v>5.7971014500000001E-2</v>
      </c>
      <c r="D1003" s="4" t="s">
        <v>1093</v>
      </c>
      <c r="E1003" s="335">
        <v>334</v>
      </c>
      <c r="F1003" s="385">
        <v>2.0242200000000001E-5</v>
      </c>
      <c r="G1003" s="4" t="s">
        <v>1093</v>
      </c>
      <c r="H1003" s="99">
        <v>-8.4931507000000003E-2</v>
      </c>
      <c r="I1003" s="217">
        <v>1.41718E-5</v>
      </c>
    </row>
    <row r="1004" spans="1:9" ht="33.75" customHeight="1" x14ac:dyDescent="0.2">
      <c r="A1004" s="94" t="s">
        <v>2123</v>
      </c>
      <c r="B1004" s="408" t="s">
        <v>5438</v>
      </c>
      <c r="C1004" s="111">
        <v>-0.156862745</v>
      </c>
      <c r="D1004" s="4" t="s">
        <v>1093</v>
      </c>
      <c r="E1004" s="335">
        <v>129</v>
      </c>
      <c r="F1004" s="385">
        <v>7.8180851999999994E-6</v>
      </c>
      <c r="G1004" s="4" t="s">
        <v>1093</v>
      </c>
      <c r="H1004" s="99">
        <v>0</v>
      </c>
      <c r="I1004" s="217">
        <v>0</v>
      </c>
    </row>
    <row r="1005" spans="1:9" ht="33.75" customHeight="1" x14ac:dyDescent="0.2">
      <c r="A1005" s="94" t="s">
        <v>2124</v>
      </c>
      <c r="B1005" s="408" t="s">
        <v>5439</v>
      </c>
      <c r="C1005" s="111">
        <v>-3.4782608999999999E-2</v>
      </c>
      <c r="D1005" s="4" t="s">
        <v>1093</v>
      </c>
      <c r="E1005" s="335">
        <v>106</v>
      </c>
      <c r="F1005" s="385">
        <v>6.4241629999999999E-6</v>
      </c>
      <c r="G1005" s="4" t="s">
        <v>1093</v>
      </c>
      <c r="H1005" s="99">
        <v>-4.5045044999999999E-2</v>
      </c>
      <c r="I1005" s="217">
        <v>2.2857664999999998E-6</v>
      </c>
    </row>
    <row r="1006" spans="1:9" ht="33.75" customHeight="1" x14ac:dyDescent="0.2">
      <c r="A1006" s="94" t="s">
        <v>2125</v>
      </c>
      <c r="B1006" s="408" t="s">
        <v>5440</v>
      </c>
      <c r="C1006" s="111">
        <v>3.9682539699999998E-2</v>
      </c>
      <c r="D1006" s="4" t="s">
        <v>1093</v>
      </c>
      <c r="E1006" s="335">
        <v>124</v>
      </c>
      <c r="F1006" s="385">
        <v>7.5150586E-6</v>
      </c>
      <c r="G1006" s="4" t="s">
        <v>1093</v>
      </c>
      <c r="H1006" s="99">
        <v>-5.3435114999999998E-2</v>
      </c>
      <c r="I1006" s="217">
        <v>3.2000730999999999E-6</v>
      </c>
    </row>
    <row r="1007" spans="1:9" ht="22.5" customHeight="1" x14ac:dyDescent="0.2">
      <c r="A1007" s="94" t="s">
        <v>2126</v>
      </c>
      <c r="B1007" s="408" t="s">
        <v>5441</v>
      </c>
      <c r="C1007" s="111">
        <v>-2.5423728999999999E-2</v>
      </c>
      <c r="D1007" s="4" t="s">
        <v>1093</v>
      </c>
      <c r="E1007" s="335">
        <v>129</v>
      </c>
      <c r="F1007" s="385">
        <v>7.8180851999999994E-6</v>
      </c>
      <c r="G1007" s="4" t="s">
        <v>1093</v>
      </c>
      <c r="H1007" s="99">
        <v>0.12173913040000001</v>
      </c>
      <c r="I1007" s="217">
        <v>-6.4001459999999999E-6</v>
      </c>
    </row>
    <row r="1008" spans="1:9" ht="22.5" customHeight="1" x14ac:dyDescent="0.2">
      <c r="A1008" s="94" t="s">
        <v>2127</v>
      </c>
      <c r="B1008" s="408" t="s">
        <v>5442</v>
      </c>
      <c r="C1008" s="111">
        <v>-9.5588234999999994E-2</v>
      </c>
      <c r="D1008" s="4" t="s">
        <v>1093</v>
      </c>
      <c r="E1008" s="335">
        <v>116</v>
      </c>
      <c r="F1008" s="385">
        <v>7.0302160999999996E-6</v>
      </c>
      <c r="G1008" s="4" t="s">
        <v>1093</v>
      </c>
      <c r="H1008" s="99">
        <v>-5.6910569000000001E-2</v>
      </c>
      <c r="I1008" s="217">
        <v>3.2000730999999999E-6</v>
      </c>
    </row>
    <row r="1009" spans="1:9" ht="22.5" customHeight="1" x14ac:dyDescent="0.2">
      <c r="A1009" s="94" t="s">
        <v>2128</v>
      </c>
      <c r="B1009" s="408" t="s">
        <v>5443</v>
      </c>
      <c r="C1009" s="111">
        <v>-0.104803493</v>
      </c>
      <c r="D1009" s="4" t="s">
        <v>1093</v>
      </c>
      <c r="E1009" s="335">
        <v>210</v>
      </c>
      <c r="F1009" s="385">
        <v>1.2727100000000001E-5</v>
      </c>
      <c r="G1009" s="4" t="s">
        <v>1093</v>
      </c>
      <c r="H1009" s="99">
        <v>2.4390243900000001E-2</v>
      </c>
      <c r="I1009" s="217">
        <v>-2.2857669999999999E-6</v>
      </c>
    </row>
    <row r="1010" spans="1:9" ht="22.5" customHeight="1" x14ac:dyDescent="0.2">
      <c r="A1010" s="94" t="s">
        <v>2129</v>
      </c>
      <c r="B1010" s="408" t="s">
        <v>5444</v>
      </c>
      <c r="C1010" s="111">
        <v>5.9880239500000002E-2</v>
      </c>
      <c r="D1010" s="4" t="s">
        <v>1093</v>
      </c>
      <c r="E1010" s="335">
        <v>172</v>
      </c>
      <c r="F1010" s="385">
        <v>1.0424100000000001E-5</v>
      </c>
      <c r="G1010" s="4" t="s">
        <v>1093</v>
      </c>
      <c r="H1010" s="99">
        <v>-2.8248588000000002E-2</v>
      </c>
      <c r="I1010" s="217">
        <v>2.2857664999999998E-6</v>
      </c>
    </row>
    <row r="1011" spans="1:9" ht="33.75" customHeight="1" x14ac:dyDescent="0.2">
      <c r="A1011" s="94" t="s">
        <v>2130</v>
      </c>
      <c r="B1011" s="408" t="s">
        <v>5445</v>
      </c>
      <c r="C1011" s="111">
        <v>-2.5300442999999999E-2</v>
      </c>
      <c r="D1011" s="4" t="s">
        <v>1093</v>
      </c>
      <c r="E1011" s="335">
        <v>1660</v>
      </c>
      <c r="F1011" s="385">
        <v>1.006048E-4</v>
      </c>
      <c r="G1011" s="4" t="s">
        <v>1093</v>
      </c>
      <c r="H1011" s="99">
        <v>7.72225827E-2</v>
      </c>
      <c r="I1011" s="217">
        <v>-5.4401000000000003E-5</v>
      </c>
    </row>
    <row r="1012" spans="1:9" ht="33.75" customHeight="1" x14ac:dyDescent="0.2">
      <c r="A1012" s="94" t="s">
        <v>2131</v>
      </c>
      <c r="B1012" s="408" t="s">
        <v>5446</v>
      </c>
      <c r="C1012" s="111">
        <v>4.8484848499999997E-2</v>
      </c>
      <c r="D1012" s="4" t="s">
        <v>1093</v>
      </c>
      <c r="E1012" s="335">
        <v>2998</v>
      </c>
      <c r="F1012" s="385">
        <v>1.8169470000000001E-4</v>
      </c>
      <c r="G1012" s="4" t="s">
        <v>1093</v>
      </c>
      <c r="H1012" s="99">
        <v>-3.7251123999999997E-2</v>
      </c>
      <c r="I1012" s="217">
        <v>5.3029799999999998E-5</v>
      </c>
    </row>
    <row r="1013" spans="1:9" ht="33.75" customHeight="1" x14ac:dyDescent="0.2">
      <c r="A1013" s="94" t="s">
        <v>2132</v>
      </c>
      <c r="B1013" s="408" t="s">
        <v>5447</v>
      </c>
      <c r="C1013" s="111">
        <v>-1.4721724E-2</v>
      </c>
      <c r="D1013" s="4" t="s">
        <v>1093</v>
      </c>
      <c r="E1013" s="335">
        <v>2591</v>
      </c>
      <c r="F1013" s="385">
        <v>1.570284E-4</v>
      </c>
      <c r="G1013" s="4" t="s">
        <v>1093</v>
      </c>
      <c r="H1013" s="99">
        <v>-5.5758017E-2</v>
      </c>
      <c r="I1013" s="217">
        <v>6.9944500000000001E-5</v>
      </c>
    </row>
    <row r="1014" spans="1:9" ht="33.75" customHeight="1" x14ac:dyDescent="0.2">
      <c r="A1014" s="94" t="s">
        <v>2133</v>
      </c>
      <c r="B1014" s="408" t="s">
        <v>5448</v>
      </c>
      <c r="C1014" s="111">
        <v>6.8312284700000003E-2</v>
      </c>
      <c r="D1014" s="4" t="s">
        <v>1093</v>
      </c>
      <c r="E1014" s="335">
        <v>1645</v>
      </c>
      <c r="F1014" s="385">
        <v>9.9695699999999995E-5</v>
      </c>
      <c r="G1014" s="4" t="s">
        <v>1093</v>
      </c>
      <c r="H1014" s="99">
        <v>-0.116066631</v>
      </c>
      <c r="I1014" s="217">
        <v>9.8745099999999998E-5</v>
      </c>
    </row>
    <row r="1015" spans="1:9" ht="33.75" customHeight="1" x14ac:dyDescent="0.2">
      <c r="A1015" s="94" t="s">
        <v>2134</v>
      </c>
      <c r="B1015" s="408" t="s">
        <v>5449</v>
      </c>
      <c r="C1015" s="111">
        <v>7.4138937500000002E-2</v>
      </c>
      <c r="D1015" s="4" t="s">
        <v>1093</v>
      </c>
      <c r="E1015" s="335">
        <v>1946</v>
      </c>
      <c r="F1015" s="385">
        <v>1.179379E-4</v>
      </c>
      <c r="G1015" s="4" t="s">
        <v>1093</v>
      </c>
      <c r="H1015" s="99">
        <v>5.7608695699999997E-2</v>
      </c>
      <c r="I1015" s="217">
        <v>-4.8458000000000003E-5</v>
      </c>
    </row>
    <row r="1016" spans="1:9" ht="33.75" customHeight="1" x14ac:dyDescent="0.2">
      <c r="A1016" s="94" t="s">
        <v>2135</v>
      </c>
      <c r="B1016" s="408" t="s">
        <v>5450</v>
      </c>
      <c r="C1016" s="111">
        <v>5.9793814399999999E-2</v>
      </c>
      <c r="D1016" s="4" t="s">
        <v>1093</v>
      </c>
      <c r="E1016" s="335">
        <v>926</v>
      </c>
      <c r="F1016" s="385">
        <v>5.6120499999999999E-5</v>
      </c>
      <c r="G1016" s="4" t="s">
        <v>1093</v>
      </c>
      <c r="H1016" s="99">
        <v>-9.9221790000000004E-2</v>
      </c>
      <c r="I1016" s="217">
        <v>4.6629599999999998E-5</v>
      </c>
    </row>
    <row r="1017" spans="1:9" ht="33.75" customHeight="1" x14ac:dyDescent="0.2">
      <c r="A1017" s="94" t="s">
        <v>2136</v>
      </c>
      <c r="B1017" s="408" t="s">
        <v>5451</v>
      </c>
      <c r="C1017" s="111">
        <v>5.6010929000000001E-2</v>
      </c>
      <c r="D1017" s="4" t="s">
        <v>1093</v>
      </c>
      <c r="E1017" s="335">
        <v>681</v>
      </c>
      <c r="F1017" s="385">
        <v>4.1272200000000001E-5</v>
      </c>
      <c r="G1017" s="4" t="s">
        <v>1093</v>
      </c>
      <c r="H1017" s="99">
        <v>-0.119016818</v>
      </c>
      <c r="I1017" s="217">
        <v>4.2058100000000003E-5</v>
      </c>
    </row>
    <row r="1018" spans="1:9" ht="33.75" customHeight="1" x14ac:dyDescent="0.2">
      <c r="A1018" s="94" t="s">
        <v>2137</v>
      </c>
      <c r="B1018" s="408" t="s">
        <v>5452</v>
      </c>
      <c r="C1018" s="111">
        <v>3.7174720999999999E-3</v>
      </c>
      <c r="D1018" s="4" t="s">
        <v>1093</v>
      </c>
      <c r="E1018" s="335">
        <v>497</v>
      </c>
      <c r="F1018" s="385">
        <v>3.0120800000000001E-5</v>
      </c>
      <c r="G1018" s="4" t="s">
        <v>1093</v>
      </c>
      <c r="H1018" s="99">
        <v>-7.9629630000000007E-2</v>
      </c>
      <c r="I1018" s="217">
        <v>1.96576E-5</v>
      </c>
    </row>
    <row r="1019" spans="1:9" x14ac:dyDescent="0.2">
      <c r="A1019" s="94" t="s">
        <v>2138</v>
      </c>
      <c r="B1019" s="408" t="s">
        <v>5453</v>
      </c>
      <c r="C1019" s="111">
        <v>5.14705882E-2</v>
      </c>
      <c r="D1019" s="4" t="s">
        <v>1093</v>
      </c>
      <c r="E1019" s="335">
        <v>151</v>
      </c>
      <c r="F1019" s="385">
        <v>9.1514020000000006E-6</v>
      </c>
      <c r="G1019" s="4" t="s">
        <v>1093</v>
      </c>
      <c r="H1019" s="99">
        <v>5.5944055899999998E-2</v>
      </c>
      <c r="I1019" s="217">
        <v>-3.6572260000000002E-6</v>
      </c>
    </row>
    <row r="1020" spans="1:9" x14ac:dyDescent="0.2">
      <c r="A1020" s="94" t="s">
        <v>2139</v>
      </c>
      <c r="B1020" s="408" t="s">
        <v>5454</v>
      </c>
      <c r="C1020" s="111">
        <v>-2.7548209000000001E-2</v>
      </c>
      <c r="D1020" s="4" t="s">
        <v>1093</v>
      </c>
      <c r="E1020" s="335">
        <v>302</v>
      </c>
      <c r="F1020" s="385">
        <v>1.83028E-5</v>
      </c>
      <c r="G1020" s="4" t="s">
        <v>1093</v>
      </c>
      <c r="H1020" s="99">
        <v>-0.14447592100000001</v>
      </c>
      <c r="I1020" s="217">
        <v>2.3314799999999999E-5</v>
      </c>
    </row>
    <row r="1021" spans="1:9" x14ac:dyDescent="0.2">
      <c r="A1021" s="94" t="s">
        <v>2140</v>
      </c>
      <c r="B1021" s="408" t="s">
        <v>5455</v>
      </c>
      <c r="C1021" s="111">
        <v>5.2631578900000003E-2</v>
      </c>
      <c r="D1021" s="4" t="s">
        <v>1093</v>
      </c>
      <c r="E1021" s="335">
        <v>392</v>
      </c>
      <c r="F1021" s="385">
        <v>2.37573E-5</v>
      </c>
      <c r="G1021" s="4" t="s">
        <v>1093</v>
      </c>
      <c r="H1021" s="99">
        <v>-0.02</v>
      </c>
      <c r="I1021" s="217">
        <v>3.6572264999999999E-6</v>
      </c>
    </row>
    <row r="1022" spans="1:9" x14ac:dyDescent="0.2">
      <c r="A1022" s="94" t="s">
        <v>2141</v>
      </c>
      <c r="B1022" s="408" t="s">
        <v>5456</v>
      </c>
      <c r="C1022" s="111">
        <v>-2.0905923E-2</v>
      </c>
      <c r="D1022" s="4" t="s">
        <v>1093</v>
      </c>
      <c r="E1022" s="335">
        <v>212</v>
      </c>
      <c r="F1022" s="385">
        <v>1.28483E-5</v>
      </c>
      <c r="G1022" s="4" t="s">
        <v>1093</v>
      </c>
      <c r="H1022" s="99">
        <v>-0.24555160100000001</v>
      </c>
      <c r="I1022" s="217">
        <v>3.1543600000000001E-5</v>
      </c>
    </row>
    <row r="1023" spans="1:9" ht="22.5" customHeight="1" x14ac:dyDescent="0.2">
      <c r="A1023" s="94" t="s">
        <v>2142</v>
      </c>
      <c r="B1023" s="408" t="s">
        <v>5457</v>
      </c>
      <c r="C1023" s="111">
        <v>-1.6196954999999999E-2</v>
      </c>
      <c r="D1023" s="4" t="s">
        <v>1093</v>
      </c>
      <c r="E1023" s="335">
        <v>3135</v>
      </c>
      <c r="F1023" s="385">
        <v>1.8999770000000001E-4</v>
      </c>
      <c r="G1023" s="4" t="s">
        <v>1093</v>
      </c>
      <c r="H1023" s="99">
        <v>3.22686862E-2</v>
      </c>
      <c r="I1023" s="217">
        <v>-4.4801E-5</v>
      </c>
    </row>
    <row r="1024" spans="1:9" ht="22.5" customHeight="1" x14ac:dyDescent="0.2">
      <c r="A1024" s="94" t="s">
        <v>2143</v>
      </c>
      <c r="B1024" s="408" t="s">
        <v>5458</v>
      </c>
      <c r="C1024" s="111">
        <v>-1.120283E-2</v>
      </c>
      <c r="D1024" s="4" t="s">
        <v>1093</v>
      </c>
      <c r="E1024" s="335">
        <v>1673</v>
      </c>
      <c r="F1024" s="385">
        <v>1.013927E-4</v>
      </c>
      <c r="G1024" s="4" t="s">
        <v>1093</v>
      </c>
      <c r="H1024" s="99">
        <v>-2.3852119999999998E-3</v>
      </c>
      <c r="I1024" s="217">
        <v>1.8286132E-6</v>
      </c>
    </row>
    <row r="1025" spans="1:9" ht="22.5" customHeight="1" x14ac:dyDescent="0.2">
      <c r="A1025" s="94" t="s">
        <v>2144</v>
      </c>
      <c r="B1025" s="408" t="s">
        <v>5459</v>
      </c>
      <c r="C1025" s="111">
        <v>-1.8714402000000002E-2</v>
      </c>
      <c r="D1025" s="4" t="s">
        <v>1093</v>
      </c>
      <c r="E1025" s="335">
        <v>1237</v>
      </c>
      <c r="F1025" s="385">
        <v>7.4968800000000006E-5</v>
      </c>
      <c r="G1025" s="4" t="s">
        <v>1093</v>
      </c>
      <c r="H1025" s="99">
        <v>2.5704809299999999E-2</v>
      </c>
      <c r="I1025" s="217">
        <v>-1.4171999999999999E-5</v>
      </c>
    </row>
    <row r="1026" spans="1:9" ht="22.5" customHeight="1" x14ac:dyDescent="0.2">
      <c r="A1026" s="94" t="s">
        <v>2145</v>
      </c>
      <c r="B1026" s="408" t="s">
        <v>5460</v>
      </c>
      <c r="C1026" s="111">
        <v>1.3618676999999999E-2</v>
      </c>
      <c r="D1026" s="4" t="s">
        <v>1093</v>
      </c>
      <c r="E1026" s="335">
        <v>521</v>
      </c>
      <c r="F1026" s="385">
        <v>3.1575400000000003E-5</v>
      </c>
      <c r="G1026" s="4" t="s">
        <v>1093</v>
      </c>
      <c r="H1026" s="99">
        <v>0</v>
      </c>
      <c r="I1026" s="217">
        <v>0</v>
      </c>
    </row>
    <row r="1027" spans="1:9" ht="33.75" customHeight="1" x14ac:dyDescent="0.2">
      <c r="A1027" s="94" t="s">
        <v>2146</v>
      </c>
      <c r="B1027" s="408" t="s">
        <v>5461</v>
      </c>
      <c r="C1027" s="111">
        <v>-8.7234840000000001E-3</v>
      </c>
      <c r="D1027" s="4" t="s">
        <v>1093</v>
      </c>
      <c r="E1027" s="335">
        <v>15756</v>
      </c>
      <c r="F1027" s="385">
        <v>9.5489730000000001E-4</v>
      </c>
      <c r="G1027" s="4" t="s">
        <v>1093</v>
      </c>
      <c r="H1027" s="99">
        <v>-2.4691359999999998E-3</v>
      </c>
      <c r="I1027" s="217">
        <v>1.7829000000000002E-5</v>
      </c>
    </row>
    <row r="1028" spans="1:9" ht="33.75" customHeight="1" x14ac:dyDescent="0.2">
      <c r="A1028" s="94" t="s">
        <v>2147</v>
      </c>
      <c r="B1028" s="408" t="s">
        <v>5462</v>
      </c>
      <c r="C1028" s="111">
        <v>-9.1130010000000008E-3</v>
      </c>
      <c r="D1028" s="4" t="s">
        <v>1093</v>
      </c>
      <c r="E1028" s="335">
        <v>6562</v>
      </c>
      <c r="F1028" s="385">
        <v>3.9769209999999998E-4</v>
      </c>
      <c r="G1028" s="4" t="s">
        <v>1093</v>
      </c>
      <c r="H1028" s="99">
        <v>5.8246475000000002E-3</v>
      </c>
      <c r="I1028" s="217">
        <v>-1.7371999999999999E-5</v>
      </c>
    </row>
    <row r="1029" spans="1:9" ht="33.75" customHeight="1" x14ac:dyDescent="0.2">
      <c r="A1029" s="94" t="s">
        <v>2148</v>
      </c>
      <c r="B1029" s="408" t="s">
        <v>5463</v>
      </c>
      <c r="C1029" s="111">
        <v>8.0260847999999996E-3</v>
      </c>
      <c r="D1029" s="4" t="s">
        <v>1093</v>
      </c>
      <c r="E1029" s="335">
        <v>3885</v>
      </c>
      <c r="F1029" s="385">
        <v>2.3545160000000001E-4</v>
      </c>
      <c r="G1029" s="4" t="s">
        <v>1093</v>
      </c>
      <c r="H1029" s="99">
        <v>-3.3341626999999999E-2</v>
      </c>
      <c r="I1029" s="217">
        <v>6.1258499999999996E-5</v>
      </c>
    </row>
    <row r="1030" spans="1:9" ht="33.75" customHeight="1" x14ac:dyDescent="0.2">
      <c r="A1030" s="94" t="s">
        <v>2149</v>
      </c>
      <c r="B1030" s="408" t="s">
        <v>5464</v>
      </c>
      <c r="C1030" s="111">
        <v>3.5486160400000001E-2</v>
      </c>
      <c r="D1030" s="4" t="s">
        <v>1093</v>
      </c>
      <c r="E1030" s="335">
        <v>1358</v>
      </c>
      <c r="F1030" s="385">
        <v>8.2301999999999999E-5</v>
      </c>
      <c r="G1030" s="4" t="s">
        <v>1093</v>
      </c>
      <c r="H1030" s="99">
        <v>-6.9225496999999997E-2</v>
      </c>
      <c r="I1030" s="217">
        <v>4.6172499999999999E-5</v>
      </c>
    </row>
    <row r="1031" spans="1:9" ht="33.75" customHeight="1" x14ac:dyDescent="0.2">
      <c r="A1031" s="94" t="s">
        <v>2150</v>
      </c>
      <c r="B1031" s="408" t="s">
        <v>5465</v>
      </c>
      <c r="C1031" s="111">
        <v>-5.3727008999999999E-2</v>
      </c>
      <c r="D1031" s="4" t="s">
        <v>1093</v>
      </c>
      <c r="E1031" s="335">
        <v>27549</v>
      </c>
      <c r="F1031" s="385">
        <v>1.6696157E-3</v>
      </c>
      <c r="G1031" s="4" t="s">
        <v>1093</v>
      </c>
      <c r="H1031" s="99">
        <v>-0.119277494</v>
      </c>
      <c r="I1031" s="217">
        <v>1.7056389999999999E-3</v>
      </c>
    </row>
    <row r="1032" spans="1:9" ht="33.75" customHeight="1" x14ac:dyDescent="0.2">
      <c r="A1032" s="94" t="s">
        <v>2151</v>
      </c>
      <c r="B1032" s="408" t="s">
        <v>5466</v>
      </c>
      <c r="C1032" s="111">
        <v>-6.2015503999999999E-2</v>
      </c>
      <c r="D1032" s="4" t="s">
        <v>1093</v>
      </c>
      <c r="E1032" s="335">
        <v>3834</v>
      </c>
      <c r="F1032" s="385">
        <v>2.3236080000000001E-4</v>
      </c>
      <c r="G1032" s="4" t="s">
        <v>1093</v>
      </c>
      <c r="H1032" s="99">
        <v>-0.119834711</v>
      </c>
      <c r="I1032" s="217">
        <v>2.3863399999999999E-4</v>
      </c>
    </row>
    <row r="1033" spans="1:9" ht="33.75" customHeight="1" x14ac:dyDescent="0.2">
      <c r="A1033" s="94" t="s">
        <v>2152</v>
      </c>
      <c r="B1033" s="408" t="s">
        <v>5467</v>
      </c>
      <c r="C1033" s="111">
        <v>-1.7630465000000001E-2</v>
      </c>
      <c r="D1033" s="4" t="s">
        <v>1093</v>
      </c>
      <c r="E1033" s="335">
        <v>1071</v>
      </c>
      <c r="F1033" s="385">
        <v>6.4908300000000003E-5</v>
      </c>
      <c r="G1033" s="4" t="s">
        <v>1093</v>
      </c>
      <c r="H1033" s="99">
        <v>-0.23115577900000001</v>
      </c>
      <c r="I1033" s="217">
        <v>1.4720339999999999E-4</v>
      </c>
    </row>
    <row r="1034" spans="1:9" ht="33.75" customHeight="1" x14ac:dyDescent="0.2">
      <c r="A1034" s="94" t="s">
        <v>2153</v>
      </c>
      <c r="B1034" s="408" t="s">
        <v>5468</v>
      </c>
      <c r="C1034" s="111">
        <v>1.8148820000000001E-3</v>
      </c>
      <c r="D1034" s="4" t="s">
        <v>1093</v>
      </c>
      <c r="E1034" s="335">
        <v>521</v>
      </c>
      <c r="F1034" s="385">
        <v>3.1575400000000003E-5</v>
      </c>
      <c r="G1034" s="4" t="s">
        <v>1093</v>
      </c>
      <c r="H1034" s="99">
        <v>-5.6159420000000002E-2</v>
      </c>
      <c r="I1034" s="217">
        <v>1.41718E-5</v>
      </c>
    </row>
    <row r="1035" spans="1:9" ht="33.75" customHeight="1" x14ac:dyDescent="0.2">
      <c r="A1035" s="94" t="s">
        <v>2154</v>
      </c>
      <c r="B1035" s="408" t="s">
        <v>5469</v>
      </c>
      <c r="C1035" s="111">
        <v>3.6553067600000003E-2</v>
      </c>
      <c r="D1035" s="4" t="s">
        <v>1093</v>
      </c>
      <c r="E1035" s="335">
        <v>43238</v>
      </c>
      <c r="F1035" s="385">
        <v>2.6204524999999998E-3</v>
      </c>
      <c r="G1035" s="4" t="s">
        <v>1093</v>
      </c>
      <c r="H1035" s="99">
        <v>-8.6977637999999996E-2</v>
      </c>
      <c r="I1035" s="217">
        <v>1.8830145000000001E-3</v>
      </c>
    </row>
    <row r="1036" spans="1:9" ht="22.5" customHeight="1" x14ac:dyDescent="0.2">
      <c r="A1036" s="94" t="s">
        <v>2155</v>
      </c>
      <c r="B1036" s="408" t="s">
        <v>4107</v>
      </c>
      <c r="C1036" s="111">
        <v>7.6862018800000001E-2</v>
      </c>
      <c r="D1036" s="4" t="s">
        <v>1093</v>
      </c>
      <c r="E1036" s="335">
        <v>8482</v>
      </c>
      <c r="F1036" s="385">
        <v>5.140543E-4</v>
      </c>
      <c r="G1036" s="4" t="s">
        <v>1093</v>
      </c>
      <c r="H1036" s="99">
        <v>4.2014742000000001E-2</v>
      </c>
      <c r="I1036" s="217">
        <v>-1.56346E-4</v>
      </c>
    </row>
    <row r="1037" spans="1:9" ht="22.5" customHeight="1" x14ac:dyDescent="0.2">
      <c r="A1037" s="94" t="s">
        <v>2156</v>
      </c>
      <c r="B1037" s="408" t="s">
        <v>4108</v>
      </c>
      <c r="C1037" s="111">
        <v>5.95940046E-2</v>
      </c>
      <c r="D1037" s="4" t="s">
        <v>1093</v>
      </c>
      <c r="E1037" s="335">
        <v>20598</v>
      </c>
      <c r="F1037" s="385">
        <v>1.2483482000000001E-3</v>
      </c>
      <c r="G1037" s="4" t="s">
        <v>1093</v>
      </c>
      <c r="H1037" s="99">
        <v>-0.12501593</v>
      </c>
      <c r="I1037" s="217">
        <v>1.3454022E-3</v>
      </c>
    </row>
    <row r="1038" spans="1:9" ht="33.75" customHeight="1" x14ac:dyDescent="0.2">
      <c r="A1038" s="94" t="s">
        <v>2157</v>
      </c>
      <c r="B1038" s="408" t="s">
        <v>4109</v>
      </c>
      <c r="C1038" s="111">
        <v>0.27741935480000002</v>
      </c>
      <c r="D1038" s="4" t="s">
        <v>1093</v>
      </c>
      <c r="E1038" s="335">
        <v>86</v>
      </c>
      <c r="F1038" s="385">
        <v>5.2120567999999996E-6</v>
      </c>
      <c r="G1038" s="4" t="s">
        <v>1093</v>
      </c>
      <c r="H1038" s="99">
        <v>-0.56565656600000003</v>
      </c>
      <c r="I1038" s="217">
        <v>5.12012E-5</v>
      </c>
    </row>
    <row r="1039" spans="1:9" ht="33.75" customHeight="1" x14ac:dyDescent="0.2">
      <c r="A1039" s="94" t="s">
        <v>2158</v>
      </c>
      <c r="B1039" s="408" t="s">
        <v>5470</v>
      </c>
      <c r="C1039" s="111">
        <v>-3.6487060000000002E-2</v>
      </c>
      <c r="D1039" s="4" t="s">
        <v>1093</v>
      </c>
      <c r="E1039" s="335">
        <v>4488</v>
      </c>
      <c r="F1039" s="385">
        <v>2.7199659999999998E-4</v>
      </c>
      <c r="G1039" s="4" t="s">
        <v>1093</v>
      </c>
      <c r="H1039" s="99">
        <v>-1.1889036E-2</v>
      </c>
      <c r="I1039" s="217">
        <v>2.4686300000000001E-5</v>
      </c>
    </row>
    <row r="1040" spans="1:9" ht="33.75" customHeight="1" x14ac:dyDescent="0.2">
      <c r="A1040" s="94" t="s">
        <v>2159</v>
      </c>
      <c r="B1040" s="408" t="s">
        <v>5471</v>
      </c>
      <c r="C1040" s="111">
        <v>-9.6610168999999996E-2</v>
      </c>
      <c r="D1040" s="4" t="s">
        <v>1093</v>
      </c>
      <c r="E1040" s="335">
        <v>1445</v>
      </c>
      <c r="F1040" s="385">
        <v>8.7574699999999993E-5</v>
      </c>
      <c r="G1040" s="4" t="s">
        <v>1093</v>
      </c>
      <c r="H1040" s="99">
        <v>-9.6310194000000002E-2</v>
      </c>
      <c r="I1040" s="217">
        <v>7.0401599999999994E-5</v>
      </c>
    </row>
    <row r="1041" spans="1:9" ht="33.75" customHeight="1" x14ac:dyDescent="0.2">
      <c r="A1041" s="94" t="s">
        <v>2160</v>
      </c>
      <c r="B1041" s="408" t="s">
        <v>5472</v>
      </c>
      <c r="C1041" s="111">
        <v>-0.15415019799999999</v>
      </c>
      <c r="D1041" s="4" t="s">
        <v>1093</v>
      </c>
      <c r="E1041" s="335">
        <v>367</v>
      </c>
      <c r="F1041" s="385">
        <v>2.2242099999999998E-5</v>
      </c>
      <c r="G1041" s="4" t="s">
        <v>1093</v>
      </c>
      <c r="H1041" s="99">
        <v>-0.14252336400000001</v>
      </c>
      <c r="I1041" s="217">
        <v>2.7886400000000001E-5</v>
      </c>
    </row>
    <row r="1042" spans="1:9" ht="33.75" customHeight="1" x14ac:dyDescent="0.2">
      <c r="A1042" s="94" t="s">
        <v>2161</v>
      </c>
      <c r="B1042" s="408" t="s">
        <v>5473</v>
      </c>
      <c r="C1042" s="111">
        <v>0.29729729729999999</v>
      </c>
      <c r="D1042" s="4" t="s">
        <v>1093</v>
      </c>
      <c r="E1042" s="335">
        <v>73</v>
      </c>
      <c r="F1042" s="385">
        <v>4.4241876999999998E-6</v>
      </c>
      <c r="G1042" s="4" t="s">
        <v>1093</v>
      </c>
      <c r="H1042" s="99">
        <v>-0.23958333300000001</v>
      </c>
      <c r="I1042" s="217">
        <v>1.0514500000000001E-5</v>
      </c>
    </row>
    <row r="1043" spans="1:9" x14ac:dyDescent="0.2">
      <c r="A1043" s="94" t="s">
        <v>2162</v>
      </c>
      <c r="B1043" s="408" t="s">
        <v>5474</v>
      </c>
      <c r="C1043" s="111">
        <v>-5.0182695999999999E-2</v>
      </c>
      <c r="D1043" s="4" t="s">
        <v>1093</v>
      </c>
      <c r="E1043" s="335">
        <v>25859</v>
      </c>
      <c r="F1043" s="385">
        <v>1.5671927E-3</v>
      </c>
      <c r="G1043" s="4" t="s">
        <v>1093</v>
      </c>
      <c r="H1043" s="99">
        <v>-8.7350886000000003E-2</v>
      </c>
      <c r="I1043" s="217">
        <v>1.1314544E-3</v>
      </c>
    </row>
    <row r="1044" spans="1:9" x14ac:dyDescent="0.2">
      <c r="A1044" s="94" t="s">
        <v>2163</v>
      </c>
      <c r="B1044" s="408" t="s">
        <v>5475</v>
      </c>
      <c r="C1044" s="111">
        <v>2.6735772599999999E-2</v>
      </c>
      <c r="D1044" s="4" t="s">
        <v>1093</v>
      </c>
      <c r="E1044" s="335">
        <v>19294</v>
      </c>
      <c r="F1044" s="385">
        <v>1.1693189E-3</v>
      </c>
      <c r="G1044" s="4" t="s">
        <v>1093</v>
      </c>
      <c r="H1044" s="99">
        <v>-3.5685726000000001E-2</v>
      </c>
      <c r="I1044" s="217">
        <v>3.2640749999999997E-4</v>
      </c>
    </row>
    <row r="1045" spans="1:9" x14ac:dyDescent="0.2">
      <c r="A1045" s="94" t="s">
        <v>2164</v>
      </c>
      <c r="B1045" s="408" t="s">
        <v>5476</v>
      </c>
      <c r="C1045" s="111">
        <v>9.5971824799999994E-2</v>
      </c>
      <c r="D1045" s="4" t="s">
        <v>1093</v>
      </c>
      <c r="E1045" s="335">
        <v>9376</v>
      </c>
      <c r="F1045" s="385">
        <v>5.6823539999999997E-4</v>
      </c>
      <c r="G1045" s="4" t="s">
        <v>1093</v>
      </c>
      <c r="H1045" s="99">
        <v>-5.8445470999999999E-2</v>
      </c>
      <c r="I1045" s="217">
        <v>2.6606319999999999E-4</v>
      </c>
    </row>
    <row r="1046" spans="1:9" x14ac:dyDescent="0.2">
      <c r="A1046" s="94" t="s">
        <v>2165</v>
      </c>
      <c r="B1046" s="408" t="s">
        <v>5477</v>
      </c>
      <c r="C1046" s="111">
        <v>6.0224089600000003E-2</v>
      </c>
      <c r="D1046" s="4" t="s">
        <v>1093</v>
      </c>
      <c r="E1046" s="335">
        <v>6731</v>
      </c>
      <c r="F1046" s="385">
        <v>4.0793440000000002E-4</v>
      </c>
      <c r="G1046" s="4" t="s">
        <v>1093</v>
      </c>
      <c r="H1046" s="99">
        <v>-1.2035814000000001E-2</v>
      </c>
      <c r="I1046" s="217">
        <v>3.7486600000000001E-5</v>
      </c>
    </row>
    <row r="1047" spans="1:9" ht="22.5" customHeight="1" x14ac:dyDescent="0.2">
      <c r="A1047" s="94" t="s">
        <v>2166</v>
      </c>
      <c r="B1047" s="408" t="s">
        <v>5478</v>
      </c>
      <c r="C1047" s="111">
        <v>5.4324259200000002E-2</v>
      </c>
      <c r="D1047" s="4" t="s">
        <v>1093</v>
      </c>
      <c r="E1047" s="335">
        <v>17056</v>
      </c>
      <c r="F1047" s="385">
        <v>1.0336842000000001E-3</v>
      </c>
      <c r="G1047" s="4" t="s">
        <v>1093</v>
      </c>
      <c r="H1047" s="99">
        <v>-2.5705472E-2</v>
      </c>
      <c r="I1047" s="217">
        <v>2.0571899999999999E-4</v>
      </c>
    </row>
    <row r="1048" spans="1:9" x14ac:dyDescent="0.2">
      <c r="A1048" s="94" t="s">
        <v>2167</v>
      </c>
      <c r="B1048" s="408" t="s">
        <v>5479</v>
      </c>
      <c r="C1048" s="111">
        <v>-3.0609597999999998E-2</v>
      </c>
      <c r="D1048" s="4" t="s">
        <v>1093</v>
      </c>
      <c r="E1048" s="335">
        <v>6095</v>
      </c>
      <c r="F1048" s="385">
        <v>3.693894E-4</v>
      </c>
      <c r="G1048" s="4" t="s">
        <v>1093</v>
      </c>
      <c r="H1048" s="99">
        <v>-0.18450628799999999</v>
      </c>
      <c r="I1048" s="217">
        <v>6.3041439999999996E-4</v>
      </c>
    </row>
    <row r="1049" spans="1:9" x14ac:dyDescent="0.2">
      <c r="A1049" s="94" t="s">
        <v>2168</v>
      </c>
      <c r="B1049" s="408" t="s">
        <v>5480</v>
      </c>
      <c r="C1049" s="111">
        <v>-7.7933847000000001E-2</v>
      </c>
      <c r="D1049" s="4" t="s">
        <v>1093</v>
      </c>
      <c r="E1049" s="335">
        <v>5246</v>
      </c>
      <c r="F1049" s="385">
        <v>3.1793549999999999E-4</v>
      </c>
      <c r="G1049" s="4" t="s">
        <v>1093</v>
      </c>
      <c r="H1049" s="99">
        <v>-0.14070434100000001</v>
      </c>
      <c r="I1049" s="217">
        <v>3.9269469999999999E-4</v>
      </c>
    </row>
    <row r="1050" spans="1:9" x14ac:dyDescent="0.2">
      <c r="A1050" s="94" t="s">
        <v>2169</v>
      </c>
      <c r="B1050" s="408" t="s">
        <v>5481</v>
      </c>
      <c r="C1050" s="111">
        <v>-4.2437174000000001E-2</v>
      </c>
      <c r="D1050" s="4" t="s">
        <v>1093</v>
      </c>
      <c r="E1050" s="335">
        <v>3632</v>
      </c>
      <c r="F1050" s="385">
        <v>2.201185E-4</v>
      </c>
      <c r="G1050" s="4" t="s">
        <v>1093</v>
      </c>
      <c r="H1050" s="99">
        <v>-0.100767517</v>
      </c>
      <c r="I1050" s="217">
        <v>1.8606140000000001E-4</v>
      </c>
    </row>
    <row r="1051" spans="1:9" x14ac:dyDescent="0.2">
      <c r="A1051" s="94" t="s">
        <v>2170</v>
      </c>
      <c r="B1051" s="408" t="s">
        <v>5482</v>
      </c>
      <c r="C1051" s="111">
        <v>-7.5999999999999998E-2</v>
      </c>
      <c r="D1051" s="4" t="s">
        <v>1093</v>
      </c>
      <c r="E1051" s="335">
        <v>1300</v>
      </c>
      <c r="F1051" s="385">
        <v>7.8786899999999996E-5</v>
      </c>
      <c r="G1051" s="4" t="s">
        <v>1093</v>
      </c>
      <c r="H1051" s="99">
        <v>-6.2049062000000002E-2</v>
      </c>
      <c r="I1051" s="217">
        <v>3.9315199999999999E-5</v>
      </c>
    </row>
    <row r="1052" spans="1:9" ht="22.5" customHeight="1" x14ac:dyDescent="0.2">
      <c r="A1052" s="94" t="s">
        <v>2171</v>
      </c>
      <c r="B1052" s="408" t="s">
        <v>5483</v>
      </c>
      <c r="C1052" s="111">
        <v>1.5539086800000001E-2</v>
      </c>
      <c r="D1052" s="4" t="s">
        <v>1093</v>
      </c>
      <c r="E1052" s="335">
        <v>3893</v>
      </c>
      <c r="F1052" s="385">
        <v>2.3593649999999999E-4</v>
      </c>
      <c r="G1052" s="4" t="s">
        <v>1093</v>
      </c>
      <c r="H1052" s="99">
        <v>-8.3568738000000004E-2</v>
      </c>
      <c r="I1052" s="217">
        <v>1.6228940000000001E-4</v>
      </c>
    </row>
    <row r="1053" spans="1:9" ht="22.5" customHeight="1" x14ac:dyDescent="0.2">
      <c r="A1053" s="94" t="s">
        <v>2172</v>
      </c>
      <c r="B1053" s="408" t="s">
        <v>5484</v>
      </c>
      <c r="C1053" s="111">
        <v>-8.0853450000000007E-3</v>
      </c>
      <c r="D1053" s="4" t="s">
        <v>1093</v>
      </c>
      <c r="E1053" s="335">
        <v>8389</v>
      </c>
      <c r="F1053" s="385">
        <v>5.0841799999999996E-4</v>
      </c>
      <c r="G1053" s="4" t="s">
        <v>1093</v>
      </c>
      <c r="H1053" s="99">
        <v>-5.0266048000000001E-2</v>
      </c>
      <c r="I1053" s="217">
        <v>2.0297610000000001E-4</v>
      </c>
    </row>
    <row r="1054" spans="1:9" ht="22.5" customHeight="1" x14ac:dyDescent="0.2">
      <c r="A1054" s="94" t="s">
        <v>2173</v>
      </c>
      <c r="B1054" s="408" t="s">
        <v>5485</v>
      </c>
      <c r="C1054" s="111">
        <v>-6.229236E-3</v>
      </c>
      <c r="D1054" s="4" t="s">
        <v>1093</v>
      </c>
      <c r="E1054" s="335">
        <v>7136</v>
      </c>
      <c r="F1054" s="385">
        <v>4.324795E-4</v>
      </c>
      <c r="G1054" s="4" t="s">
        <v>1093</v>
      </c>
      <c r="H1054" s="99">
        <v>-5.9896919999999996E-3</v>
      </c>
      <c r="I1054" s="217">
        <v>1.96576E-5</v>
      </c>
    </row>
    <row r="1055" spans="1:9" ht="22.5" customHeight="1" x14ac:dyDescent="0.2">
      <c r="A1055" s="94" t="s">
        <v>2174</v>
      </c>
      <c r="B1055" s="408" t="s">
        <v>5486</v>
      </c>
      <c r="C1055" s="111">
        <v>3.2916629199999999E-2</v>
      </c>
      <c r="D1055" s="4" t="s">
        <v>1093</v>
      </c>
      <c r="E1055" s="335">
        <v>11021</v>
      </c>
      <c r="F1055" s="385">
        <v>6.6793110000000001E-4</v>
      </c>
      <c r="G1055" s="4" t="s">
        <v>1093</v>
      </c>
      <c r="H1055" s="99">
        <v>-4.0400522000000001E-2</v>
      </c>
      <c r="I1055" s="217">
        <v>2.1211910000000001E-4</v>
      </c>
    </row>
    <row r="1056" spans="1:9" ht="22.5" customHeight="1" x14ac:dyDescent="0.2">
      <c r="A1056" s="94" t="s">
        <v>2175</v>
      </c>
      <c r="B1056" s="408" t="s">
        <v>5487</v>
      </c>
      <c r="C1056" s="111">
        <v>3.8303693600000001E-2</v>
      </c>
      <c r="D1056" s="4" t="s">
        <v>1093</v>
      </c>
      <c r="E1056" s="335">
        <v>2909</v>
      </c>
      <c r="F1056" s="385">
        <v>1.7630090000000001E-4</v>
      </c>
      <c r="G1056" s="4" t="s">
        <v>1093</v>
      </c>
      <c r="H1056" s="99">
        <v>-4.1831357E-2</v>
      </c>
      <c r="I1056" s="217">
        <v>5.80585E-5</v>
      </c>
    </row>
    <row r="1057" spans="1:9" ht="22.5" customHeight="1" x14ac:dyDescent="0.2">
      <c r="A1057" s="94" t="s">
        <v>2176</v>
      </c>
      <c r="B1057" s="408" t="s">
        <v>5488</v>
      </c>
      <c r="C1057" s="111">
        <v>3.5699895199999998E-2</v>
      </c>
      <c r="D1057" s="4" t="s">
        <v>1093</v>
      </c>
      <c r="E1057" s="335">
        <v>12692</v>
      </c>
      <c r="F1057" s="385">
        <v>7.6920259999999996E-4</v>
      </c>
      <c r="G1057" s="4" t="s">
        <v>1093</v>
      </c>
      <c r="H1057" s="99">
        <v>-1.2449424000000001E-2</v>
      </c>
      <c r="I1057" s="217">
        <v>7.3144499999999997E-5</v>
      </c>
    </row>
    <row r="1058" spans="1:9" x14ac:dyDescent="0.2">
      <c r="A1058" s="94" t="s">
        <v>2177</v>
      </c>
      <c r="B1058" s="408" t="s">
        <v>5489</v>
      </c>
      <c r="C1058" s="111">
        <v>-8.8635127999999994E-2</v>
      </c>
      <c r="D1058" s="4" t="s">
        <v>1093</v>
      </c>
      <c r="E1058" s="335">
        <v>1524</v>
      </c>
      <c r="F1058" s="385">
        <v>9.2362500000000002E-5</v>
      </c>
      <c r="G1058" s="4" t="s">
        <v>1093</v>
      </c>
      <c r="H1058" s="99">
        <v>-9.0692123999999999E-2</v>
      </c>
      <c r="I1058" s="217">
        <v>6.9487300000000001E-5</v>
      </c>
    </row>
    <row r="1059" spans="1:9" x14ac:dyDescent="0.2">
      <c r="A1059" s="94" t="s">
        <v>2178</v>
      </c>
      <c r="B1059" s="408" t="s">
        <v>5490</v>
      </c>
      <c r="C1059" s="111">
        <v>-5.9264083000000002E-2</v>
      </c>
      <c r="D1059" s="4" t="s">
        <v>1093</v>
      </c>
      <c r="E1059" s="335">
        <v>5957</v>
      </c>
      <c r="F1059" s="385">
        <v>3.6102580000000001E-4</v>
      </c>
      <c r="G1059" s="4" t="s">
        <v>1093</v>
      </c>
      <c r="H1059" s="99">
        <v>3.09795777E-2</v>
      </c>
      <c r="I1059" s="217">
        <v>-8.1829999999999994E-5</v>
      </c>
    </row>
    <row r="1060" spans="1:9" x14ac:dyDescent="0.2">
      <c r="A1060" s="94" t="s">
        <v>2179</v>
      </c>
      <c r="B1060" s="408" t="s">
        <v>5491</v>
      </c>
      <c r="C1060" s="111">
        <v>8.5100030000000004E-3</v>
      </c>
      <c r="D1060" s="4" t="s">
        <v>1093</v>
      </c>
      <c r="E1060" s="335">
        <v>6665</v>
      </c>
      <c r="F1060" s="385">
        <v>4.0393440000000003E-4</v>
      </c>
      <c r="G1060" s="4" t="s">
        <v>1093</v>
      </c>
      <c r="H1060" s="99">
        <v>-1.3323464E-2</v>
      </c>
      <c r="I1060" s="217">
        <v>4.1143799999999997E-5</v>
      </c>
    </row>
    <row r="1061" spans="1:9" x14ac:dyDescent="0.2">
      <c r="A1061" s="94" t="s">
        <v>2180</v>
      </c>
      <c r="B1061" s="408" t="s">
        <v>5492</v>
      </c>
      <c r="C1061" s="111">
        <v>4.2914171700000003E-2</v>
      </c>
      <c r="D1061" s="4" t="s">
        <v>1093</v>
      </c>
      <c r="E1061" s="335">
        <v>2006</v>
      </c>
      <c r="F1061" s="385">
        <v>1.2157430000000001E-4</v>
      </c>
      <c r="G1061" s="4" t="s">
        <v>1093</v>
      </c>
      <c r="H1061" s="99">
        <v>-4.0191388000000002E-2</v>
      </c>
      <c r="I1061" s="217">
        <v>3.84009E-5</v>
      </c>
    </row>
    <row r="1062" spans="1:9" x14ac:dyDescent="0.2">
      <c r="A1062" s="94" t="s">
        <v>2181</v>
      </c>
      <c r="B1062" s="408" t="s">
        <v>5493</v>
      </c>
      <c r="C1062" s="111">
        <v>0.1145149526</v>
      </c>
      <c r="D1062" s="4" t="s">
        <v>1093</v>
      </c>
      <c r="E1062" s="335">
        <v>2459</v>
      </c>
      <c r="F1062" s="385">
        <v>1.490285E-4</v>
      </c>
      <c r="G1062" s="4" t="s">
        <v>1093</v>
      </c>
      <c r="H1062" s="99">
        <v>-0.19535340300000001</v>
      </c>
      <c r="I1062" s="217">
        <v>2.7292050000000002E-4</v>
      </c>
    </row>
    <row r="1063" spans="1:9" ht="22.5" customHeight="1" x14ac:dyDescent="0.2">
      <c r="A1063" s="94" t="s">
        <v>2182</v>
      </c>
      <c r="B1063" s="408" t="s">
        <v>5494</v>
      </c>
      <c r="C1063" s="111">
        <v>-3.4597155999999997E-2</v>
      </c>
      <c r="D1063" s="4" t="s">
        <v>1093</v>
      </c>
      <c r="E1063" s="335">
        <v>1603</v>
      </c>
      <c r="F1063" s="385">
        <v>9.7150299999999997E-5</v>
      </c>
      <c r="G1063" s="4" t="s">
        <v>1093</v>
      </c>
      <c r="H1063" s="99">
        <v>-0.213058419</v>
      </c>
      <c r="I1063" s="217">
        <v>1.9840449999999999E-4</v>
      </c>
    </row>
    <row r="1064" spans="1:9" ht="22.5" customHeight="1" x14ac:dyDescent="0.2">
      <c r="A1064" s="94" t="s">
        <v>2183</v>
      </c>
      <c r="B1064" s="408" t="s">
        <v>5495</v>
      </c>
      <c r="C1064" s="111">
        <v>1.43034826E-2</v>
      </c>
      <c r="D1064" s="4" t="s">
        <v>1093</v>
      </c>
      <c r="E1064" s="335">
        <v>1448</v>
      </c>
      <c r="F1064" s="385">
        <v>8.7756499999999999E-5</v>
      </c>
      <c r="G1064" s="4" t="s">
        <v>1093</v>
      </c>
      <c r="H1064" s="99">
        <v>-0.112201104</v>
      </c>
      <c r="I1064" s="217">
        <v>8.36591E-5</v>
      </c>
    </row>
    <row r="1065" spans="1:9" ht="22.5" customHeight="1" x14ac:dyDescent="0.2">
      <c r="A1065" s="94" t="s">
        <v>2184</v>
      </c>
      <c r="B1065" s="408" t="s">
        <v>5496</v>
      </c>
      <c r="C1065" s="111">
        <v>-3.8582677000000003E-2</v>
      </c>
      <c r="D1065" s="4" t="s">
        <v>1093</v>
      </c>
      <c r="E1065" s="335">
        <v>1206</v>
      </c>
      <c r="F1065" s="385">
        <v>7.3090000000000007E-5</v>
      </c>
      <c r="G1065" s="4" t="s">
        <v>1093</v>
      </c>
      <c r="H1065" s="99">
        <v>-1.2285012E-2</v>
      </c>
      <c r="I1065" s="217">
        <v>6.8572995999999998E-6</v>
      </c>
    </row>
    <row r="1066" spans="1:9" ht="22.5" customHeight="1" x14ac:dyDescent="0.2">
      <c r="A1066" s="94" t="s">
        <v>2185</v>
      </c>
      <c r="B1066" s="408" t="s">
        <v>5497</v>
      </c>
      <c r="C1066" s="111">
        <v>6.9908814599999994E-2</v>
      </c>
      <c r="D1066" s="4" t="s">
        <v>1093</v>
      </c>
      <c r="E1066" s="335">
        <v>381</v>
      </c>
      <c r="F1066" s="385">
        <v>2.3090599999999999E-5</v>
      </c>
      <c r="G1066" s="4" t="s">
        <v>1093</v>
      </c>
      <c r="H1066" s="99">
        <v>8.2386363599999998E-2</v>
      </c>
      <c r="I1066" s="217">
        <v>-1.3257E-5</v>
      </c>
    </row>
    <row r="1067" spans="1:9" ht="22.5" customHeight="1" x14ac:dyDescent="0.2">
      <c r="A1067" s="94" t="s">
        <v>2186</v>
      </c>
      <c r="B1067" s="408" t="s">
        <v>5498</v>
      </c>
      <c r="C1067" s="111">
        <v>0.27390998589999999</v>
      </c>
      <c r="D1067" s="4" t="s">
        <v>1093</v>
      </c>
      <c r="E1067" s="335">
        <v>2803</v>
      </c>
      <c r="F1067" s="385">
        <v>1.6987670000000001E-4</v>
      </c>
      <c r="G1067" s="4" t="s">
        <v>1093</v>
      </c>
      <c r="H1067" s="99">
        <v>-0.22633176899999999</v>
      </c>
      <c r="I1067" s="217">
        <v>3.7486570000000002E-4</v>
      </c>
    </row>
    <row r="1068" spans="1:9" x14ac:dyDescent="0.2">
      <c r="A1068" s="94" t="s">
        <v>2187</v>
      </c>
      <c r="B1068" s="408" t="s">
        <v>5499</v>
      </c>
      <c r="C1068" s="111">
        <v>-0.20864661700000001</v>
      </c>
      <c r="D1068" s="4" t="s">
        <v>1093</v>
      </c>
      <c r="E1068" s="335">
        <v>333</v>
      </c>
      <c r="F1068" s="385">
        <v>2.01816E-5</v>
      </c>
      <c r="G1068" s="4" t="s">
        <v>1093</v>
      </c>
      <c r="H1068" s="99">
        <v>-0.20902612800000001</v>
      </c>
      <c r="I1068" s="217">
        <v>4.0229499999999998E-5</v>
      </c>
    </row>
    <row r="1069" spans="1:9" x14ac:dyDescent="0.2">
      <c r="A1069" s="94" t="s">
        <v>2188</v>
      </c>
      <c r="B1069" s="408" t="s">
        <v>5500</v>
      </c>
      <c r="C1069" s="111">
        <v>-6.2111800000000002E-3</v>
      </c>
      <c r="D1069" s="4" t="s">
        <v>1093</v>
      </c>
      <c r="E1069" s="335">
        <v>102</v>
      </c>
      <c r="F1069" s="385">
        <v>6.1817417999999996E-6</v>
      </c>
      <c r="G1069" s="4" t="s">
        <v>1093</v>
      </c>
      <c r="H1069" s="99">
        <v>-0.36249999999999999</v>
      </c>
      <c r="I1069" s="217">
        <v>2.6514899999999999E-5</v>
      </c>
    </row>
    <row r="1070" spans="1:9" x14ac:dyDescent="0.2">
      <c r="A1070" s="94" t="s">
        <v>2189</v>
      </c>
      <c r="B1070" s="408" t="s">
        <v>5501</v>
      </c>
      <c r="C1070" s="111">
        <v>-0.15</v>
      </c>
      <c r="D1070" s="4" t="s">
        <v>1093</v>
      </c>
      <c r="E1070" s="335">
        <v>65</v>
      </c>
      <c r="F1070" s="385">
        <v>3.9393452000000002E-6</v>
      </c>
      <c r="G1070" s="4" t="s">
        <v>1093</v>
      </c>
      <c r="H1070" s="99">
        <v>-4.4117647000000003E-2</v>
      </c>
      <c r="I1070" s="217">
        <v>1.3714598999999999E-6</v>
      </c>
    </row>
    <row r="1071" spans="1:9" x14ac:dyDescent="0.2">
      <c r="A1071" s="94" t="s">
        <v>2190</v>
      </c>
      <c r="B1071" s="408" t="s">
        <v>5502</v>
      </c>
      <c r="C1071" s="111">
        <v>0.2173913043</v>
      </c>
      <c r="D1071" s="4" t="s">
        <v>1093</v>
      </c>
      <c r="E1071" s="335">
        <v>25</v>
      </c>
      <c r="F1071" s="385">
        <v>1.5151328000000001E-6</v>
      </c>
      <c r="G1071" s="4" t="s">
        <v>1093</v>
      </c>
      <c r="H1071" s="99">
        <v>-0.10714285699999999</v>
      </c>
      <c r="I1071" s="217">
        <v>1.3714598999999999E-6</v>
      </c>
    </row>
    <row r="1072" spans="1:9" x14ac:dyDescent="0.2">
      <c r="A1072" s="94" t="s">
        <v>2191</v>
      </c>
      <c r="B1072" s="408" t="s">
        <v>5503</v>
      </c>
      <c r="C1072" s="111">
        <v>-0.246</v>
      </c>
      <c r="D1072" s="4" t="s">
        <v>1093</v>
      </c>
      <c r="E1072" s="335">
        <v>585</v>
      </c>
      <c r="F1072" s="385">
        <v>3.5454100000000003E-5</v>
      </c>
      <c r="G1072" s="4" t="s">
        <v>1093</v>
      </c>
      <c r="H1072" s="99">
        <v>-0.22413793100000001</v>
      </c>
      <c r="I1072" s="217">
        <v>7.7258900000000007E-5</v>
      </c>
    </row>
    <row r="1073" spans="1:9" x14ac:dyDescent="0.2">
      <c r="A1073" s="94" t="s">
        <v>2192</v>
      </c>
      <c r="B1073" s="408" t="s">
        <v>5504</v>
      </c>
      <c r="C1073" s="111">
        <v>-6.2233375E-2</v>
      </c>
      <c r="D1073" s="4" t="s">
        <v>1093</v>
      </c>
      <c r="E1073" s="335">
        <v>6661</v>
      </c>
      <c r="F1073" s="385">
        <v>4.0369199999999998E-4</v>
      </c>
      <c r="G1073" s="4" t="s">
        <v>1093</v>
      </c>
      <c r="H1073" s="99">
        <v>-0.108777094</v>
      </c>
      <c r="I1073" s="217">
        <v>3.7166560000000001E-4</v>
      </c>
    </row>
    <row r="1074" spans="1:9" x14ac:dyDescent="0.2">
      <c r="A1074" s="94" t="s">
        <v>2193</v>
      </c>
      <c r="B1074" s="408" t="s">
        <v>5505</v>
      </c>
      <c r="C1074" s="111">
        <v>4.9623706500000003E-2</v>
      </c>
      <c r="D1074" s="4" t="s">
        <v>1093</v>
      </c>
      <c r="E1074" s="335">
        <v>13256</v>
      </c>
      <c r="F1074" s="385">
        <v>8.0338399999999998E-4</v>
      </c>
      <c r="G1074" s="4" t="s">
        <v>1093</v>
      </c>
      <c r="H1074" s="99">
        <v>-9.9335280000000005E-3</v>
      </c>
      <c r="I1074" s="217">
        <v>6.0801399999999997E-5</v>
      </c>
    </row>
    <row r="1075" spans="1:9" x14ac:dyDescent="0.2">
      <c r="A1075" s="94" t="s">
        <v>2194</v>
      </c>
      <c r="B1075" s="408" t="s">
        <v>5506</v>
      </c>
      <c r="C1075" s="111">
        <v>5.9929869300000001E-2</v>
      </c>
      <c r="D1075" s="4" t="s">
        <v>1093</v>
      </c>
      <c r="E1075" s="335">
        <v>6626</v>
      </c>
      <c r="F1075" s="385">
        <v>4.0157080000000002E-4</v>
      </c>
      <c r="G1075" s="4" t="s">
        <v>1093</v>
      </c>
      <c r="H1075" s="99">
        <v>-3.6090229999999998E-3</v>
      </c>
      <c r="I1075" s="217">
        <v>1.09717E-5</v>
      </c>
    </row>
    <row r="1076" spans="1:9" x14ac:dyDescent="0.2">
      <c r="A1076" s="94" t="s">
        <v>2195</v>
      </c>
      <c r="B1076" s="408" t="s">
        <v>5507</v>
      </c>
      <c r="C1076" s="111">
        <v>3.9603960399999999E-2</v>
      </c>
      <c r="D1076" s="4" t="s">
        <v>1093</v>
      </c>
      <c r="E1076" s="335">
        <v>2160</v>
      </c>
      <c r="F1076" s="385">
        <v>1.3090749999999999E-4</v>
      </c>
      <c r="G1076" s="4" t="s">
        <v>1093</v>
      </c>
      <c r="H1076" s="99">
        <v>-2.0408163E-2</v>
      </c>
      <c r="I1076" s="217">
        <v>2.0571899999999999E-5</v>
      </c>
    </row>
    <row r="1077" spans="1:9" x14ac:dyDescent="0.2">
      <c r="A1077" s="94" t="s">
        <v>2196</v>
      </c>
      <c r="B1077" s="408" t="s">
        <v>5508</v>
      </c>
      <c r="C1077" s="111">
        <v>6.03480656E-2</v>
      </c>
      <c r="D1077" s="4" t="s">
        <v>1093</v>
      </c>
      <c r="E1077" s="335">
        <v>8174</v>
      </c>
      <c r="F1077" s="385">
        <v>4.9538779999999997E-4</v>
      </c>
      <c r="G1077" s="4" t="s">
        <v>1093</v>
      </c>
      <c r="H1077" s="99">
        <v>-3.4832920000000003E-2</v>
      </c>
      <c r="I1077" s="217">
        <v>1.3486020000000001E-4</v>
      </c>
    </row>
    <row r="1078" spans="1:9" ht="22.5" customHeight="1" x14ac:dyDescent="0.2">
      <c r="A1078" s="94" t="s">
        <v>2197</v>
      </c>
      <c r="B1078" s="408" t="s">
        <v>5509</v>
      </c>
      <c r="C1078" s="111">
        <v>-2.2255193E-2</v>
      </c>
      <c r="D1078" s="4" t="s">
        <v>1093</v>
      </c>
      <c r="E1078" s="335">
        <v>2057</v>
      </c>
      <c r="F1078" s="385">
        <v>1.2466509999999999E-4</v>
      </c>
      <c r="G1078" s="4" t="s">
        <v>1093</v>
      </c>
      <c r="H1078" s="99">
        <v>-0.21965098599999999</v>
      </c>
      <c r="I1078" s="217">
        <v>2.6469180000000001E-4</v>
      </c>
    </row>
    <row r="1079" spans="1:9" ht="22.5" customHeight="1" x14ac:dyDescent="0.2">
      <c r="A1079" s="94" t="s">
        <v>2198</v>
      </c>
      <c r="B1079" s="408" t="s">
        <v>5510</v>
      </c>
      <c r="C1079" s="111">
        <v>-4.0080159999999997E-3</v>
      </c>
      <c r="D1079" s="4" t="s">
        <v>1093</v>
      </c>
      <c r="E1079" s="335">
        <v>1353</v>
      </c>
      <c r="F1079" s="385">
        <v>8.1998999999999999E-5</v>
      </c>
      <c r="G1079" s="4" t="s">
        <v>1093</v>
      </c>
      <c r="H1079" s="99">
        <v>-9.2555332000000004E-2</v>
      </c>
      <c r="I1079" s="217">
        <v>6.3087200000000001E-5</v>
      </c>
    </row>
    <row r="1080" spans="1:9" ht="22.5" customHeight="1" x14ac:dyDescent="0.2">
      <c r="A1080" s="94" t="s">
        <v>2199</v>
      </c>
      <c r="B1080" s="408" t="s">
        <v>5511</v>
      </c>
      <c r="C1080" s="111">
        <v>4.1224970600000001E-2</v>
      </c>
      <c r="D1080" s="4" t="s">
        <v>1093</v>
      </c>
      <c r="E1080" s="335">
        <v>832</v>
      </c>
      <c r="F1080" s="385">
        <v>5.0423600000000003E-5</v>
      </c>
      <c r="G1080" s="4" t="s">
        <v>1093</v>
      </c>
      <c r="H1080" s="99">
        <v>-5.8823528999999999E-2</v>
      </c>
      <c r="I1080" s="217">
        <v>2.3771999999999999E-5</v>
      </c>
    </row>
    <row r="1081" spans="1:9" ht="22.5" customHeight="1" x14ac:dyDescent="0.2">
      <c r="A1081" s="94" t="s">
        <v>2200</v>
      </c>
      <c r="B1081" s="408" t="s">
        <v>5512</v>
      </c>
      <c r="C1081" s="111">
        <v>-6.7567567999999995E-2</v>
      </c>
      <c r="D1081" s="4" t="s">
        <v>1093</v>
      </c>
      <c r="E1081" s="335">
        <v>217</v>
      </c>
      <c r="F1081" s="385">
        <v>1.3151400000000001E-5</v>
      </c>
      <c r="G1081" s="4" t="s">
        <v>1093</v>
      </c>
      <c r="H1081" s="99">
        <v>4.8309178699999997E-2</v>
      </c>
      <c r="I1081" s="217">
        <v>-4.5715329999999996E-6</v>
      </c>
    </row>
    <row r="1082" spans="1:9" ht="22.5" customHeight="1" x14ac:dyDescent="0.2">
      <c r="A1082" s="94" t="s">
        <v>2201</v>
      </c>
      <c r="B1082" s="408" t="s">
        <v>5513</v>
      </c>
      <c r="C1082" s="111">
        <v>5.6737588700000001E-2</v>
      </c>
      <c r="D1082" s="4" t="s">
        <v>1093</v>
      </c>
      <c r="E1082" s="335">
        <v>2099</v>
      </c>
      <c r="F1082" s="385">
        <v>1.272105E-4</v>
      </c>
      <c r="G1082" s="4" t="s">
        <v>1093</v>
      </c>
      <c r="H1082" s="99">
        <v>-0.17133833400000001</v>
      </c>
      <c r="I1082" s="217">
        <v>1.9840449999999999E-4</v>
      </c>
    </row>
    <row r="1083" spans="1:9" ht="22.5" customHeight="1" x14ac:dyDescent="0.2">
      <c r="A1083" s="94" t="s">
        <v>2202</v>
      </c>
      <c r="B1083" s="408" t="s">
        <v>5514</v>
      </c>
      <c r="C1083" s="111">
        <v>7.3955916499999996E-2</v>
      </c>
      <c r="D1083" s="4" t="s">
        <v>1093</v>
      </c>
      <c r="E1083" s="335">
        <v>2975</v>
      </c>
      <c r="F1083" s="385">
        <v>1.8030079999999999E-4</v>
      </c>
      <c r="G1083" s="4" t="s">
        <v>1093</v>
      </c>
      <c r="H1083" s="99">
        <v>-0.196597353</v>
      </c>
      <c r="I1083" s="217">
        <v>3.328076E-4</v>
      </c>
    </row>
    <row r="1084" spans="1:9" ht="22.5" customHeight="1" x14ac:dyDescent="0.2">
      <c r="A1084" s="94" t="s">
        <v>2203</v>
      </c>
      <c r="B1084" s="408" t="s">
        <v>5515</v>
      </c>
      <c r="C1084" s="111">
        <v>0.13095238100000001</v>
      </c>
      <c r="D1084" s="4" t="s">
        <v>1093</v>
      </c>
      <c r="E1084" s="335">
        <v>119</v>
      </c>
      <c r="F1084" s="385">
        <v>7.2120319999999998E-6</v>
      </c>
      <c r="G1084" s="4" t="s">
        <v>1093</v>
      </c>
      <c r="H1084" s="99">
        <v>-0.37368421099999999</v>
      </c>
      <c r="I1084" s="217">
        <v>3.24579E-5</v>
      </c>
    </row>
    <row r="1085" spans="1:9" ht="22.5" customHeight="1" x14ac:dyDescent="0.2">
      <c r="A1085" s="94" t="s">
        <v>2204</v>
      </c>
      <c r="B1085" s="408" t="s">
        <v>5516</v>
      </c>
      <c r="C1085" s="111">
        <v>-4.1666666999999998E-2</v>
      </c>
      <c r="D1085" s="4" t="s">
        <v>1093</v>
      </c>
      <c r="E1085" s="335">
        <v>74</v>
      </c>
      <c r="F1085" s="385">
        <v>4.4847929999999998E-6</v>
      </c>
      <c r="G1085" s="4" t="s">
        <v>1093</v>
      </c>
      <c r="H1085" s="99">
        <v>7.2463768100000006E-2</v>
      </c>
      <c r="I1085" s="217">
        <v>-2.2857669999999999E-6</v>
      </c>
    </row>
    <row r="1086" spans="1:9" ht="22.5" customHeight="1" x14ac:dyDescent="0.2">
      <c r="A1086" s="94" t="s">
        <v>2205</v>
      </c>
      <c r="B1086" s="408" t="s">
        <v>5517</v>
      </c>
      <c r="C1086" s="111">
        <v>0.5</v>
      </c>
      <c r="D1086" s="4" t="s">
        <v>1093</v>
      </c>
      <c r="E1086" s="335">
        <v>22</v>
      </c>
      <c r="F1086" s="385">
        <v>1.3333168E-6</v>
      </c>
      <c r="G1086" s="4" t="s">
        <v>1093</v>
      </c>
      <c r="H1086" s="99">
        <v>-0.185185185</v>
      </c>
      <c r="I1086" s="217">
        <v>2.2857664999999998E-6</v>
      </c>
    </row>
    <row r="1087" spans="1:9" ht="22.5" customHeight="1" x14ac:dyDescent="0.2">
      <c r="A1087" s="94" t="s">
        <v>2206</v>
      </c>
      <c r="B1087" s="408" t="s">
        <v>4120</v>
      </c>
      <c r="C1087" s="111">
        <v>6.1957868999999999E-3</v>
      </c>
      <c r="D1087" s="4" t="s">
        <v>1093</v>
      </c>
      <c r="E1087" s="335">
        <v>7814</v>
      </c>
      <c r="F1087" s="385">
        <v>4.735699E-4</v>
      </c>
      <c r="G1087" s="4" t="s">
        <v>1093</v>
      </c>
      <c r="H1087" s="99">
        <v>-0.12516793600000001</v>
      </c>
      <c r="I1087" s="217">
        <v>5.1109739999999999E-4</v>
      </c>
    </row>
    <row r="1088" spans="1:9" ht="22.5" customHeight="1" x14ac:dyDescent="0.2">
      <c r="A1088" s="94" t="s">
        <v>2207</v>
      </c>
      <c r="B1088" s="408" t="s">
        <v>5518</v>
      </c>
      <c r="C1088" s="111">
        <v>2.8109612499999999E-2</v>
      </c>
      <c r="D1088" s="4" t="s">
        <v>1093</v>
      </c>
      <c r="E1088" s="335">
        <v>49657</v>
      </c>
      <c r="F1088" s="385">
        <v>3.0094778999999999E-3</v>
      </c>
      <c r="G1088" s="4" t="s">
        <v>1093</v>
      </c>
      <c r="H1088" s="99">
        <v>3.40253628E-2</v>
      </c>
      <c r="I1088" s="217">
        <v>-7.4698899999999999E-4</v>
      </c>
    </row>
    <row r="1089" spans="1:9" ht="22.5" customHeight="1" x14ac:dyDescent="0.2">
      <c r="A1089" s="94" t="s">
        <v>2208</v>
      </c>
      <c r="B1089" s="408" t="s">
        <v>4121</v>
      </c>
      <c r="C1089" s="111">
        <v>-2.5506576999999999E-2</v>
      </c>
      <c r="D1089" s="4" t="s">
        <v>1093</v>
      </c>
      <c r="E1089" s="335">
        <v>10322</v>
      </c>
      <c r="F1089" s="385">
        <v>6.2556799999999996E-4</v>
      </c>
      <c r="G1089" s="4" t="s">
        <v>1093</v>
      </c>
      <c r="H1089" s="99">
        <v>-5.8641130999999999E-2</v>
      </c>
      <c r="I1089" s="217">
        <v>2.9394959999999999E-4</v>
      </c>
    </row>
    <row r="1090" spans="1:9" ht="45" customHeight="1" x14ac:dyDescent="0.2">
      <c r="A1090" s="94" t="s">
        <v>2209</v>
      </c>
      <c r="B1090" s="408" t="s">
        <v>5519</v>
      </c>
      <c r="C1090" s="111">
        <v>-8.4905659999999994E-2</v>
      </c>
      <c r="D1090" s="4" t="s">
        <v>1093</v>
      </c>
      <c r="E1090" s="335">
        <v>669</v>
      </c>
      <c r="F1090" s="385">
        <v>4.0544999999999999E-5</v>
      </c>
      <c r="G1090" s="4" t="s">
        <v>1093</v>
      </c>
      <c r="H1090" s="99">
        <v>-1.4727541E-2</v>
      </c>
      <c r="I1090" s="217">
        <v>4.5715331000000004E-6</v>
      </c>
    </row>
    <row r="1091" spans="1:9" ht="45" customHeight="1" x14ac:dyDescent="0.2">
      <c r="A1091" s="94" t="s">
        <v>2210</v>
      </c>
      <c r="B1091" s="408" t="s">
        <v>5520</v>
      </c>
      <c r="C1091" s="111">
        <v>-3.6004646000000001E-2</v>
      </c>
      <c r="D1091" s="4" t="s">
        <v>1093</v>
      </c>
      <c r="E1091" s="335">
        <v>912</v>
      </c>
      <c r="F1091" s="385">
        <v>5.5272000000000002E-5</v>
      </c>
      <c r="G1091" s="4" t="s">
        <v>1093</v>
      </c>
      <c r="H1091" s="99">
        <v>9.8795180699999999E-2</v>
      </c>
      <c r="I1091" s="217">
        <v>-3.7487000000000002E-5</v>
      </c>
    </row>
    <row r="1092" spans="1:9" ht="45" customHeight="1" x14ac:dyDescent="0.2">
      <c r="A1092" s="94" t="s">
        <v>2211</v>
      </c>
      <c r="B1092" s="408" t="s">
        <v>5521</v>
      </c>
      <c r="C1092" s="111">
        <v>7.2902338400000002E-2</v>
      </c>
      <c r="D1092" s="4" t="s">
        <v>1093</v>
      </c>
      <c r="E1092" s="335">
        <v>755</v>
      </c>
      <c r="F1092" s="385">
        <v>4.5757000000000003E-5</v>
      </c>
      <c r="G1092" s="4" t="s">
        <v>1093</v>
      </c>
      <c r="H1092" s="99">
        <v>-3.2051282E-2</v>
      </c>
      <c r="I1092" s="217">
        <v>1.14288E-5</v>
      </c>
    </row>
    <row r="1093" spans="1:9" ht="45" customHeight="1" x14ac:dyDescent="0.2">
      <c r="A1093" s="94" t="s">
        <v>2212</v>
      </c>
      <c r="B1093" s="408" t="s">
        <v>5522</v>
      </c>
      <c r="C1093" s="111">
        <v>4.5745654199999999E-2</v>
      </c>
      <c r="D1093" s="4" t="s">
        <v>1093</v>
      </c>
      <c r="E1093" s="335">
        <v>1063</v>
      </c>
      <c r="F1093" s="385">
        <v>6.4423400000000004E-5</v>
      </c>
      <c r="G1093" s="4" t="s">
        <v>1093</v>
      </c>
      <c r="H1093" s="99">
        <v>-6.9991251000000004E-2</v>
      </c>
      <c r="I1093" s="217">
        <v>3.6572300000000002E-5</v>
      </c>
    </row>
    <row r="1094" spans="1:9" ht="45" customHeight="1" x14ac:dyDescent="0.2">
      <c r="A1094" s="94" t="s">
        <v>2213</v>
      </c>
      <c r="B1094" s="408" t="s">
        <v>5523</v>
      </c>
      <c r="C1094" s="111">
        <v>0.18533604889999999</v>
      </c>
      <c r="D1094" s="4" t="s">
        <v>1093</v>
      </c>
      <c r="E1094" s="335">
        <v>552</v>
      </c>
      <c r="F1094" s="385">
        <v>3.3454100000000002E-5</v>
      </c>
      <c r="G1094" s="4" t="s">
        <v>1093</v>
      </c>
      <c r="H1094" s="99">
        <v>-5.1546392000000003E-2</v>
      </c>
      <c r="I1094" s="217">
        <v>1.3714600000000001E-5</v>
      </c>
    </row>
    <row r="1095" spans="1:9" x14ac:dyDescent="0.2">
      <c r="A1095" s="94" t="s">
        <v>2214</v>
      </c>
      <c r="B1095" s="408" t="s">
        <v>5524</v>
      </c>
      <c r="C1095" s="111">
        <v>3.7815126099999999E-2</v>
      </c>
      <c r="D1095" s="4" t="s">
        <v>1093</v>
      </c>
      <c r="E1095" s="335">
        <v>824</v>
      </c>
      <c r="F1095" s="385">
        <v>4.9938799999999997E-5</v>
      </c>
      <c r="G1095" s="4" t="s">
        <v>1093</v>
      </c>
      <c r="H1095" s="99">
        <v>0.1120107962</v>
      </c>
      <c r="I1095" s="217">
        <v>-3.7944000000000001E-5</v>
      </c>
    </row>
    <row r="1096" spans="1:9" x14ac:dyDescent="0.2">
      <c r="A1096" s="94" t="s">
        <v>2215</v>
      </c>
      <c r="B1096" s="408" t="s">
        <v>5525</v>
      </c>
      <c r="C1096" s="111">
        <v>0.47058823529999999</v>
      </c>
      <c r="D1096" s="4" t="s">
        <v>1093</v>
      </c>
      <c r="E1096" s="335">
        <v>56</v>
      </c>
      <c r="F1096" s="385">
        <v>3.3938974000000001E-6</v>
      </c>
      <c r="G1096" s="4" t="s">
        <v>1093</v>
      </c>
      <c r="H1096" s="99">
        <v>0.12</v>
      </c>
      <c r="I1096" s="217">
        <v>-2.7429200000000002E-6</v>
      </c>
    </row>
    <row r="1097" spans="1:9" x14ac:dyDescent="0.2">
      <c r="A1097" s="94" t="s">
        <v>2216</v>
      </c>
      <c r="B1097" s="408" t="s">
        <v>5526</v>
      </c>
      <c r="C1097" s="111">
        <v>2</v>
      </c>
      <c r="D1097" s="4" t="s">
        <v>1093</v>
      </c>
      <c r="E1097" s="335" t="s">
        <v>6906</v>
      </c>
      <c r="F1097" s="385">
        <v>2.4242125E-7</v>
      </c>
      <c r="G1097" s="4" t="s">
        <v>1093</v>
      </c>
      <c r="H1097" s="99">
        <v>-0.33333333300000001</v>
      </c>
      <c r="I1097" s="217">
        <v>9.1430661000000002E-7</v>
      </c>
    </row>
    <row r="1098" spans="1:9" x14ac:dyDescent="0.2">
      <c r="A1098" s="94" t="s">
        <v>2217</v>
      </c>
      <c r="B1098" s="408" t="s">
        <v>5527</v>
      </c>
      <c r="C1098" s="111">
        <v>0</v>
      </c>
      <c r="D1098" s="4" t="s">
        <v>1093</v>
      </c>
      <c r="E1098" s="335" t="s">
        <v>1142</v>
      </c>
      <c r="F1098" s="385" t="s">
        <v>1142</v>
      </c>
      <c r="G1098" s="4" t="s">
        <v>1093</v>
      </c>
      <c r="H1098" s="99" t="s">
        <v>1142</v>
      </c>
      <c r="I1098" s="217" t="s">
        <v>1142</v>
      </c>
    </row>
    <row r="1099" spans="1:9" ht="22.5" customHeight="1" x14ac:dyDescent="0.2">
      <c r="A1099" s="94" t="s">
        <v>2218</v>
      </c>
      <c r="B1099" s="408" t="s">
        <v>5528</v>
      </c>
      <c r="C1099" s="111">
        <v>2.2026431700000002E-2</v>
      </c>
      <c r="D1099" s="4" t="s">
        <v>1093</v>
      </c>
      <c r="E1099" s="335">
        <v>402</v>
      </c>
      <c r="F1099" s="385">
        <v>2.4363300000000001E-5</v>
      </c>
      <c r="G1099" s="4" t="s">
        <v>1093</v>
      </c>
      <c r="H1099" s="99">
        <v>-0.13362068999999999</v>
      </c>
      <c r="I1099" s="217">
        <v>2.8343500000000001E-5</v>
      </c>
    </row>
    <row r="1100" spans="1:9" ht="22.5" customHeight="1" x14ac:dyDescent="0.2">
      <c r="A1100" s="94" t="s">
        <v>2219</v>
      </c>
      <c r="B1100" s="408" t="s">
        <v>5529</v>
      </c>
      <c r="C1100" s="111">
        <v>-8.3333332999999996E-2</v>
      </c>
      <c r="D1100" s="4" t="s">
        <v>1093</v>
      </c>
      <c r="E1100" s="335">
        <v>371</v>
      </c>
      <c r="F1100" s="385">
        <v>2.2484600000000002E-5</v>
      </c>
      <c r="G1100" s="4" t="s">
        <v>1093</v>
      </c>
      <c r="H1100" s="99">
        <v>-3.6363635999999998E-2</v>
      </c>
      <c r="I1100" s="217">
        <v>6.4001462999999997E-6</v>
      </c>
    </row>
    <row r="1101" spans="1:9" ht="22.5" customHeight="1" x14ac:dyDescent="0.2">
      <c r="A1101" s="94" t="s">
        <v>2220</v>
      </c>
      <c r="B1101" s="408" t="s">
        <v>5530</v>
      </c>
      <c r="C1101" s="111">
        <v>-7.0886076000000006E-2</v>
      </c>
      <c r="D1101" s="4" t="s">
        <v>1093</v>
      </c>
      <c r="E1101" s="335">
        <v>354</v>
      </c>
      <c r="F1101" s="385">
        <v>2.1454299999999999E-5</v>
      </c>
      <c r="G1101" s="4" t="s">
        <v>1093</v>
      </c>
      <c r="H1101" s="99">
        <v>-3.5422343000000002E-2</v>
      </c>
      <c r="I1101" s="217">
        <v>5.9429929999999997E-6</v>
      </c>
    </row>
    <row r="1102" spans="1:9" ht="22.5" customHeight="1" x14ac:dyDescent="0.2">
      <c r="A1102" s="94" t="s">
        <v>2221</v>
      </c>
      <c r="B1102" s="408" t="s">
        <v>5531</v>
      </c>
      <c r="C1102" s="111">
        <v>0.2313432836</v>
      </c>
      <c r="D1102" s="4" t="s">
        <v>1093</v>
      </c>
      <c r="E1102" s="335">
        <v>132</v>
      </c>
      <c r="F1102" s="385">
        <v>7.9999011000000004E-6</v>
      </c>
      <c r="G1102" s="4" t="s">
        <v>1093</v>
      </c>
      <c r="H1102" s="99">
        <v>-0.2</v>
      </c>
      <c r="I1102" s="217">
        <v>1.5086099999999999E-5</v>
      </c>
    </row>
    <row r="1103" spans="1:9" ht="22.5" customHeight="1" x14ac:dyDescent="0.2">
      <c r="A1103" s="94" t="s">
        <v>2222</v>
      </c>
      <c r="B1103" s="408" t="s">
        <v>5532</v>
      </c>
      <c r="C1103" s="111">
        <v>-3.6649214999999999E-2</v>
      </c>
      <c r="D1103" s="4" t="s">
        <v>1093</v>
      </c>
      <c r="E1103" s="335">
        <v>1846</v>
      </c>
      <c r="F1103" s="385">
        <v>1.118774E-4</v>
      </c>
      <c r="G1103" s="4" t="s">
        <v>1093</v>
      </c>
      <c r="H1103" s="99">
        <v>-0.16394927500000001</v>
      </c>
      <c r="I1103" s="217">
        <v>1.6548950000000001E-4</v>
      </c>
    </row>
    <row r="1104" spans="1:9" ht="22.5" customHeight="1" x14ac:dyDescent="0.2">
      <c r="A1104" s="94" t="s">
        <v>2223</v>
      </c>
      <c r="B1104" s="408" t="s">
        <v>5533</v>
      </c>
      <c r="C1104" s="111">
        <v>-0.11416185</v>
      </c>
      <c r="D1104" s="4" t="s">
        <v>1093</v>
      </c>
      <c r="E1104" s="335">
        <v>528</v>
      </c>
      <c r="F1104" s="385">
        <v>3.1999599999999998E-5</v>
      </c>
      <c r="G1104" s="4" t="s">
        <v>1093</v>
      </c>
      <c r="H1104" s="99">
        <v>-0.13866231600000001</v>
      </c>
      <c r="I1104" s="217">
        <v>3.8858E-5</v>
      </c>
    </row>
    <row r="1105" spans="1:9" ht="22.5" customHeight="1" x14ac:dyDescent="0.2">
      <c r="A1105" s="94" t="s">
        <v>2224</v>
      </c>
      <c r="B1105" s="408" t="s">
        <v>5534</v>
      </c>
      <c r="C1105" s="111">
        <v>9.0047393399999995E-2</v>
      </c>
      <c r="D1105" s="4" t="s">
        <v>1093</v>
      </c>
      <c r="E1105" s="335">
        <v>179</v>
      </c>
      <c r="F1105" s="385">
        <v>1.0848399999999999E-5</v>
      </c>
      <c r="G1105" s="4" t="s">
        <v>1093</v>
      </c>
      <c r="H1105" s="99">
        <v>-0.22173913000000001</v>
      </c>
      <c r="I1105" s="217">
        <v>2.3314799999999999E-5</v>
      </c>
    </row>
    <row r="1106" spans="1:9" ht="22.5" customHeight="1" x14ac:dyDescent="0.2">
      <c r="A1106" s="94" t="s">
        <v>2225</v>
      </c>
      <c r="B1106" s="408" t="s">
        <v>5535</v>
      </c>
      <c r="C1106" s="111">
        <v>-3.2258065000000002E-2</v>
      </c>
      <c r="D1106" s="4" t="s">
        <v>1093</v>
      </c>
      <c r="E1106" s="335">
        <v>35</v>
      </c>
      <c r="F1106" s="385">
        <v>2.1211858999999998E-6</v>
      </c>
      <c r="G1106" s="4" t="s">
        <v>1093</v>
      </c>
      <c r="H1106" s="99">
        <v>-0.41666666699999999</v>
      </c>
      <c r="I1106" s="217">
        <v>1.14288E-5</v>
      </c>
    </row>
    <row r="1107" spans="1:9" ht="33.75" customHeight="1" x14ac:dyDescent="0.2">
      <c r="A1107" s="94" t="s">
        <v>2226</v>
      </c>
      <c r="B1107" s="408" t="s">
        <v>5536</v>
      </c>
      <c r="C1107" s="111">
        <v>5.7471264000000001E-3</v>
      </c>
      <c r="D1107" s="4" t="s">
        <v>1093</v>
      </c>
      <c r="E1107" s="335">
        <v>125</v>
      </c>
      <c r="F1107" s="385">
        <v>7.5756639000000001E-6</v>
      </c>
      <c r="G1107" s="4" t="s">
        <v>1093</v>
      </c>
      <c r="H1107" s="99">
        <v>-0.28571428599999998</v>
      </c>
      <c r="I1107" s="217">
        <v>2.28577E-5</v>
      </c>
    </row>
    <row r="1108" spans="1:9" ht="33.75" customHeight="1" x14ac:dyDescent="0.2">
      <c r="A1108" s="94" t="s">
        <v>2227</v>
      </c>
      <c r="B1108" s="408" t="s">
        <v>5537</v>
      </c>
      <c r="C1108" s="111">
        <v>-0.13135593200000001</v>
      </c>
      <c r="D1108" s="4" t="s">
        <v>1093</v>
      </c>
      <c r="E1108" s="335">
        <v>211</v>
      </c>
      <c r="F1108" s="385">
        <v>1.27877E-5</v>
      </c>
      <c r="G1108" s="4" t="s">
        <v>1093</v>
      </c>
      <c r="H1108" s="99">
        <v>2.92682927E-2</v>
      </c>
      <c r="I1108" s="217">
        <v>-2.7429200000000002E-6</v>
      </c>
    </row>
    <row r="1109" spans="1:9" ht="33.75" customHeight="1" x14ac:dyDescent="0.2">
      <c r="A1109" s="94" t="s">
        <v>2228</v>
      </c>
      <c r="B1109" s="408" t="s">
        <v>5538</v>
      </c>
      <c r="C1109" s="111">
        <v>2.4509803999999999E-3</v>
      </c>
      <c r="D1109" s="4" t="s">
        <v>1093</v>
      </c>
      <c r="E1109" s="335">
        <v>386</v>
      </c>
      <c r="F1109" s="385">
        <v>2.3393699999999999E-5</v>
      </c>
      <c r="G1109" s="4" t="s">
        <v>1093</v>
      </c>
      <c r="H1109" s="99">
        <v>-5.6234719000000002E-2</v>
      </c>
      <c r="I1109" s="217">
        <v>1.0514500000000001E-5</v>
      </c>
    </row>
    <row r="1110" spans="1:9" ht="33.75" customHeight="1" x14ac:dyDescent="0.2">
      <c r="A1110" s="94" t="s">
        <v>2229</v>
      </c>
      <c r="B1110" s="408" t="s">
        <v>5539</v>
      </c>
      <c r="C1110" s="111">
        <v>0.1413612565</v>
      </c>
      <c r="D1110" s="4" t="s">
        <v>1093</v>
      </c>
      <c r="E1110" s="335">
        <v>367</v>
      </c>
      <c r="F1110" s="385">
        <v>2.2242099999999998E-5</v>
      </c>
      <c r="G1110" s="4" t="s">
        <v>1093</v>
      </c>
      <c r="H1110" s="99">
        <v>-0.15825688099999999</v>
      </c>
      <c r="I1110" s="217">
        <v>3.1543600000000001E-5</v>
      </c>
    </row>
    <row r="1111" spans="1:9" x14ac:dyDescent="0.2">
      <c r="A1111" s="94" t="s">
        <v>2230</v>
      </c>
      <c r="B1111" s="408" t="s">
        <v>5540</v>
      </c>
      <c r="C1111" s="111">
        <v>-4.1806019999999999E-2</v>
      </c>
      <c r="D1111" s="4" t="s">
        <v>1093</v>
      </c>
      <c r="E1111" s="335">
        <v>441</v>
      </c>
      <c r="F1111" s="385">
        <v>2.67269E-5</v>
      </c>
      <c r="G1111" s="4" t="s">
        <v>1093</v>
      </c>
      <c r="H1111" s="99">
        <v>-0.23036649200000001</v>
      </c>
      <c r="I1111" s="217">
        <v>6.0344199999999997E-5</v>
      </c>
    </row>
    <row r="1112" spans="1:9" x14ac:dyDescent="0.2">
      <c r="A1112" s="94" t="s">
        <v>2231</v>
      </c>
      <c r="B1112" s="408" t="s">
        <v>5541</v>
      </c>
      <c r="C1112" s="111">
        <v>-0.23</v>
      </c>
      <c r="D1112" s="4" t="s">
        <v>1093</v>
      </c>
      <c r="E1112" s="335">
        <v>60</v>
      </c>
      <c r="F1112" s="385">
        <v>3.6363186999999999E-6</v>
      </c>
      <c r="G1112" s="4" t="s">
        <v>1093</v>
      </c>
      <c r="H1112" s="99">
        <v>-0.220779221</v>
      </c>
      <c r="I1112" s="217">
        <v>7.7716061999999999E-6</v>
      </c>
    </row>
    <row r="1113" spans="1:9" x14ac:dyDescent="0.2">
      <c r="A1113" s="94" t="s">
        <v>2232</v>
      </c>
      <c r="B1113" s="408" t="s">
        <v>5542</v>
      </c>
      <c r="C1113" s="111">
        <v>-7.8431372999999999E-2</v>
      </c>
      <c r="D1113" s="4" t="s">
        <v>1093</v>
      </c>
      <c r="E1113" s="335">
        <v>58</v>
      </c>
      <c r="F1113" s="385">
        <v>3.5151081000000002E-6</v>
      </c>
      <c r="G1113" s="4" t="s">
        <v>1093</v>
      </c>
      <c r="H1113" s="99">
        <v>0.2340425532</v>
      </c>
      <c r="I1113" s="217">
        <v>-5.0286859999999998E-6</v>
      </c>
    </row>
    <row r="1114" spans="1:9" x14ac:dyDescent="0.2">
      <c r="A1114" s="94" t="s">
        <v>2233</v>
      </c>
      <c r="B1114" s="408" t="s">
        <v>5543</v>
      </c>
      <c r="C1114" s="111">
        <v>-0.16</v>
      </c>
      <c r="D1114" s="4" t="s">
        <v>1093</v>
      </c>
      <c r="E1114" s="335">
        <v>31</v>
      </c>
      <c r="F1114" s="385">
        <v>1.8787647E-6</v>
      </c>
      <c r="G1114" s="4" t="s">
        <v>1093</v>
      </c>
      <c r="H1114" s="99">
        <v>0.47619047619999999</v>
      </c>
      <c r="I1114" s="217">
        <v>-4.5715329999999996E-6</v>
      </c>
    </row>
    <row r="1115" spans="1:9" x14ac:dyDescent="0.2">
      <c r="A1115" s="94" t="s">
        <v>2234</v>
      </c>
      <c r="B1115" s="408" t="s">
        <v>5544</v>
      </c>
      <c r="C1115" s="111">
        <v>-1.6774193999999999E-2</v>
      </c>
      <c r="D1115" s="4" t="s">
        <v>1093</v>
      </c>
      <c r="E1115" s="335">
        <v>676</v>
      </c>
      <c r="F1115" s="385">
        <v>4.0969200000000001E-5</v>
      </c>
      <c r="G1115" s="4" t="s">
        <v>1093</v>
      </c>
      <c r="H1115" s="99">
        <v>-0.112860892</v>
      </c>
      <c r="I1115" s="217">
        <v>3.9315199999999999E-5</v>
      </c>
    </row>
    <row r="1116" spans="1:9" ht="33.75" customHeight="1" x14ac:dyDescent="0.2">
      <c r="A1116" s="94" t="s">
        <v>2235</v>
      </c>
      <c r="B1116" s="408" t="s">
        <v>5545</v>
      </c>
      <c r="C1116" s="111">
        <v>-0.111008326</v>
      </c>
      <c r="D1116" s="4" t="s">
        <v>1093</v>
      </c>
      <c r="E1116" s="335">
        <v>1353</v>
      </c>
      <c r="F1116" s="385">
        <v>8.1998999999999999E-5</v>
      </c>
      <c r="G1116" s="4" t="s">
        <v>1093</v>
      </c>
      <c r="H1116" s="99">
        <v>-0.29604578599999998</v>
      </c>
      <c r="I1116" s="217">
        <v>2.6012019999999998E-4</v>
      </c>
    </row>
    <row r="1117" spans="1:9" ht="33.75" customHeight="1" x14ac:dyDescent="0.2">
      <c r="A1117" s="94" t="s">
        <v>2236</v>
      </c>
      <c r="B1117" s="408" t="s">
        <v>5546</v>
      </c>
      <c r="C1117" s="111">
        <v>-0.17786561300000001</v>
      </c>
      <c r="D1117" s="4" t="s">
        <v>1093</v>
      </c>
      <c r="E1117" s="335">
        <v>142</v>
      </c>
      <c r="F1117" s="385">
        <v>8.6059541999999993E-6</v>
      </c>
      <c r="G1117" s="4" t="s">
        <v>1093</v>
      </c>
      <c r="H1117" s="99">
        <v>-0.31730769199999997</v>
      </c>
      <c r="I1117" s="217">
        <v>3.0172099999999999E-5</v>
      </c>
    </row>
    <row r="1118" spans="1:9" ht="33.75" customHeight="1" x14ac:dyDescent="0.2">
      <c r="A1118" s="94" t="s">
        <v>2237</v>
      </c>
      <c r="B1118" s="408" t="s">
        <v>5547</v>
      </c>
      <c r="C1118" s="111">
        <v>-0.23809523799999999</v>
      </c>
      <c r="D1118" s="4" t="s">
        <v>1093</v>
      </c>
      <c r="E1118" s="335">
        <v>43</v>
      </c>
      <c r="F1118" s="385">
        <v>2.6060283999999998E-6</v>
      </c>
      <c r="G1118" s="4" t="s">
        <v>1093</v>
      </c>
      <c r="H1118" s="99">
        <v>-0.104166667</v>
      </c>
      <c r="I1118" s="217">
        <v>2.2857664999999998E-6</v>
      </c>
    </row>
    <row r="1119" spans="1:9" ht="33.75" customHeight="1" x14ac:dyDescent="0.2">
      <c r="A1119" s="94" t="s">
        <v>2238</v>
      </c>
      <c r="B1119" s="408" t="s">
        <v>5548</v>
      </c>
      <c r="C1119" s="111">
        <v>-7.6923077000000006E-2</v>
      </c>
      <c r="D1119" s="4" t="s">
        <v>1093</v>
      </c>
      <c r="E1119" s="335">
        <v>12</v>
      </c>
      <c r="F1119" s="385">
        <v>7.2726373999999998E-7</v>
      </c>
      <c r="G1119" s="4" t="s">
        <v>1093</v>
      </c>
      <c r="H1119" s="99">
        <v>0</v>
      </c>
      <c r="I1119" s="217">
        <v>0</v>
      </c>
    </row>
    <row r="1120" spans="1:9" ht="45" customHeight="1" x14ac:dyDescent="0.2">
      <c r="A1120" s="94" t="s">
        <v>2239</v>
      </c>
      <c r="B1120" s="408" t="s">
        <v>5549</v>
      </c>
      <c r="C1120" s="111">
        <v>3.3714629699999998E-2</v>
      </c>
      <c r="D1120" s="4" t="s">
        <v>1093</v>
      </c>
      <c r="E1120" s="335">
        <v>1470</v>
      </c>
      <c r="F1120" s="385">
        <v>8.9089800000000002E-5</v>
      </c>
      <c r="G1120" s="4" t="s">
        <v>1093</v>
      </c>
      <c r="H1120" s="99">
        <v>-0.14385556199999999</v>
      </c>
      <c r="I1120" s="217">
        <v>1.129169E-4</v>
      </c>
    </row>
    <row r="1121" spans="1:9" ht="45" customHeight="1" x14ac:dyDescent="0.2">
      <c r="A1121" s="94" t="s">
        <v>2240</v>
      </c>
      <c r="B1121" s="408" t="s">
        <v>5550</v>
      </c>
      <c r="C1121" s="111">
        <v>-9.0937019999999993E-2</v>
      </c>
      <c r="D1121" s="4" t="s">
        <v>1093</v>
      </c>
      <c r="E1121" s="335">
        <v>10727</v>
      </c>
      <c r="F1121" s="385">
        <v>6.5011319999999997E-4</v>
      </c>
      <c r="G1121" s="4" t="s">
        <v>1093</v>
      </c>
      <c r="H1121" s="99">
        <v>-0.274957756</v>
      </c>
      <c r="I1121" s="217">
        <v>1.8596997000000001E-3</v>
      </c>
    </row>
    <row r="1122" spans="1:9" ht="45" customHeight="1" x14ac:dyDescent="0.2">
      <c r="A1122" s="94" t="s">
        <v>2241</v>
      </c>
      <c r="B1122" s="408" t="s">
        <v>5551</v>
      </c>
      <c r="C1122" s="111">
        <v>-0.1121673</v>
      </c>
      <c r="D1122" s="4" t="s">
        <v>1093</v>
      </c>
      <c r="E1122" s="335">
        <v>405</v>
      </c>
      <c r="F1122" s="385">
        <v>2.45452E-5</v>
      </c>
      <c r="G1122" s="4" t="s">
        <v>1093</v>
      </c>
      <c r="H1122" s="99">
        <v>-0.13276231299999999</v>
      </c>
      <c r="I1122" s="217">
        <v>2.8343500000000001E-5</v>
      </c>
    </row>
    <row r="1123" spans="1:9" ht="45" customHeight="1" x14ac:dyDescent="0.2">
      <c r="A1123" s="94" t="s">
        <v>2242</v>
      </c>
      <c r="B1123" s="408" t="s">
        <v>5552</v>
      </c>
      <c r="C1123" s="111">
        <v>0.103202847</v>
      </c>
      <c r="D1123" s="4" t="s">
        <v>1093</v>
      </c>
      <c r="E1123" s="335">
        <v>241</v>
      </c>
      <c r="F1123" s="385">
        <v>1.46059E-5</v>
      </c>
      <c r="G1123" s="4" t="s">
        <v>1093</v>
      </c>
      <c r="H1123" s="99">
        <v>-0.22258064499999999</v>
      </c>
      <c r="I1123" s="217">
        <v>3.1543600000000001E-5</v>
      </c>
    </row>
    <row r="1124" spans="1:9" ht="45" customHeight="1" x14ac:dyDescent="0.2">
      <c r="A1124" s="94" t="s">
        <v>2243</v>
      </c>
      <c r="B1124" s="408" t="s">
        <v>5553</v>
      </c>
      <c r="C1124" s="111">
        <v>2.1978022E-2</v>
      </c>
      <c r="D1124" s="4" t="s">
        <v>1093</v>
      </c>
      <c r="E1124" s="335">
        <v>68</v>
      </c>
      <c r="F1124" s="385">
        <v>4.1211612000000003E-6</v>
      </c>
      <c r="G1124" s="4" t="s">
        <v>1093</v>
      </c>
      <c r="H1124" s="99">
        <v>-0.26881720399999998</v>
      </c>
      <c r="I1124" s="217">
        <v>1.14288E-5</v>
      </c>
    </row>
    <row r="1125" spans="1:9" ht="45" customHeight="1" x14ac:dyDescent="0.2">
      <c r="A1125" s="94" t="s">
        <v>2244</v>
      </c>
      <c r="B1125" s="408" t="s">
        <v>5554</v>
      </c>
      <c r="C1125" s="111">
        <v>2.8359745200000001E-2</v>
      </c>
      <c r="D1125" s="4" t="s">
        <v>1093</v>
      </c>
      <c r="E1125" s="335">
        <v>81914</v>
      </c>
      <c r="F1125" s="385">
        <v>4.9644234999999997E-3</v>
      </c>
      <c r="G1125" s="4" t="s">
        <v>1093</v>
      </c>
      <c r="H1125" s="99">
        <v>-0.14593737900000001</v>
      </c>
      <c r="I1125" s="217">
        <v>6.3987747999999997E-3</v>
      </c>
    </row>
    <row r="1126" spans="1:9" ht="33.75" customHeight="1" x14ac:dyDescent="0.2">
      <c r="A1126" s="94" t="s">
        <v>2245</v>
      </c>
      <c r="B1126" s="408" t="s">
        <v>5555</v>
      </c>
      <c r="C1126" s="111">
        <v>-9.9065421000000001E-2</v>
      </c>
      <c r="D1126" s="4" t="s">
        <v>1093</v>
      </c>
      <c r="E1126" s="335">
        <v>406</v>
      </c>
      <c r="F1126" s="385">
        <v>2.4605800000000001E-5</v>
      </c>
      <c r="G1126" s="4" t="s">
        <v>1093</v>
      </c>
      <c r="H1126" s="99">
        <v>-0.15767634899999999</v>
      </c>
      <c r="I1126" s="217">
        <v>3.4743699999999997E-5</v>
      </c>
    </row>
    <row r="1127" spans="1:9" ht="33.75" customHeight="1" x14ac:dyDescent="0.2">
      <c r="A1127" s="94" t="s">
        <v>2246</v>
      </c>
      <c r="B1127" s="408" t="s">
        <v>5556</v>
      </c>
      <c r="C1127" s="111">
        <v>-0.109756098</v>
      </c>
      <c r="D1127" s="4" t="s">
        <v>1093</v>
      </c>
      <c r="E1127" s="335">
        <v>68</v>
      </c>
      <c r="F1127" s="385">
        <v>4.1211612000000003E-6</v>
      </c>
      <c r="G1127" s="4" t="s">
        <v>1093</v>
      </c>
      <c r="H1127" s="99">
        <v>-6.8493151000000002E-2</v>
      </c>
      <c r="I1127" s="217">
        <v>2.2857664999999998E-6</v>
      </c>
    </row>
    <row r="1128" spans="1:9" ht="33.75" customHeight="1" x14ac:dyDescent="0.2">
      <c r="A1128" s="94" t="s">
        <v>2247</v>
      </c>
      <c r="B1128" s="408" t="s">
        <v>5557</v>
      </c>
      <c r="C1128" s="111">
        <v>0.1509433962</v>
      </c>
      <c r="D1128" s="4" t="s">
        <v>1093</v>
      </c>
      <c r="E1128" s="335">
        <v>59</v>
      </c>
      <c r="F1128" s="385">
        <v>3.5757133999999998E-6</v>
      </c>
      <c r="G1128" s="4" t="s">
        <v>1093</v>
      </c>
      <c r="H1128" s="99">
        <v>-3.2786885000000002E-2</v>
      </c>
      <c r="I1128" s="217">
        <v>9.1430661000000002E-7</v>
      </c>
    </row>
    <row r="1129" spans="1:9" ht="33.75" customHeight="1" x14ac:dyDescent="0.2">
      <c r="A1129" s="94" t="s">
        <v>2248</v>
      </c>
      <c r="B1129" s="408" t="s">
        <v>5558</v>
      </c>
      <c r="C1129" s="111">
        <v>0</v>
      </c>
      <c r="D1129" s="4" t="s">
        <v>1093</v>
      </c>
      <c r="E1129" s="335">
        <v>35</v>
      </c>
      <c r="F1129" s="385">
        <v>2.1211858999999998E-6</v>
      </c>
      <c r="G1129" s="4" t="s">
        <v>1093</v>
      </c>
      <c r="H1129" s="99">
        <v>2.9411764699999999E-2</v>
      </c>
      <c r="I1129" s="217">
        <v>-4.5715329999999999E-7</v>
      </c>
    </row>
    <row r="1130" spans="1:9" ht="33.75" customHeight="1" x14ac:dyDescent="0.2">
      <c r="A1130" s="94" t="s">
        <v>2249</v>
      </c>
      <c r="B1130" s="408" t="s">
        <v>5559</v>
      </c>
      <c r="C1130" s="111">
        <v>3.3039647999999998E-3</v>
      </c>
      <c r="D1130" s="4" t="s">
        <v>1093</v>
      </c>
      <c r="E1130" s="335">
        <v>1720</v>
      </c>
      <c r="F1130" s="385">
        <v>1.042411E-4</v>
      </c>
      <c r="G1130" s="4" t="s">
        <v>1093</v>
      </c>
      <c r="H1130" s="99">
        <v>-5.5982437000000003E-2</v>
      </c>
      <c r="I1130" s="217">
        <v>4.6629599999999998E-5</v>
      </c>
    </row>
    <row r="1131" spans="1:9" ht="33.75" customHeight="1" x14ac:dyDescent="0.2">
      <c r="A1131" s="94" t="s">
        <v>2250</v>
      </c>
      <c r="B1131" s="408" t="s">
        <v>5560</v>
      </c>
      <c r="C1131" s="111">
        <v>-1.8630718000000001E-2</v>
      </c>
      <c r="D1131" s="4" t="s">
        <v>1093</v>
      </c>
      <c r="E1131" s="335">
        <v>5185</v>
      </c>
      <c r="F1131" s="385">
        <v>3.142385E-4</v>
      </c>
      <c r="G1131" s="4" t="s">
        <v>1093</v>
      </c>
      <c r="H1131" s="99">
        <v>-0.199722179</v>
      </c>
      <c r="I1131" s="217">
        <v>5.9155639999999995E-4</v>
      </c>
    </row>
    <row r="1132" spans="1:9" ht="33.75" customHeight="1" x14ac:dyDescent="0.2">
      <c r="A1132" s="94" t="s">
        <v>2251</v>
      </c>
      <c r="B1132" s="408" t="s">
        <v>5561</v>
      </c>
      <c r="C1132" s="111">
        <v>-9.3209050000000009E-3</v>
      </c>
      <c r="D1132" s="4" t="s">
        <v>1093</v>
      </c>
      <c r="E1132" s="335">
        <v>657</v>
      </c>
      <c r="F1132" s="385">
        <v>3.9817700000000003E-5</v>
      </c>
      <c r="G1132" s="4" t="s">
        <v>1093</v>
      </c>
      <c r="H1132" s="99">
        <v>-0.11693548400000001</v>
      </c>
      <c r="I1132" s="217">
        <v>3.9772299999999999E-5</v>
      </c>
    </row>
    <row r="1133" spans="1:9" ht="33.75" customHeight="1" x14ac:dyDescent="0.2">
      <c r="A1133" s="94" t="s">
        <v>2252</v>
      </c>
      <c r="B1133" s="408" t="s">
        <v>5562</v>
      </c>
      <c r="C1133" s="111">
        <v>-4.3814433E-2</v>
      </c>
      <c r="D1133" s="4" t="s">
        <v>1093</v>
      </c>
      <c r="E1133" s="335">
        <v>369</v>
      </c>
      <c r="F1133" s="385">
        <v>2.23634E-5</v>
      </c>
      <c r="G1133" s="4" t="s">
        <v>1093</v>
      </c>
      <c r="H1133" s="99">
        <v>-5.3908360000000004E-3</v>
      </c>
      <c r="I1133" s="217">
        <v>9.1430661000000002E-7</v>
      </c>
    </row>
    <row r="1134" spans="1:9" ht="33.75" customHeight="1" x14ac:dyDescent="0.2">
      <c r="A1134" s="94" t="s">
        <v>2253</v>
      </c>
      <c r="B1134" s="408" t="s">
        <v>5563</v>
      </c>
      <c r="C1134" s="111">
        <v>3.9106145299999999E-2</v>
      </c>
      <c r="D1134" s="4" t="s">
        <v>1093</v>
      </c>
      <c r="E1134" s="335">
        <v>157</v>
      </c>
      <c r="F1134" s="385">
        <v>9.5150338999999993E-6</v>
      </c>
      <c r="G1134" s="4" t="s">
        <v>1093</v>
      </c>
      <c r="H1134" s="99">
        <v>-0.15591397800000001</v>
      </c>
      <c r="I1134" s="217">
        <v>1.3257399999999999E-5</v>
      </c>
    </row>
    <row r="1135" spans="1:9" ht="33.75" customHeight="1" x14ac:dyDescent="0.2">
      <c r="A1135" s="94" t="s">
        <v>2254</v>
      </c>
      <c r="B1135" s="408" t="s">
        <v>5564</v>
      </c>
      <c r="C1135" s="111">
        <v>0.13014574279999999</v>
      </c>
      <c r="D1135" s="4" t="s">
        <v>1093</v>
      </c>
      <c r="E1135" s="335">
        <v>4049</v>
      </c>
      <c r="F1135" s="385">
        <v>2.4539089999999999E-4</v>
      </c>
      <c r="G1135" s="4" t="s">
        <v>1093</v>
      </c>
      <c r="H1135" s="99">
        <v>-8.3936652E-2</v>
      </c>
      <c r="I1135" s="217">
        <v>1.696039E-4</v>
      </c>
    </row>
    <row r="1136" spans="1:9" ht="22.5" customHeight="1" x14ac:dyDescent="0.2">
      <c r="A1136" s="94" t="s">
        <v>2255</v>
      </c>
      <c r="B1136" s="408" t="s">
        <v>5565</v>
      </c>
      <c r="C1136" s="111">
        <v>-3.9260750000000002E-3</v>
      </c>
      <c r="D1136" s="4" t="s">
        <v>1093</v>
      </c>
      <c r="E1136" s="335">
        <v>8484</v>
      </c>
      <c r="F1136" s="385">
        <v>5.1417550000000002E-4</v>
      </c>
      <c r="G1136" s="4" t="s">
        <v>1093</v>
      </c>
      <c r="H1136" s="99">
        <v>-0.184387618</v>
      </c>
      <c r="I1136" s="217">
        <v>8.7682000000000005E-4</v>
      </c>
    </row>
    <row r="1137" spans="1:9" ht="22.5" customHeight="1" x14ac:dyDescent="0.2">
      <c r="A1137" s="94" t="s">
        <v>2256</v>
      </c>
      <c r="B1137" s="408" t="s">
        <v>5566</v>
      </c>
      <c r="C1137" s="111">
        <v>1.15983027E-2</v>
      </c>
      <c r="D1137" s="4" t="s">
        <v>1093</v>
      </c>
      <c r="E1137" s="335">
        <v>8751</v>
      </c>
      <c r="F1137" s="385">
        <v>5.303571E-4</v>
      </c>
      <c r="G1137" s="4" t="s">
        <v>1093</v>
      </c>
      <c r="H1137" s="99">
        <v>-0.184284116</v>
      </c>
      <c r="I1137" s="217">
        <v>9.0379209999999998E-4</v>
      </c>
    </row>
    <row r="1138" spans="1:9" ht="22.5" customHeight="1" x14ac:dyDescent="0.2">
      <c r="A1138" s="94" t="s">
        <v>2257</v>
      </c>
      <c r="B1138" s="408" t="s">
        <v>5567</v>
      </c>
      <c r="C1138" s="111">
        <v>0.1138952164</v>
      </c>
      <c r="D1138" s="4" t="s">
        <v>1093</v>
      </c>
      <c r="E1138" s="335">
        <v>2863</v>
      </c>
      <c r="F1138" s="385">
        <v>1.73513E-4</v>
      </c>
      <c r="G1138" s="4" t="s">
        <v>1093</v>
      </c>
      <c r="H1138" s="99">
        <v>-0.16359918200000001</v>
      </c>
      <c r="I1138" s="217">
        <v>2.5600589999999999E-4</v>
      </c>
    </row>
    <row r="1139" spans="1:9" ht="22.5" customHeight="1" x14ac:dyDescent="0.2">
      <c r="A1139" s="94" t="s">
        <v>2258</v>
      </c>
      <c r="B1139" s="408" t="s">
        <v>5568</v>
      </c>
      <c r="C1139" s="111">
        <v>0.1148989899</v>
      </c>
      <c r="D1139" s="4" t="s">
        <v>1093</v>
      </c>
      <c r="E1139" s="335">
        <v>799</v>
      </c>
      <c r="F1139" s="385">
        <v>4.8423600000000002E-5</v>
      </c>
      <c r="G1139" s="4" t="s">
        <v>1093</v>
      </c>
      <c r="H1139" s="99">
        <v>-9.5130238000000006E-2</v>
      </c>
      <c r="I1139" s="217">
        <v>3.84009E-5</v>
      </c>
    </row>
    <row r="1140" spans="1:9" x14ac:dyDescent="0.2">
      <c r="A1140" s="94" t="s">
        <v>2259</v>
      </c>
      <c r="B1140" s="408" t="s">
        <v>5569</v>
      </c>
      <c r="C1140" s="111">
        <v>3.5569064999999997E-2</v>
      </c>
      <c r="D1140" s="4" t="s">
        <v>1093</v>
      </c>
      <c r="E1140" s="335">
        <v>63022</v>
      </c>
      <c r="F1140" s="385">
        <v>3.8194678999999999E-3</v>
      </c>
      <c r="G1140" s="4" t="s">
        <v>1093</v>
      </c>
      <c r="H1140" s="99">
        <v>-0.188665886</v>
      </c>
      <c r="I1140" s="217">
        <v>6.6995817000000003E-3</v>
      </c>
    </row>
    <row r="1141" spans="1:9" x14ac:dyDescent="0.2">
      <c r="A1141" s="94" t="s">
        <v>2260</v>
      </c>
      <c r="B1141" s="408" t="s">
        <v>5570</v>
      </c>
      <c r="C1141" s="111">
        <v>1.0168059599999999E-2</v>
      </c>
      <c r="D1141" s="4" t="s">
        <v>1093</v>
      </c>
      <c r="E1141" s="335">
        <v>24060</v>
      </c>
      <c r="F1141" s="385">
        <v>1.4581638E-3</v>
      </c>
      <c r="G1141" s="4" t="s">
        <v>1093</v>
      </c>
      <c r="H1141" s="99">
        <v>-0.28136200700000003</v>
      </c>
      <c r="I1141" s="217">
        <v>4.3063841000000004E-3</v>
      </c>
    </row>
    <row r="1142" spans="1:9" x14ac:dyDescent="0.2">
      <c r="A1142" s="94" t="s">
        <v>2261</v>
      </c>
      <c r="B1142" s="408" t="s">
        <v>5571</v>
      </c>
      <c r="C1142" s="111">
        <v>-4.8005908E-2</v>
      </c>
      <c r="D1142" s="4" t="s">
        <v>1093</v>
      </c>
      <c r="E1142" s="335">
        <v>2565</v>
      </c>
      <c r="F1142" s="385">
        <v>1.554526E-4</v>
      </c>
      <c r="G1142" s="4" t="s">
        <v>1093</v>
      </c>
      <c r="H1142" s="99">
        <v>-0.33669511200000002</v>
      </c>
      <c r="I1142" s="217">
        <v>5.9521360000000002E-4</v>
      </c>
    </row>
    <row r="1143" spans="1:9" x14ac:dyDescent="0.2">
      <c r="A1143" s="94" t="s">
        <v>2262</v>
      </c>
      <c r="B1143" s="408" t="s">
        <v>5572</v>
      </c>
      <c r="C1143" s="111">
        <v>-0.21921921899999999</v>
      </c>
      <c r="D1143" s="4" t="s">
        <v>1093</v>
      </c>
      <c r="E1143" s="335">
        <v>189</v>
      </c>
      <c r="F1143" s="385">
        <v>1.14544E-5</v>
      </c>
      <c r="G1143" s="4" t="s">
        <v>1093</v>
      </c>
      <c r="H1143" s="99">
        <v>-0.27307692300000003</v>
      </c>
      <c r="I1143" s="217">
        <v>3.24579E-5</v>
      </c>
    </row>
    <row r="1144" spans="1:9" x14ac:dyDescent="0.2">
      <c r="A1144" s="94" t="s">
        <v>2263</v>
      </c>
      <c r="B1144" s="408" t="s">
        <v>5573</v>
      </c>
      <c r="C1144" s="111">
        <v>8.2307484900000005E-2</v>
      </c>
      <c r="D1144" s="4" t="s">
        <v>1093</v>
      </c>
      <c r="E1144" s="335">
        <v>10354</v>
      </c>
      <c r="F1144" s="385">
        <v>6.2750740000000005E-4</v>
      </c>
      <c r="G1144" s="4" t="s">
        <v>1093</v>
      </c>
      <c r="H1144" s="99">
        <v>-0.14039020299999999</v>
      </c>
      <c r="I1144" s="217">
        <v>7.7304619999999996E-4</v>
      </c>
    </row>
    <row r="1145" spans="1:9" x14ac:dyDescent="0.2">
      <c r="A1145" s="94" t="s">
        <v>2264</v>
      </c>
      <c r="B1145" s="408" t="s">
        <v>5574</v>
      </c>
      <c r="C1145" s="111">
        <v>5.2782912299999998E-2</v>
      </c>
      <c r="D1145" s="4" t="s">
        <v>1093</v>
      </c>
      <c r="E1145" s="335">
        <v>3995</v>
      </c>
      <c r="F1145" s="385">
        <v>2.421182E-4</v>
      </c>
      <c r="G1145" s="4" t="s">
        <v>1093</v>
      </c>
      <c r="H1145" s="99">
        <v>-0.22063987500000001</v>
      </c>
      <c r="I1145" s="217">
        <v>5.170404E-4</v>
      </c>
    </row>
    <row r="1146" spans="1:9" x14ac:dyDescent="0.2">
      <c r="A1146" s="94" t="s">
        <v>2265</v>
      </c>
      <c r="B1146" s="408" t="s">
        <v>5575</v>
      </c>
      <c r="C1146" s="111">
        <v>7.0224718999999996E-3</v>
      </c>
      <c r="D1146" s="4" t="s">
        <v>1093</v>
      </c>
      <c r="E1146" s="335">
        <v>1856</v>
      </c>
      <c r="F1146" s="385">
        <v>1.1248349999999999E-4</v>
      </c>
      <c r="G1146" s="4" t="s">
        <v>1093</v>
      </c>
      <c r="H1146" s="99">
        <v>-0.137145514</v>
      </c>
      <c r="I1146" s="217">
        <v>1.3486020000000001E-4</v>
      </c>
    </row>
    <row r="1147" spans="1:9" x14ac:dyDescent="0.2">
      <c r="A1147" s="94" t="s">
        <v>2266</v>
      </c>
      <c r="B1147" s="408" t="s">
        <v>5576</v>
      </c>
      <c r="C1147" s="111">
        <v>-2.3809523999999999E-2</v>
      </c>
      <c r="D1147" s="4" t="s">
        <v>1093</v>
      </c>
      <c r="E1147" s="335">
        <v>104</v>
      </c>
      <c r="F1147" s="385">
        <v>6.3029523999999997E-6</v>
      </c>
      <c r="G1147" s="4" t="s">
        <v>1093</v>
      </c>
      <c r="H1147" s="99">
        <v>-0.15447154499999999</v>
      </c>
      <c r="I1147" s="217">
        <v>8.6859128E-6</v>
      </c>
    </row>
    <row r="1148" spans="1:9" ht="22.5" customHeight="1" x14ac:dyDescent="0.2">
      <c r="A1148" s="94" t="s">
        <v>2267</v>
      </c>
      <c r="B1148" s="408" t="s">
        <v>5577</v>
      </c>
      <c r="C1148" s="111">
        <v>-1.7950666000000001E-2</v>
      </c>
      <c r="D1148" s="4" t="s">
        <v>1093</v>
      </c>
      <c r="E1148" s="335">
        <v>43257</v>
      </c>
      <c r="F1148" s="385">
        <v>2.621604E-3</v>
      </c>
      <c r="G1148" s="4" t="s">
        <v>1093</v>
      </c>
      <c r="H1148" s="99">
        <v>-9.5325734999999995E-2</v>
      </c>
      <c r="I1148" s="217">
        <v>2.0837047999999999E-3</v>
      </c>
    </row>
    <row r="1149" spans="1:9" ht="22.5" customHeight="1" x14ac:dyDescent="0.2">
      <c r="A1149" s="94" t="s">
        <v>2268</v>
      </c>
      <c r="B1149" s="408" t="s">
        <v>5578</v>
      </c>
      <c r="C1149" s="111">
        <v>1.93874684E-2</v>
      </c>
      <c r="D1149" s="4" t="s">
        <v>1093</v>
      </c>
      <c r="E1149" s="335">
        <v>12366</v>
      </c>
      <c r="F1149" s="385">
        <v>7.4944530000000005E-4</v>
      </c>
      <c r="G1149" s="4" t="s">
        <v>1093</v>
      </c>
      <c r="H1149" s="99">
        <v>-0.14787761899999999</v>
      </c>
      <c r="I1149" s="217">
        <v>9.8105099999999993E-4</v>
      </c>
    </row>
    <row r="1150" spans="1:9" ht="22.5" customHeight="1" x14ac:dyDescent="0.2">
      <c r="A1150" s="94" t="s">
        <v>2269</v>
      </c>
      <c r="B1150" s="408" t="s">
        <v>5579</v>
      </c>
      <c r="C1150" s="111">
        <v>6.9049733599999996E-2</v>
      </c>
      <c r="D1150" s="4" t="s">
        <v>1093</v>
      </c>
      <c r="E1150" s="335">
        <v>4078</v>
      </c>
      <c r="F1150" s="385">
        <v>2.4714849999999999E-4</v>
      </c>
      <c r="G1150" s="4" t="s">
        <v>1093</v>
      </c>
      <c r="H1150" s="99">
        <v>-0.15306334399999999</v>
      </c>
      <c r="I1150" s="217">
        <v>3.3692200000000002E-4</v>
      </c>
    </row>
    <row r="1151" spans="1:9" ht="22.5" customHeight="1" x14ac:dyDescent="0.2">
      <c r="A1151" s="94" t="s">
        <v>2270</v>
      </c>
      <c r="B1151" s="408" t="s">
        <v>5580</v>
      </c>
      <c r="C1151" s="111">
        <v>-3.3149170999999998E-2</v>
      </c>
      <c r="D1151" s="4" t="s">
        <v>1093</v>
      </c>
      <c r="E1151" s="335">
        <v>364</v>
      </c>
      <c r="F1151" s="385">
        <v>2.20603E-5</v>
      </c>
      <c r="G1151" s="4" t="s">
        <v>1093</v>
      </c>
      <c r="H1151" s="99">
        <v>0.04</v>
      </c>
      <c r="I1151" s="217">
        <v>-6.4001459999999999E-6</v>
      </c>
    </row>
    <row r="1152" spans="1:9" x14ac:dyDescent="0.2">
      <c r="A1152" s="94" t="s">
        <v>2271</v>
      </c>
      <c r="B1152" s="408" t="s">
        <v>5581</v>
      </c>
      <c r="C1152" s="111">
        <v>-8.1556997000000006E-2</v>
      </c>
      <c r="D1152" s="4" t="s">
        <v>1093</v>
      </c>
      <c r="E1152" s="335">
        <v>743</v>
      </c>
      <c r="F1152" s="385">
        <v>4.50297E-5</v>
      </c>
      <c r="G1152" s="4" t="s">
        <v>1093</v>
      </c>
      <c r="H1152" s="99">
        <v>-0.25025227</v>
      </c>
      <c r="I1152" s="217">
        <v>1.13374E-4</v>
      </c>
    </row>
    <row r="1153" spans="1:9" x14ac:dyDescent="0.2">
      <c r="A1153" s="94" t="s">
        <v>2272</v>
      </c>
      <c r="B1153" s="408" t="s">
        <v>5582</v>
      </c>
      <c r="C1153" s="111">
        <v>3.50877193E-2</v>
      </c>
      <c r="D1153" s="4" t="s">
        <v>1093</v>
      </c>
      <c r="E1153" s="335">
        <v>508</v>
      </c>
      <c r="F1153" s="385">
        <v>3.0787500000000003E-5</v>
      </c>
      <c r="G1153" s="4" t="s">
        <v>1093</v>
      </c>
      <c r="H1153" s="99">
        <v>-0.138983051</v>
      </c>
      <c r="I1153" s="217">
        <v>3.7486600000000001E-5</v>
      </c>
    </row>
    <row r="1154" spans="1:9" x14ac:dyDescent="0.2">
      <c r="A1154" s="94" t="s">
        <v>2273</v>
      </c>
      <c r="B1154" s="408" t="s">
        <v>5583</v>
      </c>
      <c r="C1154" s="111">
        <v>1.14285714E-2</v>
      </c>
      <c r="D1154" s="4" t="s">
        <v>1093</v>
      </c>
      <c r="E1154" s="335">
        <v>134</v>
      </c>
      <c r="F1154" s="385">
        <v>8.1211117000000006E-6</v>
      </c>
      <c r="G1154" s="4" t="s">
        <v>1093</v>
      </c>
      <c r="H1154" s="99">
        <v>-0.24293785300000001</v>
      </c>
      <c r="I1154" s="217">
        <v>1.96576E-5</v>
      </c>
    </row>
    <row r="1155" spans="1:9" x14ac:dyDescent="0.2">
      <c r="A1155" s="94" t="s">
        <v>2274</v>
      </c>
      <c r="B1155" s="408" t="s">
        <v>5584</v>
      </c>
      <c r="C1155" s="111">
        <v>0.4545454545</v>
      </c>
      <c r="D1155" s="4" t="s">
        <v>1093</v>
      </c>
      <c r="E1155" s="335">
        <v>36</v>
      </c>
      <c r="F1155" s="385">
        <v>2.1817911999999999E-6</v>
      </c>
      <c r="G1155" s="4" t="s">
        <v>1093</v>
      </c>
      <c r="H1155" s="99">
        <v>-0.4375</v>
      </c>
      <c r="I1155" s="217">
        <v>1.28003E-5</v>
      </c>
    </row>
    <row r="1156" spans="1:9" ht="22.5" customHeight="1" x14ac:dyDescent="0.2">
      <c r="A1156" s="94" t="s">
        <v>2275</v>
      </c>
      <c r="B1156" s="408" t="s">
        <v>5585</v>
      </c>
      <c r="C1156" s="111">
        <v>-9.4064949999999994E-2</v>
      </c>
      <c r="D1156" s="4" t="s">
        <v>1093</v>
      </c>
      <c r="E1156" s="335">
        <v>673</v>
      </c>
      <c r="F1156" s="385">
        <v>4.0787400000000002E-5</v>
      </c>
      <c r="G1156" s="4" t="s">
        <v>1093</v>
      </c>
      <c r="H1156" s="99">
        <v>-0.16810877599999999</v>
      </c>
      <c r="I1156" s="217">
        <v>6.2172800000000002E-5</v>
      </c>
    </row>
    <row r="1157" spans="1:9" ht="22.5" customHeight="1" x14ac:dyDescent="0.2">
      <c r="A1157" s="94" t="s">
        <v>2276</v>
      </c>
      <c r="B1157" s="408" t="s">
        <v>5586</v>
      </c>
      <c r="C1157" s="111">
        <v>-4.7979797999999997E-2</v>
      </c>
      <c r="D1157" s="4" t="s">
        <v>1093</v>
      </c>
      <c r="E1157" s="335">
        <v>752</v>
      </c>
      <c r="F1157" s="385">
        <v>4.5575199999999997E-5</v>
      </c>
      <c r="G1157" s="4" t="s">
        <v>1093</v>
      </c>
      <c r="H1157" s="99">
        <v>-2.6525199999999998E-3</v>
      </c>
      <c r="I1157" s="217">
        <v>9.1430661000000002E-7</v>
      </c>
    </row>
    <row r="1158" spans="1:9" ht="22.5" customHeight="1" x14ac:dyDescent="0.2">
      <c r="A1158" s="94" t="s">
        <v>2277</v>
      </c>
      <c r="B1158" s="408" t="s">
        <v>5587</v>
      </c>
      <c r="C1158" s="111">
        <v>8.6505190300000007E-2</v>
      </c>
      <c r="D1158" s="4" t="s">
        <v>1093</v>
      </c>
      <c r="E1158" s="335">
        <v>285</v>
      </c>
      <c r="F1158" s="385">
        <v>1.7272500000000001E-5</v>
      </c>
      <c r="G1158" s="4" t="s">
        <v>1093</v>
      </c>
      <c r="H1158" s="99">
        <v>-9.2356688000000006E-2</v>
      </c>
      <c r="I1158" s="217">
        <v>1.3257399999999999E-5</v>
      </c>
    </row>
    <row r="1159" spans="1:9" ht="22.5" customHeight="1" x14ac:dyDescent="0.2">
      <c r="A1159" s="94" t="s">
        <v>2278</v>
      </c>
      <c r="B1159" s="408" t="s">
        <v>5588</v>
      </c>
      <c r="C1159" s="111">
        <v>-0.108333333</v>
      </c>
      <c r="D1159" s="4" t="s">
        <v>1093</v>
      </c>
      <c r="E1159" s="335">
        <v>114</v>
      </c>
      <c r="F1159" s="385">
        <v>6.9090055000000003E-6</v>
      </c>
      <c r="G1159" s="4" t="s">
        <v>1093</v>
      </c>
      <c r="H1159" s="99">
        <v>6.5420560700000005E-2</v>
      </c>
      <c r="I1159" s="217">
        <v>-3.200073E-6</v>
      </c>
    </row>
    <row r="1160" spans="1:9" ht="22.5" customHeight="1" x14ac:dyDescent="0.2">
      <c r="A1160" s="94" t="s">
        <v>2279</v>
      </c>
      <c r="B1160" s="408" t="s">
        <v>5589</v>
      </c>
      <c r="C1160" s="111">
        <v>2.6315789499999999E-2</v>
      </c>
      <c r="D1160" s="4" t="s">
        <v>1093</v>
      </c>
      <c r="E1160" s="335">
        <v>33</v>
      </c>
      <c r="F1160" s="385">
        <v>1.9999753000000001E-6</v>
      </c>
      <c r="G1160" s="4" t="s">
        <v>1093</v>
      </c>
      <c r="H1160" s="99">
        <v>-0.15384615400000001</v>
      </c>
      <c r="I1160" s="217">
        <v>2.7429197999999999E-6</v>
      </c>
    </row>
    <row r="1161" spans="1:9" ht="22.5" customHeight="1" x14ac:dyDescent="0.2">
      <c r="A1161" s="94" t="s">
        <v>2280</v>
      </c>
      <c r="B1161" s="408" t="s">
        <v>5590</v>
      </c>
      <c r="C1161" s="111">
        <v>-9.5158597999999997E-2</v>
      </c>
      <c r="D1161" s="4" t="s">
        <v>1093</v>
      </c>
      <c r="E1161" s="335">
        <v>484</v>
      </c>
      <c r="F1161" s="385">
        <v>2.9332999999999999E-5</v>
      </c>
      <c r="G1161" s="4" t="s">
        <v>1093</v>
      </c>
      <c r="H1161" s="99">
        <v>-0.10701107</v>
      </c>
      <c r="I1161" s="217">
        <v>2.6514899999999999E-5</v>
      </c>
    </row>
    <row r="1162" spans="1:9" ht="22.5" customHeight="1" x14ac:dyDescent="0.2">
      <c r="A1162" s="94" t="s">
        <v>2281</v>
      </c>
      <c r="B1162" s="408" t="s">
        <v>5591</v>
      </c>
      <c r="C1162" s="111">
        <v>3.83502171E-2</v>
      </c>
      <c r="D1162" s="4" t="s">
        <v>1093</v>
      </c>
      <c r="E1162" s="335">
        <v>4713</v>
      </c>
      <c r="F1162" s="385">
        <v>2.8563280000000002E-4</v>
      </c>
      <c r="G1162" s="4" t="s">
        <v>1093</v>
      </c>
      <c r="H1162" s="99">
        <v>-0.17891986100000001</v>
      </c>
      <c r="I1162" s="217">
        <v>4.6949639999999999E-4</v>
      </c>
    </row>
    <row r="1163" spans="1:9" ht="22.5" customHeight="1" x14ac:dyDescent="0.2">
      <c r="A1163" s="94" t="s">
        <v>2282</v>
      </c>
      <c r="B1163" s="408" t="s">
        <v>5592</v>
      </c>
      <c r="C1163" s="111">
        <v>0.12536443150000001</v>
      </c>
      <c r="D1163" s="4" t="s">
        <v>1093</v>
      </c>
      <c r="E1163" s="335">
        <v>294</v>
      </c>
      <c r="F1163" s="385">
        <v>1.7818000000000001E-5</v>
      </c>
      <c r="G1163" s="4" t="s">
        <v>1093</v>
      </c>
      <c r="H1163" s="99">
        <v>-0.23834196899999999</v>
      </c>
      <c r="I1163" s="217">
        <v>4.2058100000000003E-5</v>
      </c>
    </row>
    <row r="1164" spans="1:9" ht="22.5" customHeight="1" x14ac:dyDescent="0.2">
      <c r="A1164" s="94" t="s">
        <v>2283</v>
      </c>
      <c r="B1164" s="408" t="s">
        <v>5593</v>
      </c>
      <c r="C1164" s="111">
        <v>-1.8867925000000001E-2</v>
      </c>
      <c r="D1164" s="4" t="s">
        <v>1093</v>
      </c>
      <c r="E1164" s="335">
        <v>82</v>
      </c>
      <c r="F1164" s="385">
        <v>4.9696355000000003E-6</v>
      </c>
      <c r="G1164" s="4" t="s">
        <v>1093</v>
      </c>
      <c r="H1164" s="99">
        <v>-0.21153846200000001</v>
      </c>
      <c r="I1164" s="217">
        <v>1.00574E-5</v>
      </c>
    </row>
    <row r="1165" spans="1:9" ht="22.5" customHeight="1" x14ac:dyDescent="0.2">
      <c r="A1165" s="94" t="s">
        <v>2284</v>
      </c>
      <c r="B1165" s="408" t="s">
        <v>5594</v>
      </c>
      <c r="C1165" s="111">
        <v>-0.43333333299999999</v>
      </c>
      <c r="D1165" s="4" t="s">
        <v>1093</v>
      </c>
      <c r="E1165" s="335">
        <v>20</v>
      </c>
      <c r="F1165" s="385">
        <v>1.2121062000000001E-6</v>
      </c>
      <c r="G1165" s="4" t="s">
        <v>1093</v>
      </c>
      <c r="H1165" s="99">
        <v>0.1764705882</v>
      </c>
      <c r="I1165" s="217">
        <v>-1.3714600000000001E-6</v>
      </c>
    </row>
    <row r="1166" spans="1:9" ht="22.5" customHeight="1" x14ac:dyDescent="0.2">
      <c r="A1166" s="94" t="s">
        <v>2285</v>
      </c>
      <c r="B1166" s="408" t="s">
        <v>5595</v>
      </c>
      <c r="C1166" s="111">
        <v>-3.9371986999999997E-2</v>
      </c>
      <c r="D1166" s="4" t="s">
        <v>1093</v>
      </c>
      <c r="E1166" s="335">
        <v>30224</v>
      </c>
      <c r="F1166" s="385">
        <v>1.8317349000000001E-3</v>
      </c>
      <c r="G1166" s="4" t="s">
        <v>1093</v>
      </c>
      <c r="H1166" s="99">
        <v>-0.15270107399999999</v>
      </c>
      <c r="I1166" s="217">
        <v>2.4901140999999999E-3</v>
      </c>
    </row>
    <row r="1167" spans="1:9" ht="22.5" customHeight="1" x14ac:dyDescent="0.2">
      <c r="A1167" s="94" t="s">
        <v>2286</v>
      </c>
      <c r="B1167" s="408" t="s">
        <v>5596</v>
      </c>
      <c r="C1167" s="111">
        <v>4.0554030400000003E-2</v>
      </c>
      <c r="D1167" s="4" t="s">
        <v>1093</v>
      </c>
      <c r="E1167" s="335">
        <v>7236</v>
      </c>
      <c r="F1167" s="385">
        <v>4.3854000000000001E-4</v>
      </c>
      <c r="G1167" s="4" t="s">
        <v>1093</v>
      </c>
      <c r="H1167" s="99">
        <v>-0.132270056</v>
      </c>
      <c r="I1167" s="217">
        <v>5.0424010000000002E-4</v>
      </c>
    </row>
    <row r="1168" spans="1:9" ht="22.5" customHeight="1" x14ac:dyDescent="0.2">
      <c r="A1168" s="94" t="s">
        <v>2287</v>
      </c>
      <c r="B1168" s="408" t="s">
        <v>5597</v>
      </c>
      <c r="C1168" s="111">
        <v>3.6293164199999998E-2</v>
      </c>
      <c r="D1168" s="4" t="s">
        <v>1093</v>
      </c>
      <c r="E1168" s="335">
        <v>2524</v>
      </c>
      <c r="F1168" s="385">
        <v>1.529678E-4</v>
      </c>
      <c r="G1168" s="4" t="s">
        <v>1093</v>
      </c>
      <c r="H1168" s="99">
        <v>-0.14178850700000001</v>
      </c>
      <c r="I1168" s="217">
        <v>1.906329E-4</v>
      </c>
    </row>
    <row r="1169" spans="1:9" ht="22.5" customHeight="1" x14ac:dyDescent="0.2">
      <c r="A1169" s="94" t="s">
        <v>2288</v>
      </c>
      <c r="B1169" s="408" t="s">
        <v>5598</v>
      </c>
      <c r="C1169" s="111">
        <v>-3.0612245E-2</v>
      </c>
      <c r="D1169" s="4" t="s">
        <v>1093</v>
      </c>
      <c r="E1169" s="335">
        <v>494</v>
      </c>
      <c r="F1169" s="385">
        <v>2.9938999999999999E-5</v>
      </c>
      <c r="G1169" s="4" t="s">
        <v>1093</v>
      </c>
      <c r="H1169" s="99">
        <v>-0.133333333</v>
      </c>
      <c r="I1169" s="217">
        <v>3.4743699999999997E-5</v>
      </c>
    </row>
    <row r="1170" spans="1:9" ht="22.5" customHeight="1" x14ac:dyDescent="0.2">
      <c r="A1170" s="94" t="s">
        <v>2289</v>
      </c>
      <c r="B1170" s="408" t="s">
        <v>5599</v>
      </c>
      <c r="C1170" s="111">
        <v>0.23328149300000001</v>
      </c>
      <c r="D1170" s="4" t="s">
        <v>1093</v>
      </c>
      <c r="E1170" s="335">
        <v>5986</v>
      </c>
      <c r="F1170" s="385">
        <v>3.6278340000000001E-4</v>
      </c>
      <c r="G1170" s="4" t="s">
        <v>1093</v>
      </c>
      <c r="H1170" s="99">
        <v>7.8364258699999995E-2</v>
      </c>
      <c r="I1170" s="217">
        <v>-1.9886200000000001E-4</v>
      </c>
    </row>
    <row r="1171" spans="1:9" ht="22.5" customHeight="1" x14ac:dyDescent="0.2">
      <c r="A1171" s="94" t="s">
        <v>2290</v>
      </c>
      <c r="B1171" s="408" t="s">
        <v>5600</v>
      </c>
      <c r="C1171" s="111">
        <v>5.2049746700000003E-2</v>
      </c>
      <c r="D1171" s="4" t="s">
        <v>1093</v>
      </c>
      <c r="E1171" s="335">
        <v>9651</v>
      </c>
      <c r="F1171" s="385">
        <v>5.8490189999999996E-4</v>
      </c>
      <c r="G1171" s="4" t="s">
        <v>1093</v>
      </c>
      <c r="H1171" s="99">
        <v>-0.15490367799999999</v>
      </c>
      <c r="I1171" s="217">
        <v>8.087042E-4</v>
      </c>
    </row>
    <row r="1172" spans="1:9" ht="22.5" customHeight="1" x14ac:dyDescent="0.2">
      <c r="A1172" s="94" t="s">
        <v>2291</v>
      </c>
      <c r="B1172" s="408" t="s">
        <v>5601</v>
      </c>
      <c r="C1172" s="111">
        <v>-3.0441399999999999E-3</v>
      </c>
      <c r="D1172" s="4" t="s">
        <v>1093</v>
      </c>
      <c r="E1172" s="335">
        <v>447</v>
      </c>
      <c r="F1172" s="385">
        <v>2.7090600000000001E-5</v>
      </c>
      <c r="G1172" s="4" t="s">
        <v>1093</v>
      </c>
      <c r="H1172" s="99">
        <v>-0.31755725200000001</v>
      </c>
      <c r="I1172" s="217">
        <v>9.5087900000000001E-5</v>
      </c>
    </row>
    <row r="1173" spans="1:9" ht="22.5" customHeight="1" x14ac:dyDescent="0.2">
      <c r="A1173" s="94" t="s">
        <v>2292</v>
      </c>
      <c r="B1173" s="408" t="s">
        <v>5602</v>
      </c>
      <c r="C1173" s="111">
        <v>0.19886363639999999</v>
      </c>
      <c r="D1173" s="4" t="s">
        <v>1093</v>
      </c>
      <c r="E1173" s="335">
        <v>187</v>
      </c>
      <c r="F1173" s="385">
        <v>1.13332E-5</v>
      </c>
      <c r="G1173" s="4" t="s">
        <v>1093</v>
      </c>
      <c r="H1173" s="99">
        <v>-0.113744076</v>
      </c>
      <c r="I1173" s="217">
        <v>1.09717E-5</v>
      </c>
    </row>
    <row r="1174" spans="1:9" ht="22.5" customHeight="1" x14ac:dyDescent="0.2">
      <c r="A1174" s="94" t="s">
        <v>2293</v>
      </c>
      <c r="B1174" s="408" t="s">
        <v>5603</v>
      </c>
      <c r="C1174" s="111">
        <v>6.4516129000000005E-2</v>
      </c>
      <c r="D1174" s="4" t="s">
        <v>1093</v>
      </c>
      <c r="E1174" s="335">
        <v>17</v>
      </c>
      <c r="F1174" s="385">
        <v>1.0302903000000001E-6</v>
      </c>
      <c r="G1174" s="4" t="s">
        <v>1093</v>
      </c>
      <c r="H1174" s="99">
        <v>-0.484848485</v>
      </c>
      <c r="I1174" s="217">
        <v>7.3144528999999998E-6</v>
      </c>
    </row>
    <row r="1175" spans="1:9" ht="22.5" customHeight="1" x14ac:dyDescent="0.2">
      <c r="A1175" s="94" t="s">
        <v>2294</v>
      </c>
      <c r="B1175" s="408" t="s">
        <v>5604</v>
      </c>
      <c r="C1175" s="111">
        <v>-0.15798327200000001</v>
      </c>
      <c r="D1175" s="4" t="s">
        <v>1093</v>
      </c>
      <c r="E1175" s="335">
        <v>10532</v>
      </c>
      <c r="F1175" s="385">
        <v>6.3829510000000002E-4</v>
      </c>
      <c r="G1175" s="4" t="s">
        <v>1093</v>
      </c>
      <c r="H1175" s="99">
        <v>-0.415538291</v>
      </c>
      <c r="I1175" s="217">
        <v>3.4231639999999998E-3</v>
      </c>
    </row>
    <row r="1176" spans="1:9" ht="22.5" customHeight="1" x14ac:dyDescent="0.2">
      <c r="A1176" s="94" t="s">
        <v>2295</v>
      </c>
      <c r="B1176" s="408" t="s">
        <v>5605</v>
      </c>
      <c r="C1176" s="111">
        <v>-0.29700272500000002</v>
      </c>
      <c r="D1176" s="4" t="s">
        <v>1093</v>
      </c>
      <c r="E1176" s="335">
        <v>158</v>
      </c>
      <c r="F1176" s="385">
        <v>9.5756392000000002E-6</v>
      </c>
      <c r="G1176" s="4" t="s">
        <v>1093</v>
      </c>
      <c r="H1176" s="99">
        <v>-0.38759689899999999</v>
      </c>
      <c r="I1176" s="217">
        <v>4.5715299999999999E-5</v>
      </c>
    </row>
    <row r="1177" spans="1:9" ht="22.5" customHeight="1" x14ac:dyDescent="0.2">
      <c r="A1177" s="94" t="s">
        <v>2296</v>
      </c>
      <c r="B1177" s="408" t="s">
        <v>5606</v>
      </c>
      <c r="C1177" s="111">
        <v>-5.5555555999999999E-2</v>
      </c>
      <c r="D1177" s="4" t="s">
        <v>1093</v>
      </c>
      <c r="E1177" s="335">
        <v>13</v>
      </c>
      <c r="F1177" s="385">
        <v>7.8786904999999997E-7</v>
      </c>
      <c r="G1177" s="4" t="s">
        <v>1093</v>
      </c>
      <c r="H1177" s="99">
        <v>-0.235294118</v>
      </c>
      <c r="I1177" s="217">
        <v>1.8286132E-6</v>
      </c>
    </row>
    <row r="1178" spans="1:9" ht="22.5" customHeight="1" x14ac:dyDescent="0.2">
      <c r="A1178" s="94" t="s">
        <v>2297</v>
      </c>
      <c r="B1178" s="408" t="s">
        <v>5607</v>
      </c>
      <c r="C1178" s="111" t="s">
        <v>1142</v>
      </c>
      <c r="D1178" s="4" t="s">
        <v>1093</v>
      </c>
      <c r="E1178" s="335" t="s">
        <v>6906</v>
      </c>
      <c r="F1178" s="385">
        <v>6.0605310999999996E-8</v>
      </c>
      <c r="G1178" s="4" t="s">
        <v>1093</v>
      </c>
      <c r="H1178" s="99">
        <v>0</v>
      </c>
      <c r="I1178" s="217">
        <v>0</v>
      </c>
    </row>
    <row r="1179" spans="1:9" ht="22.5" customHeight="1" x14ac:dyDescent="0.2">
      <c r="A1179" s="94" t="s">
        <v>2298</v>
      </c>
      <c r="B1179" s="408" t="s">
        <v>5608</v>
      </c>
      <c r="C1179" s="111">
        <v>0.12819991050000001</v>
      </c>
      <c r="D1179" s="4" t="s">
        <v>1093</v>
      </c>
      <c r="E1179" s="335">
        <v>24037</v>
      </c>
      <c r="F1179" s="385">
        <v>1.4567699E-3</v>
      </c>
      <c r="G1179" s="4" t="s">
        <v>1093</v>
      </c>
      <c r="H1179" s="99">
        <v>-0.13289563900000001</v>
      </c>
      <c r="I1179" s="217">
        <v>1.6841528E-3</v>
      </c>
    </row>
    <row r="1180" spans="1:9" ht="22.5" customHeight="1" x14ac:dyDescent="0.2">
      <c r="A1180" s="94" t="s">
        <v>2299</v>
      </c>
      <c r="B1180" s="408" t="s">
        <v>5609</v>
      </c>
      <c r="C1180" s="111">
        <v>-5.7090718999999998E-2</v>
      </c>
      <c r="D1180" s="4" t="s">
        <v>1093</v>
      </c>
      <c r="E1180" s="335">
        <v>20937</v>
      </c>
      <c r="F1180" s="385">
        <v>1.2688934E-3</v>
      </c>
      <c r="G1180" s="4" t="s">
        <v>1093</v>
      </c>
      <c r="H1180" s="99">
        <v>-0.17307160599999999</v>
      </c>
      <c r="I1180" s="217">
        <v>2.0032458000000001E-3</v>
      </c>
    </row>
    <row r="1181" spans="1:9" ht="22.5" customHeight="1" x14ac:dyDescent="0.2">
      <c r="A1181" s="94" t="s">
        <v>2300</v>
      </c>
      <c r="B1181" s="408" t="s">
        <v>5610</v>
      </c>
      <c r="C1181" s="111">
        <v>-3.5799523E-2</v>
      </c>
      <c r="D1181" s="4" t="s">
        <v>1093</v>
      </c>
      <c r="E1181" s="335">
        <v>5001</v>
      </c>
      <c r="F1181" s="385">
        <v>3.0308720000000002E-4</v>
      </c>
      <c r="G1181" s="4" t="s">
        <v>1093</v>
      </c>
      <c r="H1181" s="99">
        <v>-0.115806223</v>
      </c>
      <c r="I1181" s="217">
        <v>2.994354E-4</v>
      </c>
    </row>
    <row r="1182" spans="1:9" ht="22.5" customHeight="1" x14ac:dyDescent="0.2">
      <c r="A1182" s="94" t="s">
        <v>2301</v>
      </c>
      <c r="B1182" s="408" t="s">
        <v>5611</v>
      </c>
      <c r="C1182" s="111">
        <v>-2.0761246000000001E-2</v>
      </c>
      <c r="D1182" s="4" t="s">
        <v>1093</v>
      </c>
      <c r="E1182" s="335">
        <v>3932</v>
      </c>
      <c r="F1182" s="385">
        <v>2.383001E-4</v>
      </c>
      <c r="G1182" s="4" t="s">
        <v>1093</v>
      </c>
      <c r="H1182" s="99">
        <v>-7.3733804E-2</v>
      </c>
      <c r="I1182" s="217">
        <v>1.43089E-4</v>
      </c>
    </row>
    <row r="1183" spans="1:9" ht="22.5" customHeight="1" x14ac:dyDescent="0.2">
      <c r="A1183" s="94" t="s">
        <v>2302</v>
      </c>
      <c r="B1183" s="408" t="s">
        <v>5612</v>
      </c>
      <c r="C1183" s="111">
        <v>8.6092715200000003E-2</v>
      </c>
      <c r="D1183" s="4" t="s">
        <v>1093</v>
      </c>
      <c r="E1183" s="335">
        <v>272</v>
      </c>
      <c r="F1183" s="385">
        <v>1.6484600000000001E-5</v>
      </c>
      <c r="G1183" s="4" t="s">
        <v>1093</v>
      </c>
      <c r="H1183" s="99">
        <v>-0.17073170700000001</v>
      </c>
      <c r="I1183" s="217">
        <v>2.56006E-5</v>
      </c>
    </row>
    <row r="1184" spans="1:9" ht="22.5" customHeight="1" x14ac:dyDescent="0.2">
      <c r="A1184" s="94" t="s">
        <v>2303</v>
      </c>
      <c r="B1184" s="408" t="s">
        <v>5613</v>
      </c>
      <c r="C1184" s="111">
        <v>0.15203373019999999</v>
      </c>
      <c r="D1184" s="4" t="s">
        <v>1093</v>
      </c>
      <c r="E1184" s="335">
        <v>9589</v>
      </c>
      <c r="F1184" s="385">
        <v>5.8114430000000001E-4</v>
      </c>
      <c r="G1184" s="4" t="s">
        <v>1093</v>
      </c>
      <c r="H1184" s="99">
        <v>3.2185145300000002E-2</v>
      </c>
      <c r="I1184" s="217">
        <v>-1.3668900000000001E-4</v>
      </c>
    </row>
    <row r="1185" spans="1:9" ht="22.5" customHeight="1" x14ac:dyDescent="0.2">
      <c r="A1185" s="94" t="s">
        <v>2304</v>
      </c>
      <c r="B1185" s="408" t="s">
        <v>5614</v>
      </c>
      <c r="C1185" s="111">
        <v>-0.131770412</v>
      </c>
      <c r="D1185" s="4" t="s">
        <v>1093</v>
      </c>
      <c r="E1185" s="335">
        <v>812</v>
      </c>
      <c r="F1185" s="385">
        <v>4.9211500000000001E-5</v>
      </c>
      <c r="G1185" s="4" t="s">
        <v>1093</v>
      </c>
      <c r="H1185" s="99">
        <v>-0.24394785799999999</v>
      </c>
      <c r="I1185" s="217">
        <v>1.197742E-4</v>
      </c>
    </row>
    <row r="1186" spans="1:9" ht="22.5" customHeight="1" x14ac:dyDescent="0.2">
      <c r="A1186" s="94" t="s">
        <v>2305</v>
      </c>
      <c r="B1186" s="408" t="s">
        <v>5615</v>
      </c>
      <c r="C1186" s="111">
        <v>-0.20547945200000001</v>
      </c>
      <c r="D1186" s="4" t="s">
        <v>1093</v>
      </c>
      <c r="E1186" s="335">
        <v>50</v>
      </c>
      <c r="F1186" s="385">
        <v>3.0302656000000002E-6</v>
      </c>
      <c r="G1186" s="4" t="s">
        <v>1093</v>
      </c>
      <c r="H1186" s="99">
        <v>-0.13793103400000001</v>
      </c>
      <c r="I1186" s="217">
        <v>3.6572264999999999E-6</v>
      </c>
    </row>
    <row r="1187" spans="1:9" ht="22.5" customHeight="1" x14ac:dyDescent="0.2">
      <c r="A1187" s="94" t="s">
        <v>2306</v>
      </c>
      <c r="B1187" s="408" t="s">
        <v>5616</v>
      </c>
      <c r="C1187" s="111">
        <v>0.33333333329999998</v>
      </c>
      <c r="D1187" s="4" t="s">
        <v>1093</v>
      </c>
      <c r="E1187" s="335">
        <v>15</v>
      </c>
      <c r="F1187" s="385">
        <v>9.0907966999999995E-7</v>
      </c>
      <c r="G1187" s="4" t="s">
        <v>1093</v>
      </c>
      <c r="H1187" s="99">
        <v>-0.25</v>
      </c>
      <c r="I1187" s="217">
        <v>2.2857664999999998E-6</v>
      </c>
    </row>
    <row r="1188" spans="1:9" ht="22.5" customHeight="1" x14ac:dyDescent="0.2">
      <c r="A1188" s="94" t="s">
        <v>2307</v>
      </c>
      <c r="B1188" s="408" t="s">
        <v>5617</v>
      </c>
      <c r="C1188" s="111">
        <v>0</v>
      </c>
      <c r="D1188" s="4" t="s">
        <v>1093</v>
      </c>
      <c r="E1188" s="335" t="s">
        <v>6906</v>
      </c>
      <c r="F1188" s="385">
        <v>1.2121062000000001E-7</v>
      </c>
      <c r="G1188" s="4" t="s">
        <v>1093</v>
      </c>
      <c r="H1188" s="99">
        <v>-0.6</v>
      </c>
      <c r="I1188" s="217">
        <v>1.3714598999999999E-6</v>
      </c>
    </row>
    <row r="1189" spans="1:9" ht="22.5" customHeight="1" x14ac:dyDescent="0.2">
      <c r="A1189" s="94" t="s">
        <v>2308</v>
      </c>
      <c r="B1189" s="408" t="s">
        <v>5618</v>
      </c>
      <c r="C1189" s="111">
        <v>5.9259259299999999E-2</v>
      </c>
      <c r="D1189" s="4" t="s">
        <v>1093</v>
      </c>
      <c r="E1189" s="335">
        <v>2050</v>
      </c>
      <c r="F1189" s="385">
        <v>1.242409E-4</v>
      </c>
      <c r="G1189" s="4" t="s">
        <v>1093</v>
      </c>
      <c r="H1189" s="99">
        <v>-0.15672562700000001</v>
      </c>
      <c r="I1189" s="217">
        <v>1.7417539999999999E-4</v>
      </c>
    </row>
    <row r="1190" spans="1:9" ht="22.5" customHeight="1" x14ac:dyDescent="0.2">
      <c r="A1190" s="94" t="s">
        <v>2309</v>
      </c>
      <c r="B1190" s="408" t="s">
        <v>5619</v>
      </c>
      <c r="C1190" s="111">
        <v>-0.17831925000000001</v>
      </c>
      <c r="D1190" s="4" t="s">
        <v>1093</v>
      </c>
      <c r="E1190" s="335">
        <v>16717</v>
      </c>
      <c r="F1190" s="385">
        <v>1.0131389999999999E-3</v>
      </c>
      <c r="G1190" s="4" t="s">
        <v>1093</v>
      </c>
      <c r="H1190" s="99">
        <v>-0.41124885500000002</v>
      </c>
      <c r="I1190" s="217">
        <v>5.3381792000000003E-3</v>
      </c>
    </row>
    <row r="1191" spans="1:9" ht="22.5" customHeight="1" x14ac:dyDescent="0.2">
      <c r="A1191" s="94" t="s">
        <v>2310</v>
      </c>
      <c r="B1191" s="408" t="s">
        <v>5620</v>
      </c>
      <c r="C1191" s="111">
        <v>-3.3776868000000002E-2</v>
      </c>
      <c r="D1191" s="4" t="s">
        <v>1093</v>
      </c>
      <c r="E1191" s="335">
        <v>542</v>
      </c>
      <c r="F1191" s="385">
        <v>3.2848100000000001E-5</v>
      </c>
      <c r="G1191" s="4" t="s">
        <v>1093</v>
      </c>
      <c r="H1191" s="99">
        <v>-0.42584745800000001</v>
      </c>
      <c r="I1191" s="217">
        <v>1.837756E-4</v>
      </c>
    </row>
    <row r="1192" spans="1:9" ht="22.5" customHeight="1" x14ac:dyDescent="0.2">
      <c r="A1192" s="94" t="s">
        <v>2311</v>
      </c>
      <c r="B1192" s="408" t="s">
        <v>5621</v>
      </c>
      <c r="C1192" s="111">
        <v>-2.2075060000000001E-3</v>
      </c>
      <c r="D1192" s="4" t="s">
        <v>1093</v>
      </c>
      <c r="E1192" s="335">
        <v>370</v>
      </c>
      <c r="F1192" s="385">
        <v>2.2424000000000001E-5</v>
      </c>
      <c r="G1192" s="4" t="s">
        <v>1093</v>
      </c>
      <c r="H1192" s="99">
        <v>-0.181415929</v>
      </c>
      <c r="I1192" s="217">
        <v>3.7486600000000001E-5</v>
      </c>
    </row>
    <row r="1193" spans="1:9" ht="22.5" customHeight="1" x14ac:dyDescent="0.2">
      <c r="A1193" s="94" t="s">
        <v>2312</v>
      </c>
      <c r="B1193" s="408" t="s">
        <v>5622</v>
      </c>
      <c r="C1193" s="111">
        <v>-0.155440415</v>
      </c>
      <c r="D1193" s="4" t="s">
        <v>1093</v>
      </c>
      <c r="E1193" s="335">
        <v>150</v>
      </c>
      <c r="F1193" s="385">
        <v>9.0907966999999997E-6</v>
      </c>
      <c r="G1193" s="4" t="s">
        <v>1093</v>
      </c>
      <c r="H1193" s="99">
        <v>-7.9754600999999994E-2</v>
      </c>
      <c r="I1193" s="217">
        <v>5.9429929999999997E-6</v>
      </c>
    </row>
    <row r="1194" spans="1:9" ht="22.5" customHeight="1" x14ac:dyDescent="0.2">
      <c r="A1194" s="94" t="s">
        <v>2313</v>
      </c>
      <c r="B1194" s="408" t="s">
        <v>5623</v>
      </c>
      <c r="C1194" s="111">
        <v>4.82032934E-2</v>
      </c>
      <c r="D1194" s="4" t="s">
        <v>1093</v>
      </c>
      <c r="E1194" s="335">
        <v>57551</v>
      </c>
      <c r="F1194" s="385">
        <v>3.4878963E-3</v>
      </c>
      <c r="G1194" s="4" t="s">
        <v>1093</v>
      </c>
      <c r="H1194" s="99">
        <v>-0.22660019100000001</v>
      </c>
      <c r="I1194" s="217">
        <v>7.7085191000000001E-3</v>
      </c>
    </row>
    <row r="1195" spans="1:9" x14ac:dyDescent="0.2">
      <c r="A1195" s="94" t="s">
        <v>2314</v>
      </c>
      <c r="B1195" s="408" t="s">
        <v>5624</v>
      </c>
      <c r="C1195" s="111">
        <v>-0.114913745</v>
      </c>
      <c r="D1195" s="4" t="s">
        <v>1093</v>
      </c>
      <c r="E1195" s="335">
        <v>2388</v>
      </c>
      <c r="F1195" s="385">
        <v>1.4472549999999999E-4</v>
      </c>
      <c r="G1195" s="4" t="s">
        <v>1093</v>
      </c>
      <c r="H1195" s="99">
        <v>-0.24929267499999999</v>
      </c>
      <c r="I1195" s="217">
        <v>3.6252259999999998E-4</v>
      </c>
    </row>
    <row r="1196" spans="1:9" x14ac:dyDescent="0.2">
      <c r="A1196" s="94" t="s">
        <v>2315</v>
      </c>
      <c r="B1196" s="408" t="s">
        <v>5625</v>
      </c>
      <c r="C1196" s="111">
        <v>-0.13857677900000001</v>
      </c>
      <c r="D1196" s="4" t="s">
        <v>1093</v>
      </c>
      <c r="E1196" s="335">
        <v>172</v>
      </c>
      <c r="F1196" s="385">
        <v>1.0424100000000001E-5</v>
      </c>
      <c r="G1196" s="4" t="s">
        <v>1093</v>
      </c>
      <c r="H1196" s="99">
        <v>-0.25217391300000003</v>
      </c>
      <c r="I1196" s="217">
        <v>2.6514899999999999E-5</v>
      </c>
    </row>
    <row r="1197" spans="1:9" x14ac:dyDescent="0.2">
      <c r="A1197" s="94" t="s">
        <v>2316</v>
      </c>
      <c r="B1197" s="408" t="s">
        <v>5626</v>
      </c>
      <c r="C1197" s="111">
        <v>-6.9306931000000002E-2</v>
      </c>
      <c r="D1197" s="4" t="s">
        <v>1093</v>
      </c>
      <c r="E1197" s="335">
        <v>71</v>
      </c>
      <c r="F1197" s="385">
        <v>4.3029770999999997E-6</v>
      </c>
      <c r="G1197" s="4" t="s">
        <v>1093</v>
      </c>
      <c r="H1197" s="99">
        <v>-0.244680851</v>
      </c>
      <c r="I1197" s="217">
        <v>1.0514500000000001E-5</v>
      </c>
    </row>
    <row r="1198" spans="1:9" x14ac:dyDescent="0.2">
      <c r="A1198" s="94" t="s">
        <v>2317</v>
      </c>
      <c r="B1198" s="408" t="s">
        <v>5627</v>
      </c>
      <c r="C1198" s="111">
        <v>0.31818181820000002</v>
      </c>
      <c r="D1198" s="4" t="s">
        <v>1093</v>
      </c>
      <c r="E1198" s="335">
        <v>26</v>
      </c>
      <c r="F1198" s="385">
        <v>1.5757380999999999E-6</v>
      </c>
      <c r="G1198" s="4" t="s">
        <v>1093</v>
      </c>
      <c r="H1198" s="99">
        <v>-0.10344827600000001</v>
      </c>
      <c r="I1198" s="217">
        <v>1.3714598999999999E-6</v>
      </c>
    </row>
    <row r="1199" spans="1:9" ht="22.5" customHeight="1" x14ac:dyDescent="0.2">
      <c r="A1199" s="94" t="s">
        <v>2318</v>
      </c>
      <c r="B1199" s="408" t="s">
        <v>5628</v>
      </c>
      <c r="C1199" s="111">
        <v>-8.2945198999999997E-2</v>
      </c>
      <c r="D1199" s="4" t="s">
        <v>1093</v>
      </c>
      <c r="E1199" s="335">
        <v>16576</v>
      </c>
      <c r="F1199" s="385">
        <v>1.0045936E-3</v>
      </c>
      <c r="G1199" s="4" t="s">
        <v>1093</v>
      </c>
      <c r="H1199" s="99">
        <v>-0.10438729200000001</v>
      </c>
      <c r="I1199" s="217">
        <v>8.8322019999999995E-4</v>
      </c>
    </row>
    <row r="1200" spans="1:9" x14ac:dyDescent="0.2">
      <c r="A1200" s="94" t="s">
        <v>2319</v>
      </c>
      <c r="B1200" s="408" t="s">
        <v>5629</v>
      </c>
      <c r="C1200" s="111">
        <v>-5.3140331999999998E-2</v>
      </c>
      <c r="D1200" s="4" t="s">
        <v>1093</v>
      </c>
      <c r="E1200" s="335">
        <v>33460</v>
      </c>
      <c r="F1200" s="385">
        <v>2.0278536999999998E-3</v>
      </c>
      <c r="G1200" s="4" t="s">
        <v>1093</v>
      </c>
      <c r="H1200" s="99">
        <v>-0.13740654799999999</v>
      </c>
      <c r="I1200" s="217">
        <v>2.4366270999999998E-3</v>
      </c>
    </row>
    <row r="1201" spans="1:9" x14ac:dyDescent="0.2">
      <c r="A1201" s="94" t="s">
        <v>2320</v>
      </c>
      <c r="B1201" s="408" t="s">
        <v>5630</v>
      </c>
      <c r="C1201" s="111">
        <v>-7.9861711000000002E-2</v>
      </c>
      <c r="D1201" s="4" t="s">
        <v>1093</v>
      </c>
      <c r="E1201" s="335">
        <v>4384</v>
      </c>
      <c r="F1201" s="385">
        <v>2.6569369999999997E-4</v>
      </c>
      <c r="G1201" s="4" t="s">
        <v>1093</v>
      </c>
      <c r="H1201" s="99">
        <v>-0.176404283</v>
      </c>
      <c r="I1201" s="217">
        <v>4.2926699999999999E-4</v>
      </c>
    </row>
    <row r="1202" spans="1:9" x14ac:dyDescent="0.2">
      <c r="A1202" s="94" t="s">
        <v>2321</v>
      </c>
      <c r="B1202" s="408" t="s">
        <v>5631</v>
      </c>
      <c r="C1202" s="111">
        <v>-5.7372346999999997E-2</v>
      </c>
      <c r="D1202" s="4" t="s">
        <v>1093</v>
      </c>
      <c r="E1202" s="335">
        <v>1397</v>
      </c>
      <c r="F1202" s="385">
        <v>8.4665600000000005E-5</v>
      </c>
      <c r="G1202" s="4" t="s">
        <v>1093</v>
      </c>
      <c r="H1202" s="99">
        <v>-0.149726111</v>
      </c>
      <c r="I1202" s="217">
        <v>1.124597E-4</v>
      </c>
    </row>
    <row r="1203" spans="1:9" x14ac:dyDescent="0.2">
      <c r="A1203" s="94" t="s">
        <v>2322</v>
      </c>
      <c r="B1203" s="408" t="s">
        <v>5632</v>
      </c>
      <c r="C1203" s="111">
        <v>0.13125000000000001</v>
      </c>
      <c r="D1203" s="4" t="s">
        <v>1093</v>
      </c>
      <c r="E1203" s="335">
        <v>171</v>
      </c>
      <c r="F1203" s="385">
        <v>1.03635E-5</v>
      </c>
      <c r="G1203" s="4" t="s">
        <v>1093</v>
      </c>
      <c r="H1203" s="99">
        <v>-5.5248618999999999E-2</v>
      </c>
      <c r="I1203" s="217">
        <v>4.5715331000000004E-6</v>
      </c>
    </row>
    <row r="1204" spans="1:9" ht="22.5" customHeight="1" x14ac:dyDescent="0.2">
      <c r="A1204" s="94" t="s">
        <v>2323</v>
      </c>
      <c r="B1204" s="408" t="s">
        <v>5633</v>
      </c>
      <c r="C1204" s="111">
        <v>8.7738189999999994E-2</v>
      </c>
      <c r="D1204" s="4" t="s">
        <v>1093</v>
      </c>
      <c r="E1204" s="335">
        <v>24402</v>
      </c>
      <c r="F1204" s="385">
        <v>1.4788907999999999E-3</v>
      </c>
      <c r="G1204" s="4" t="s">
        <v>1093</v>
      </c>
      <c r="H1204" s="99">
        <v>5.0316360300000001E-2</v>
      </c>
      <c r="I1204" s="217">
        <v>-5.3441199999999995E-4</v>
      </c>
    </row>
    <row r="1205" spans="1:9" ht="22.5" customHeight="1" x14ac:dyDescent="0.2">
      <c r="A1205" s="94" t="s">
        <v>2324</v>
      </c>
      <c r="B1205" s="408" t="s">
        <v>5634</v>
      </c>
      <c r="C1205" s="111">
        <v>-0.125696102</v>
      </c>
      <c r="D1205" s="4" t="s">
        <v>1093</v>
      </c>
      <c r="E1205" s="335">
        <v>762</v>
      </c>
      <c r="F1205" s="385">
        <v>4.6181199999999998E-5</v>
      </c>
      <c r="G1205" s="4" t="s">
        <v>1093</v>
      </c>
      <c r="H1205" s="99">
        <v>-0.30664240199999998</v>
      </c>
      <c r="I1205" s="217">
        <v>1.5406069999999999E-4</v>
      </c>
    </row>
    <row r="1206" spans="1:9" ht="22.5" customHeight="1" x14ac:dyDescent="0.2">
      <c r="A1206" s="94" t="s">
        <v>2325</v>
      </c>
      <c r="B1206" s="408" t="s">
        <v>5635</v>
      </c>
      <c r="C1206" s="111">
        <v>-0.103896104</v>
      </c>
      <c r="D1206" s="4" t="s">
        <v>1093</v>
      </c>
      <c r="E1206" s="335">
        <v>63</v>
      </c>
      <c r="F1206" s="385">
        <v>3.8181346000000001E-6</v>
      </c>
      <c r="G1206" s="4" t="s">
        <v>1093</v>
      </c>
      <c r="H1206" s="99">
        <v>-8.6956521999999994E-2</v>
      </c>
      <c r="I1206" s="217">
        <v>2.7429197999999999E-6</v>
      </c>
    </row>
    <row r="1207" spans="1:9" ht="22.5" customHeight="1" x14ac:dyDescent="0.2">
      <c r="A1207" s="94" t="s">
        <v>2326</v>
      </c>
      <c r="B1207" s="408" t="s">
        <v>5636</v>
      </c>
      <c r="C1207" s="111">
        <v>0.21428571430000001</v>
      </c>
      <c r="D1207" s="4" t="s">
        <v>1093</v>
      </c>
      <c r="E1207" s="335">
        <v>11</v>
      </c>
      <c r="F1207" s="385">
        <v>6.6665841999999995E-7</v>
      </c>
      <c r="G1207" s="4" t="s">
        <v>1093</v>
      </c>
      <c r="H1207" s="99">
        <v>-0.35294117600000002</v>
      </c>
      <c r="I1207" s="217">
        <v>2.7429197999999999E-6</v>
      </c>
    </row>
    <row r="1208" spans="1:9" ht="22.5" customHeight="1" x14ac:dyDescent="0.2">
      <c r="A1208" s="94" t="s">
        <v>2327</v>
      </c>
      <c r="B1208" s="408" t="s">
        <v>5637</v>
      </c>
      <c r="C1208" s="111">
        <v>2</v>
      </c>
      <c r="D1208" s="4" t="s">
        <v>1093</v>
      </c>
      <c r="E1208" s="335" t="s">
        <v>6906</v>
      </c>
      <c r="F1208" s="385">
        <v>1.8181593E-7</v>
      </c>
      <c r="G1208" s="4" t="s">
        <v>1093</v>
      </c>
      <c r="H1208" s="99">
        <v>-0.5</v>
      </c>
      <c r="I1208" s="217">
        <v>1.3714598999999999E-6</v>
      </c>
    </row>
    <row r="1209" spans="1:9" ht="22.5" customHeight="1" x14ac:dyDescent="0.2">
      <c r="A1209" s="94" t="s">
        <v>2328</v>
      </c>
      <c r="B1209" s="408" t="s">
        <v>5638</v>
      </c>
      <c r="C1209" s="111">
        <v>3.9101497499999999E-2</v>
      </c>
      <c r="D1209" s="4" t="s">
        <v>1093</v>
      </c>
      <c r="E1209" s="335">
        <v>5401</v>
      </c>
      <c r="F1209" s="385">
        <v>3.273293E-4</v>
      </c>
      <c r="G1209" s="4" t="s">
        <v>1093</v>
      </c>
      <c r="H1209" s="99">
        <v>-0.13514811800000001</v>
      </c>
      <c r="I1209" s="217">
        <v>3.8583740000000001E-4</v>
      </c>
    </row>
    <row r="1210" spans="1:9" ht="22.5" customHeight="1" x14ac:dyDescent="0.2">
      <c r="A1210" s="94" t="s">
        <v>2329</v>
      </c>
      <c r="B1210" s="408" t="s">
        <v>5639</v>
      </c>
      <c r="C1210" s="111">
        <v>-6.8905659999999994E-2</v>
      </c>
      <c r="D1210" s="4" t="s">
        <v>1093</v>
      </c>
      <c r="E1210" s="335">
        <v>8854</v>
      </c>
      <c r="F1210" s="385">
        <v>5.3659940000000004E-4</v>
      </c>
      <c r="G1210" s="4" t="s">
        <v>1093</v>
      </c>
      <c r="H1210" s="99">
        <v>-0.28232147200000002</v>
      </c>
      <c r="I1210" s="217">
        <v>1.592265E-3</v>
      </c>
    </row>
    <row r="1211" spans="1:9" ht="22.5" customHeight="1" x14ac:dyDescent="0.2">
      <c r="A1211" s="94" t="s">
        <v>2330</v>
      </c>
      <c r="B1211" s="408" t="s">
        <v>5640</v>
      </c>
      <c r="C1211" s="111">
        <v>-7.3529412000000002E-2</v>
      </c>
      <c r="D1211" s="4" t="s">
        <v>1093</v>
      </c>
      <c r="E1211" s="335">
        <v>1027</v>
      </c>
      <c r="F1211" s="385">
        <v>6.2241699999999997E-5</v>
      </c>
      <c r="G1211" s="4" t="s">
        <v>1093</v>
      </c>
      <c r="H1211" s="99">
        <v>-0.25901875899999999</v>
      </c>
      <c r="I1211" s="217">
        <v>1.6411799999999999E-4</v>
      </c>
    </row>
    <row r="1212" spans="1:9" ht="22.5" customHeight="1" x14ac:dyDescent="0.2">
      <c r="A1212" s="94" t="s">
        <v>2331</v>
      </c>
      <c r="B1212" s="408" t="s">
        <v>5641</v>
      </c>
      <c r="C1212" s="111">
        <v>8.1606217600000003E-2</v>
      </c>
      <c r="D1212" s="4" t="s">
        <v>1093</v>
      </c>
      <c r="E1212" s="335">
        <v>653</v>
      </c>
      <c r="F1212" s="385">
        <v>3.95753E-5</v>
      </c>
      <c r="G1212" s="4" t="s">
        <v>1093</v>
      </c>
      <c r="H1212" s="99">
        <v>-0.21796407200000001</v>
      </c>
      <c r="I1212" s="217">
        <v>8.32019E-5</v>
      </c>
    </row>
    <row r="1213" spans="1:9" ht="22.5" customHeight="1" x14ac:dyDescent="0.2">
      <c r="A1213" s="94" t="s">
        <v>2332</v>
      </c>
      <c r="B1213" s="408" t="s">
        <v>5642</v>
      </c>
      <c r="C1213" s="111">
        <v>-5.3691274999999997E-2</v>
      </c>
      <c r="D1213" s="4" t="s">
        <v>1093</v>
      </c>
      <c r="E1213" s="335">
        <v>107</v>
      </c>
      <c r="F1213" s="385">
        <v>6.4847682999999999E-6</v>
      </c>
      <c r="G1213" s="4" t="s">
        <v>1093</v>
      </c>
      <c r="H1213" s="99">
        <v>-0.24113475200000001</v>
      </c>
      <c r="I1213" s="217">
        <v>1.5543200000000001E-5</v>
      </c>
    </row>
    <row r="1214" spans="1:9" ht="22.5" customHeight="1" x14ac:dyDescent="0.2">
      <c r="A1214" s="94" t="s">
        <v>2333</v>
      </c>
      <c r="B1214" s="408" t="s">
        <v>5643</v>
      </c>
      <c r="C1214" s="111">
        <v>0.1037842595</v>
      </c>
      <c r="D1214" s="4" t="s">
        <v>1093</v>
      </c>
      <c r="E1214" s="335">
        <v>17073</v>
      </c>
      <c r="F1214" s="385">
        <v>1.0347144999999999E-3</v>
      </c>
      <c r="G1214" s="4" t="s">
        <v>1093</v>
      </c>
      <c r="H1214" s="99">
        <v>-2.7678114E-2</v>
      </c>
      <c r="I1214" s="217">
        <v>2.2217649999999999E-4</v>
      </c>
    </row>
    <row r="1215" spans="1:9" ht="22.5" customHeight="1" x14ac:dyDescent="0.2">
      <c r="A1215" s="94" t="s">
        <v>2334</v>
      </c>
      <c r="B1215" s="408" t="s">
        <v>5644</v>
      </c>
      <c r="C1215" s="111">
        <v>-5.7332595E-2</v>
      </c>
      <c r="D1215" s="4" t="s">
        <v>1093</v>
      </c>
      <c r="E1215" s="335">
        <v>6539</v>
      </c>
      <c r="F1215" s="385">
        <v>3.9629809999999999E-4</v>
      </c>
      <c r="G1215" s="4" t="s">
        <v>1093</v>
      </c>
      <c r="H1215" s="99">
        <v>-0.23224139999999999</v>
      </c>
      <c r="I1215" s="217">
        <v>9.0424920000000005E-4</v>
      </c>
    </row>
    <row r="1216" spans="1:9" ht="22.5" customHeight="1" x14ac:dyDescent="0.2">
      <c r="A1216" s="94" t="s">
        <v>2335</v>
      </c>
      <c r="B1216" s="408" t="s">
        <v>5645</v>
      </c>
      <c r="C1216" s="111">
        <v>-3.8379531000000001E-2</v>
      </c>
      <c r="D1216" s="4" t="s">
        <v>1093</v>
      </c>
      <c r="E1216" s="335">
        <v>304</v>
      </c>
      <c r="F1216" s="385">
        <v>1.8423999999999998E-5</v>
      </c>
      <c r="G1216" s="4" t="s">
        <v>1093</v>
      </c>
      <c r="H1216" s="99">
        <v>-0.32594234999999999</v>
      </c>
      <c r="I1216" s="217">
        <v>6.7201500000000004E-5</v>
      </c>
    </row>
    <row r="1217" spans="1:9" ht="22.5" customHeight="1" x14ac:dyDescent="0.2">
      <c r="A1217" s="94" t="s">
        <v>2336</v>
      </c>
      <c r="B1217" s="408" t="s">
        <v>5646</v>
      </c>
      <c r="C1217" s="111">
        <v>0.11284046690000001</v>
      </c>
      <c r="D1217" s="4" t="s">
        <v>1093</v>
      </c>
      <c r="E1217" s="335">
        <v>200</v>
      </c>
      <c r="F1217" s="385">
        <v>1.21211E-5</v>
      </c>
      <c r="G1217" s="4" t="s">
        <v>1093</v>
      </c>
      <c r="H1217" s="99">
        <v>-0.30069930099999997</v>
      </c>
      <c r="I1217" s="217">
        <v>3.9315199999999999E-5</v>
      </c>
    </row>
    <row r="1218" spans="1:9" ht="22.5" customHeight="1" x14ac:dyDescent="0.2">
      <c r="A1218" s="94" t="s">
        <v>2337</v>
      </c>
      <c r="B1218" s="408" t="s">
        <v>5647</v>
      </c>
      <c r="C1218" s="111">
        <v>-8.3333332999999996E-2</v>
      </c>
      <c r="D1218" s="4" t="s">
        <v>1093</v>
      </c>
      <c r="E1218" s="335">
        <v>72</v>
      </c>
      <c r="F1218" s="385">
        <v>4.3635823999999997E-6</v>
      </c>
      <c r="G1218" s="4" t="s">
        <v>1093</v>
      </c>
      <c r="H1218" s="99">
        <v>-6.4935065E-2</v>
      </c>
      <c r="I1218" s="217">
        <v>2.2857664999999998E-6</v>
      </c>
    </row>
    <row r="1219" spans="1:9" ht="22.5" customHeight="1" x14ac:dyDescent="0.2">
      <c r="A1219" s="94" t="s">
        <v>2338</v>
      </c>
      <c r="B1219" s="408" t="s">
        <v>5648</v>
      </c>
      <c r="C1219" s="111">
        <v>6.3673367699999997E-2</v>
      </c>
      <c r="D1219" s="4" t="s">
        <v>1093</v>
      </c>
      <c r="E1219" s="335">
        <v>24022</v>
      </c>
      <c r="F1219" s="385">
        <v>1.4558608000000001E-3</v>
      </c>
      <c r="G1219" s="4" t="s">
        <v>1093</v>
      </c>
      <c r="H1219" s="99">
        <v>-6.1970401000000001E-2</v>
      </c>
      <c r="I1219" s="217">
        <v>7.2550230000000004E-4</v>
      </c>
    </row>
    <row r="1220" spans="1:9" x14ac:dyDescent="0.2">
      <c r="A1220" s="94" t="s">
        <v>2339</v>
      </c>
      <c r="B1220" s="408" t="s">
        <v>5649</v>
      </c>
      <c r="C1220" s="111">
        <v>-9.2427779000000002E-2</v>
      </c>
      <c r="D1220" s="4" t="s">
        <v>1093</v>
      </c>
      <c r="E1220" s="335">
        <v>9863</v>
      </c>
      <c r="F1220" s="385">
        <v>5.9775020000000004E-4</v>
      </c>
      <c r="G1220" s="4" t="s">
        <v>1093</v>
      </c>
      <c r="H1220" s="99">
        <v>-0.207218069</v>
      </c>
      <c r="I1220" s="217">
        <v>1.1785412E-3</v>
      </c>
    </row>
    <row r="1221" spans="1:9" x14ac:dyDescent="0.2">
      <c r="A1221" s="94" t="s">
        <v>2340</v>
      </c>
      <c r="B1221" s="408" t="s">
        <v>5650</v>
      </c>
      <c r="C1221" s="111">
        <v>-2.3529412E-2</v>
      </c>
      <c r="D1221" s="4" t="s">
        <v>1093</v>
      </c>
      <c r="E1221" s="335">
        <v>276</v>
      </c>
      <c r="F1221" s="385">
        <v>1.6727100000000001E-5</v>
      </c>
      <c r="G1221" s="4" t="s">
        <v>1093</v>
      </c>
      <c r="H1221" s="99">
        <v>-0.16867469900000001</v>
      </c>
      <c r="I1221" s="217">
        <v>2.56006E-5</v>
      </c>
    </row>
    <row r="1222" spans="1:9" x14ac:dyDescent="0.2">
      <c r="A1222" s="94" t="s">
        <v>2341</v>
      </c>
      <c r="B1222" s="408" t="s">
        <v>5651</v>
      </c>
      <c r="C1222" s="111">
        <v>-3.6809816000000002E-2</v>
      </c>
      <c r="D1222" s="4" t="s">
        <v>1093</v>
      </c>
      <c r="E1222" s="335">
        <v>136</v>
      </c>
      <c r="F1222" s="385">
        <v>8.2423223000000007E-6</v>
      </c>
      <c r="G1222" s="4" t="s">
        <v>1093</v>
      </c>
      <c r="H1222" s="99">
        <v>-0.13375796200000001</v>
      </c>
      <c r="I1222" s="217">
        <v>9.6002194000000001E-6</v>
      </c>
    </row>
    <row r="1223" spans="1:9" x14ac:dyDescent="0.2">
      <c r="A1223" s="94" t="s">
        <v>2342</v>
      </c>
      <c r="B1223" s="408" t="s">
        <v>5652</v>
      </c>
      <c r="C1223" s="111">
        <v>-0.34782608700000001</v>
      </c>
      <c r="D1223" s="4" t="s">
        <v>1093</v>
      </c>
      <c r="E1223" s="335">
        <v>19</v>
      </c>
      <c r="F1223" s="385">
        <v>1.1515009E-6</v>
      </c>
      <c r="G1223" s="4" t="s">
        <v>1093</v>
      </c>
      <c r="H1223" s="99">
        <v>0.2666666667</v>
      </c>
      <c r="I1223" s="217">
        <v>-1.8286130000000001E-6</v>
      </c>
    </row>
    <row r="1224" spans="1:9" ht="22.5" customHeight="1" x14ac:dyDescent="0.2">
      <c r="A1224" s="94" t="s">
        <v>2343</v>
      </c>
      <c r="B1224" s="408" t="s">
        <v>5653</v>
      </c>
      <c r="C1224" s="111">
        <v>3.77422543E-2</v>
      </c>
      <c r="D1224" s="4" t="s">
        <v>1093</v>
      </c>
      <c r="E1224" s="335">
        <v>125076</v>
      </c>
      <c r="F1224" s="385">
        <v>7.5802698999999996E-3</v>
      </c>
      <c r="G1224" s="4" t="s">
        <v>1093</v>
      </c>
      <c r="H1224" s="99">
        <v>-9.0753126000000003E-2</v>
      </c>
      <c r="I1224" s="217">
        <v>5.7071018999999999E-3</v>
      </c>
    </row>
    <row r="1225" spans="1:9" x14ac:dyDescent="0.2">
      <c r="A1225" s="94" t="s">
        <v>2344</v>
      </c>
      <c r="B1225" s="408" t="s">
        <v>5654</v>
      </c>
      <c r="C1225" s="111">
        <v>-5.8162855999999999E-2</v>
      </c>
      <c r="D1225" s="4" t="s">
        <v>1093</v>
      </c>
      <c r="E1225" s="335">
        <v>3279</v>
      </c>
      <c r="F1225" s="385">
        <v>1.9872480000000001E-4</v>
      </c>
      <c r="G1225" s="4" t="s">
        <v>1093</v>
      </c>
      <c r="H1225" s="99">
        <v>-0.30174616700000001</v>
      </c>
      <c r="I1225" s="217">
        <v>6.4778619999999998E-4</v>
      </c>
    </row>
    <row r="1226" spans="1:9" x14ac:dyDescent="0.2">
      <c r="A1226" s="94" t="s">
        <v>2345</v>
      </c>
      <c r="B1226" s="408" t="s">
        <v>5655</v>
      </c>
      <c r="C1226" s="111">
        <v>-0.117647059</v>
      </c>
      <c r="D1226" s="4" t="s">
        <v>1093</v>
      </c>
      <c r="E1226" s="335">
        <v>44</v>
      </c>
      <c r="F1226" s="385">
        <v>2.6666336999999999E-6</v>
      </c>
      <c r="G1226" s="4" t="s">
        <v>1093</v>
      </c>
      <c r="H1226" s="99">
        <v>-0.26666666700000002</v>
      </c>
      <c r="I1226" s="217">
        <v>7.3144528999999998E-6</v>
      </c>
    </row>
    <row r="1227" spans="1:9" x14ac:dyDescent="0.2">
      <c r="A1227" s="94" t="s">
        <v>2346</v>
      </c>
      <c r="B1227" s="408" t="s">
        <v>5656</v>
      </c>
      <c r="C1227" s="111">
        <v>-0.21428571399999999</v>
      </c>
      <c r="D1227" s="4" t="s">
        <v>1093</v>
      </c>
      <c r="E1227" s="335" t="s">
        <v>6906</v>
      </c>
      <c r="F1227" s="385">
        <v>3.0302656E-7</v>
      </c>
      <c r="G1227" s="4" t="s">
        <v>1093</v>
      </c>
      <c r="H1227" s="99">
        <v>-0.54545454500000001</v>
      </c>
      <c r="I1227" s="217">
        <v>2.7429197999999999E-6</v>
      </c>
    </row>
    <row r="1228" spans="1:9" x14ac:dyDescent="0.2">
      <c r="A1228" s="94" t="s">
        <v>2347</v>
      </c>
      <c r="B1228" s="408" t="s">
        <v>5657</v>
      </c>
      <c r="C1228" s="111" t="s">
        <v>1142</v>
      </c>
      <c r="D1228" s="4" t="s">
        <v>1093</v>
      </c>
      <c r="E1228" s="335" t="s">
        <v>1142</v>
      </c>
      <c r="F1228" s="385" t="s">
        <v>1142</v>
      </c>
      <c r="G1228" s="4" t="s">
        <v>1093</v>
      </c>
      <c r="H1228" s="99" t="s">
        <v>1142</v>
      </c>
      <c r="I1228" s="217" t="s">
        <v>1142</v>
      </c>
    </row>
    <row r="1229" spans="1:9" ht="22.5" customHeight="1" x14ac:dyDescent="0.2">
      <c r="A1229" s="94" t="s">
        <v>2348</v>
      </c>
      <c r="B1229" s="408" t="s">
        <v>5658</v>
      </c>
      <c r="C1229" s="111">
        <v>-1.3761909999999999E-3</v>
      </c>
      <c r="D1229" s="4" t="s">
        <v>1093</v>
      </c>
      <c r="E1229" s="335">
        <v>67937</v>
      </c>
      <c r="F1229" s="385">
        <v>4.1173429999999999E-3</v>
      </c>
      <c r="G1229" s="4" t="s">
        <v>1093</v>
      </c>
      <c r="H1229" s="99">
        <v>-0.18588599</v>
      </c>
      <c r="I1229" s="217">
        <v>7.0913621E-3</v>
      </c>
    </row>
    <row r="1230" spans="1:9" ht="22.5" customHeight="1" x14ac:dyDescent="0.2">
      <c r="A1230" s="94" t="s">
        <v>2349</v>
      </c>
      <c r="B1230" s="408" t="s">
        <v>5659</v>
      </c>
      <c r="C1230" s="111">
        <v>-9.3757361999999997E-2</v>
      </c>
      <c r="D1230" s="4" t="s">
        <v>1093</v>
      </c>
      <c r="E1230" s="335">
        <v>6115</v>
      </c>
      <c r="F1230" s="385">
        <v>3.7060149999999998E-4</v>
      </c>
      <c r="G1230" s="4" t="s">
        <v>1093</v>
      </c>
      <c r="H1230" s="99">
        <v>-0.20522485100000001</v>
      </c>
      <c r="I1230" s="217">
        <v>7.2184509999999996E-4</v>
      </c>
    </row>
    <row r="1231" spans="1:9" ht="22.5" customHeight="1" x14ac:dyDescent="0.2">
      <c r="A1231" s="94" t="s">
        <v>2350</v>
      </c>
      <c r="B1231" s="408" t="s">
        <v>5660</v>
      </c>
      <c r="C1231" s="111">
        <v>-3.9312039E-2</v>
      </c>
      <c r="D1231" s="4" t="s">
        <v>1093</v>
      </c>
      <c r="E1231" s="335">
        <v>584</v>
      </c>
      <c r="F1231" s="385">
        <v>3.5393499999999999E-5</v>
      </c>
      <c r="G1231" s="4" t="s">
        <v>1093</v>
      </c>
      <c r="H1231" s="99">
        <v>-0.25319693100000001</v>
      </c>
      <c r="I1231" s="217">
        <v>9.05164E-5</v>
      </c>
    </row>
    <row r="1232" spans="1:9" ht="22.5" customHeight="1" x14ac:dyDescent="0.2">
      <c r="A1232" s="94" t="s">
        <v>2351</v>
      </c>
      <c r="B1232" s="408" t="s">
        <v>5661</v>
      </c>
      <c r="C1232" s="111">
        <v>-6.6534259999999998E-2</v>
      </c>
      <c r="D1232" s="4" t="s">
        <v>1093</v>
      </c>
      <c r="E1232" s="335">
        <v>792</v>
      </c>
      <c r="F1232" s="385">
        <v>4.79994E-5</v>
      </c>
      <c r="G1232" s="4" t="s">
        <v>1093</v>
      </c>
      <c r="H1232" s="99">
        <v>-0.15744680899999999</v>
      </c>
      <c r="I1232" s="217">
        <v>6.7658700000000003E-5</v>
      </c>
    </row>
    <row r="1233" spans="1:9" ht="22.5" customHeight="1" x14ac:dyDescent="0.2">
      <c r="A1233" s="94" t="s">
        <v>2352</v>
      </c>
      <c r="B1233" s="408" t="s">
        <v>5662</v>
      </c>
      <c r="C1233" s="111">
        <v>-6.0773480999999997E-2</v>
      </c>
      <c r="D1233" s="4" t="s">
        <v>1093</v>
      </c>
      <c r="E1233" s="335">
        <v>454</v>
      </c>
      <c r="F1233" s="385">
        <v>2.75148E-5</v>
      </c>
      <c r="G1233" s="4" t="s">
        <v>1093</v>
      </c>
      <c r="H1233" s="99">
        <v>-0.109803922</v>
      </c>
      <c r="I1233" s="217">
        <v>2.56006E-5</v>
      </c>
    </row>
    <row r="1234" spans="1:9" ht="22.5" customHeight="1" x14ac:dyDescent="0.2">
      <c r="A1234" s="94" t="s">
        <v>2353</v>
      </c>
      <c r="B1234" s="408" t="s">
        <v>5663</v>
      </c>
      <c r="C1234" s="111">
        <v>-3.831915E-3</v>
      </c>
      <c r="D1234" s="4" t="s">
        <v>1093</v>
      </c>
      <c r="E1234" s="335">
        <v>37933</v>
      </c>
      <c r="F1234" s="385">
        <v>2.2989413000000002E-3</v>
      </c>
      <c r="G1234" s="4" t="s">
        <v>1093</v>
      </c>
      <c r="H1234" s="99">
        <v>-0.175620463</v>
      </c>
      <c r="I1234" s="217">
        <v>3.6942558999999999E-3</v>
      </c>
    </row>
    <row r="1235" spans="1:9" ht="22.5" customHeight="1" x14ac:dyDescent="0.2">
      <c r="A1235" s="94" t="s">
        <v>2354</v>
      </c>
      <c r="B1235" s="408" t="s">
        <v>5664</v>
      </c>
      <c r="C1235" s="111">
        <v>-4.2561575999999997E-2</v>
      </c>
      <c r="D1235" s="4" t="s">
        <v>1093</v>
      </c>
      <c r="E1235" s="335">
        <v>9672</v>
      </c>
      <c r="F1235" s="385">
        <v>5.8617459999999995E-4</v>
      </c>
      <c r="G1235" s="4" t="s">
        <v>1093</v>
      </c>
      <c r="H1235" s="99">
        <v>-4.7334839999999996E-3</v>
      </c>
      <c r="I1235" s="217">
        <v>2.1029100000000002E-5</v>
      </c>
    </row>
    <row r="1236" spans="1:9" ht="22.5" customHeight="1" x14ac:dyDescent="0.2">
      <c r="A1236" s="94" t="s">
        <v>2355</v>
      </c>
      <c r="B1236" s="408" t="s">
        <v>5665</v>
      </c>
      <c r="C1236" s="111">
        <v>3.7188336400000001E-2</v>
      </c>
      <c r="D1236" s="4" t="s">
        <v>1093</v>
      </c>
      <c r="E1236" s="335">
        <v>14714</v>
      </c>
      <c r="F1236" s="385">
        <v>8.917466E-4</v>
      </c>
      <c r="G1236" s="4" t="s">
        <v>1093</v>
      </c>
      <c r="H1236" s="99">
        <v>-8.14885E-4</v>
      </c>
      <c r="I1236" s="217">
        <v>5.4858396999999997E-6</v>
      </c>
    </row>
    <row r="1237" spans="1:9" ht="22.5" customHeight="1" x14ac:dyDescent="0.2">
      <c r="A1237" s="94" t="s">
        <v>2356</v>
      </c>
      <c r="B1237" s="408" t="s">
        <v>5666</v>
      </c>
      <c r="C1237" s="111">
        <v>6.9005953499999995E-2</v>
      </c>
      <c r="D1237" s="4" t="s">
        <v>1093</v>
      </c>
      <c r="E1237" s="335">
        <v>11098</v>
      </c>
      <c r="F1237" s="385">
        <v>6.7259769999999995E-4</v>
      </c>
      <c r="G1237" s="4" t="s">
        <v>1093</v>
      </c>
      <c r="H1237" s="99">
        <v>-6.3538942000000001E-2</v>
      </c>
      <c r="I1237" s="217">
        <v>3.4423640000000002E-4</v>
      </c>
    </row>
    <row r="1238" spans="1:9" ht="22.5" customHeight="1" x14ac:dyDescent="0.2">
      <c r="A1238" s="94" t="s">
        <v>2357</v>
      </c>
      <c r="B1238" s="408" t="s">
        <v>5667</v>
      </c>
      <c r="C1238" s="111">
        <v>5.8974358999999997E-2</v>
      </c>
      <c r="D1238" s="4" t="s">
        <v>1093</v>
      </c>
      <c r="E1238" s="335">
        <v>1935</v>
      </c>
      <c r="F1238" s="385">
        <v>1.172713E-4</v>
      </c>
      <c r="G1238" s="4" t="s">
        <v>1093</v>
      </c>
      <c r="H1238" s="99">
        <v>-6.2953994999999999E-2</v>
      </c>
      <c r="I1238" s="217">
        <v>5.9429899999999998E-5</v>
      </c>
    </row>
    <row r="1239" spans="1:9" ht="33.75" customHeight="1" x14ac:dyDescent="0.2">
      <c r="A1239" s="94" t="s">
        <v>2358</v>
      </c>
      <c r="B1239" s="408" t="s">
        <v>5668</v>
      </c>
      <c r="C1239" s="111">
        <v>3.0233427E-2</v>
      </c>
      <c r="D1239" s="4" t="s">
        <v>1093</v>
      </c>
      <c r="E1239" s="335">
        <v>65511</v>
      </c>
      <c r="F1239" s="385">
        <v>3.9703144999999997E-3</v>
      </c>
      <c r="G1239" s="4" t="s">
        <v>1093</v>
      </c>
      <c r="H1239" s="99">
        <v>-0.120138068</v>
      </c>
      <c r="I1239" s="217">
        <v>4.0892363000000001E-3</v>
      </c>
    </row>
    <row r="1240" spans="1:9" ht="33.75" customHeight="1" x14ac:dyDescent="0.2">
      <c r="A1240" s="94" t="s">
        <v>2359</v>
      </c>
      <c r="B1240" s="408" t="s">
        <v>5669</v>
      </c>
      <c r="C1240" s="111">
        <v>-6.3740669999999998E-3</v>
      </c>
      <c r="D1240" s="4" t="s">
        <v>1093</v>
      </c>
      <c r="E1240" s="335">
        <v>21574</v>
      </c>
      <c r="F1240" s="385">
        <v>1.3074989999999999E-3</v>
      </c>
      <c r="G1240" s="4" t="s">
        <v>1093</v>
      </c>
      <c r="H1240" s="99">
        <v>-0.20916422300000001</v>
      </c>
      <c r="I1240" s="217">
        <v>2.6085167999999998E-3</v>
      </c>
    </row>
    <row r="1241" spans="1:9" ht="33.75" customHeight="1" x14ac:dyDescent="0.2">
      <c r="A1241" s="94" t="s">
        <v>2360</v>
      </c>
      <c r="B1241" s="408" t="s">
        <v>5670</v>
      </c>
      <c r="C1241" s="111">
        <v>7.5925710000000002E-3</v>
      </c>
      <c r="D1241" s="4" t="s">
        <v>1093</v>
      </c>
      <c r="E1241" s="335">
        <v>6381</v>
      </c>
      <c r="F1241" s="385">
        <v>3.867225E-4</v>
      </c>
      <c r="G1241" s="4" t="s">
        <v>1093</v>
      </c>
      <c r="H1241" s="99">
        <v>-0.26025967999999999</v>
      </c>
      <c r="I1241" s="217">
        <v>1.0263092000000001E-3</v>
      </c>
    </row>
    <row r="1242" spans="1:9" ht="33.75" customHeight="1" x14ac:dyDescent="0.2">
      <c r="A1242" s="94" t="s">
        <v>2361</v>
      </c>
      <c r="B1242" s="408" t="s">
        <v>5671</v>
      </c>
      <c r="C1242" s="111">
        <v>-5.0113894999999999E-2</v>
      </c>
      <c r="D1242" s="4" t="s">
        <v>1093</v>
      </c>
      <c r="E1242" s="335">
        <v>298</v>
      </c>
      <c r="F1242" s="385">
        <v>1.8060400000000001E-5</v>
      </c>
      <c r="G1242" s="4" t="s">
        <v>1093</v>
      </c>
      <c r="H1242" s="99">
        <v>-0.28537170299999998</v>
      </c>
      <c r="I1242" s="217">
        <v>5.4401199999999997E-5</v>
      </c>
    </row>
    <row r="1243" spans="1:9" ht="33.75" customHeight="1" x14ac:dyDescent="0.2">
      <c r="A1243" s="94" t="s">
        <v>2362</v>
      </c>
      <c r="B1243" s="408" t="s">
        <v>5672</v>
      </c>
      <c r="C1243" s="111">
        <v>-6.3787132999999996E-2</v>
      </c>
      <c r="D1243" s="4" t="s">
        <v>1093</v>
      </c>
      <c r="E1243" s="335">
        <v>15476</v>
      </c>
      <c r="F1243" s="385">
        <v>9.3792780000000002E-4</v>
      </c>
      <c r="G1243" s="4" t="s">
        <v>1093</v>
      </c>
      <c r="H1243" s="99">
        <v>4.2177665000000001E-3</v>
      </c>
      <c r="I1243" s="217">
        <v>-2.9714999999999999E-5</v>
      </c>
    </row>
    <row r="1244" spans="1:9" ht="33.75" customHeight="1" x14ac:dyDescent="0.2">
      <c r="A1244" s="94" t="s">
        <v>2363</v>
      </c>
      <c r="B1244" s="408" t="s">
        <v>5673</v>
      </c>
      <c r="C1244" s="111">
        <v>3.0745514500000001E-2</v>
      </c>
      <c r="D1244" s="4" t="s">
        <v>1093</v>
      </c>
      <c r="E1244" s="335">
        <v>24223</v>
      </c>
      <c r="F1244" s="385">
        <v>1.4680425000000001E-3</v>
      </c>
      <c r="G1244" s="4" t="s">
        <v>1093</v>
      </c>
      <c r="H1244" s="99">
        <v>6.3146525000000002E-3</v>
      </c>
      <c r="I1244" s="217">
        <v>-6.9486999999999994E-5</v>
      </c>
    </row>
    <row r="1245" spans="1:9" ht="33.75" customHeight="1" x14ac:dyDescent="0.2">
      <c r="A1245" s="94" t="s">
        <v>2364</v>
      </c>
      <c r="B1245" s="408" t="s">
        <v>5674</v>
      </c>
      <c r="C1245" s="111">
        <v>6.8898868700000004E-2</v>
      </c>
      <c r="D1245" s="4" t="s">
        <v>1093</v>
      </c>
      <c r="E1245" s="335">
        <v>16862</v>
      </c>
      <c r="F1245" s="385">
        <v>1.0219268000000001E-3</v>
      </c>
      <c r="G1245" s="4" t="s">
        <v>1093</v>
      </c>
      <c r="H1245" s="99">
        <v>-0.103228208</v>
      </c>
      <c r="I1245" s="217">
        <v>8.8733460000000003E-4</v>
      </c>
    </row>
    <row r="1246" spans="1:9" ht="33.75" customHeight="1" x14ac:dyDescent="0.2">
      <c r="A1246" s="94" t="s">
        <v>2365</v>
      </c>
      <c r="B1246" s="408" t="s">
        <v>5675</v>
      </c>
      <c r="C1246" s="111">
        <v>-2.1007105000000002E-2</v>
      </c>
      <c r="D1246" s="4" t="s">
        <v>1093</v>
      </c>
      <c r="E1246" s="335">
        <v>3075</v>
      </c>
      <c r="F1246" s="385">
        <v>1.8636130000000001E-4</v>
      </c>
      <c r="G1246" s="4" t="s">
        <v>1093</v>
      </c>
      <c r="H1246" s="99">
        <v>-2.9662353999999998E-2</v>
      </c>
      <c r="I1246" s="217">
        <v>4.2972400000000002E-5</v>
      </c>
    </row>
    <row r="1247" spans="1:9" ht="33.75" customHeight="1" x14ac:dyDescent="0.2">
      <c r="A1247" s="94" t="s">
        <v>2366</v>
      </c>
      <c r="B1247" s="408" t="s">
        <v>5676</v>
      </c>
      <c r="C1247" s="111">
        <v>-1.8802429999999998E-2</v>
      </c>
      <c r="D1247" s="4" t="s">
        <v>1093</v>
      </c>
      <c r="E1247" s="335">
        <v>3035</v>
      </c>
      <c r="F1247" s="385">
        <v>1.8393709999999999E-4</v>
      </c>
      <c r="G1247" s="4" t="s">
        <v>1093</v>
      </c>
      <c r="H1247" s="99">
        <v>-0.105247642</v>
      </c>
      <c r="I1247" s="217">
        <v>1.632037E-4</v>
      </c>
    </row>
    <row r="1248" spans="1:9" ht="33.75" customHeight="1" x14ac:dyDescent="0.2">
      <c r="A1248" s="94" t="s">
        <v>2367</v>
      </c>
      <c r="B1248" s="408" t="s">
        <v>5677</v>
      </c>
      <c r="C1248" s="111">
        <v>-3.1407039999999998E-3</v>
      </c>
      <c r="D1248" s="4" t="s">
        <v>1093</v>
      </c>
      <c r="E1248" s="335">
        <v>1407</v>
      </c>
      <c r="F1248" s="385">
        <v>8.5271699999999999E-5</v>
      </c>
      <c r="G1248" s="4" t="s">
        <v>1093</v>
      </c>
      <c r="H1248" s="99">
        <v>-0.11342155</v>
      </c>
      <c r="I1248" s="217">
        <v>8.2287599999999995E-5</v>
      </c>
    </row>
    <row r="1249" spans="1:9" ht="33.75" customHeight="1" x14ac:dyDescent="0.2">
      <c r="A1249" s="94" t="s">
        <v>2368</v>
      </c>
      <c r="B1249" s="408" t="s">
        <v>5678</v>
      </c>
      <c r="C1249" s="111">
        <v>5.45454545E-2</v>
      </c>
      <c r="D1249" s="4" t="s">
        <v>1093</v>
      </c>
      <c r="E1249" s="335">
        <v>632</v>
      </c>
      <c r="F1249" s="385">
        <v>3.8302600000000002E-5</v>
      </c>
      <c r="G1249" s="4" t="s">
        <v>1093</v>
      </c>
      <c r="H1249" s="99">
        <v>-9.1954022999999996E-2</v>
      </c>
      <c r="I1249" s="217">
        <v>2.92578E-5</v>
      </c>
    </row>
    <row r="1250" spans="1:9" ht="33.75" customHeight="1" x14ac:dyDescent="0.2">
      <c r="A1250" s="94" t="s">
        <v>2369</v>
      </c>
      <c r="B1250" s="408" t="s">
        <v>5679</v>
      </c>
      <c r="C1250" s="111">
        <v>8.4337349399999997E-2</v>
      </c>
      <c r="D1250" s="4" t="s">
        <v>1093</v>
      </c>
      <c r="E1250" s="335">
        <v>259</v>
      </c>
      <c r="F1250" s="385">
        <v>1.5696799999999999E-5</v>
      </c>
      <c r="G1250" s="4" t="s">
        <v>1093</v>
      </c>
      <c r="H1250" s="99">
        <v>-4.0740740999999997E-2</v>
      </c>
      <c r="I1250" s="217">
        <v>5.0286863999999996E-6</v>
      </c>
    </row>
    <row r="1251" spans="1:9" ht="33.75" customHeight="1" x14ac:dyDescent="0.2">
      <c r="A1251" s="94" t="s">
        <v>2370</v>
      </c>
      <c r="B1251" s="408" t="s">
        <v>5680</v>
      </c>
      <c r="C1251" s="111">
        <v>1.31744919E-2</v>
      </c>
      <c r="D1251" s="4" t="s">
        <v>1093</v>
      </c>
      <c r="E1251" s="335">
        <v>6306</v>
      </c>
      <c r="F1251" s="385">
        <v>3.8217710000000002E-4</v>
      </c>
      <c r="G1251" s="4" t="s">
        <v>1093</v>
      </c>
      <c r="H1251" s="99">
        <v>-0.12768017700000001</v>
      </c>
      <c r="I1251" s="217">
        <v>4.2195250000000002E-4</v>
      </c>
    </row>
    <row r="1252" spans="1:9" ht="33.75" customHeight="1" x14ac:dyDescent="0.2">
      <c r="A1252" s="94" t="s">
        <v>2371</v>
      </c>
      <c r="B1252" s="408" t="s">
        <v>5681</v>
      </c>
      <c r="C1252" s="111">
        <v>3.5651196400000001E-2</v>
      </c>
      <c r="D1252" s="4" t="s">
        <v>1093</v>
      </c>
      <c r="E1252" s="335">
        <v>5385</v>
      </c>
      <c r="F1252" s="385">
        <v>3.2635960000000001E-4</v>
      </c>
      <c r="G1252" s="4" t="s">
        <v>1093</v>
      </c>
      <c r="H1252" s="99">
        <v>-0.16498682000000001</v>
      </c>
      <c r="I1252" s="217">
        <v>4.864111E-4</v>
      </c>
    </row>
    <row r="1253" spans="1:9" ht="33.75" customHeight="1" x14ac:dyDescent="0.2">
      <c r="A1253" s="94" t="s">
        <v>2372</v>
      </c>
      <c r="B1253" s="408" t="s">
        <v>5682</v>
      </c>
      <c r="C1253" s="111">
        <v>5.5872291900000003E-2</v>
      </c>
      <c r="D1253" s="4" t="s">
        <v>1093</v>
      </c>
      <c r="E1253" s="335">
        <v>1569</v>
      </c>
      <c r="F1253" s="385">
        <v>9.5089700000000005E-5</v>
      </c>
      <c r="G1253" s="4" t="s">
        <v>1093</v>
      </c>
      <c r="H1253" s="99">
        <v>-0.15280777500000001</v>
      </c>
      <c r="I1253" s="217">
        <v>1.293744E-4</v>
      </c>
    </row>
    <row r="1254" spans="1:9" ht="33.75" customHeight="1" x14ac:dyDescent="0.2">
      <c r="A1254" s="94" t="s">
        <v>2373</v>
      </c>
      <c r="B1254" s="408" t="s">
        <v>5683</v>
      </c>
      <c r="C1254" s="111">
        <v>-6.0606059999999996E-3</v>
      </c>
      <c r="D1254" s="4" t="s">
        <v>1093</v>
      </c>
      <c r="E1254" s="335">
        <v>575</v>
      </c>
      <c r="F1254" s="385">
        <v>3.4848100000000003E-5</v>
      </c>
      <c r="G1254" s="4" t="s">
        <v>1093</v>
      </c>
      <c r="H1254" s="99">
        <v>-0.12347561</v>
      </c>
      <c r="I1254" s="217">
        <v>3.7029400000000002E-5</v>
      </c>
    </row>
    <row r="1255" spans="1:9" ht="22.5" customHeight="1" x14ac:dyDescent="0.2">
      <c r="A1255" s="94" t="s">
        <v>2374</v>
      </c>
      <c r="B1255" s="408" t="s">
        <v>5684</v>
      </c>
      <c r="C1255" s="111">
        <v>1.5922842499999999E-2</v>
      </c>
      <c r="D1255" s="4" t="s">
        <v>1093</v>
      </c>
      <c r="E1255" s="335">
        <v>19280</v>
      </c>
      <c r="F1255" s="385">
        <v>1.1684703999999999E-3</v>
      </c>
      <c r="G1255" s="4" t="s">
        <v>1093</v>
      </c>
      <c r="H1255" s="99">
        <v>-0.136626215</v>
      </c>
      <c r="I1255" s="217">
        <v>1.3947746999999999E-3</v>
      </c>
    </row>
    <row r="1256" spans="1:9" ht="22.5" customHeight="1" x14ac:dyDescent="0.2">
      <c r="A1256" s="94" t="s">
        <v>2375</v>
      </c>
      <c r="B1256" s="408" t="s">
        <v>5685</v>
      </c>
      <c r="C1256" s="111">
        <v>2.5382003399999999E-2</v>
      </c>
      <c r="D1256" s="4" t="s">
        <v>1093</v>
      </c>
      <c r="E1256" s="335">
        <v>10147</v>
      </c>
      <c r="F1256" s="385">
        <v>6.1496209999999996E-4</v>
      </c>
      <c r="G1256" s="4" t="s">
        <v>1093</v>
      </c>
      <c r="H1256" s="99">
        <v>-0.159947015</v>
      </c>
      <c r="I1256" s="217">
        <v>8.8322019999999995E-4</v>
      </c>
    </row>
    <row r="1257" spans="1:9" ht="22.5" customHeight="1" x14ac:dyDescent="0.2">
      <c r="A1257" s="94" t="s">
        <v>2376</v>
      </c>
      <c r="B1257" s="408" t="s">
        <v>5686</v>
      </c>
      <c r="C1257" s="111">
        <v>3.8142620199999998E-2</v>
      </c>
      <c r="D1257" s="4" t="s">
        <v>1093</v>
      </c>
      <c r="E1257" s="335">
        <v>1684</v>
      </c>
      <c r="F1257" s="385">
        <v>1.020593E-4</v>
      </c>
      <c r="G1257" s="4" t="s">
        <v>1093</v>
      </c>
      <c r="H1257" s="99">
        <v>-0.103301384</v>
      </c>
      <c r="I1257" s="217">
        <v>8.8687699999999995E-5</v>
      </c>
    </row>
    <row r="1258" spans="1:9" ht="22.5" customHeight="1" x14ac:dyDescent="0.2">
      <c r="A1258" s="94" t="s">
        <v>2377</v>
      </c>
      <c r="B1258" s="408" t="s">
        <v>5687</v>
      </c>
      <c r="C1258" s="111">
        <v>2.00445434E-2</v>
      </c>
      <c r="D1258" s="4" t="s">
        <v>1093</v>
      </c>
      <c r="E1258" s="335">
        <v>407</v>
      </c>
      <c r="F1258" s="385">
        <v>2.4666400000000002E-5</v>
      </c>
      <c r="G1258" s="4" t="s">
        <v>1093</v>
      </c>
      <c r="H1258" s="99">
        <v>-0.11135371199999999</v>
      </c>
      <c r="I1258" s="217">
        <v>2.3314799999999999E-5</v>
      </c>
    </row>
    <row r="1259" spans="1:9" ht="22.5" customHeight="1" x14ac:dyDescent="0.2">
      <c r="A1259" s="94" t="s">
        <v>2378</v>
      </c>
      <c r="B1259" s="408" t="s">
        <v>5688</v>
      </c>
      <c r="C1259" s="111">
        <v>3.86369394E-2</v>
      </c>
      <c r="D1259" s="4" t="s">
        <v>1093</v>
      </c>
      <c r="E1259" s="335">
        <v>7651</v>
      </c>
      <c r="F1259" s="385">
        <v>4.6369119999999998E-4</v>
      </c>
      <c r="G1259" s="4" t="s">
        <v>1093</v>
      </c>
      <c r="H1259" s="99">
        <v>-6.6837418999999995E-2</v>
      </c>
      <c r="I1259" s="217">
        <v>2.5052000000000001E-4</v>
      </c>
    </row>
    <row r="1260" spans="1:9" ht="22.5" customHeight="1" x14ac:dyDescent="0.2">
      <c r="A1260" s="94" t="s">
        <v>2379</v>
      </c>
      <c r="B1260" s="408" t="s">
        <v>5689</v>
      </c>
      <c r="C1260" s="111">
        <v>-4.7552932999999999E-2</v>
      </c>
      <c r="D1260" s="4" t="s">
        <v>1093</v>
      </c>
      <c r="E1260" s="335">
        <v>2585</v>
      </c>
      <c r="F1260" s="385">
        <v>1.5666470000000001E-4</v>
      </c>
      <c r="G1260" s="4" t="s">
        <v>1093</v>
      </c>
      <c r="H1260" s="99">
        <v>-5.7944606000000003E-2</v>
      </c>
      <c r="I1260" s="217">
        <v>7.2687400000000005E-5</v>
      </c>
    </row>
    <row r="1261" spans="1:9" ht="22.5" customHeight="1" x14ac:dyDescent="0.2">
      <c r="A1261" s="94" t="s">
        <v>2380</v>
      </c>
      <c r="B1261" s="408" t="s">
        <v>5690</v>
      </c>
      <c r="C1261" s="111">
        <v>3.2148900199999997E-2</v>
      </c>
      <c r="D1261" s="4" t="s">
        <v>1093</v>
      </c>
      <c r="E1261" s="335">
        <v>532</v>
      </c>
      <c r="F1261" s="385">
        <v>3.2242000000000001E-5</v>
      </c>
      <c r="G1261" s="4" t="s">
        <v>1093</v>
      </c>
      <c r="H1261" s="99">
        <v>-0.12786885200000001</v>
      </c>
      <c r="I1261" s="217">
        <v>3.5658000000000003E-5</v>
      </c>
    </row>
    <row r="1262" spans="1:9" ht="22.5" customHeight="1" x14ac:dyDescent="0.2">
      <c r="A1262" s="94" t="s">
        <v>2381</v>
      </c>
      <c r="B1262" s="408" t="s">
        <v>5691</v>
      </c>
      <c r="C1262" s="111">
        <v>0.2337662338</v>
      </c>
      <c r="D1262" s="4" t="s">
        <v>1093</v>
      </c>
      <c r="E1262" s="335">
        <v>92</v>
      </c>
      <c r="F1262" s="385">
        <v>5.5756886E-6</v>
      </c>
      <c r="G1262" s="4" t="s">
        <v>1093</v>
      </c>
      <c r="H1262" s="99">
        <v>-3.1578947000000003E-2</v>
      </c>
      <c r="I1262" s="217">
        <v>1.3714598999999999E-6</v>
      </c>
    </row>
    <row r="1263" spans="1:9" ht="33.75" customHeight="1" x14ac:dyDescent="0.2">
      <c r="A1263" s="94" t="s">
        <v>2382</v>
      </c>
      <c r="B1263" s="408" t="s">
        <v>5692</v>
      </c>
      <c r="C1263" s="111">
        <v>-3.9754784000000001E-2</v>
      </c>
      <c r="D1263" s="4" t="s">
        <v>1093</v>
      </c>
      <c r="E1263" s="335">
        <v>3771</v>
      </c>
      <c r="F1263" s="385">
        <v>2.285426E-4</v>
      </c>
      <c r="G1263" s="4" t="s">
        <v>1093</v>
      </c>
      <c r="H1263" s="99">
        <v>-0.27045850300000002</v>
      </c>
      <c r="I1263" s="217">
        <v>6.3910029999999997E-4</v>
      </c>
    </row>
    <row r="1264" spans="1:9" ht="33.75" customHeight="1" x14ac:dyDescent="0.2">
      <c r="A1264" s="94" t="s">
        <v>2383</v>
      </c>
      <c r="B1264" s="408" t="s">
        <v>5693</v>
      </c>
      <c r="C1264" s="111">
        <v>-0.132321041</v>
      </c>
      <c r="D1264" s="4" t="s">
        <v>1093</v>
      </c>
      <c r="E1264" s="335">
        <v>328</v>
      </c>
      <c r="F1264" s="385">
        <v>1.9878499999999999E-5</v>
      </c>
      <c r="G1264" s="4" t="s">
        <v>1093</v>
      </c>
      <c r="H1264" s="99">
        <v>-0.18</v>
      </c>
      <c r="I1264" s="217">
        <v>3.2914999999999999E-5</v>
      </c>
    </row>
    <row r="1265" spans="1:9" ht="33.75" customHeight="1" x14ac:dyDescent="0.2">
      <c r="A1265" s="94" t="s">
        <v>2384</v>
      </c>
      <c r="B1265" s="408" t="s">
        <v>5694</v>
      </c>
      <c r="C1265" s="111">
        <v>-0.22857142899999999</v>
      </c>
      <c r="D1265" s="4" t="s">
        <v>1093</v>
      </c>
      <c r="E1265" s="335">
        <v>122</v>
      </c>
      <c r="F1265" s="385">
        <v>7.3938479999999999E-6</v>
      </c>
      <c r="G1265" s="4" t="s">
        <v>1093</v>
      </c>
      <c r="H1265" s="99">
        <v>-9.6296296000000003E-2</v>
      </c>
      <c r="I1265" s="217">
        <v>5.9429929999999997E-6</v>
      </c>
    </row>
    <row r="1266" spans="1:9" ht="33.75" customHeight="1" x14ac:dyDescent="0.2">
      <c r="A1266" s="94" t="s">
        <v>2385</v>
      </c>
      <c r="B1266" s="408" t="s">
        <v>5695</v>
      </c>
      <c r="C1266" s="111">
        <v>-0.15853658500000001</v>
      </c>
      <c r="D1266" s="4" t="s">
        <v>1093</v>
      </c>
      <c r="E1266" s="335">
        <v>69</v>
      </c>
      <c r="F1266" s="385">
        <v>4.1817665000000004E-6</v>
      </c>
      <c r="G1266" s="4" t="s">
        <v>1093</v>
      </c>
      <c r="H1266" s="99">
        <v>0</v>
      </c>
      <c r="I1266" s="217">
        <v>0</v>
      </c>
    </row>
    <row r="1267" spans="1:9" ht="33.75" customHeight="1" x14ac:dyDescent="0.2">
      <c r="A1267" s="94" t="s">
        <v>2386</v>
      </c>
      <c r="B1267" s="408" t="s">
        <v>5696</v>
      </c>
      <c r="C1267" s="111">
        <v>0.21201814059999999</v>
      </c>
      <c r="D1267" s="4" t="s">
        <v>1093</v>
      </c>
      <c r="E1267" s="335">
        <v>6398</v>
      </c>
      <c r="F1267" s="385">
        <v>3.877528E-4</v>
      </c>
      <c r="G1267" s="4" t="s">
        <v>1093</v>
      </c>
      <c r="H1267" s="99">
        <v>-2.4945430000000001E-3</v>
      </c>
      <c r="I1267" s="217">
        <v>7.3144528999999998E-6</v>
      </c>
    </row>
    <row r="1268" spans="1:9" ht="22.5" customHeight="1" x14ac:dyDescent="0.2">
      <c r="A1268" s="94" t="s">
        <v>2387</v>
      </c>
      <c r="B1268" s="408" t="s">
        <v>5697</v>
      </c>
      <c r="C1268" s="111">
        <v>-2.6269700000000002E-3</v>
      </c>
      <c r="D1268" s="4" t="s">
        <v>1093</v>
      </c>
      <c r="E1268" s="335">
        <v>1193</v>
      </c>
      <c r="F1268" s="385">
        <v>7.2302099999999993E-5</v>
      </c>
      <c r="G1268" s="4" t="s">
        <v>1093</v>
      </c>
      <c r="H1268" s="99">
        <v>4.74100088E-2</v>
      </c>
      <c r="I1268" s="217">
        <v>-2.4686E-5</v>
      </c>
    </row>
    <row r="1269" spans="1:9" ht="22.5" customHeight="1" x14ac:dyDescent="0.2">
      <c r="A1269" s="94" t="s">
        <v>2388</v>
      </c>
      <c r="B1269" s="408" t="s">
        <v>5698</v>
      </c>
      <c r="C1269" s="111">
        <v>0.1377777778</v>
      </c>
      <c r="D1269" s="4" t="s">
        <v>1093</v>
      </c>
      <c r="E1269" s="335">
        <v>211</v>
      </c>
      <c r="F1269" s="385">
        <v>1.27877E-5</v>
      </c>
      <c r="G1269" s="4" t="s">
        <v>1093</v>
      </c>
      <c r="H1269" s="99">
        <v>-0.17578125</v>
      </c>
      <c r="I1269" s="217">
        <v>2.0571899999999999E-5</v>
      </c>
    </row>
    <row r="1270" spans="1:9" ht="22.5" customHeight="1" x14ac:dyDescent="0.2">
      <c r="A1270" s="94" t="s">
        <v>2389</v>
      </c>
      <c r="B1270" s="408" t="s">
        <v>5699</v>
      </c>
      <c r="C1270" s="111">
        <v>-7.246377E-3</v>
      </c>
      <c r="D1270" s="4" t="s">
        <v>1093</v>
      </c>
      <c r="E1270" s="335">
        <v>122</v>
      </c>
      <c r="F1270" s="385">
        <v>7.3938479999999999E-6</v>
      </c>
      <c r="G1270" s="4" t="s">
        <v>1093</v>
      </c>
      <c r="H1270" s="99">
        <v>-0.109489051</v>
      </c>
      <c r="I1270" s="217">
        <v>6.8572995999999998E-6</v>
      </c>
    </row>
    <row r="1271" spans="1:9" ht="22.5" customHeight="1" x14ac:dyDescent="0.2">
      <c r="A1271" s="94" t="s">
        <v>2390</v>
      </c>
      <c r="B1271" s="408" t="s">
        <v>5700</v>
      </c>
      <c r="C1271" s="111">
        <v>-0.34615384599999999</v>
      </c>
      <c r="D1271" s="4" t="s">
        <v>1093</v>
      </c>
      <c r="E1271" s="335">
        <v>11</v>
      </c>
      <c r="F1271" s="385">
        <v>6.6665841999999995E-7</v>
      </c>
      <c r="G1271" s="4" t="s">
        <v>1093</v>
      </c>
      <c r="H1271" s="99">
        <v>-0.35294117600000002</v>
      </c>
      <c r="I1271" s="217">
        <v>2.7429197999999999E-6</v>
      </c>
    </row>
    <row r="1272" spans="1:9" ht="33.75" customHeight="1" x14ac:dyDescent="0.2">
      <c r="A1272" s="94" t="s">
        <v>2391</v>
      </c>
      <c r="B1272" s="408" t="s">
        <v>5701</v>
      </c>
      <c r="C1272" s="111">
        <v>-9.5004094999999997E-2</v>
      </c>
      <c r="D1272" s="4" t="s">
        <v>1093</v>
      </c>
      <c r="E1272" s="335">
        <v>899</v>
      </c>
      <c r="F1272" s="385">
        <v>5.4484200000000003E-5</v>
      </c>
      <c r="G1272" s="4" t="s">
        <v>1093</v>
      </c>
      <c r="H1272" s="99">
        <v>-0.186425339</v>
      </c>
      <c r="I1272" s="217">
        <v>9.4173599999999996E-5</v>
      </c>
    </row>
    <row r="1273" spans="1:9" ht="33.75" customHeight="1" x14ac:dyDescent="0.2">
      <c r="A1273" s="94" t="s">
        <v>2392</v>
      </c>
      <c r="B1273" s="408" t="s">
        <v>5702</v>
      </c>
      <c r="C1273" s="111">
        <v>0</v>
      </c>
      <c r="D1273" s="4" t="s">
        <v>1093</v>
      </c>
      <c r="E1273" s="335">
        <v>41</v>
      </c>
      <c r="F1273" s="385">
        <v>2.4848178000000001E-6</v>
      </c>
      <c r="G1273" s="4" t="s">
        <v>1093</v>
      </c>
      <c r="H1273" s="99">
        <v>-0.36923076900000001</v>
      </c>
      <c r="I1273" s="217">
        <v>1.09717E-5</v>
      </c>
    </row>
    <row r="1274" spans="1:9" ht="33.75" customHeight="1" x14ac:dyDescent="0.2">
      <c r="A1274" s="94" t="s">
        <v>2393</v>
      </c>
      <c r="B1274" s="408" t="s">
        <v>5703</v>
      </c>
      <c r="C1274" s="111">
        <v>0.35714285709999999</v>
      </c>
      <c r="D1274" s="4" t="s">
        <v>1093</v>
      </c>
      <c r="E1274" s="335">
        <v>24</v>
      </c>
      <c r="F1274" s="385">
        <v>1.4545275E-6</v>
      </c>
      <c r="G1274" s="4" t="s">
        <v>1093</v>
      </c>
      <c r="H1274" s="99">
        <v>-0.368421053</v>
      </c>
      <c r="I1274" s="217">
        <v>6.4001462999999997E-6</v>
      </c>
    </row>
    <row r="1275" spans="1:9" ht="33.75" customHeight="1" x14ac:dyDescent="0.2">
      <c r="A1275" s="94" t="s">
        <v>2394</v>
      </c>
      <c r="B1275" s="408" t="s">
        <v>5704</v>
      </c>
      <c r="C1275" s="111">
        <v>-7.6923077000000006E-2</v>
      </c>
      <c r="D1275" s="4" t="s">
        <v>1093</v>
      </c>
      <c r="E1275" s="335">
        <v>12</v>
      </c>
      <c r="F1275" s="385">
        <v>7.2726373999999998E-7</v>
      </c>
      <c r="G1275" s="4" t="s">
        <v>1093</v>
      </c>
      <c r="H1275" s="99">
        <v>0</v>
      </c>
      <c r="I1275" s="217">
        <v>0</v>
      </c>
    </row>
    <row r="1276" spans="1:9" ht="33.75" customHeight="1" x14ac:dyDescent="0.2">
      <c r="A1276" s="94" t="s">
        <v>2395</v>
      </c>
      <c r="B1276" s="408" t="s">
        <v>5705</v>
      </c>
      <c r="C1276" s="111">
        <v>0.105188344</v>
      </c>
      <c r="D1276" s="4" t="s">
        <v>1093</v>
      </c>
      <c r="E1276" s="335">
        <v>1548</v>
      </c>
      <c r="F1276" s="385">
        <v>9.3817E-5</v>
      </c>
      <c r="G1276" s="4" t="s">
        <v>1093</v>
      </c>
      <c r="H1276" s="99">
        <v>-4.5016079999999998E-3</v>
      </c>
      <c r="I1276" s="217">
        <v>3.2000730999999999E-6</v>
      </c>
    </row>
    <row r="1277" spans="1:9" x14ac:dyDescent="0.2">
      <c r="A1277" s="94" t="s">
        <v>2396</v>
      </c>
      <c r="B1277" s="408" t="s">
        <v>5706</v>
      </c>
      <c r="C1277" s="111">
        <v>-0.108218311</v>
      </c>
      <c r="D1277" s="4" t="s">
        <v>1093</v>
      </c>
      <c r="E1277" s="335">
        <v>23429</v>
      </c>
      <c r="F1277" s="385">
        <v>1.4199218E-3</v>
      </c>
      <c r="G1277" s="4" t="s">
        <v>1093</v>
      </c>
      <c r="H1277" s="99">
        <v>-0.33463024000000002</v>
      </c>
      <c r="I1277" s="217">
        <v>5.3866373999999998E-3</v>
      </c>
    </row>
    <row r="1278" spans="1:9" x14ac:dyDescent="0.2">
      <c r="A1278" s="94" t="s">
        <v>2397</v>
      </c>
      <c r="B1278" s="408" t="s">
        <v>5707</v>
      </c>
      <c r="C1278" s="111">
        <v>-0.18789994199999999</v>
      </c>
      <c r="D1278" s="4" t="s">
        <v>1093</v>
      </c>
      <c r="E1278" s="335">
        <v>738</v>
      </c>
      <c r="F1278" s="385">
        <v>4.47267E-5</v>
      </c>
      <c r="G1278" s="4" t="s">
        <v>1093</v>
      </c>
      <c r="H1278" s="99">
        <v>-0.47134670499999998</v>
      </c>
      <c r="I1278" s="217">
        <v>3.0080690000000002E-4</v>
      </c>
    </row>
    <row r="1279" spans="1:9" x14ac:dyDescent="0.2">
      <c r="A1279" s="94" t="s">
        <v>2398</v>
      </c>
      <c r="B1279" s="408" t="s">
        <v>5708</v>
      </c>
      <c r="C1279" s="111">
        <v>-7.6470588000000006E-2</v>
      </c>
      <c r="D1279" s="4" t="s">
        <v>1093</v>
      </c>
      <c r="E1279" s="335">
        <v>97</v>
      </c>
      <c r="F1279" s="385">
        <v>5.8787152000000002E-6</v>
      </c>
      <c r="G1279" s="4" t="s">
        <v>1093</v>
      </c>
      <c r="H1279" s="99">
        <v>-0.38216560500000002</v>
      </c>
      <c r="I1279" s="217">
        <v>2.7429200000000002E-5</v>
      </c>
    </row>
    <row r="1280" spans="1:9" x14ac:dyDescent="0.2">
      <c r="A1280" s="94" t="s">
        <v>2399</v>
      </c>
      <c r="B1280" s="408" t="s">
        <v>5709</v>
      </c>
      <c r="C1280" s="111">
        <v>0.5</v>
      </c>
      <c r="D1280" s="4" t="s">
        <v>1093</v>
      </c>
      <c r="E1280" s="335" t="s">
        <v>6906</v>
      </c>
      <c r="F1280" s="385">
        <v>3.6363186999999999E-7</v>
      </c>
      <c r="G1280" s="4" t="s">
        <v>1093</v>
      </c>
      <c r="H1280" s="99">
        <v>-0.5</v>
      </c>
      <c r="I1280" s="217">
        <v>2.7429197999999999E-6</v>
      </c>
    </row>
    <row r="1281" spans="1:9" x14ac:dyDescent="0.2">
      <c r="A1281" s="94" t="s">
        <v>2400</v>
      </c>
      <c r="B1281" s="408" t="s">
        <v>5710</v>
      </c>
      <c r="C1281" s="111">
        <v>0.1113124455</v>
      </c>
      <c r="D1281" s="4" t="s">
        <v>1093</v>
      </c>
      <c r="E1281" s="335">
        <v>46794</v>
      </c>
      <c r="F1281" s="385">
        <v>2.8359649000000002E-3</v>
      </c>
      <c r="G1281" s="4" t="s">
        <v>1093</v>
      </c>
      <c r="H1281" s="99">
        <v>-3.4199501E-2</v>
      </c>
      <c r="I1281" s="217">
        <v>7.5750299999999997E-4</v>
      </c>
    </row>
    <row r="1282" spans="1:9" x14ac:dyDescent="0.2">
      <c r="A1282" s="94" t="s">
        <v>2401</v>
      </c>
      <c r="B1282" s="408" t="s">
        <v>5711</v>
      </c>
      <c r="C1282" s="111">
        <v>-6.0118544000000003E-2</v>
      </c>
      <c r="D1282" s="4" t="s">
        <v>1093</v>
      </c>
      <c r="E1282" s="335">
        <v>881</v>
      </c>
      <c r="F1282" s="385">
        <v>5.3393300000000003E-5</v>
      </c>
      <c r="G1282" s="4" t="s">
        <v>1093</v>
      </c>
      <c r="H1282" s="99">
        <v>-0.20630630599999999</v>
      </c>
      <c r="I1282" s="217">
        <v>1.046881E-4</v>
      </c>
    </row>
    <row r="1283" spans="1:9" x14ac:dyDescent="0.2">
      <c r="A1283" s="94" t="s">
        <v>2402</v>
      </c>
      <c r="B1283" s="408" t="s">
        <v>5712</v>
      </c>
      <c r="C1283" s="111">
        <v>-0.102564103</v>
      </c>
      <c r="D1283" s="4" t="s">
        <v>1093</v>
      </c>
      <c r="E1283" s="335">
        <v>58</v>
      </c>
      <c r="F1283" s="385">
        <v>3.5151081000000002E-6</v>
      </c>
      <c r="G1283" s="4" t="s">
        <v>1093</v>
      </c>
      <c r="H1283" s="99">
        <v>-0.171428571</v>
      </c>
      <c r="I1283" s="217">
        <v>5.4858396999999997E-6</v>
      </c>
    </row>
    <row r="1284" spans="1:9" x14ac:dyDescent="0.2">
      <c r="A1284" s="94" t="s">
        <v>2403</v>
      </c>
      <c r="B1284" s="408" t="s">
        <v>5713</v>
      </c>
      <c r="C1284" s="111">
        <v>5.9701492500000002E-2</v>
      </c>
      <c r="D1284" s="4" t="s">
        <v>1093</v>
      </c>
      <c r="E1284" s="335">
        <v>72</v>
      </c>
      <c r="F1284" s="385">
        <v>4.3635823999999997E-6</v>
      </c>
      <c r="G1284" s="4" t="s">
        <v>1093</v>
      </c>
      <c r="H1284" s="99">
        <v>1.4084507E-2</v>
      </c>
      <c r="I1284" s="217">
        <v>-4.5715329999999999E-7</v>
      </c>
    </row>
    <row r="1285" spans="1:9" x14ac:dyDescent="0.2">
      <c r="A1285" s="94" t="s">
        <v>2404</v>
      </c>
      <c r="B1285" s="408" t="s">
        <v>5714</v>
      </c>
      <c r="C1285" s="111">
        <v>1.5</v>
      </c>
      <c r="D1285" s="4" t="s">
        <v>1093</v>
      </c>
      <c r="E1285" s="335">
        <v>11</v>
      </c>
      <c r="F1285" s="385">
        <v>6.6665841999999995E-7</v>
      </c>
      <c r="G1285" s="4" t="s">
        <v>1093</v>
      </c>
      <c r="H1285" s="99">
        <v>-0.45</v>
      </c>
      <c r="I1285" s="217">
        <v>4.1143798000000004E-6</v>
      </c>
    </row>
    <row r="1286" spans="1:9" ht="22.5" customHeight="1" x14ac:dyDescent="0.2">
      <c r="A1286" s="94" t="s">
        <v>2405</v>
      </c>
      <c r="B1286" s="408" t="s">
        <v>5715</v>
      </c>
      <c r="C1286" s="111">
        <v>2.68779065E-2</v>
      </c>
      <c r="D1286" s="4" t="s">
        <v>1093</v>
      </c>
      <c r="E1286" s="335">
        <v>11987</v>
      </c>
      <c r="F1286" s="385">
        <v>7.2647589999999995E-4</v>
      </c>
      <c r="G1286" s="4" t="s">
        <v>1093</v>
      </c>
      <c r="H1286" s="99">
        <v>-7.9904820000000001E-2</v>
      </c>
      <c r="I1286" s="217">
        <v>4.758966E-4</v>
      </c>
    </row>
    <row r="1287" spans="1:9" ht="22.5" customHeight="1" x14ac:dyDescent="0.2">
      <c r="A1287" s="94" t="s">
        <v>2406</v>
      </c>
      <c r="B1287" s="408" t="s">
        <v>5716</v>
      </c>
      <c r="C1287" s="111">
        <v>-7.9537237999999996E-2</v>
      </c>
      <c r="D1287" s="4" t="s">
        <v>1093</v>
      </c>
      <c r="E1287" s="335">
        <v>3670</v>
      </c>
      <c r="F1287" s="385">
        <v>2.224215E-4</v>
      </c>
      <c r="G1287" s="4" t="s">
        <v>1093</v>
      </c>
      <c r="H1287" s="99">
        <v>-0.27926158699999998</v>
      </c>
      <c r="I1287" s="217">
        <v>6.5007200000000002E-4</v>
      </c>
    </row>
    <row r="1288" spans="1:9" ht="22.5" customHeight="1" x14ac:dyDescent="0.2">
      <c r="A1288" s="94" t="s">
        <v>2407</v>
      </c>
      <c r="B1288" s="408" t="s">
        <v>5717</v>
      </c>
      <c r="C1288" s="111">
        <v>6.6225165599999997E-2</v>
      </c>
      <c r="D1288" s="4" t="s">
        <v>1093</v>
      </c>
      <c r="E1288" s="335">
        <v>119</v>
      </c>
      <c r="F1288" s="385">
        <v>7.2120319999999998E-6</v>
      </c>
      <c r="G1288" s="4" t="s">
        <v>1093</v>
      </c>
      <c r="H1288" s="99">
        <v>-0.26086956500000003</v>
      </c>
      <c r="I1288" s="217">
        <v>1.92004E-5</v>
      </c>
    </row>
    <row r="1289" spans="1:9" ht="22.5" customHeight="1" x14ac:dyDescent="0.2">
      <c r="A1289" s="94" t="s">
        <v>2408</v>
      </c>
      <c r="B1289" s="408" t="s">
        <v>5718</v>
      </c>
      <c r="C1289" s="111">
        <v>0.15625</v>
      </c>
      <c r="D1289" s="4" t="s">
        <v>1093</v>
      </c>
      <c r="E1289" s="335">
        <v>61</v>
      </c>
      <c r="F1289" s="385">
        <v>3.6969239999999999E-6</v>
      </c>
      <c r="G1289" s="4" t="s">
        <v>1093</v>
      </c>
      <c r="H1289" s="99">
        <v>-0.175675676</v>
      </c>
      <c r="I1289" s="217">
        <v>5.9429929999999997E-6</v>
      </c>
    </row>
    <row r="1290" spans="1:9" ht="22.5" customHeight="1" x14ac:dyDescent="0.2">
      <c r="A1290" s="94" t="s">
        <v>2409</v>
      </c>
      <c r="B1290" s="408" t="s">
        <v>5719</v>
      </c>
      <c r="C1290" s="111">
        <v>0.33333333329999998</v>
      </c>
      <c r="D1290" s="4" t="s">
        <v>1093</v>
      </c>
      <c r="E1290" s="335">
        <v>13</v>
      </c>
      <c r="F1290" s="385">
        <v>7.8786904999999997E-7</v>
      </c>
      <c r="G1290" s="4" t="s">
        <v>1093</v>
      </c>
      <c r="H1290" s="99">
        <v>8.3333333300000006E-2</v>
      </c>
      <c r="I1290" s="217">
        <v>-4.5715329999999999E-7</v>
      </c>
    </row>
    <row r="1291" spans="1:9" ht="22.5" customHeight="1" x14ac:dyDescent="0.2">
      <c r="A1291" s="94" t="s">
        <v>2410</v>
      </c>
      <c r="B1291" s="408" t="s">
        <v>5720</v>
      </c>
      <c r="C1291" s="111">
        <v>2.18730746E-2</v>
      </c>
      <c r="D1291" s="4" t="s">
        <v>1093</v>
      </c>
      <c r="E1291" s="335">
        <v>12105</v>
      </c>
      <c r="F1291" s="385">
        <v>7.3362730000000004E-4</v>
      </c>
      <c r="G1291" s="4" t="s">
        <v>1093</v>
      </c>
      <c r="H1291" s="99">
        <v>-8.7654507000000007E-2</v>
      </c>
      <c r="I1291" s="217">
        <v>5.3166930000000002E-4</v>
      </c>
    </row>
    <row r="1292" spans="1:9" ht="22.5" customHeight="1" x14ac:dyDescent="0.2">
      <c r="A1292" s="94" t="s">
        <v>2411</v>
      </c>
      <c r="B1292" s="408" t="s">
        <v>5721</v>
      </c>
      <c r="C1292" s="111">
        <v>5.94660194E-2</v>
      </c>
      <c r="D1292" s="4" t="s">
        <v>1093</v>
      </c>
      <c r="E1292" s="335">
        <v>2182</v>
      </c>
      <c r="F1292" s="385">
        <v>1.322408E-4</v>
      </c>
      <c r="G1292" s="4" t="s">
        <v>1093</v>
      </c>
      <c r="H1292" s="99">
        <v>-0.16685757900000001</v>
      </c>
      <c r="I1292" s="217">
        <v>1.9977600000000001E-4</v>
      </c>
    </row>
    <row r="1293" spans="1:9" ht="22.5" customHeight="1" x14ac:dyDescent="0.2">
      <c r="A1293" s="94" t="s">
        <v>2412</v>
      </c>
      <c r="B1293" s="408" t="s">
        <v>5722</v>
      </c>
      <c r="C1293" s="111">
        <v>3.6828963800000003E-2</v>
      </c>
      <c r="D1293" s="4" t="s">
        <v>1093</v>
      </c>
      <c r="E1293" s="335">
        <v>2873</v>
      </c>
      <c r="F1293" s="385">
        <v>1.7411910000000001E-4</v>
      </c>
      <c r="G1293" s="4" t="s">
        <v>1093</v>
      </c>
      <c r="H1293" s="99">
        <v>-0.13515954199999999</v>
      </c>
      <c r="I1293" s="217">
        <v>2.0526179999999999E-4</v>
      </c>
    </row>
    <row r="1294" spans="1:9" ht="22.5" customHeight="1" x14ac:dyDescent="0.2">
      <c r="A1294" s="94" t="s">
        <v>2413</v>
      </c>
      <c r="B1294" s="408" t="s">
        <v>5723</v>
      </c>
      <c r="C1294" s="111">
        <v>7.6879351999999998E-2</v>
      </c>
      <c r="D1294" s="4" t="s">
        <v>1093</v>
      </c>
      <c r="E1294" s="335">
        <v>6566</v>
      </c>
      <c r="F1294" s="385">
        <v>3.9793450000000002E-4</v>
      </c>
      <c r="G1294" s="4" t="s">
        <v>1093</v>
      </c>
      <c r="H1294" s="99">
        <v>-0.133544471</v>
      </c>
      <c r="I1294" s="217">
        <v>4.6263910000000002E-4</v>
      </c>
    </row>
    <row r="1295" spans="1:9" ht="22.5" customHeight="1" x14ac:dyDescent="0.2">
      <c r="A1295" s="94" t="s">
        <v>2414</v>
      </c>
      <c r="B1295" s="408" t="s">
        <v>5724</v>
      </c>
      <c r="C1295" s="111">
        <v>0.1139039855</v>
      </c>
      <c r="D1295" s="4" t="s">
        <v>1093</v>
      </c>
      <c r="E1295" s="335">
        <v>4348</v>
      </c>
      <c r="F1295" s="385">
        <v>2.635119E-4</v>
      </c>
      <c r="G1295" s="4" t="s">
        <v>1093</v>
      </c>
      <c r="H1295" s="99">
        <v>-0.116080504</v>
      </c>
      <c r="I1295" s="217">
        <v>2.610345E-4</v>
      </c>
    </row>
    <row r="1296" spans="1:9" ht="22.5" customHeight="1" x14ac:dyDescent="0.2">
      <c r="A1296" s="94" t="s">
        <v>2415</v>
      </c>
      <c r="B1296" s="408" t="s">
        <v>5725</v>
      </c>
      <c r="C1296" s="111">
        <v>5.3063193E-3</v>
      </c>
      <c r="D1296" s="4" t="s">
        <v>1093</v>
      </c>
      <c r="E1296" s="335">
        <v>1972</v>
      </c>
      <c r="F1296" s="385">
        <v>1.195137E-4</v>
      </c>
      <c r="G1296" s="4" t="s">
        <v>1093</v>
      </c>
      <c r="H1296" s="99">
        <v>-5.3742801999999999E-2</v>
      </c>
      <c r="I1296" s="217">
        <v>5.12012E-5</v>
      </c>
    </row>
    <row r="1297" spans="1:9" ht="22.5" customHeight="1" x14ac:dyDescent="0.2">
      <c r="A1297" s="94" t="s">
        <v>2416</v>
      </c>
      <c r="B1297" s="408" t="s">
        <v>5726</v>
      </c>
      <c r="C1297" s="111">
        <v>-9.8619329999999998E-3</v>
      </c>
      <c r="D1297" s="4" t="s">
        <v>1093</v>
      </c>
      <c r="E1297" s="335">
        <v>946</v>
      </c>
      <c r="F1297" s="385">
        <v>5.7332600000000001E-5</v>
      </c>
      <c r="G1297" s="4" t="s">
        <v>1093</v>
      </c>
      <c r="H1297" s="99">
        <v>-5.7768923999999999E-2</v>
      </c>
      <c r="I1297" s="217">
        <v>2.6514899999999999E-5</v>
      </c>
    </row>
    <row r="1298" spans="1:9" ht="22.5" customHeight="1" x14ac:dyDescent="0.2">
      <c r="A1298" s="94" t="s">
        <v>2417</v>
      </c>
      <c r="B1298" s="408" t="s">
        <v>5727</v>
      </c>
      <c r="C1298" s="111">
        <v>6.2645011599999995E-2</v>
      </c>
      <c r="D1298" s="4" t="s">
        <v>1093</v>
      </c>
      <c r="E1298" s="335">
        <v>2673</v>
      </c>
      <c r="F1298" s="385">
        <v>1.61998E-4</v>
      </c>
      <c r="G1298" s="4" t="s">
        <v>1093</v>
      </c>
      <c r="H1298" s="99">
        <v>-0.16625077999999999</v>
      </c>
      <c r="I1298" s="217">
        <v>2.4366270000000001E-4</v>
      </c>
    </row>
    <row r="1299" spans="1:9" ht="22.5" customHeight="1" x14ac:dyDescent="0.2">
      <c r="A1299" s="94" t="s">
        <v>2418</v>
      </c>
      <c r="B1299" s="408" t="s">
        <v>5728</v>
      </c>
      <c r="C1299" s="111">
        <v>0.1029113067</v>
      </c>
      <c r="D1299" s="4" t="s">
        <v>1093</v>
      </c>
      <c r="E1299" s="335">
        <v>1307</v>
      </c>
      <c r="F1299" s="385">
        <v>7.9211100000000005E-5</v>
      </c>
      <c r="G1299" s="4" t="s">
        <v>1093</v>
      </c>
      <c r="H1299" s="99">
        <v>-0.197667281</v>
      </c>
      <c r="I1299" s="217">
        <v>1.4720339999999999E-4</v>
      </c>
    </row>
    <row r="1300" spans="1:9" ht="22.5" customHeight="1" x14ac:dyDescent="0.2">
      <c r="A1300" s="94" t="s">
        <v>2419</v>
      </c>
      <c r="B1300" s="408" t="s">
        <v>5729</v>
      </c>
      <c r="C1300" s="111">
        <v>7.8173642299999999E-2</v>
      </c>
      <c r="D1300" s="4" t="s">
        <v>1093</v>
      </c>
      <c r="E1300" s="335">
        <v>3396</v>
      </c>
      <c r="F1300" s="385">
        <v>2.058156E-4</v>
      </c>
      <c r="G1300" s="4" t="s">
        <v>1093</v>
      </c>
      <c r="H1300" s="99">
        <v>8.9509143400000005E-2</v>
      </c>
      <c r="I1300" s="217">
        <v>-1.27546E-4</v>
      </c>
    </row>
    <row r="1301" spans="1:9" ht="45" customHeight="1" x14ac:dyDescent="0.2">
      <c r="A1301" s="94" t="s">
        <v>2420</v>
      </c>
      <c r="B1301" s="408" t="s">
        <v>4163</v>
      </c>
      <c r="C1301" s="111">
        <v>1.7074221699999999E-2</v>
      </c>
      <c r="D1301" s="4" t="s">
        <v>1093</v>
      </c>
      <c r="E1301" s="335">
        <v>32973</v>
      </c>
      <c r="F1301" s="385">
        <v>1.9983389E-3</v>
      </c>
      <c r="G1301" s="4" t="s">
        <v>1093</v>
      </c>
      <c r="H1301" s="99">
        <v>-0.126913096</v>
      </c>
      <c r="I1301" s="217">
        <v>2.1911358000000001E-3</v>
      </c>
    </row>
    <row r="1302" spans="1:9" ht="33.75" customHeight="1" x14ac:dyDescent="0.2">
      <c r="A1302" s="94" t="s">
        <v>2421</v>
      </c>
      <c r="B1302" s="408" t="s">
        <v>5730</v>
      </c>
      <c r="C1302" s="111">
        <v>-2.7431421000000001E-2</v>
      </c>
      <c r="D1302" s="4" t="s">
        <v>1093</v>
      </c>
      <c r="E1302" s="335">
        <v>694</v>
      </c>
      <c r="F1302" s="385">
        <v>4.2060100000000001E-5</v>
      </c>
      <c r="G1302" s="4" t="s">
        <v>1093</v>
      </c>
      <c r="H1302" s="99">
        <v>-0.11025641</v>
      </c>
      <c r="I1302" s="217">
        <v>3.9315199999999999E-5</v>
      </c>
    </row>
    <row r="1303" spans="1:9" ht="33.75" customHeight="1" x14ac:dyDescent="0.2">
      <c r="A1303" s="94" t="s">
        <v>2422</v>
      </c>
      <c r="B1303" s="408" t="s">
        <v>5731</v>
      </c>
      <c r="C1303" s="111">
        <v>0.22077922080000001</v>
      </c>
      <c r="D1303" s="4" t="s">
        <v>1093</v>
      </c>
      <c r="E1303" s="335">
        <v>71</v>
      </c>
      <c r="F1303" s="385">
        <v>4.3029770999999997E-6</v>
      </c>
      <c r="G1303" s="4" t="s">
        <v>1093</v>
      </c>
      <c r="H1303" s="99">
        <v>-0.244680851</v>
      </c>
      <c r="I1303" s="217">
        <v>1.0514500000000001E-5</v>
      </c>
    </row>
    <row r="1304" spans="1:9" ht="33.75" customHeight="1" x14ac:dyDescent="0.2">
      <c r="A1304" s="94" t="s">
        <v>2423</v>
      </c>
      <c r="B1304" s="408" t="s">
        <v>5732</v>
      </c>
      <c r="C1304" s="111">
        <v>0.77777777780000001</v>
      </c>
      <c r="D1304" s="4" t="s">
        <v>1093</v>
      </c>
      <c r="E1304" s="335">
        <v>21</v>
      </c>
      <c r="F1304" s="385">
        <v>1.2727114999999999E-6</v>
      </c>
      <c r="G1304" s="4" t="s">
        <v>1093</v>
      </c>
      <c r="H1304" s="99">
        <v>-0.34375</v>
      </c>
      <c r="I1304" s="217">
        <v>5.0286863999999996E-6</v>
      </c>
    </row>
    <row r="1305" spans="1:9" ht="33.75" customHeight="1" x14ac:dyDescent="0.2">
      <c r="A1305" s="94" t="s">
        <v>2424</v>
      </c>
      <c r="B1305" s="408" t="s">
        <v>5733</v>
      </c>
      <c r="C1305" s="111">
        <v>-0.8</v>
      </c>
      <c r="D1305" s="4" t="s">
        <v>1093</v>
      </c>
      <c r="E1305" s="335" t="s">
        <v>6906</v>
      </c>
      <c r="F1305" s="385">
        <v>3.0302656E-7</v>
      </c>
      <c r="G1305" s="4" t="s">
        <v>1093</v>
      </c>
      <c r="H1305" s="99">
        <v>0.66666666669999997</v>
      </c>
      <c r="I1305" s="217">
        <v>-9.1430659999999999E-7</v>
      </c>
    </row>
    <row r="1306" spans="1:9" ht="22.5" customHeight="1" x14ac:dyDescent="0.2">
      <c r="A1306" s="94" t="s">
        <v>2425</v>
      </c>
      <c r="B1306" s="408" t="s">
        <v>5734</v>
      </c>
      <c r="C1306" s="111">
        <v>5.0607287000000003E-3</v>
      </c>
      <c r="D1306" s="4" t="s">
        <v>1093</v>
      </c>
      <c r="E1306" s="335">
        <v>898</v>
      </c>
      <c r="F1306" s="385">
        <v>5.4423599999999998E-5</v>
      </c>
      <c r="G1306" s="4" t="s">
        <v>1093</v>
      </c>
      <c r="H1306" s="99">
        <v>-9.5669688000000003E-2</v>
      </c>
      <c r="I1306" s="217">
        <v>4.3429600000000002E-5</v>
      </c>
    </row>
    <row r="1307" spans="1:9" ht="22.5" customHeight="1" x14ac:dyDescent="0.2">
      <c r="A1307" s="94" t="s">
        <v>2426</v>
      </c>
      <c r="B1307" s="408" t="s">
        <v>5735</v>
      </c>
      <c r="C1307" s="111">
        <v>-2.3640662E-2</v>
      </c>
      <c r="D1307" s="4" t="s">
        <v>1093</v>
      </c>
      <c r="E1307" s="335">
        <v>392</v>
      </c>
      <c r="F1307" s="385">
        <v>2.37573E-5</v>
      </c>
      <c r="G1307" s="4" t="s">
        <v>1093</v>
      </c>
      <c r="H1307" s="99">
        <v>-5.0847457999999998E-2</v>
      </c>
      <c r="I1307" s="217">
        <v>9.6002194000000001E-6</v>
      </c>
    </row>
    <row r="1308" spans="1:9" ht="22.5" customHeight="1" x14ac:dyDescent="0.2">
      <c r="A1308" s="94" t="s">
        <v>2427</v>
      </c>
      <c r="B1308" s="408" t="s">
        <v>5736</v>
      </c>
      <c r="C1308" s="111">
        <v>2.6666666700000001E-2</v>
      </c>
      <c r="D1308" s="4" t="s">
        <v>1093</v>
      </c>
      <c r="E1308" s="335">
        <v>180</v>
      </c>
      <c r="F1308" s="385">
        <v>1.0909E-5</v>
      </c>
      <c r="G1308" s="4" t="s">
        <v>1093</v>
      </c>
      <c r="H1308" s="99">
        <v>-0.220779221</v>
      </c>
      <c r="I1308" s="217">
        <v>2.3314799999999999E-5</v>
      </c>
    </row>
    <row r="1309" spans="1:9" ht="22.5" customHeight="1" x14ac:dyDescent="0.2">
      <c r="A1309" s="94" t="s">
        <v>2428</v>
      </c>
      <c r="B1309" s="408" t="s">
        <v>5737</v>
      </c>
      <c r="C1309" s="111">
        <v>-0.12903225800000001</v>
      </c>
      <c r="D1309" s="4" t="s">
        <v>1093</v>
      </c>
      <c r="E1309" s="335">
        <v>54</v>
      </c>
      <c r="F1309" s="385">
        <v>3.2726868E-6</v>
      </c>
      <c r="G1309" s="4" t="s">
        <v>1093</v>
      </c>
      <c r="H1309" s="99">
        <v>0</v>
      </c>
      <c r="I1309" s="217">
        <v>0</v>
      </c>
    </row>
    <row r="1310" spans="1:9" ht="22.5" customHeight="1" x14ac:dyDescent="0.2">
      <c r="A1310" s="94" t="s">
        <v>2429</v>
      </c>
      <c r="B1310" s="408" t="s">
        <v>5738</v>
      </c>
      <c r="C1310" s="111">
        <v>5.3418802999999999E-3</v>
      </c>
      <c r="D1310" s="4" t="s">
        <v>1093</v>
      </c>
      <c r="E1310" s="335">
        <v>4125</v>
      </c>
      <c r="F1310" s="385">
        <v>2.4999689999999998E-4</v>
      </c>
      <c r="G1310" s="4" t="s">
        <v>1093</v>
      </c>
      <c r="H1310" s="99">
        <v>-0.123273114</v>
      </c>
      <c r="I1310" s="217">
        <v>2.6514890000000003E-4</v>
      </c>
    </row>
    <row r="1311" spans="1:9" ht="22.5" customHeight="1" x14ac:dyDescent="0.2">
      <c r="A1311" s="94" t="s">
        <v>2430</v>
      </c>
      <c r="B1311" s="408" t="s">
        <v>5739</v>
      </c>
      <c r="C1311" s="111">
        <v>4.1730182900000003E-2</v>
      </c>
      <c r="D1311" s="4" t="s">
        <v>1093</v>
      </c>
      <c r="E1311" s="335">
        <v>5013</v>
      </c>
      <c r="F1311" s="385">
        <v>3.0381439999999999E-4</v>
      </c>
      <c r="G1311" s="4" t="s">
        <v>1093</v>
      </c>
      <c r="H1311" s="99">
        <v>-8.3043717000000003E-2</v>
      </c>
      <c r="I1311" s="217">
        <v>2.075476E-4</v>
      </c>
    </row>
    <row r="1312" spans="1:9" ht="22.5" customHeight="1" x14ac:dyDescent="0.2">
      <c r="A1312" s="94" t="s">
        <v>2431</v>
      </c>
      <c r="B1312" s="408" t="s">
        <v>5740</v>
      </c>
      <c r="C1312" s="111">
        <v>0.11279026910000001</v>
      </c>
      <c r="D1312" s="4" t="s">
        <v>1093</v>
      </c>
      <c r="E1312" s="335">
        <v>5665</v>
      </c>
      <c r="F1312" s="385">
        <v>3.433291E-4</v>
      </c>
      <c r="G1312" s="4" t="s">
        <v>1093</v>
      </c>
      <c r="H1312" s="99">
        <v>-6.1775422000000003E-2</v>
      </c>
      <c r="I1312" s="217">
        <v>1.705182E-4</v>
      </c>
    </row>
    <row r="1313" spans="1:9" ht="22.5" customHeight="1" x14ac:dyDescent="0.2">
      <c r="A1313" s="94" t="s">
        <v>2432</v>
      </c>
      <c r="B1313" s="408" t="s">
        <v>5741</v>
      </c>
      <c r="C1313" s="111">
        <v>-8.0831410000000003E-3</v>
      </c>
      <c r="D1313" s="4" t="s">
        <v>1093</v>
      </c>
      <c r="E1313" s="335">
        <v>912</v>
      </c>
      <c r="F1313" s="385">
        <v>5.5272000000000002E-5</v>
      </c>
      <c r="G1313" s="4" t="s">
        <v>1093</v>
      </c>
      <c r="H1313" s="99">
        <v>6.1699650799999999E-2</v>
      </c>
      <c r="I1313" s="217">
        <v>-2.4229000000000001E-5</v>
      </c>
    </row>
    <row r="1314" spans="1:9" ht="22.5" customHeight="1" x14ac:dyDescent="0.2">
      <c r="A1314" s="94" t="s">
        <v>2433</v>
      </c>
      <c r="B1314" s="408" t="s">
        <v>5742</v>
      </c>
      <c r="C1314" s="111">
        <v>8.3849918400000001E-2</v>
      </c>
      <c r="D1314" s="4" t="s">
        <v>1093</v>
      </c>
      <c r="E1314" s="335">
        <v>7171</v>
      </c>
      <c r="F1314" s="385">
        <v>4.3460070000000001E-4</v>
      </c>
      <c r="G1314" s="4" t="s">
        <v>1093</v>
      </c>
      <c r="H1314" s="99">
        <v>7.9319686900000005E-2</v>
      </c>
      <c r="I1314" s="217">
        <v>-2.4091999999999999E-4</v>
      </c>
    </row>
    <row r="1315" spans="1:9" ht="33.75" customHeight="1" x14ac:dyDescent="0.2">
      <c r="A1315" s="94" t="s">
        <v>2434</v>
      </c>
      <c r="B1315" s="408" t="s">
        <v>5743</v>
      </c>
      <c r="C1315" s="111">
        <v>-8.6757991000000007E-2</v>
      </c>
      <c r="D1315" s="4" t="s">
        <v>1093</v>
      </c>
      <c r="E1315" s="335">
        <v>543</v>
      </c>
      <c r="F1315" s="385">
        <v>3.2908699999999999E-5</v>
      </c>
      <c r="G1315" s="4" t="s">
        <v>1093</v>
      </c>
      <c r="H1315" s="99">
        <v>-9.5000000000000001E-2</v>
      </c>
      <c r="I1315" s="217">
        <v>2.60577E-5</v>
      </c>
    </row>
    <row r="1316" spans="1:9" ht="33.75" customHeight="1" x14ac:dyDescent="0.2">
      <c r="A1316" s="94" t="s">
        <v>2435</v>
      </c>
      <c r="B1316" s="408" t="s">
        <v>5744</v>
      </c>
      <c r="C1316" s="111">
        <v>4.3668122300000001E-2</v>
      </c>
      <c r="D1316" s="4" t="s">
        <v>1093</v>
      </c>
      <c r="E1316" s="335">
        <v>402</v>
      </c>
      <c r="F1316" s="385">
        <v>2.4363300000000001E-5</v>
      </c>
      <c r="G1316" s="4" t="s">
        <v>1093</v>
      </c>
      <c r="H1316" s="99">
        <v>-0.15899581600000001</v>
      </c>
      <c r="I1316" s="217">
        <v>3.4743699999999997E-5</v>
      </c>
    </row>
    <row r="1317" spans="1:9" ht="33.75" customHeight="1" x14ac:dyDescent="0.2">
      <c r="A1317" s="94" t="s">
        <v>2436</v>
      </c>
      <c r="B1317" s="408" t="s">
        <v>5745</v>
      </c>
      <c r="C1317" s="111">
        <v>4.8469387799999999E-2</v>
      </c>
      <c r="D1317" s="4" t="s">
        <v>1093</v>
      </c>
      <c r="E1317" s="335">
        <v>761</v>
      </c>
      <c r="F1317" s="385">
        <v>4.61206E-5</v>
      </c>
      <c r="G1317" s="4" t="s">
        <v>1093</v>
      </c>
      <c r="H1317" s="99">
        <v>-7.4209246000000006E-2</v>
      </c>
      <c r="I1317" s="217">
        <v>2.7886400000000001E-5</v>
      </c>
    </row>
    <row r="1318" spans="1:9" ht="33.75" customHeight="1" x14ac:dyDescent="0.2">
      <c r="A1318" s="94" t="s">
        <v>2437</v>
      </c>
      <c r="B1318" s="408" t="s">
        <v>5746</v>
      </c>
      <c r="C1318" s="111">
        <v>9.6153846200000004E-2</v>
      </c>
      <c r="D1318" s="4" t="s">
        <v>1093</v>
      </c>
      <c r="E1318" s="335">
        <v>109</v>
      </c>
      <c r="F1318" s="385">
        <v>6.6059789000000001E-6</v>
      </c>
      <c r="G1318" s="4" t="s">
        <v>1093</v>
      </c>
      <c r="H1318" s="99">
        <v>-4.3859649000000001E-2</v>
      </c>
      <c r="I1318" s="217">
        <v>2.2857664999999998E-6</v>
      </c>
    </row>
    <row r="1319" spans="1:9" ht="33.75" customHeight="1" x14ac:dyDescent="0.2">
      <c r="A1319" s="94" t="s">
        <v>2438</v>
      </c>
      <c r="B1319" s="408" t="s">
        <v>5747</v>
      </c>
      <c r="C1319" s="111">
        <v>-1.1888111999999999E-2</v>
      </c>
      <c r="D1319" s="4" t="s">
        <v>1093</v>
      </c>
      <c r="E1319" s="335">
        <v>1460</v>
      </c>
      <c r="F1319" s="385">
        <v>8.8483800000000001E-5</v>
      </c>
      <c r="G1319" s="4" t="s">
        <v>1093</v>
      </c>
      <c r="H1319" s="99">
        <v>3.3262561900000001E-2</v>
      </c>
      <c r="I1319" s="217">
        <v>-2.1486000000000001E-5</v>
      </c>
    </row>
    <row r="1320" spans="1:9" ht="33.75" customHeight="1" x14ac:dyDescent="0.2">
      <c r="A1320" s="94" t="s">
        <v>2439</v>
      </c>
      <c r="B1320" s="408" t="s">
        <v>5748</v>
      </c>
      <c r="C1320" s="111">
        <v>-5.5636895999999998E-2</v>
      </c>
      <c r="D1320" s="4" t="s">
        <v>1093</v>
      </c>
      <c r="E1320" s="335">
        <v>488</v>
      </c>
      <c r="F1320" s="385">
        <v>2.9575400000000001E-5</v>
      </c>
      <c r="G1320" s="4" t="s">
        <v>1093</v>
      </c>
      <c r="H1320" s="99">
        <v>-0.24341085300000001</v>
      </c>
      <c r="I1320" s="217">
        <v>7.1773099999999999E-5</v>
      </c>
    </row>
    <row r="1321" spans="1:9" ht="33.75" customHeight="1" x14ac:dyDescent="0.2">
      <c r="A1321" s="94" t="s">
        <v>2440</v>
      </c>
      <c r="B1321" s="408" t="s">
        <v>5749</v>
      </c>
      <c r="C1321" s="111">
        <v>-0.18478260899999999</v>
      </c>
      <c r="D1321" s="4" t="s">
        <v>1093</v>
      </c>
      <c r="E1321" s="335">
        <v>84</v>
      </c>
      <c r="F1321" s="385">
        <v>5.0908461000000004E-6</v>
      </c>
      <c r="G1321" s="4" t="s">
        <v>1093</v>
      </c>
      <c r="H1321" s="99">
        <v>0.12</v>
      </c>
      <c r="I1321" s="217">
        <v>-4.1143800000000002E-6</v>
      </c>
    </row>
    <row r="1322" spans="1:9" ht="33.75" customHeight="1" x14ac:dyDescent="0.2">
      <c r="A1322" s="94" t="s">
        <v>2441</v>
      </c>
      <c r="B1322" s="408" t="s">
        <v>5750</v>
      </c>
      <c r="C1322" s="111">
        <v>0.91666666669999997</v>
      </c>
      <c r="D1322" s="4" t="s">
        <v>1093</v>
      </c>
      <c r="E1322" s="335">
        <v>14</v>
      </c>
      <c r="F1322" s="385">
        <v>8.4847435999999996E-7</v>
      </c>
      <c r="G1322" s="4" t="s">
        <v>1093</v>
      </c>
      <c r="H1322" s="99">
        <v>-0.39130434800000002</v>
      </c>
      <c r="I1322" s="217">
        <v>4.1143798000000004E-6</v>
      </c>
    </row>
    <row r="1323" spans="1:9" ht="33.75" customHeight="1" x14ac:dyDescent="0.2">
      <c r="A1323" s="94" t="s">
        <v>2442</v>
      </c>
      <c r="B1323" s="408" t="s">
        <v>5751</v>
      </c>
      <c r="C1323" s="111">
        <v>-0.33333333300000001</v>
      </c>
      <c r="D1323" s="4" t="s">
        <v>1093</v>
      </c>
      <c r="E1323" s="335" t="s">
        <v>1142</v>
      </c>
      <c r="F1323" s="385" t="s">
        <v>1142</v>
      </c>
      <c r="G1323" s="4" t="s">
        <v>1093</v>
      </c>
      <c r="H1323" s="99" t="s">
        <v>1142</v>
      </c>
      <c r="I1323" s="217" t="s">
        <v>1142</v>
      </c>
    </row>
    <row r="1324" spans="1:9" ht="45" customHeight="1" x14ac:dyDescent="0.2">
      <c r="A1324" s="94" t="s">
        <v>2443</v>
      </c>
      <c r="B1324" s="408" t="s">
        <v>5752</v>
      </c>
      <c r="C1324" s="111">
        <v>3.7654653000000001E-3</v>
      </c>
      <c r="D1324" s="4" t="s">
        <v>1093</v>
      </c>
      <c r="E1324" s="335">
        <v>1660</v>
      </c>
      <c r="F1324" s="385">
        <v>1.006048E-4</v>
      </c>
      <c r="G1324" s="4" t="s">
        <v>1093</v>
      </c>
      <c r="H1324" s="99">
        <v>-0.11039657</v>
      </c>
      <c r="I1324" s="217">
        <v>9.4173599999999996E-5</v>
      </c>
    </row>
    <row r="1325" spans="1:9" ht="33.75" customHeight="1" x14ac:dyDescent="0.2">
      <c r="A1325" s="94" t="s">
        <v>2444</v>
      </c>
      <c r="B1325" s="408" t="s">
        <v>5753</v>
      </c>
      <c r="C1325" s="111">
        <v>-2.9069767E-2</v>
      </c>
      <c r="D1325" s="4" t="s">
        <v>1093</v>
      </c>
      <c r="E1325" s="335">
        <v>1949</v>
      </c>
      <c r="F1325" s="385">
        <v>1.181198E-4</v>
      </c>
      <c r="G1325" s="4" t="s">
        <v>1093</v>
      </c>
      <c r="H1325" s="99">
        <v>-0.221956088</v>
      </c>
      <c r="I1325" s="217">
        <v>2.5417719999999998E-4</v>
      </c>
    </row>
    <row r="1326" spans="1:9" ht="33.75" customHeight="1" x14ac:dyDescent="0.2">
      <c r="A1326" s="94" t="s">
        <v>2445</v>
      </c>
      <c r="B1326" s="408" t="s">
        <v>5754</v>
      </c>
      <c r="C1326" s="111">
        <v>-2.4309391999999999E-2</v>
      </c>
      <c r="D1326" s="4" t="s">
        <v>1093</v>
      </c>
      <c r="E1326" s="335">
        <v>1479</v>
      </c>
      <c r="F1326" s="385">
        <v>8.9635299999999999E-5</v>
      </c>
      <c r="G1326" s="4" t="s">
        <v>1093</v>
      </c>
      <c r="H1326" s="99">
        <v>-0.16251415599999999</v>
      </c>
      <c r="I1326" s="217">
        <v>1.3120300000000001E-4</v>
      </c>
    </row>
    <row r="1327" spans="1:9" ht="33.75" customHeight="1" x14ac:dyDescent="0.2">
      <c r="A1327" s="94" t="s">
        <v>2446</v>
      </c>
      <c r="B1327" s="408" t="s">
        <v>5755</v>
      </c>
      <c r="C1327" s="111">
        <v>1.8053596599999999E-2</v>
      </c>
      <c r="D1327" s="4" t="s">
        <v>1093</v>
      </c>
      <c r="E1327" s="335">
        <v>3162</v>
      </c>
      <c r="F1327" s="385">
        <v>1.9163399999999999E-4</v>
      </c>
      <c r="G1327" s="4" t="s">
        <v>1093</v>
      </c>
      <c r="H1327" s="99">
        <v>-0.123857024</v>
      </c>
      <c r="I1327" s="217">
        <v>2.0434749999999999E-4</v>
      </c>
    </row>
    <row r="1328" spans="1:9" ht="33.75" customHeight="1" x14ac:dyDescent="0.2">
      <c r="A1328" s="94" t="s">
        <v>2447</v>
      </c>
      <c r="B1328" s="408" t="s">
        <v>5756</v>
      </c>
      <c r="C1328" s="111">
        <v>-8.5106382999999994E-2</v>
      </c>
      <c r="D1328" s="4" t="s">
        <v>1093</v>
      </c>
      <c r="E1328" s="335">
        <v>220</v>
      </c>
      <c r="F1328" s="385">
        <v>1.33332E-5</v>
      </c>
      <c r="G1328" s="4" t="s">
        <v>1093</v>
      </c>
      <c r="H1328" s="99">
        <v>2.3255814E-2</v>
      </c>
      <c r="I1328" s="217">
        <v>-2.2857669999999999E-6</v>
      </c>
    </row>
    <row r="1329" spans="1:9" ht="45" customHeight="1" x14ac:dyDescent="0.2">
      <c r="A1329" s="94" t="s">
        <v>2448</v>
      </c>
      <c r="B1329" s="408" t="s">
        <v>5757</v>
      </c>
      <c r="C1329" s="111">
        <v>3.6853296E-3</v>
      </c>
      <c r="D1329" s="4" t="s">
        <v>1093</v>
      </c>
      <c r="E1329" s="335">
        <v>6536</v>
      </c>
      <c r="F1329" s="385">
        <v>3.9611630000000001E-4</v>
      </c>
      <c r="G1329" s="4" t="s">
        <v>1093</v>
      </c>
      <c r="H1329" s="99">
        <v>-7.6966530000000005E-2</v>
      </c>
      <c r="I1329" s="217">
        <v>2.4914860000000002E-4</v>
      </c>
    </row>
    <row r="1330" spans="1:9" ht="22.5" customHeight="1" x14ac:dyDescent="0.2">
      <c r="A1330" s="94" t="s">
        <v>2449</v>
      </c>
      <c r="B1330" s="408" t="s">
        <v>5758</v>
      </c>
      <c r="C1330" s="111">
        <v>-1.3667426E-2</v>
      </c>
      <c r="D1330" s="4" t="s">
        <v>1093</v>
      </c>
      <c r="E1330" s="335">
        <v>341</v>
      </c>
      <c r="F1330" s="385">
        <v>2.0666399999999999E-5</v>
      </c>
      <c r="G1330" s="4" t="s">
        <v>1093</v>
      </c>
      <c r="H1330" s="99">
        <v>-0.21247113200000001</v>
      </c>
      <c r="I1330" s="217">
        <v>4.2058100000000003E-5</v>
      </c>
    </row>
    <row r="1331" spans="1:9" ht="22.5" customHeight="1" x14ac:dyDescent="0.2">
      <c r="A1331" s="94" t="s">
        <v>2450</v>
      </c>
      <c r="B1331" s="408" t="s">
        <v>5759</v>
      </c>
      <c r="C1331" s="111">
        <v>0.2105263158</v>
      </c>
      <c r="D1331" s="4" t="s">
        <v>1093</v>
      </c>
      <c r="E1331" s="335">
        <v>164</v>
      </c>
      <c r="F1331" s="385">
        <v>9.9392711000000005E-6</v>
      </c>
      <c r="G1331" s="4" t="s">
        <v>1093</v>
      </c>
      <c r="H1331" s="99">
        <v>-0.207729469</v>
      </c>
      <c r="I1331" s="217">
        <v>1.96576E-5</v>
      </c>
    </row>
    <row r="1332" spans="1:9" ht="22.5" customHeight="1" x14ac:dyDescent="0.2">
      <c r="A1332" s="94" t="s">
        <v>2451</v>
      </c>
      <c r="B1332" s="408" t="s">
        <v>5760</v>
      </c>
      <c r="C1332" s="111">
        <v>8.0808080800000001E-2</v>
      </c>
      <c r="D1332" s="4" t="s">
        <v>1093</v>
      </c>
      <c r="E1332" s="335">
        <v>102</v>
      </c>
      <c r="F1332" s="385">
        <v>6.1817417999999996E-6</v>
      </c>
      <c r="G1332" s="4" t="s">
        <v>1093</v>
      </c>
      <c r="H1332" s="99">
        <v>-4.6728972000000001E-2</v>
      </c>
      <c r="I1332" s="217">
        <v>2.2857664999999998E-6</v>
      </c>
    </row>
    <row r="1333" spans="1:9" ht="22.5" customHeight="1" x14ac:dyDescent="0.2">
      <c r="A1333" s="94" t="s">
        <v>2452</v>
      </c>
      <c r="B1333" s="408" t="s">
        <v>5761</v>
      </c>
      <c r="C1333" s="111">
        <v>0</v>
      </c>
      <c r="D1333" s="4" t="s">
        <v>1093</v>
      </c>
      <c r="E1333" s="335">
        <v>29</v>
      </c>
      <c r="F1333" s="385">
        <v>1.7575539999999999E-6</v>
      </c>
      <c r="G1333" s="4" t="s">
        <v>1093</v>
      </c>
      <c r="H1333" s="99">
        <v>0.38095238100000001</v>
      </c>
      <c r="I1333" s="217">
        <v>-3.6572260000000002E-6</v>
      </c>
    </row>
    <row r="1334" spans="1:9" ht="33.75" customHeight="1" x14ac:dyDescent="0.2">
      <c r="A1334" s="94" t="s">
        <v>2453</v>
      </c>
      <c r="B1334" s="408" t="s">
        <v>5762</v>
      </c>
      <c r="C1334" s="111">
        <v>-5.3921569000000003E-2</v>
      </c>
      <c r="D1334" s="4" t="s">
        <v>1093</v>
      </c>
      <c r="E1334" s="335">
        <v>684</v>
      </c>
      <c r="F1334" s="385">
        <v>4.1454E-5</v>
      </c>
      <c r="G1334" s="4" t="s">
        <v>1093</v>
      </c>
      <c r="H1334" s="99">
        <v>-0.113989637</v>
      </c>
      <c r="I1334" s="217">
        <v>4.0229499999999998E-5</v>
      </c>
    </row>
    <row r="1335" spans="1:9" x14ac:dyDescent="0.2">
      <c r="A1335" s="94" t="s">
        <v>2454</v>
      </c>
      <c r="B1335" s="408" t="s">
        <v>5763</v>
      </c>
      <c r="C1335" s="111">
        <v>-6.3963072999999995E-2</v>
      </c>
      <c r="D1335" s="4" t="s">
        <v>1093</v>
      </c>
      <c r="E1335" s="335">
        <v>2190</v>
      </c>
      <c r="F1335" s="385">
        <v>1.327256E-4</v>
      </c>
      <c r="G1335" s="4" t="s">
        <v>1093</v>
      </c>
      <c r="H1335" s="99">
        <v>-0.22860162000000001</v>
      </c>
      <c r="I1335" s="217">
        <v>2.9669249999999999E-4</v>
      </c>
    </row>
    <row r="1336" spans="1:9" x14ac:dyDescent="0.2">
      <c r="A1336" s="94" t="s">
        <v>2455</v>
      </c>
      <c r="B1336" s="408" t="s">
        <v>5764</v>
      </c>
      <c r="C1336" s="111">
        <v>3.8759689899999998E-2</v>
      </c>
      <c r="D1336" s="4" t="s">
        <v>1093</v>
      </c>
      <c r="E1336" s="335">
        <v>1261</v>
      </c>
      <c r="F1336" s="385">
        <v>7.6423300000000004E-5</v>
      </c>
      <c r="G1336" s="4" t="s">
        <v>1093</v>
      </c>
      <c r="H1336" s="99">
        <v>-0.21579602000000001</v>
      </c>
      <c r="I1336" s="217">
        <v>1.5863220000000001E-4</v>
      </c>
    </row>
    <row r="1337" spans="1:9" x14ac:dyDescent="0.2">
      <c r="A1337" s="94" t="s">
        <v>2456</v>
      </c>
      <c r="B1337" s="408" t="s">
        <v>5765</v>
      </c>
      <c r="C1337" s="111">
        <v>0.1091908877</v>
      </c>
      <c r="D1337" s="4" t="s">
        <v>1093</v>
      </c>
      <c r="E1337" s="335">
        <v>1140</v>
      </c>
      <c r="F1337" s="385">
        <v>6.9090099999999998E-5</v>
      </c>
      <c r="G1337" s="4" t="s">
        <v>1093</v>
      </c>
      <c r="H1337" s="99">
        <v>-0.19263456100000001</v>
      </c>
      <c r="I1337" s="217">
        <v>1.2434570000000001E-4</v>
      </c>
    </row>
    <row r="1338" spans="1:9" x14ac:dyDescent="0.2">
      <c r="A1338" s="94" t="s">
        <v>2457</v>
      </c>
      <c r="B1338" s="408" t="s">
        <v>5766</v>
      </c>
      <c r="C1338" s="111">
        <v>-0.16959064300000001</v>
      </c>
      <c r="D1338" s="4" t="s">
        <v>1093</v>
      </c>
      <c r="E1338" s="335">
        <v>137</v>
      </c>
      <c r="F1338" s="385">
        <v>8.3029275999999999E-6</v>
      </c>
      <c r="G1338" s="4" t="s">
        <v>1093</v>
      </c>
      <c r="H1338" s="99">
        <v>-3.5211267999999997E-2</v>
      </c>
      <c r="I1338" s="217">
        <v>2.2857664999999998E-6</v>
      </c>
    </row>
    <row r="1339" spans="1:9" ht="22.5" customHeight="1" x14ac:dyDescent="0.2">
      <c r="A1339" s="94" t="s">
        <v>2458</v>
      </c>
      <c r="B1339" s="408" t="s">
        <v>5767</v>
      </c>
      <c r="C1339" s="111">
        <v>6.9767441900000005E-2</v>
      </c>
      <c r="D1339" s="4" t="s">
        <v>1093</v>
      </c>
      <c r="E1339" s="335">
        <v>996</v>
      </c>
      <c r="F1339" s="385">
        <v>6.0362899999999998E-5</v>
      </c>
      <c r="G1339" s="4" t="s">
        <v>1093</v>
      </c>
      <c r="H1339" s="99">
        <v>0.1395881007</v>
      </c>
      <c r="I1339" s="217">
        <v>-5.5773000000000003E-5</v>
      </c>
    </row>
    <row r="1340" spans="1:9" ht="22.5" customHeight="1" x14ac:dyDescent="0.2">
      <c r="A1340" s="94" t="s">
        <v>2459</v>
      </c>
      <c r="B1340" s="408" t="s">
        <v>5768</v>
      </c>
      <c r="C1340" s="111">
        <v>-4.6428956E-2</v>
      </c>
      <c r="D1340" s="4" t="s">
        <v>1093</v>
      </c>
      <c r="E1340" s="335">
        <v>6969</v>
      </c>
      <c r="F1340" s="385">
        <v>4.2235839999999998E-4</v>
      </c>
      <c r="G1340" s="4" t="s">
        <v>1093</v>
      </c>
      <c r="H1340" s="99">
        <v>-0.21272028900000001</v>
      </c>
      <c r="I1340" s="217">
        <v>8.6081969999999999E-4</v>
      </c>
    </row>
    <row r="1341" spans="1:9" ht="22.5" customHeight="1" x14ac:dyDescent="0.2">
      <c r="A1341" s="94" t="s">
        <v>2460</v>
      </c>
      <c r="B1341" s="408" t="s">
        <v>5769</v>
      </c>
      <c r="C1341" s="111">
        <v>-3.2282189000000003E-2</v>
      </c>
      <c r="D1341" s="4" t="s">
        <v>1093</v>
      </c>
      <c r="E1341" s="335">
        <v>6297</v>
      </c>
      <c r="F1341" s="385">
        <v>3.8163159999999999E-4</v>
      </c>
      <c r="G1341" s="4" t="s">
        <v>1093</v>
      </c>
      <c r="H1341" s="99">
        <v>-0.18894899500000001</v>
      </c>
      <c r="I1341" s="217">
        <v>6.7064390000000005E-4</v>
      </c>
    </row>
    <row r="1342" spans="1:9" ht="22.5" customHeight="1" x14ac:dyDescent="0.2">
      <c r="A1342" s="94" t="s">
        <v>2461</v>
      </c>
      <c r="B1342" s="408" t="s">
        <v>5770</v>
      </c>
      <c r="C1342" s="111">
        <v>3.4003967099999997E-2</v>
      </c>
      <c r="D1342" s="4" t="s">
        <v>1093</v>
      </c>
      <c r="E1342" s="335">
        <v>9247</v>
      </c>
      <c r="F1342" s="385">
        <v>5.6041730000000001E-4</v>
      </c>
      <c r="G1342" s="4" t="s">
        <v>1093</v>
      </c>
      <c r="H1342" s="99">
        <v>-0.15529368800000001</v>
      </c>
      <c r="I1342" s="217">
        <v>7.7716060000000003E-4</v>
      </c>
    </row>
    <row r="1343" spans="1:9" ht="22.5" customHeight="1" x14ac:dyDescent="0.2">
      <c r="A1343" s="94" t="s">
        <v>2462</v>
      </c>
      <c r="B1343" s="408" t="s">
        <v>5771</v>
      </c>
      <c r="C1343" s="111">
        <v>-2.6794258000000001E-2</v>
      </c>
      <c r="D1343" s="4" t="s">
        <v>1093</v>
      </c>
      <c r="E1343" s="335">
        <v>1022</v>
      </c>
      <c r="F1343" s="385">
        <v>6.1938600000000004E-5</v>
      </c>
      <c r="G1343" s="4" t="s">
        <v>1093</v>
      </c>
      <c r="H1343" s="99">
        <v>4.9164207999999997E-3</v>
      </c>
      <c r="I1343" s="217">
        <v>-2.2857669999999999E-6</v>
      </c>
    </row>
    <row r="1344" spans="1:9" ht="22.5" customHeight="1" x14ac:dyDescent="0.2">
      <c r="A1344" s="94" t="s">
        <v>2463</v>
      </c>
      <c r="B1344" s="408" t="s">
        <v>5772</v>
      </c>
      <c r="C1344" s="111">
        <v>0.1779778393</v>
      </c>
      <c r="D1344" s="4" t="s">
        <v>1093</v>
      </c>
      <c r="E1344" s="335">
        <v>5602</v>
      </c>
      <c r="F1344" s="385">
        <v>3.3951100000000002E-4</v>
      </c>
      <c r="G1344" s="4" t="s">
        <v>1093</v>
      </c>
      <c r="H1344" s="99">
        <v>-0.17666078800000001</v>
      </c>
      <c r="I1344" s="217">
        <v>5.4949830000000004E-4</v>
      </c>
    </row>
    <row r="1345" spans="1:9" x14ac:dyDescent="0.2">
      <c r="A1345" s="94" t="s">
        <v>2464</v>
      </c>
      <c r="B1345" s="408" t="s">
        <v>5773</v>
      </c>
      <c r="C1345" s="111">
        <v>-4.7482943E-2</v>
      </c>
      <c r="D1345" s="4" t="s">
        <v>1093</v>
      </c>
      <c r="E1345" s="335">
        <v>8302</v>
      </c>
      <c r="F1345" s="385">
        <v>5.0314529999999998E-4</v>
      </c>
      <c r="G1345" s="4" t="s">
        <v>1093</v>
      </c>
      <c r="H1345" s="99">
        <v>-0.196399187</v>
      </c>
      <c r="I1345" s="217">
        <v>9.2756410000000001E-4</v>
      </c>
    </row>
    <row r="1346" spans="1:9" x14ac:dyDescent="0.2">
      <c r="A1346" s="94" t="s">
        <v>2465</v>
      </c>
      <c r="B1346" s="408" t="s">
        <v>5774</v>
      </c>
      <c r="C1346" s="111">
        <v>2.7629416600000001E-2</v>
      </c>
      <c r="D1346" s="4" t="s">
        <v>1093</v>
      </c>
      <c r="E1346" s="335">
        <v>8363</v>
      </c>
      <c r="F1346" s="385">
        <v>5.0684220000000004E-4</v>
      </c>
      <c r="G1346" s="4" t="s">
        <v>1093</v>
      </c>
      <c r="H1346" s="99">
        <v>-0.16411794099999999</v>
      </c>
      <c r="I1346" s="217">
        <v>7.506457E-4</v>
      </c>
    </row>
    <row r="1347" spans="1:9" x14ac:dyDescent="0.2">
      <c r="A1347" s="94" t="s">
        <v>2466</v>
      </c>
      <c r="B1347" s="408" t="s">
        <v>5775</v>
      </c>
      <c r="C1347" s="111">
        <v>7.8660590399999994E-2</v>
      </c>
      <c r="D1347" s="4" t="s">
        <v>1093</v>
      </c>
      <c r="E1347" s="335">
        <v>4817</v>
      </c>
      <c r="F1347" s="385">
        <v>2.919358E-4</v>
      </c>
      <c r="G1347" s="4" t="s">
        <v>1093</v>
      </c>
      <c r="H1347" s="99">
        <v>-0.11517266700000001</v>
      </c>
      <c r="I1347" s="217">
        <v>2.8663510000000002E-4</v>
      </c>
    </row>
    <row r="1348" spans="1:9" x14ac:dyDescent="0.2">
      <c r="A1348" s="94" t="s">
        <v>2467</v>
      </c>
      <c r="B1348" s="408" t="s">
        <v>5776</v>
      </c>
      <c r="C1348" s="111">
        <v>0.18170426070000001</v>
      </c>
      <c r="D1348" s="4" t="s">
        <v>1093</v>
      </c>
      <c r="E1348" s="335">
        <v>767</v>
      </c>
      <c r="F1348" s="385">
        <v>4.6484299999999998E-5</v>
      </c>
      <c r="G1348" s="4" t="s">
        <v>1093</v>
      </c>
      <c r="H1348" s="99">
        <v>-0.18663838799999999</v>
      </c>
      <c r="I1348" s="217">
        <v>8.0458999999999997E-5</v>
      </c>
    </row>
    <row r="1349" spans="1:9" ht="22.5" customHeight="1" x14ac:dyDescent="0.2">
      <c r="A1349" s="94" t="s">
        <v>2468</v>
      </c>
      <c r="B1349" s="408" t="s">
        <v>5777</v>
      </c>
      <c r="C1349" s="111">
        <v>0.1685165294</v>
      </c>
      <c r="D1349" s="4" t="s">
        <v>1093</v>
      </c>
      <c r="E1349" s="335">
        <v>8735</v>
      </c>
      <c r="F1349" s="385">
        <v>5.2938740000000001E-4</v>
      </c>
      <c r="G1349" s="4" t="s">
        <v>1093</v>
      </c>
      <c r="H1349" s="99">
        <v>-0.10785415199999999</v>
      </c>
      <c r="I1349" s="217">
        <v>4.8275390000000003E-4</v>
      </c>
    </row>
    <row r="1350" spans="1:9" x14ac:dyDescent="0.2">
      <c r="A1350" s="94" t="s">
        <v>2469</v>
      </c>
      <c r="B1350" s="408" t="s">
        <v>5778</v>
      </c>
      <c r="C1350" s="111">
        <v>-6.5714285999999997E-2</v>
      </c>
      <c r="D1350" s="4" t="s">
        <v>1093</v>
      </c>
      <c r="E1350" s="335">
        <v>5599</v>
      </c>
      <c r="F1350" s="385">
        <v>3.3932910000000001E-4</v>
      </c>
      <c r="G1350" s="4" t="s">
        <v>1093</v>
      </c>
      <c r="H1350" s="99">
        <v>-0.14388379200000001</v>
      </c>
      <c r="I1350" s="217">
        <v>4.3018130000000001E-4</v>
      </c>
    </row>
    <row r="1351" spans="1:9" x14ac:dyDescent="0.2">
      <c r="A1351" s="94" t="s">
        <v>2470</v>
      </c>
      <c r="B1351" s="408" t="s">
        <v>5779</v>
      </c>
      <c r="C1351" s="111">
        <v>-1.1667178E-2</v>
      </c>
      <c r="D1351" s="4" t="s">
        <v>1093</v>
      </c>
      <c r="E1351" s="335">
        <v>2785</v>
      </c>
      <c r="F1351" s="385">
        <v>1.6878579999999999E-4</v>
      </c>
      <c r="G1351" s="4" t="s">
        <v>1093</v>
      </c>
      <c r="H1351" s="99">
        <v>-0.13482448</v>
      </c>
      <c r="I1351" s="217">
        <v>1.9840449999999999E-4</v>
      </c>
    </row>
    <row r="1352" spans="1:9" x14ac:dyDescent="0.2">
      <c r="A1352" s="94" t="s">
        <v>2471</v>
      </c>
      <c r="B1352" s="408" t="s">
        <v>5780</v>
      </c>
      <c r="C1352" s="111">
        <v>-4.1000903999999998E-2</v>
      </c>
      <c r="D1352" s="4" t="s">
        <v>1093</v>
      </c>
      <c r="E1352" s="335">
        <v>2887</v>
      </c>
      <c r="F1352" s="385">
        <v>1.749675E-4</v>
      </c>
      <c r="G1352" s="4" t="s">
        <v>1093</v>
      </c>
      <c r="H1352" s="99">
        <v>-9.2423766000000004E-2</v>
      </c>
      <c r="I1352" s="217">
        <v>1.3440309999999999E-4</v>
      </c>
    </row>
    <row r="1353" spans="1:9" x14ac:dyDescent="0.2">
      <c r="A1353" s="94" t="s">
        <v>2472</v>
      </c>
      <c r="B1353" s="408" t="s">
        <v>5781</v>
      </c>
      <c r="C1353" s="111">
        <v>-6.1287028E-2</v>
      </c>
      <c r="D1353" s="4" t="s">
        <v>1093</v>
      </c>
      <c r="E1353" s="335">
        <v>825</v>
      </c>
      <c r="F1353" s="385">
        <v>4.9999400000000001E-5</v>
      </c>
      <c r="G1353" s="4" t="s">
        <v>1093</v>
      </c>
      <c r="H1353" s="99">
        <v>-0.10228509199999999</v>
      </c>
      <c r="I1353" s="217">
        <v>4.2972400000000002E-5</v>
      </c>
    </row>
    <row r="1354" spans="1:9" ht="22.5" customHeight="1" x14ac:dyDescent="0.2">
      <c r="A1354" s="94" t="s">
        <v>2473</v>
      </c>
      <c r="B1354" s="408" t="s">
        <v>5782</v>
      </c>
      <c r="C1354" s="111">
        <v>-2.8481012999999999E-2</v>
      </c>
      <c r="D1354" s="4" t="s">
        <v>1093</v>
      </c>
      <c r="E1354" s="335">
        <v>4160</v>
      </c>
      <c r="F1354" s="385">
        <v>2.5211809999999999E-4</v>
      </c>
      <c r="G1354" s="4" t="s">
        <v>1093</v>
      </c>
      <c r="H1354" s="99">
        <v>-3.2107956999999999E-2</v>
      </c>
      <c r="I1354" s="217">
        <v>6.3087200000000001E-5</v>
      </c>
    </row>
    <row r="1355" spans="1:9" ht="33.75" customHeight="1" x14ac:dyDescent="0.2">
      <c r="A1355" s="94" t="s">
        <v>2474</v>
      </c>
      <c r="B1355" s="408" t="s">
        <v>5783</v>
      </c>
      <c r="C1355" s="111">
        <v>-5.7753524000000001E-2</v>
      </c>
      <c r="D1355" s="4" t="s">
        <v>1093</v>
      </c>
      <c r="E1355" s="335">
        <v>1709</v>
      </c>
      <c r="F1355" s="385">
        <v>1.035745E-4</v>
      </c>
      <c r="G1355" s="4" t="s">
        <v>1093</v>
      </c>
      <c r="H1355" s="99">
        <v>-0.17519304999999999</v>
      </c>
      <c r="I1355" s="217">
        <v>1.6594670000000001E-4</v>
      </c>
    </row>
    <row r="1356" spans="1:9" ht="33.75" customHeight="1" x14ac:dyDescent="0.2">
      <c r="A1356" s="94" t="s">
        <v>2475</v>
      </c>
      <c r="B1356" s="408" t="s">
        <v>5784</v>
      </c>
      <c r="C1356" s="111">
        <v>1.83574879E-2</v>
      </c>
      <c r="D1356" s="4" t="s">
        <v>1093</v>
      </c>
      <c r="E1356" s="335">
        <v>867</v>
      </c>
      <c r="F1356" s="385">
        <v>5.2544799999999999E-5</v>
      </c>
      <c r="G1356" s="4" t="s">
        <v>1093</v>
      </c>
      <c r="H1356" s="99">
        <v>-0.177419355</v>
      </c>
      <c r="I1356" s="217">
        <v>8.5487699999999998E-5</v>
      </c>
    </row>
    <row r="1357" spans="1:9" ht="33.75" customHeight="1" x14ac:dyDescent="0.2">
      <c r="A1357" s="94" t="s">
        <v>2476</v>
      </c>
      <c r="B1357" s="408" t="s">
        <v>5785</v>
      </c>
      <c r="C1357" s="111">
        <v>4.9001814900000003E-2</v>
      </c>
      <c r="D1357" s="4" t="s">
        <v>1093</v>
      </c>
      <c r="E1357" s="335">
        <v>457</v>
      </c>
      <c r="F1357" s="385">
        <v>2.7696599999999998E-5</v>
      </c>
      <c r="G1357" s="4" t="s">
        <v>1093</v>
      </c>
      <c r="H1357" s="99">
        <v>-0.20934256100000001</v>
      </c>
      <c r="I1357" s="217">
        <v>5.5315600000000003E-5</v>
      </c>
    </row>
    <row r="1358" spans="1:9" ht="33.75" customHeight="1" x14ac:dyDescent="0.2">
      <c r="A1358" s="94" t="s">
        <v>2477</v>
      </c>
      <c r="B1358" s="408" t="s">
        <v>5786</v>
      </c>
      <c r="C1358" s="111">
        <v>0.1349206349</v>
      </c>
      <c r="D1358" s="4" t="s">
        <v>1093</v>
      </c>
      <c r="E1358" s="335">
        <v>97</v>
      </c>
      <c r="F1358" s="385">
        <v>5.8787152000000002E-6</v>
      </c>
      <c r="G1358" s="4" t="s">
        <v>1093</v>
      </c>
      <c r="H1358" s="99">
        <v>-0.32167832200000002</v>
      </c>
      <c r="I1358" s="217">
        <v>2.1029100000000002E-5</v>
      </c>
    </row>
    <row r="1359" spans="1:9" ht="33.75" customHeight="1" x14ac:dyDescent="0.2">
      <c r="A1359" s="94" t="s">
        <v>2478</v>
      </c>
      <c r="B1359" s="408" t="s">
        <v>5787</v>
      </c>
      <c r="C1359" s="111">
        <v>5.2402932399999998E-2</v>
      </c>
      <c r="D1359" s="4" t="s">
        <v>1093</v>
      </c>
      <c r="E1359" s="335">
        <v>3533</v>
      </c>
      <c r="F1359" s="385">
        <v>2.141186E-4</v>
      </c>
      <c r="G1359" s="4" t="s">
        <v>1093</v>
      </c>
      <c r="H1359" s="99">
        <v>-8.8493292000000001E-2</v>
      </c>
      <c r="I1359" s="217">
        <v>1.568036E-4</v>
      </c>
    </row>
    <row r="1360" spans="1:9" ht="33.75" customHeight="1" x14ac:dyDescent="0.2">
      <c r="A1360" s="94" t="s">
        <v>2479</v>
      </c>
      <c r="B1360" s="408" t="s">
        <v>5788</v>
      </c>
      <c r="C1360" s="111">
        <v>-2.1474429999999999E-2</v>
      </c>
      <c r="D1360" s="4" t="s">
        <v>1093</v>
      </c>
      <c r="E1360" s="335">
        <v>3824</v>
      </c>
      <c r="F1360" s="385">
        <v>2.317547E-4</v>
      </c>
      <c r="G1360" s="4" t="s">
        <v>1093</v>
      </c>
      <c r="H1360" s="99">
        <v>-0.13484162899999999</v>
      </c>
      <c r="I1360" s="217">
        <v>2.724634E-4</v>
      </c>
    </row>
    <row r="1361" spans="1:9" ht="33.75" customHeight="1" x14ac:dyDescent="0.2">
      <c r="A1361" s="94" t="s">
        <v>2480</v>
      </c>
      <c r="B1361" s="408" t="s">
        <v>5789</v>
      </c>
      <c r="C1361" s="111">
        <v>1.83396503E-2</v>
      </c>
      <c r="D1361" s="4" t="s">
        <v>1093</v>
      </c>
      <c r="E1361" s="335">
        <v>7227</v>
      </c>
      <c r="F1361" s="385">
        <v>4.3799460000000002E-4</v>
      </c>
      <c r="G1361" s="4" t="s">
        <v>1093</v>
      </c>
      <c r="H1361" s="99">
        <v>-0.132308801</v>
      </c>
      <c r="I1361" s="217">
        <v>5.0378290000000002E-4</v>
      </c>
    </row>
    <row r="1362" spans="1:9" ht="33.75" customHeight="1" x14ac:dyDescent="0.2">
      <c r="A1362" s="94" t="s">
        <v>2481</v>
      </c>
      <c r="B1362" s="408" t="s">
        <v>5790</v>
      </c>
      <c r="C1362" s="111">
        <v>7.0751786299999994E-2</v>
      </c>
      <c r="D1362" s="4" t="s">
        <v>1093</v>
      </c>
      <c r="E1362" s="335">
        <v>12411</v>
      </c>
      <c r="F1362" s="385">
        <v>7.5217250000000002E-4</v>
      </c>
      <c r="G1362" s="4" t="s">
        <v>1093</v>
      </c>
      <c r="H1362" s="99">
        <v>-9.9804163000000001E-2</v>
      </c>
      <c r="I1362" s="217">
        <v>6.2904289999999999E-4</v>
      </c>
    </row>
    <row r="1363" spans="1:9" ht="33.75" customHeight="1" x14ac:dyDescent="0.2">
      <c r="A1363" s="94" t="s">
        <v>2482</v>
      </c>
      <c r="B1363" s="408" t="s">
        <v>5791</v>
      </c>
      <c r="C1363" s="111">
        <v>7.7482605900000001E-2</v>
      </c>
      <c r="D1363" s="4" t="s">
        <v>1093</v>
      </c>
      <c r="E1363" s="335">
        <v>3147</v>
      </c>
      <c r="F1363" s="385">
        <v>1.9072490000000001E-4</v>
      </c>
      <c r="G1363" s="4" t="s">
        <v>1093</v>
      </c>
      <c r="H1363" s="99">
        <v>-7.6313471999999993E-2</v>
      </c>
      <c r="I1363" s="217">
        <v>1.188599E-4</v>
      </c>
    </row>
    <row r="1364" spans="1:9" ht="33.75" customHeight="1" x14ac:dyDescent="0.2">
      <c r="A1364" s="94" t="s">
        <v>2483</v>
      </c>
      <c r="B1364" s="408" t="s">
        <v>5792</v>
      </c>
      <c r="C1364" s="111">
        <v>4.8534963100000002E-2</v>
      </c>
      <c r="D1364" s="4" t="s">
        <v>1093</v>
      </c>
      <c r="E1364" s="335">
        <v>10553</v>
      </c>
      <c r="F1364" s="385">
        <v>6.3956790000000005E-4</v>
      </c>
      <c r="G1364" s="4" t="s">
        <v>1093</v>
      </c>
      <c r="H1364" s="99">
        <v>-9.5405452000000002E-2</v>
      </c>
      <c r="I1364" s="217">
        <v>5.0881159999999995E-4</v>
      </c>
    </row>
    <row r="1365" spans="1:9" ht="33.75" customHeight="1" x14ac:dyDescent="0.2">
      <c r="A1365" s="94" t="s">
        <v>2484</v>
      </c>
      <c r="B1365" s="408" t="s">
        <v>5793</v>
      </c>
      <c r="C1365" s="111">
        <v>-4.2648445E-2</v>
      </c>
      <c r="D1365" s="4" t="s">
        <v>1093</v>
      </c>
      <c r="E1365" s="335">
        <v>10855</v>
      </c>
      <c r="F1365" s="385">
        <v>6.5787069999999998E-4</v>
      </c>
      <c r="G1365" s="4" t="s">
        <v>1093</v>
      </c>
      <c r="H1365" s="99">
        <v>-0.10944294</v>
      </c>
      <c r="I1365" s="217">
        <v>6.0984250000000004E-4</v>
      </c>
    </row>
    <row r="1366" spans="1:9" ht="33.75" customHeight="1" x14ac:dyDescent="0.2">
      <c r="A1366" s="94" t="s">
        <v>2485</v>
      </c>
      <c r="B1366" s="408" t="s">
        <v>5794</v>
      </c>
      <c r="C1366" s="111">
        <v>4.5977011499999998E-2</v>
      </c>
      <c r="D1366" s="4" t="s">
        <v>1093</v>
      </c>
      <c r="E1366" s="335">
        <v>82</v>
      </c>
      <c r="F1366" s="385">
        <v>4.9696355000000003E-6</v>
      </c>
      <c r="G1366" s="4" t="s">
        <v>1093</v>
      </c>
      <c r="H1366" s="99">
        <v>-9.8901099000000006E-2</v>
      </c>
      <c r="I1366" s="217">
        <v>4.1143798000000004E-6</v>
      </c>
    </row>
    <row r="1367" spans="1:9" ht="33.75" customHeight="1" x14ac:dyDescent="0.2">
      <c r="A1367" s="94" t="s">
        <v>2486</v>
      </c>
      <c r="B1367" s="408" t="s">
        <v>5795</v>
      </c>
      <c r="C1367" s="111">
        <v>-0.45</v>
      </c>
      <c r="D1367" s="4" t="s">
        <v>1093</v>
      </c>
      <c r="E1367" s="335">
        <v>18</v>
      </c>
      <c r="F1367" s="385">
        <v>1.0908955999999999E-6</v>
      </c>
      <c r="G1367" s="4" t="s">
        <v>1093</v>
      </c>
      <c r="H1367" s="99">
        <v>0.63636363640000004</v>
      </c>
      <c r="I1367" s="217">
        <v>-3.200073E-6</v>
      </c>
    </row>
    <row r="1368" spans="1:9" ht="33.75" customHeight="1" x14ac:dyDescent="0.2">
      <c r="A1368" s="94" t="s">
        <v>2487</v>
      </c>
      <c r="B1368" s="408" t="s">
        <v>5796</v>
      </c>
      <c r="C1368" s="111">
        <v>2</v>
      </c>
      <c r="D1368" s="4" t="s">
        <v>1093</v>
      </c>
      <c r="E1368" s="335" t="s">
        <v>6906</v>
      </c>
      <c r="F1368" s="385">
        <v>6.0605310999999996E-8</v>
      </c>
      <c r="G1368" s="4" t="s">
        <v>1093</v>
      </c>
      <c r="H1368" s="99">
        <v>-0.66666666699999999</v>
      </c>
      <c r="I1368" s="217">
        <v>9.1430661000000002E-7</v>
      </c>
    </row>
    <row r="1369" spans="1:9" ht="33.75" customHeight="1" x14ac:dyDescent="0.2">
      <c r="A1369" s="94" t="s">
        <v>2488</v>
      </c>
      <c r="B1369" s="408" t="s">
        <v>5797</v>
      </c>
      <c r="C1369" s="111">
        <v>4.0832851400000002E-2</v>
      </c>
      <c r="D1369" s="4" t="s">
        <v>1093</v>
      </c>
      <c r="E1369" s="335">
        <v>8184</v>
      </c>
      <c r="F1369" s="385">
        <v>4.959939E-4</v>
      </c>
      <c r="G1369" s="4" t="s">
        <v>1093</v>
      </c>
      <c r="H1369" s="99">
        <v>-9.0464548000000006E-2</v>
      </c>
      <c r="I1369" s="217">
        <v>3.7212280000000001E-4</v>
      </c>
    </row>
    <row r="1370" spans="1:9" ht="33.75" customHeight="1" x14ac:dyDescent="0.2">
      <c r="A1370" s="94" t="s">
        <v>2489</v>
      </c>
      <c r="B1370" s="408" t="s">
        <v>5798</v>
      </c>
      <c r="C1370" s="111">
        <v>-4.6875E-2</v>
      </c>
      <c r="D1370" s="4" t="s">
        <v>1093</v>
      </c>
      <c r="E1370" s="335">
        <v>283</v>
      </c>
      <c r="F1370" s="385">
        <v>1.71513E-5</v>
      </c>
      <c r="G1370" s="4" t="s">
        <v>1093</v>
      </c>
      <c r="H1370" s="99">
        <v>-0.226775956</v>
      </c>
      <c r="I1370" s="217">
        <v>3.7943700000000001E-5</v>
      </c>
    </row>
    <row r="1371" spans="1:9" ht="33.75" customHeight="1" x14ac:dyDescent="0.2">
      <c r="A1371" s="94" t="s">
        <v>2490</v>
      </c>
      <c r="B1371" s="408" t="s">
        <v>5799</v>
      </c>
      <c r="C1371" s="111">
        <v>6.1696658100000003E-2</v>
      </c>
      <c r="D1371" s="4" t="s">
        <v>1093</v>
      </c>
      <c r="E1371" s="335">
        <v>352</v>
      </c>
      <c r="F1371" s="385">
        <v>2.1333100000000001E-5</v>
      </c>
      <c r="G1371" s="4" t="s">
        <v>1093</v>
      </c>
      <c r="H1371" s="99">
        <v>-0.14769975799999999</v>
      </c>
      <c r="I1371" s="217">
        <v>2.7886400000000001E-5</v>
      </c>
    </row>
    <row r="1372" spans="1:9" ht="33.75" customHeight="1" x14ac:dyDescent="0.2">
      <c r="A1372" s="94" t="s">
        <v>2491</v>
      </c>
      <c r="B1372" s="408" t="s">
        <v>5800</v>
      </c>
      <c r="C1372" s="111">
        <v>-1.2531328E-2</v>
      </c>
      <c r="D1372" s="4" t="s">
        <v>1093</v>
      </c>
      <c r="E1372" s="335">
        <v>408</v>
      </c>
      <c r="F1372" s="385">
        <v>2.4726999999999999E-5</v>
      </c>
      <c r="G1372" s="4" t="s">
        <v>1093</v>
      </c>
      <c r="H1372" s="99">
        <v>3.5532994900000003E-2</v>
      </c>
      <c r="I1372" s="217">
        <v>-6.4001459999999999E-6</v>
      </c>
    </row>
    <row r="1373" spans="1:9" ht="22.5" customHeight="1" x14ac:dyDescent="0.2">
      <c r="A1373" s="94" t="s">
        <v>2492</v>
      </c>
      <c r="B1373" s="408" t="s">
        <v>5801</v>
      </c>
      <c r="C1373" s="111">
        <v>4.4282744300000003E-2</v>
      </c>
      <c r="D1373" s="4" t="s">
        <v>1093</v>
      </c>
      <c r="E1373" s="335">
        <v>4485</v>
      </c>
      <c r="F1373" s="385">
        <v>2.718148E-4</v>
      </c>
      <c r="G1373" s="4" t="s">
        <v>1093</v>
      </c>
      <c r="H1373" s="99">
        <v>-0.107107306</v>
      </c>
      <c r="I1373" s="217">
        <v>2.4594850000000002E-4</v>
      </c>
    </row>
    <row r="1374" spans="1:9" ht="22.5" customHeight="1" x14ac:dyDescent="0.2">
      <c r="A1374" s="94" t="s">
        <v>2493</v>
      </c>
      <c r="B1374" s="408" t="s">
        <v>5802</v>
      </c>
      <c r="C1374" s="111">
        <v>-0.156626506</v>
      </c>
      <c r="D1374" s="4" t="s">
        <v>1093</v>
      </c>
      <c r="E1374" s="335">
        <v>134</v>
      </c>
      <c r="F1374" s="385">
        <v>8.1211117000000006E-6</v>
      </c>
      <c r="G1374" s="4" t="s">
        <v>1093</v>
      </c>
      <c r="H1374" s="99">
        <v>-4.2857143E-2</v>
      </c>
      <c r="I1374" s="217">
        <v>2.7429197999999999E-6</v>
      </c>
    </row>
    <row r="1375" spans="1:9" ht="22.5" customHeight="1" x14ac:dyDescent="0.2">
      <c r="A1375" s="94" t="s">
        <v>2494</v>
      </c>
      <c r="B1375" s="408" t="s">
        <v>5803</v>
      </c>
      <c r="C1375" s="111">
        <v>4.9528301900000002E-2</v>
      </c>
      <c r="D1375" s="4" t="s">
        <v>1093</v>
      </c>
      <c r="E1375" s="335">
        <v>364</v>
      </c>
      <c r="F1375" s="385">
        <v>2.20603E-5</v>
      </c>
      <c r="G1375" s="4" t="s">
        <v>1093</v>
      </c>
      <c r="H1375" s="99">
        <v>-0.18202247199999999</v>
      </c>
      <c r="I1375" s="217">
        <v>3.7029400000000002E-5</v>
      </c>
    </row>
    <row r="1376" spans="1:9" ht="22.5" customHeight="1" x14ac:dyDescent="0.2">
      <c r="A1376" s="94" t="s">
        <v>2495</v>
      </c>
      <c r="B1376" s="408" t="s">
        <v>5804</v>
      </c>
      <c r="C1376" s="111">
        <v>0.26315789470000001</v>
      </c>
      <c r="D1376" s="4" t="s">
        <v>1093</v>
      </c>
      <c r="E1376" s="335">
        <v>19</v>
      </c>
      <c r="F1376" s="385">
        <v>1.1515009E-6</v>
      </c>
      <c r="G1376" s="4" t="s">
        <v>1093</v>
      </c>
      <c r="H1376" s="99">
        <v>-0.20833333300000001</v>
      </c>
      <c r="I1376" s="217">
        <v>2.2857664999999998E-6</v>
      </c>
    </row>
    <row r="1377" spans="1:9" ht="22.5" customHeight="1" x14ac:dyDescent="0.2">
      <c r="A1377" s="94" t="s">
        <v>2496</v>
      </c>
      <c r="B1377" s="408" t="s">
        <v>5805</v>
      </c>
      <c r="C1377" s="111">
        <v>2.3104265400000001E-2</v>
      </c>
      <c r="D1377" s="4" t="s">
        <v>1093</v>
      </c>
      <c r="E1377" s="335">
        <v>1619</v>
      </c>
      <c r="F1377" s="385">
        <v>9.8120000000000002E-5</v>
      </c>
      <c r="G1377" s="4" t="s">
        <v>1093</v>
      </c>
      <c r="H1377" s="99">
        <v>-6.2536190000000005E-2</v>
      </c>
      <c r="I1377" s="217">
        <v>4.9372600000000002E-5</v>
      </c>
    </row>
    <row r="1378" spans="1:9" ht="22.5" customHeight="1" x14ac:dyDescent="0.2">
      <c r="A1378" s="94" t="s">
        <v>2497</v>
      </c>
      <c r="B1378" s="408" t="s">
        <v>5806</v>
      </c>
      <c r="C1378" s="111">
        <v>-0.29651162800000003</v>
      </c>
      <c r="D1378" s="4" t="s">
        <v>1093</v>
      </c>
      <c r="E1378" s="335">
        <v>108</v>
      </c>
      <c r="F1378" s="385">
        <v>6.5453736E-6</v>
      </c>
      <c r="G1378" s="4" t="s">
        <v>1093</v>
      </c>
      <c r="H1378" s="99">
        <v>-0.107438017</v>
      </c>
      <c r="I1378" s="217">
        <v>5.9429929999999997E-6</v>
      </c>
    </row>
    <row r="1379" spans="1:9" ht="22.5" customHeight="1" x14ac:dyDescent="0.2">
      <c r="A1379" s="94" t="s">
        <v>2498</v>
      </c>
      <c r="B1379" s="408" t="s">
        <v>5807</v>
      </c>
      <c r="C1379" s="111">
        <v>-5.3124999999999999E-2</v>
      </c>
      <c r="D1379" s="4" t="s">
        <v>1093</v>
      </c>
      <c r="E1379" s="335">
        <v>255</v>
      </c>
      <c r="F1379" s="385">
        <v>1.5454399999999999E-5</v>
      </c>
      <c r="G1379" s="4" t="s">
        <v>1093</v>
      </c>
      <c r="H1379" s="99">
        <v>-0.158415842</v>
      </c>
      <c r="I1379" s="217">
        <v>2.1943400000000001E-5</v>
      </c>
    </row>
    <row r="1380" spans="1:9" ht="22.5" customHeight="1" x14ac:dyDescent="0.2">
      <c r="A1380" s="94" t="s">
        <v>2499</v>
      </c>
      <c r="B1380" s="408" t="s">
        <v>5808</v>
      </c>
      <c r="C1380" s="111">
        <v>-0.33333333300000001</v>
      </c>
      <c r="D1380" s="4" t="s">
        <v>1093</v>
      </c>
      <c r="E1380" s="335">
        <v>12</v>
      </c>
      <c r="F1380" s="385">
        <v>7.2726373999999998E-7</v>
      </c>
      <c r="G1380" s="4" t="s">
        <v>1093</v>
      </c>
      <c r="H1380" s="99">
        <v>0.2</v>
      </c>
      <c r="I1380" s="217">
        <v>-9.1430659999999999E-7</v>
      </c>
    </row>
    <row r="1381" spans="1:9" ht="22.5" customHeight="1" x14ac:dyDescent="0.2">
      <c r="A1381" s="94" t="s">
        <v>2500</v>
      </c>
      <c r="B1381" s="408" t="s">
        <v>5809</v>
      </c>
      <c r="C1381" s="111">
        <v>-4.0540540999999999E-2</v>
      </c>
      <c r="D1381" s="4" t="s">
        <v>1093</v>
      </c>
      <c r="E1381" s="335">
        <v>236</v>
      </c>
      <c r="F1381" s="385">
        <v>1.43029E-5</v>
      </c>
      <c r="G1381" s="4" t="s">
        <v>1093</v>
      </c>
      <c r="H1381" s="99">
        <v>-0.16901408500000001</v>
      </c>
      <c r="I1381" s="217">
        <v>2.1943400000000001E-5</v>
      </c>
    </row>
    <row r="1382" spans="1:9" ht="22.5" customHeight="1" x14ac:dyDescent="0.2">
      <c r="A1382" s="94" t="s">
        <v>2501</v>
      </c>
      <c r="B1382" s="408" t="s">
        <v>5810</v>
      </c>
      <c r="C1382" s="111">
        <v>-0.134099617</v>
      </c>
      <c r="D1382" s="4" t="s">
        <v>1093</v>
      </c>
      <c r="E1382" s="335">
        <v>234</v>
      </c>
      <c r="F1382" s="385">
        <v>1.41816E-5</v>
      </c>
      <c r="G1382" s="4" t="s">
        <v>1093</v>
      </c>
      <c r="H1382" s="99">
        <v>3.5398230099999997E-2</v>
      </c>
      <c r="I1382" s="217">
        <v>-3.6572260000000002E-6</v>
      </c>
    </row>
    <row r="1383" spans="1:9" ht="22.5" customHeight="1" x14ac:dyDescent="0.2">
      <c r="A1383" s="94" t="s">
        <v>2502</v>
      </c>
      <c r="B1383" s="408" t="s">
        <v>5811</v>
      </c>
      <c r="C1383" s="111">
        <v>-5.6047197999999999E-2</v>
      </c>
      <c r="D1383" s="4" t="s">
        <v>1093</v>
      </c>
      <c r="E1383" s="335">
        <v>310</v>
      </c>
      <c r="F1383" s="385">
        <v>1.8787599999999999E-5</v>
      </c>
      <c r="G1383" s="4" t="s">
        <v>1093</v>
      </c>
      <c r="H1383" s="99">
        <v>-3.125E-2</v>
      </c>
      <c r="I1383" s="217">
        <v>4.5715331000000004E-6</v>
      </c>
    </row>
    <row r="1384" spans="1:9" ht="22.5" customHeight="1" x14ac:dyDescent="0.2">
      <c r="A1384" s="94" t="s">
        <v>2503</v>
      </c>
      <c r="B1384" s="408" t="s">
        <v>5812</v>
      </c>
      <c r="C1384" s="111">
        <v>-2.1097046000000001E-2</v>
      </c>
      <c r="D1384" s="4" t="s">
        <v>1093</v>
      </c>
      <c r="E1384" s="335">
        <v>254</v>
      </c>
      <c r="F1384" s="385">
        <v>1.5393700000000001E-5</v>
      </c>
      <c r="G1384" s="4" t="s">
        <v>1093</v>
      </c>
      <c r="H1384" s="99">
        <v>9.4827586199999994E-2</v>
      </c>
      <c r="I1384" s="217">
        <v>-1.0057E-5</v>
      </c>
    </row>
    <row r="1385" spans="1:9" ht="33.75" customHeight="1" x14ac:dyDescent="0.2">
      <c r="A1385" s="94" t="s">
        <v>2504</v>
      </c>
      <c r="B1385" s="408" t="s">
        <v>5813</v>
      </c>
      <c r="C1385" s="111">
        <v>6.3348416300000002E-2</v>
      </c>
      <c r="D1385" s="4" t="s">
        <v>1093</v>
      </c>
      <c r="E1385" s="335">
        <v>744</v>
      </c>
      <c r="F1385" s="385">
        <v>4.5090399999999998E-5</v>
      </c>
      <c r="G1385" s="4" t="s">
        <v>1093</v>
      </c>
      <c r="H1385" s="99">
        <v>5.5319148899999997E-2</v>
      </c>
      <c r="I1385" s="217">
        <v>-1.7829000000000002E-5</v>
      </c>
    </row>
    <row r="1386" spans="1:9" ht="33.75" customHeight="1" x14ac:dyDescent="0.2">
      <c r="A1386" s="94" t="s">
        <v>2505</v>
      </c>
      <c r="B1386" s="408" t="s">
        <v>5814</v>
      </c>
      <c r="C1386" s="111">
        <v>-6.4676617000000006E-2</v>
      </c>
      <c r="D1386" s="4" t="s">
        <v>1093</v>
      </c>
      <c r="E1386" s="335">
        <v>4744</v>
      </c>
      <c r="F1386" s="385">
        <v>2.8751159999999999E-4</v>
      </c>
      <c r="G1386" s="4" t="s">
        <v>1093</v>
      </c>
      <c r="H1386" s="99">
        <v>-0.185998627</v>
      </c>
      <c r="I1386" s="217">
        <v>4.9555420000000001E-4</v>
      </c>
    </row>
    <row r="1387" spans="1:9" ht="33.75" customHeight="1" x14ac:dyDescent="0.2">
      <c r="A1387" s="94" t="s">
        <v>2506</v>
      </c>
      <c r="B1387" s="408" t="s">
        <v>5815</v>
      </c>
      <c r="C1387" s="111">
        <v>-1.1781867E-2</v>
      </c>
      <c r="D1387" s="4" t="s">
        <v>1093</v>
      </c>
      <c r="E1387" s="335">
        <v>7337</v>
      </c>
      <c r="F1387" s="385">
        <v>4.4466120000000002E-4</v>
      </c>
      <c r="G1387" s="4" t="s">
        <v>1093</v>
      </c>
      <c r="H1387" s="99">
        <v>-0.16691268300000001</v>
      </c>
      <c r="I1387" s="217">
        <v>6.7201540000000001E-4</v>
      </c>
    </row>
    <row r="1388" spans="1:9" ht="33.75" customHeight="1" x14ac:dyDescent="0.2">
      <c r="A1388" s="94" t="s">
        <v>2507</v>
      </c>
      <c r="B1388" s="408" t="s">
        <v>5816</v>
      </c>
      <c r="C1388" s="111">
        <v>3.4801630700000002E-2</v>
      </c>
      <c r="D1388" s="4" t="s">
        <v>1093</v>
      </c>
      <c r="E1388" s="335">
        <v>9191</v>
      </c>
      <c r="F1388" s="385">
        <v>5.5702340000000005E-4</v>
      </c>
      <c r="G1388" s="4" t="s">
        <v>1093</v>
      </c>
      <c r="H1388" s="99">
        <v>-0.116844432</v>
      </c>
      <c r="I1388" s="217">
        <v>5.5589840000000001E-4</v>
      </c>
    </row>
    <row r="1389" spans="1:9" ht="33.75" customHeight="1" x14ac:dyDescent="0.2">
      <c r="A1389" s="94" t="s">
        <v>2508</v>
      </c>
      <c r="B1389" s="408" t="s">
        <v>5817</v>
      </c>
      <c r="C1389" s="111">
        <v>5.84615385E-2</v>
      </c>
      <c r="D1389" s="4" t="s">
        <v>1093</v>
      </c>
      <c r="E1389" s="335">
        <v>2162</v>
      </c>
      <c r="F1389" s="385">
        <v>1.3102869999999999E-4</v>
      </c>
      <c r="G1389" s="4" t="s">
        <v>1093</v>
      </c>
      <c r="H1389" s="99">
        <v>-0.102159468</v>
      </c>
      <c r="I1389" s="217">
        <v>1.124597E-4</v>
      </c>
    </row>
    <row r="1390" spans="1:9" ht="33.75" customHeight="1" x14ac:dyDescent="0.2">
      <c r="A1390" s="94" t="s">
        <v>2509</v>
      </c>
      <c r="B1390" s="408" t="s">
        <v>5818</v>
      </c>
      <c r="C1390" s="111">
        <v>0.1726739313</v>
      </c>
      <c r="D1390" s="4" t="s">
        <v>1093</v>
      </c>
      <c r="E1390" s="335">
        <v>6756</v>
      </c>
      <c r="F1390" s="385">
        <v>4.094495E-4</v>
      </c>
      <c r="G1390" s="4" t="s">
        <v>1093</v>
      </c>
      <c r="H1390" s="99">
        <v>-3.4167261999999997E-2</v>
      </c>
      <c r="I1390" s="217">
        <v>1.0925960000000001E-4</v>
      </c>
    </row>
    <row r="1391" spans="1:9" x14ac:dyDescent="0.2">
      <c r="A1391" s="94" t="s">
        <v>2510</v>
      </c>
      <c r="B1391" s="408" t="s">
        <v>5819</v>
      </c>
      <c r="C1391" s="111">
        <v>1.75377265E-2</v>
      </c>
      <c r="D1391" s="4" t="s">
        <v>1093</v>
      </c>
      <c r="E1391" s="335">
        <v>15992</v>
      </c>
      <c r="F1391" s="385">
        <v>9.6920009999999996E-4</v>
      </c>
      <c r="G1391" s="4" t="s">
        <v>1093</v>
      </c>
      <c r="H1391" s="99">
        <v>-8.4287678000000005E-2</v>
      </c>
      <c r="I1391" s="217">
        <v>6.7292969999999998E-4</v>
      </c>
    </row>
    <row r="1392" spans="1:9" x14ac:dyDescent="0.2">
      <c r="A1392" s="94" t="s">
        <v>2511</v>
      </c>
      <c r="B1392" s="408" t="s">
        <v>5820</v>
      </c>
      <c r="C1392" s="111">
        <v>-1.1781338000000001E-2</v>
      </c>
      <c r="D1392" s="4" t="s">
        <v>1093</v>
      </c>
      <c r="E1392" s="335">
        <v>5525</v>
      </c>
      <c r="F1392" s="385">
        <v>3.3484429999999999E-4</v>
      </c>
      <c r="G1392" s="4" t="s">
        <v>1093</v>
      </c>
      <c r="H1392" s="99">
        <v>-0.121761246</v>
      </c>
      <c r="I1392" s="217">
        <v>3.5017940000000002E-4</v>
      </c>
    </row>
    <row r="1393" spans="1:9" x14ac:dyDescent="0.2">
      <c r="A1393" s="94" t="s">
        <v>2512</v>
      </c>
      <c r="B1393" s="408" t="s">
        <v>5821</v>
      </c>
      <c r="C1393" s="111">
        <v>7.6839464900000001E-2</v>
      </c>
      <c r="D1393" s="4" t="s">
        <v>1093</v>
      </c>
      <c r="E1393" s="335">
        <v>11972</v>
      </c>
      <c r="F1393" s="385">
        <v>7.2556680000000003E-4</v>
      </c>
      <c r="G1393" s="4" t="s">
        <v>1093</v>
      </c>
      <c r="H1393" s="99">
        <v>-7.0424721999999995E-2</v>
      </c>
      <c r="I1393" s="217">
        <v>4.14638E-4</v>
      </c>
    </row>
    <row r="1394" spans="1:9" x14ac:dyDescent="0.2">
      <c r="A1394" s="94" t="s">
        <v>2513</v>
      </c>
      <c r="B1394" s="408" t="s">
        <v>5822</v>
      </c>
      <c r="C1394" s="111">
        <v>0.14182194619999999</v>
      </c>
      <c r="D1394" s="4" t="s">
        <v>1093</v>
      </c>
      <c r="E1394" s="335">
        <v>1028</v>
      </c>
      <c r="F1394" s="385">
        <v>6.2302299999999995E-5</v>
      </c>
      <c r="G1394" s="4" t="s">
        <v>1093</v>
      </c>
      <c r="H1394" s="99">
        <v>-6.7996373999999998E-2</v>
      </c>
      <c r="I1394" s="217">
        <v>3.4286499999999998E-5</v>
      </c>
    </row>
    <row r="1395" spans="1:9" ht="22.5" customHeight="1" x14ac:dyDescent="0.2">
      <c r="A1395" s="94" t="s">
        <v>2514</v>
      </c>
      <c r="B1395" s="408" t="s">
        <v>5823</v>
      </c>
      <c r="C1395" s="111">
        <v>-3.1652360999999997E-2</v>
      </c>
      <c r="D1395" s="4" t="s">
        <v>1093</v>
      </c>
      <c r="E1395" s="335">
        <v>4888</v>
      </c>
      <c r="F1395" s="385">
        <v>2.9623879999999999E-4</v>
      </c>
      <c r="G1395" s="4" t="s">
        <v>1093</v>
      </c>
      <c r="H1395" s="99">
        <v>-0.32299169</v>
      </c>
      <c r="I1395" s="217">
        <v>1.0660814999999999E-3</v>
      </c>
    </row>
    <row r="1396" spans="1:9" ht="22.5" customHeight="1" x14ac:dyDescent="0.2">
      <c r="A1396" s="94" t="s">
        <v>2515</v>
      </c>
      <c r="B1396" s="408" t="s">
        <v>5824</v>
      </c>
      <c r="C1396" s="111">
        <v>-9.6431999999999996E-4</v>
      </c>
      <c r="D1396" s="4" t="s">
        <v>1093</v>
      </c>
      <c r="E1396" s="335">
        <v>2919</v>
      </c>
      <c r="F1396" s="385">
        <v>1.7690690000000001E-4</v>
      </c>
      <c r="G1396" s="4" t="s">
        <v>1093</v>
      </c>
      <c r="H1396" s="99">
        <v>-0.29560810799999998</v>
      </c>
      <c r="I1396" s="217">
        <v>5.6001279999999998E-4</v>
      </c>
    </row>
    <row r="1397" spans="1:9" ht="22.5" customHeight="1" x14ac:dyDescent="0.2">
      <c r="A1397" s="94" t="s">
        <v>2516</v>
      </c>
      <c r="B1397" s="408" t="s">
        <v>5825</v>
      </c>
      <c r="C1397" s="111">
        <v>4.0719196200000002E-2</v>
      </c>
      <c r="D1397" s="4" t="s">
        <v>1093</v>
      </c>
      <c r="E1397" s="335">
        <v>1445</v>
      </c>
      <c r="F1397" s="385">
        <v>8.7574699999999993E-5</v>
      </c>
      <c r="G1397" s="4" t="s">
        <v>1093</v>
      </c>
      <c r="H1397" s="99">
        <v>-0.265752033</v>
      </c>
      <c r="I1397" s="217">
        <v>2.3909119999999999E-4</v>
      </c>
    </row>
    <row r="1398" spans="1:9" ht="22.5" customHeight="1" x14ac:dyDescent="0.2">
      <c r="A1398" s="94" t="s">
        <v>2517</v>
      </c>
      <c r="B1398" s="408" t="s">
        <v>5826</v>
      </c>
      <c r="C1398" s="111">
        <v>5.3763440900000001E-2</v>
      </c>
      <c r="D1398" s="4" t="s">
        <v>1093</v>
      </c>
      <c r="E1398" s="335">
        <v>77</v>
      </c>
      <c r="F1398" s="385">
        <v>4.666609E-6</v>
      </c>
      <c r="G1398" s="4" t="s">
        <v>1093</v>
      </c>
      <c r="H1398" s="99">
        <v>-0.21428571399999999</v>
      </c>
      <c r="I1398" s="217">
        <v>9.6002194000000001E-6</v>
      </c>
    </row>
    <row r="1399" spans="1:9" ht="22.5" customHeight="1" x14ac:dyDescent="0.2">
      <c r="A1399" s="94" t="s">
        <v>2518</v>
      </c>
      <c r="B1399" s="408" t="s">
        <v>5827</v>
      </c>
      <c r="C1399" s="111">
        <v>-4.565052E-2</v>
      </c>
      <c r="D1399" s="4" t="s">
        <v>1093</v>
      </c>
      <c r="E1399" s="335">
        <v>2989</v>
      </c>
      <c r="F1399" s="385">
        <v>1.8114929999999999E-4</v>
      </c>
      <c r="G1399" s="4" t="s">
        <v>1093</v>
      </c>
      <c r="H1399" s="99">
        <v>-0.20568695200000001</v>
      </c>
      <c r="I1399" s="217">
        <v>3.5383670000000003E-4</v>
      </c>
    </row>
    <row r="1400" spans="1:9" x14ac:dyDescent="0.2">
      <c r="A1400" s="94" t="s">
        <v>2519</v>
      </c>
      <c r="B1400" s="408" t="s">
        <v>5828</v>
      </c>
      <c r="C1400" s="111">
        <v>-0.101245182</v>
      </c>
      <c r="D1400" s="4" t="s">
        <v>1093</v>
      </c>
      <c r="E1400" s="335">
        <v>4349</v>
      </c>
      <c r="F1400" s="385">
        <v>2.6357250000000001E-4</v>
      </c>
      <c r="G1400" s="4" t="s">
        <v>1093</v>
      </c>
      <c r="H1400" s="99">
        <v>-0.282698334</v>
      </c>
      <c r="I1400" s="217">
        <v>7.8356080000000004E-4</v>
      </c>
    </row>
    <row r="1401" spans="1:9" x14ac:dyDescent="0.2">
      <c r="A1401" s="94" t="s">
        <v>2520</v>
      </c>
      <c r="B1401" s="408" t="s">
        <v>5829</v>
      </c>
      <c r="C1401" s="111">
        <v>-6.0758337000000003E-2</v>
      </c>
      <c r="D1401" s="4" t="s">
        <v>1093</v>
      </c>
      <c r="E1401" s="335">
        <v>2982</v>
      </c>
      <c r="F1401" s="385">
        <v>1.8072499999999999E-4</v>
      </c>
      <c r="G1401" s="4" t="s">
        <v>1093</v>
      </c>
      <c r="H1401" s="99">
        <v>-0.27480544699999998</v>
      </c>
      <c r="I1401" s="217">
        <v>5.165832E-4</v>
      </c>
    </row>
    <row r="1402" spans="1:9" x14ac:dyDescent="0.2">
      <c r="A1402" s="94" t="s">
        <v>2521</v>
      </c>
      <c r="B1402" s="408" t="s">
        <v>5830</v>
      </c>
      <c r="C1402" s="111">
        <v>1.2914587599999999E-2</v>
      </c>
      <c r="D1402" s="4" t="s">
        <v>1093</v>
      </c>
      <c r="E1402" s="335">
        <v>2716</v>
      </c>
      <c r="F1402" s="385">
        <v>1.64604E-4</v>
      </c>
      <c r="G1402" s="4" t="s">
        <v>1093</v>
      </c>
      <c r="H1402" s="99">
        <v>-0.212981744</v>
      </c>
      <c r="I1402" s="217">
        <v>3.3600770000000001E-4</v>
      </c>
    </row>
    <row r="1403" spans="1:9" x14ac:dyDescent="0.2">
      <c r="A1403" s="94" t="s">
        <v>2522</v>
      </c>
      <c r="B1403" s="408" t="s">
        <v>5831</v>
      </c>
      <c r="C1403" s="111">
        <v>0.36434108529999998</v>
      </c>
      <c r="D1403" s="4" t="s">
        <v>1093</v>
      </c>
      <c r="E1403" s="335">
        <v>128</v>
      </c>
      <c r="F1403" s="385">
        <v>7.7574798000000003E-6</v>
      </c>
      <c r="G1403" s="4" t="s">
        <v>1093</v>
      </c>
      <c r="H1403" s="99">
        <v>-0.27272727299999999</v>
      </c>
      <c r="I1403" s="217">
        <v>2.1943400000000001E-5</v>
      </c>
    </row>
    <row r="1404" spans="1:9" x14ac:dyDescent="0.2">
      <c r="A1404" s="94" t="s">
        <v>2523</v>
      </c>
      <c r="B1404" s="408" t="s">
        <v>5832</v>
      </c>
      <c r="C1404" s="111">
        <v>3.3974421599999999E-2</v>
      </c>
      <c r="D1404" s="4" t="s">
        <v>1093</v>
      </c>
      <c r="E1404" s="335">
        <v>8615</v>
      </c>
      <c r="F1404" s="385">
        <v>5.2211480000000001E-4</v>
      </c>
      <c r="G1404" s="4" t="s">
        <v>1093</v>
      </c>
      <c r="H1404" s="99">
        <v>-0.186573506</v>
      </c>
      <c r="I1404" s="217">
        <v>9.0333489999999998E-4</v>
      </c>
    </row>
    <row r="1405" spans="1:9" ht="22.5" customHeight="1" x14ac:dyDescent="0.2">
      <c r="A1405" s="94" t="s">
        <v>2524</v>
      </c>
      <c r="B1405" s="408" t="s">
        <v>5833</v>
      </c>
      <c r="C1405" s="111">
        <v>-7.7751089999999995E-2</v>
      </c>
      <c r="D1405" s="4" t="s">
        <v>1093</v>
      </c>
      <c r="E1405" s="335">
        <v>7552</v>
      </c>
      <c r="F1405" s="385">
        <v>4.5769130000000003E-4</v>
      </c>
      <c r="G1405" s="4" t="s">
        <v>1093</v>
      </c>
      <c r="H1405" s="99">
        <v>-0.271534677</v>
      </c>
      <c r="I1405" s="217">
        <v>1.2868866000000001E-3</v>
      </c>
    </row>
    <row r="1406" spans="1:9" ht="22.5" customHeight="1" x14ac:dyDescent="0.2">
      <c r="A1406" s="94" t="s">
        <v>2525</v>
      </c>
      <c r="B1406" s="408" t="s">
        <v>5834</v>
      </c>
      <c r="C1406" s="111">
        <v>-2.7091135999999998E-2</v>
      </c>
      <c r="D1406" s="4" t="s">
        <v>1093</v>
      </c>
      <c r="E1406" s="335">
        <v>5852</v>
      </c>
      <c r="F1406" s="385">
        <v>3.5466229999999999E-4</v>
      </c>
      <c r="G1406" s="4" t="s">
        <v>1093</v>
      </c>
      <c r="H1406" s="99">
        <v>-0.24906967799999999</v>
      </c>
      <c r="I1406" s="217">
        <v>8.8733460000000003E-4</v>
      </c>
    </row>
    <row r="1407" spans="1:9" ht="22.5" customHeight="1" x14ac:dyDescent="0.2">
      <c r="A1407" s="94" t="s">
        <v>2526</v>
      </c>
      <c r="B1407" s="408" t="s">
        <v>5835</v>
      </c>
      <c r="C1407" s="111">
        <v>1.0564334099999999E-2</v>
      </c>
      <c r="D1407" s="4" t="s">
        <v>1093</v>
      </c>
      <c r="E1407" s="335">
        <v>8883</v>
      </c>
      <c r="F1407" s="385">
        <v>5.3835700000000005E-4</v>
      </c>
      <c r="G1407" s="4" t="s">
        <v>1093</v>
      </c>
      <c r="H1407" s="99">
        <v>-0.20630807700000001</v>
      </c>
      <c r="I1407" s="217">
        <v>1.0555670000000001E-3</v>
      </c>
    </row>
    <row r="1408" spans="1:9" ht="22.5" customHeight="1" x14ac:dyDescent="0.2">
      <c r="A1408" s="94" t="s">
        <v>2527</v>
      </c>
      <c r="B1408" s="408" t="s">
        <v>5836</v>
      </c>
      <c r="C1408" s="111">
        <v>6.6666666700000002E-2</v>
      </c>
      <c r="D1408" s="4" t="s">
        <v>1093</v>
      </c>
      <c r="E1408" s="335">
        <v>597</v>
      </c>
      <c r="F1408" s="385">
        <v>3.6181399999999999E-5</v>
      </c>
      <c r="G1408" s="4" t="s">
        <v>1093</v>
      </c>
      <c r="H1408" s="99">
        <v>-8.9939024000000006E-2</v>
      </c>
      <c r="I1408" s="217">
        <v>2.6971999999999999E-5</v>
      </c>
    </row>
    <row r="1409" spans="1:9" ht="22.5" customHeight="1" x14ac:dyDescent="0.2">
      <c r="A1409" s="94" t="s">
        <v>2528</v>
      </c>
      <c r="B1409" s="408" t="s">
        <v>5837</v>
      </c>
      <c r="C1409" s="111">
        <v>-3.0422460000000002E-3</v>
      </c>
      <c r="D1409" s="4" t="s">
        <v>1093</v>
      </c>
      <c r="E1409" s="335">
        <v>23801</v>
      </c>
      <c r="F1409" s="385">
        <v>1.442467E-3</v>
      </c>
      <c r="G1409" s="4" t="s">
        <v>1093</v>
      </c>
      <c r="H1409" s="99">
        <v>-0.17466537200000001</v>
      </c>
      <c r="I1409" s="217">
        <v>2.3026812000000001E-3</v>
      </c>
    </row>
    <row r="1410" spans="1:9" ht="22.5" customHeight="1" x14ac:dyDescent="0.2">
      <c r="A1410" s="94" t="s">
        <v>2529</v>
      </c>
      <c r="B1410" s="408" t="s">
        <v>5838</v>
      </c>
      <c r="C1410" s="111">
        <v>-0.13045284600000001</v>
      </c>
      <c r="D1410" s="4" t="s">
        <v>1093</v>
      </c>
      <c r="E1410" s="335">
        <v>1463</v>
      </c>
      <c r="F1410" s="385">
        <v>8.8665599999999994E-5</v>
      </c>
      <c r="G1410" s="4" t="s">
        <v>1093</v>
      </c>
      <c r="H1410" s="99">
        <v>-0.30100334400000001</v>
      </c>
      <c r="I1410" s="217">
        <v>2.8800659999999998E-4</v>
      </c>
    </row>
    <row r="1411" spans="1:9" ht="22.5" customHeight="1" x14ac:dyDescent="0.2">
      <c r="A1411" s="94" t="s">
        <v>2530</v>
      </c>
      <c r="B1411" s="408" t="s">
        <v>5839</v>
      </c>
      <c r="C1411" s="111">
        <v>5.9151785700000001E-2</v>
      </c>
      <c r="D1411" s="4" t="s">
        <v>1093</v>
      </c>
      <c r="E1411" s="335">
        <v>585</v>
      </c>
      <c r="F1411" s="385">
        <v>3.5454100000000003E-5</v>
      </c>
      <c r="G1411" s="4" t="s">
        <v>1093</v>
      </c>
      <c r="H1411" s="99">
        <v>-0.38356164399999998</v>
      </c>
      <c r="I1411" s="217">
        <v>1.664038E-4</v>
      </c>
    </row>
    <row r="1412" spans="1:9" ht="22.5" customHeight="1" x14ac:dyDescent="0.2">
      <c r="A1412" s="94" t="s">
        <v>2531</v>
      </c>
      <c r="B1412" s="408" t="s">
        <v>5840</v>
      </c>
      <c r="C1412" s="111">
        <v>0.1339285714</v>
      </c>
      <c r="D1412" s="4" t="s">
        <v>1093</v>
      </c>
      <c r="E1412" s="335">
        <v>89</v>
      </c>
      <c r="F1412" s="385">
        <v>5.3938726999999998E-6</v>
      </c>
      <c r="G1412" s="4" t="s">
        <v>1093</v>
      </c>
      <c r="H1412" s="99">
        <v>-0.299212598</v>
      </c>
      <c r="I1412" s="217">
        <v>1.7371799999999999E-5</v>
      </c>
    </row>
    <row r="1413" spans="1:9" ht="22.5" customHeight="1" x14ac:dyDescent="0.2">
      <c r="A1413" s="94" t="s">
        <v>2532</v>
      </c>
      <c r="B1413" s="408" t="s">
        <v>5841</v>
      </c>
      <c r="C1413" s="111">
        <v>-0.33333333300000001</v>
      </c>
      <c r="D1413" s="4" t="s">
        <v>1093</v>
      </c>
      <c r="E1413" s="335" t="s">
        <v>6906</v>
      </c>
      <c r="F1413" s="385">
        <v>4.8484248999999997E-7</v>
      </c>
      <c r="G1413" s="4" t="s">
        <v>1093</v>
      </c>
      <c r="H1413" s="99">
        <v>0.33333333329999998</v>
      </c>
      <c r="I1413" s="217">
        <v>-9.1430659999999999E-7</v>
      </c>
    </row>
    <row r="1414" spans="1:9" ht="22.5" customHeight="1" x14ac:dyDescent="0.2">
      <c r="A1414" s="94" t="s">
        <v>2533</v>
      </c>
      <c r="B1414" s="408" t="s">
        <v>5842</v>
      </c>
      <c r="C1414" s="111">
        <v>3.8246268700000002E-2</v>
      </c>
      <c r="D1414" s="4" t="s">
        <v>1093</v>
      </c>
      <c r="E1414" s="335">
        <v>1913</v>
      </c>
      <c r="F1414" s="385">
        <v>1.15938E-4</v>
      </c>
      <c r="G1414" s="4" t="s">
        <v>1093</v>
      </c>
      <c r="H1414" s="99">
        <v>-0.14061096100000001</v>
      </c>
      <c r="I1414" s="217">
        <v>1.43089E-4</v>
      </c>
    </row>
    <row r="1415" spans="1:9" ht="33.75" customHeight="1" x14ac:dyDescent="0.2">
      <c r="A1415" s="94" t="s">
        <v>2534</v>
      </c>
      <c r="B1415" s="408" t="s">
        <v>5843</v>
      </c>
      <c r="C1415" s="111">
        <v>1.2903225799999999E-2</v>
      </c>
      <c r="D1415" s="4" t="s">
        <v>1093</v>
      </c>
      <c r="E1415" s="335">
        <v>1698</v>
      </c>
      <c r="F1415" s="385">
        <v>1.029078E-4</v>
      </c>
      <c r="G1415" s="4" t="s">
        <v>1093</v>
      </c>
      <c r="H1415" s="99">
        <v>-0.27898089199999998</v>
      </c>
      <c r="I1415" s="217">
        <v>3.0034970000000002E-4</v>
      </c>
    </row>
    <row r="1416" spans="1:9" ht="33.75" customHeight="1" x14ac:dyDescent="0.2">
      <c r="A1416" s="94" t="s">
        <v>2535</v>
      </c>
      <c r="B1416" s="408" t="s">
        <v>5844</v>
      </c>
      <c r="C1416" s="111">
        <v>4.4835414300000001E-2</v>
      </c>
      <c r="D1416" s="4" t="s">
        <v>1093</v>
      </c>
      <c r="E1416" s="335">
        <v>1533</v>
      </c>
      <c r="F1416" s="385">
        <v>9.2907900000000005E-5</v>
      </c>
      <c r="G1416" s="4" t="s">
        <v>1093</v>
      </c>
      <c r="H1416" s="99">
        <v>-0.16730038</v>
      </c>
      <c r="I1416" s="217">
        <v>1.4080319999999999E-4</v>
      </c>
    </row>
    <row r="1417" spans="1:9" ht="33.75" customHeight="1" x14ac:dyDescent="0.2">
      <c r="A1417" s="94" t="s">
        <v>2536</v>
      </c>
      <c r="B1417" s="408" t="s">
        <v>5845</v>
      </c>
      <c r="C1417" s="111">
        <v>4.76051402E-2</v>
      </c>
      <c r="D1417" s="4" t="s">
        <v>1093</v>
      </c>
      <c r="E1417" s="335">
        <v>2979</v>
      </c>
      <c r="F1417" s="385">
        <v>1.8054320000000001E-4</v>
      </c>
      <c r="G1417" s="4" t="s">
        <v>1093</v>
      </c>
      <c r="H1417" s="99">
        <v>-0.169500976</v>
      </c>
      <c r="I1417" s="217">
        <v>2.7794920000000001E-4</v>
      </c>
    </row>
    <row r="1418" spans="1:9" ht="33.75" customHeight="1" x14ac:dyDescent="0.2">
      <c r="A1418" s="94" t="s">
        <v>2537</v>
      </c>
      <c r="B1418" s="408" t="s">
        <v>5846</v>
      </c>
      <c r="C1418" s="111">
        <v>5.50435866E-2</v>
      </c>
      <c r="D1418" s="4" t="s">
        <v>1093</v>
      </c>
      <c r="E1418" s="335">
        <v>3761</v>
      </c>
      <c r="F1418" s="385">
        <v>2.279366E-4</v>
      </c>
      <c r="G1418" s="4" t="s">
        <v>1093</v>
      </c>
      <c r="H1418" s="99">
        <v>-0.11213408900000001</v>
      </c>
      <c r="I1418" s="217">
        <v>2.171478E-4</v>
      </c>
    </row>
    <row r="1419" spans="1:9" ht="33.75" customHeight="1" x14ac:dyDescent="0.2">
      <c r="A1419" s="94" t="s">
        <v>2538</v>
      </c>
      <c r="B1419" s="408" t="s">
        <v>5847</v>
      </c>
      <c r="C1419" s="111">
        <v>0.1217201166</v>
      </c>
      <c r="D1419" s="4" t="s">
        <v>1093</v>
      </c>
      <c r="E1419" s="335">
        <v>1339</v>
      </c>
      <c r="F1419" s="385">
        <v>8.1150500000000002E-5</v>
      </c>
      <c r="G1419" s="4" t="s">
        <v>1093</v>
      </c>
      <c r="H1419" s="99">
        <v>-0.12995451599999999</v>
      </c>
      <c r="I1419" s="217">
        <v>9.1430700000000005E-5</v>
      </c>
    </row>
    <row r="1420" spans="1:9" ht="22.5" x14ac:dyDescent="0.2">
      <c r="A1420" s="94" t="s">
        <v>2496</v>
      </c>
      <c r="B1420" s="408" t="s">
        <v>5805</v>
      </c>
      <c r="C1420" s="111">
        <v>5.4054054099999999E-2</v>
      </c>
      <c r="D1420" s="4" t="s">
        <v>1093</v>
      </c>
      <c r="E1420" s="335">
        <v>546</v>
      </c>
      <c r="F1420" s="385">
        <v>3.3090499999999998E-5</v>
      </c>
      <c r="G1420" s="4" t="s">
        <v>1093</v>
      </c>
      <c r="H1420" s="99">
        <v>-0.26315789499999998</v>
      </c>
      <c r="I1420" s="217">
        <v>8.9144899999999994E-5</v>
      </c>
    </row>
    <row r="1421" spans="1:9" ht="22.5" x14ac:dyDescent="0.2">
      <c r="A1421" s="94" t="s">
        <v>2497</v>
      </c>
      <c r="B1421" s="408" t="s">
        <v>5806</v>
      </c>
      <c r="C1421" s="111">
        <v>4.1811846700000002E-2</v>
      </c>
      <c r="D1421" s="4" t="s">
        <v>1093</v>
      </c>
      <c r="E1421" s="335">
        <v>438</v>
      </c>
      <c r="F1421" s="385">
        <v>2.6545100000000001E-5</v>
      </c>
      <c r="G1421" s="4" t="s">
        <v>1093</v>
      </c>
      <c r="H1421" s="99">
        <v>-0.26755852800000002</v>
      </c>
      <c r="I1421" s="217">
        <v>7.3144499999999997E-5</v>
      </c>
    </row>
    <row r="1422" spans="1:9" ht="22.5" x14ac:dyDescent="0.2">
      <c r="A1422" s="94" t="s">
        <v>2498</v>
      </c>
      <c r="B1422" s="408" t="s">
        <v>5807</v>
      </c>
      <c r="C1422" s="111">
        <v>-4.2657915999999997E-2</v>
      </c>
      <c r="D1422" s="4" t="s">
        <v>1093</v>
      </c>
      <c r="E1422" s="335">
        <v>1054</v>
      </c>
      <c r="F1422" s="385">
        <v>6.3878000000000001E-5</v>
      </c>
      <c r="G1422" s="4" t="s">
        <v>1093</v>
      </c>
      <c r="H1422" s="99">
        <v>-9.6829476999999997E-2</v>
      </c>
      <c r="I1422" s="217">
        <v>5.16583E-5</v>
      </c>
    </row>
    <row r="1423" spans="1:9" ht="22.5" x14ac:dyDescent="0.2">
      <c r="A1423" s="94" t="s">
        <v>2499</v>
      </c>
      <c r="B1423" s="408" t="s">
        <v>5808</v>
      </c>
      <c r="C1423" s="111">
        <v>-1.3499481000000001E-2</v>
      </c>
      <c r="D1423" s="4" t="s">
        <v>1093</v>
      </c>
      <c r="E1423" s="335">
        <v>834</v>
      </c>
      <c r="F1423" s="385">
        <v>5.0544799999999998E-5</v>
      </c>
      <c r="G1423" s="4" t="s">
        <v>1093</v>
      </c>
      <c r="H1423" s="99">
        <v>-0.12210526300000001</v>
      </c>
      <c r="I1423" s="217">
        <v>5.3029799999999998E-5</v>
      </c>
    </row>
    <row r="1424" spans="1:9" ht="22.5" customHeight="1" x14ac:dyDescent="0.2">
      <c r="A1424" s="94" t="s">
        <v>2539</v>
      </c>
      <c r="B1424" s="408" t="e">
        <v>#N/A</v>
      </c>
      <c r="C1424" s="111">
        <v>0.2844827586</v>
      </c>
      <c r="D1424" s="4" t="s">
        <v>1093</v>
      </c>
      <c r="E1424" s="335">
        <v>775</v>
      </c>
      <c r="F1424" s="385">
        <v>4.6969099999999997E-5</v>
      </c>
      <c r="G1424" s="4" t="s">
        <v>1093</v>
      </c>
      <c r="H1424" s="99">
        <v>4.0268456399999999E-2</v>
      </c>
      <c r="I1424" s="217">
        <v>-1.3715E-5</v>
      </c>
    </row>
    <row r="1425" spans="1:9" ht="22.5" customHeight="1" x14ac:dyDescent="0.2">
      <c r="A1425" s="94" t="s">
        <v>2540</v>
      </c>
      <c r="B1425" s="408" t="s">
        <v>5848</v>
      </c>
      <c r="C1425" s="111">
        <v>-0.17216642800000001</v>
      </c>
      <c r="D1425" s="4" t="s">
        <v>1093</v>
      </c>
      <c r="E1425" s="335">
        <v>491</v>
      </c>
      <c r="F1425" s="385">
        <v>2.97572E-5</v>
      </c>
      <c r="G1425" s="4" t="s">
        <v>1093</v>
      </c>
      <c r="H1425" s="99">
        <v>-0.14904679400000001</v>
      </c>
      <c r="I1425" s="217">
        <v>3.9315199999999999E-5</v>
      </c>
    </row>
    <row r="1426" spans="1:9" ht="22.5" customHeight="1" x14ac:dyDescent="0.2">
      <c r="A1426" s="94" t="s">
        <v>2541</v>
      </c>
      <c r="B1426" s="408" t="s">
        <v>5849</v>
      </c>
      <c r="C1426" s="111">
        <v>1</v>
      </c>
      <c r="D1426" s="4" t="s">
        <v>1093</v>
      </c>
      <c r="E1426" s="335" t="s">
        <v>6906</v>
      </c>
      <c r="F1426" s="385">
        <v>3.0302656E-7</v>
      </c>
      <c r="G1426" s="4" t="s">
        <v>1093</v>
      </c>
      <c r="H1426" s="99">
        <v>-0.16666666699999999</v>
      </c>
      <c r="I1426" s="217">
        <v>4.5715330999999998E-7</v>
      </c>
    </row>
    <row r="1427" spans="1:9" ht="22.5" customHeight="1" x14ac:dyDescent="0.2">
      <c r="A1427" s="94" t="s">
        <v>2542</v>
      </c>
      <c r="B1427" s="408" t="s">
        <v>5850</v>
      </c>
      <c r="C1427" s="111">
        <v>-0.222222222</v>
      </c>
      <c r="D1427" s="4" t="s">
        <v>1093</v>
      </c>
      <c r="E1427" s="335" t="s">
        <v>6906</v>
      </c>
      <c r="F1427" s="385">
        <v>3.6363186999999999E-7</v>
      </c>
      <c r="G1427" s="4" t="s">
        <v>1093</v>
      </c>
      <c r="H1427" s="99">
        <v>-0.14285714299999999</v>
      </c>
      <c r="I1427" s="217">
        <v>4.5715330999999998E-7</v>
      </c>
    </row>
    <row r="1428" spans="1:9" ht="22.5" customHeight="1" x14ac:dyDescent="0.2">
      <c r="A1428" s="94" t="s">
        <v>2543</v>
      </c>
      <c r="B1428" s="408" t="s">
        <v>5851</v>
      </c>
      <c r="C1428" s="111">
        <v>0</v>
      </c>
      <c r="D1428" s="4" t="s">
        <v>1093</v>
      </c>
      <c r="E1428" s="335" t="s">
        <v>6906</v>
      </c>
      <c r="F1428" s="385">
        <v>6.0605310999999996E-8</v>
      </c>
      <c r="G1428" s="4" t="s">
        <v>1093</v>
      </c>
      <c r="H1428" s="99">
        <v>0</v>
      </c>
      <c r="I1428" s="217">
        <v>0</v>
      </c>
    </row>
    <row r="1429" spans="1:9" ht="22.5" customHeight="1" x14ac:dyDescent="0.2">
      <c r="A1429" s="94" t="s">
        <v>2544</v>
      </c>
      <c r="B1429" s="408" t="s">
        <v>5852</v>
      </c>
      <c r="C1429" s="111">
        <v>5.1101321599999999E-2</v>
      </c>
      <c r="D1429" s="4" t="s">
        <v>1093</v>
      </c>
      <c r="E1429" s="335">
        <v>664</v>
      </c>
      <c r="F1429" s="385">
        <v>4.0241899999999998E-5</v>
      </c>
      <c r="G1429" s="4" t="s">
        <v>1093</v>
      </c>
      <c r="H1429" s="99">
        <v>-0.44341995000000001</v>
      </c>
      <c r="I1429" s="217">
        <v>2.418341E-4</v>
      </c>
    </row>
    <row r="1430" spans="1:9" x14ac:dyDescent="0.2">
      <c r="A1430" s="94" t="s">
        <v>2545</v>
      </c>
      <c r="B1430" s="408" t="s">
        <v>5853</v>
      </c>
      <c r="C1430" s="111">
        <v>-0.23599320900000001</v>
      </c>
      <c r="D1430" s="4" t="s">
        <v>1093</v>
      </c>
      <c r="E1430" s="335">
        <v>296</v>
      </c>
      <c r="F1430" s="385">
        <v>1.7939199999999999E-5</v>
      </c>
      <c r="G1430" s="4" t="s">
        <v>1093</v>
      </c>
      <c r="H1430" s="99">
        <v>-0.34222222200000002</v>
      </c>
      <c r="I1430" s="217">
        <v>7.0401599999999994E-5</v>
      </c>
    </row>
    <row r="1431" spans="1:9" x14ac:dyDescent="0.2">
      <c r="A1431" s="94" t="s">
        <v>2546</v>
      </c>
      <c r="B1431" s="408" t="s">
        <v>5854</v>
      </c>
      <c r="C1431" s="111">
        <v>-0.27734375</v>
      </c>
      <c r="D1431" s="4" t="s">
        <v>1093</v>
      </c>
      <c r="E1431" s="335">
        <v>167</v>
      </c>
      <c r="F1431" s="385">
        <v>1.01211E-5</v>
      </c>
      <c r="G1431" s="4" t="s">
        <v>1093</v>
      </c>
      <c r="H1431" s="99">
        <v>-9.7297297000000005E-2</v>
      </c>
      <c r="I1431" s="217">
        <v>8.2287595000000008E-6</v>
      </c>
    </row>
    <row r="1432" spans="1:9" x14ac:dyDescent="0.2">
      <c r="A1432" s="94" t="s">
        <v>2547</v>
      </c>
      <c r="B1432" s="408" t="s">
        <v>5855</v>
      </c>
      <c r="C1432" s="111">
        <v>0</v>
      </c>
      <c r="D1432" s="4" t="s">
        <v>1093</v>
      </c>
      <c r="E1432" s="335">
        <v>46</v>
      </c>
      <c r="F1432" s="385">
        <v>2.7878443E-6</v>
      </c>
      <c r="G1432" s="4" t="s">
        <v>1093</v>
      </c>
      <c r="H1432" s="99">
        <v>-0.178571429</v>
      </c>
      <c r="I1432" s="217">
        <v>4.5715331000000004E-6</v>
      </c>
    </row>
    <row r="1433" spans="1:9" x14ac:dyDescent="0.2">
      <c r="A1433" s="94" t="s">
        <v>2548</v>
      </c>
      <c r="B1433" s="408" t="s">
        <v>5856</v>
      </c>
      <c r="C1433" s="111">
        <v>0</v>
      </c>
      <c r="D1433" s="4" t="s">
        <v>1093</v>
      </c>
      <c r="E1433" s="335" t="s">
        <v>6906</v>
      </c>
      <c r="F1433" s="385">
        <v>3.0302656E-7</v>
      </c>
      <c r="G1433" s="4" t="s">
        <v>1093</v>
      </c>
      <c r="H1433" s="99">
        <v>-0.16666666699999999</v>
      </c>
      <c r="I1433" s="217">
        <v>4.5715330999999998E-7</v>
      </c>
    </row>
    <row r="1434" spans="1:9" x14ac:dyDescent="0.2">
      <c r="A1434" s="94" t="s">
        <v>2549</v>
      </c>
      <c r="B1434" s="408" t="s">
        <v>5857</v>
      </c>
      <c r="C1434" s="111">
        <v>-5.7507987000000003E-2</v>
      </c>
      <c r="D1434" s="4" t="s">
        <v>1093</v>
      </c>
      <c r="E1434" s="335">
        <v>434</v>
      </c>
      <c r="F1434" s="385">
        <v>2.6302700000000001E-5</v>
      </c>
      <c r="G1434" s="4" t="s">
        <v>1093</v>
      </c>
      <c r="H1434" s="99">
        <v>-0.26440678000000001</v>
      </c>
      <c r="I1434" s="217">
        <v>7.1315899999999999E-5</v>
      </c>
    </row>
    <row r="1435" spans="1:9" ht="22.5" customHeight="1" x14ac:dyDescent="0.2">
      <c r="A1435" s="94" t="s">
        <v>2550</v>
      </c>
      <c r="B1435" s="408" t="s">
        <v>4192</v>
      </c>
      <c r="C1435" s="111">
        <v>6.7693355499999996E-2</v>
      </c>
      <c r="D1435" s="4" t="s">
        <v>1093</v>
      </c>
      <c r="E1435" s="335">
        <v>25288</v>
      </c>
      <c r="F1435" s="385">
        <v>1.5325871E-3</v>
      </c>
      <c r="G1435" s="4" t="s">
        <v>1093</v>
      </c>
      <c r="H1435" s="99">
        <v>-0.103802672</v>
      </c>
      <c r="I1435" s="217">
        <v>1.3390019999999999E-3</v>
      </c>
    </row>
    <row r="1436" spans="1:9" ht="22.5" customHeight="1" x14ac:dyDescent="0.2">
      <c r="A1436" s="94" t="s">
        <v>2551</v>
      </c>
      <c r="B1436" s="408" t="s">
        <v>5858</v>
      </c>
      <c r="C1436" s="111">
        <v>1.68923115E-2</v>
      </c>
      <c r="D1436" s="4" t="s">
        <v>1093</v>
      </c>
      <c r="E1436" s="335">
        <v>7969</v>
      </c>
      <c r="F1436" s="385">
        <v>4.8296370000000001E-4</v>
      </c>
      <c r="G1436" s="4" t="s">
        <v>1093</v>
      </c>
      <c r="H1436" s="99">
        <v>-2.6627580000000001E-2</v>
      </c>
      <c r="I1436" s="217">
        <v>9.9659400000000003E-5</v>
      </c>
    </row>
    <row r="1437" spans="1:9" ht="22.5" customHeight="1" x14ac:dyDescent="0.2">
      <c r="A1437" s="94" t="s">
        <v>2552</v>
      </c>
      <c r="B1437" s="408" t="s">
        <v>4193</v>
      </c>
      <c r="C1437" s="111">
        <v>4.8429236000000001E-3</v>
      </c>
      <c r="D1437" s="4" t="s">
        <v>1093</v>
      </c>
      <c r="E1437" s="335">
        <v>12344</v>
      </c>
      <c r="F1437" s="385">
        <v>7.48112E-4</v>
      </c>
      <c r="G1437" s="4" t="s">
        <v>1093</v>
      </c>
      <c r="H1437" s="99">
        <v>-0.21719830000000001</v>
      </c>
      <c r="I1437" s="217">
        <v>1.5657500999999999E-3</v>
      </c>
    </row>
    <row r="1438" spans="1:9" ht="22.5" customHeight="1" x14ac:dyDescent="0.2">
      <c r="A1438" s="94" t="s">
        <v>2553</v>
      </c>
      <c r="B1438" s="408" t="s">
        <v>5859</v>
      </c>
      <c r="C1438" s="111">
        <v>-3.1215162000000001E-2</v>
      </c>
      <c r="D1438" s="4" t="s">
        <v>1093</v>
      </c>
      <c r="E1438" s="335">
        <v>3509</v>
      </c>
      <c r="F1438" s="385">
        <v>2.12664E-4</v>
      </c>
      <c r="G1438" s="4" t="s">
        <v>1093</v>
      </c>
      <c r="H1438" s="99">
        <v>-0.19240506299999999</v>
      </c>
      <c r="I1438" s="217">
        <v>3.8218019999999999E-4</v>
      </c>
    </row>
    <row r="1439" spans="1:9" ht="22.5" customHeight="1" x14ac:dyDescent="0.2">
      <c r="A1439" s="94" t="s">
        <v>2554</v>
      </c>
      <c r="B1439" s="408" t="s">
        <v>5860</v>
      </c>
      <c r="C1439" s="111">
        <v>2.8710881E-3</v>
      </c>
      <c r="D1439" s="4" t="s">
        <v>1093</v>
      </c>
      <c r="E1439" s="335">
        <v>3169</v>
      </c>
      <c r="F1439" s="385">
        <v>1.9205820000000001E-4</v>
      </c>
      <c r="G1439" s="4" t="s">
        <v>1093</v>
      </c>
      <c r="H1439" s="99">
        <v>-9.2756941999999995E-2</v>
      </c>
      <c r="I1439" s="217">
        <v>1.4811770000000001E-4</v>
      </c>
    </row>
    <row r="1440" spans="1:9" ht="22.5" customHeight="1" x14ac:dyDescent="0.2">
      <c r="A1440" s="94" t="s">
        <v>2555</v>
      </c>
      <c r="B1440" s="408" t="s">
        <v>5861</v>
      </c>
      <c r="C1440" s="111">
        <v>7.6475478E-2</v>
      </c>
      <c r="D1440" s="4" t="s">
        <v>1093</v>
      </c>
      <c r="E1440" s="335">
        <v>3607</v>
      </c>
      <c r="F1440" s="385">
        <v>2.1860339999999999E-4</v>
      </c>
      <c r="G1440" s="4" t="s">
        <v>1093</v>
      </c>
      <c r="H1440" s="99">
        <v>-7.1557272000000005E-2</v>
      </c>
      <c r="I1440" s="217">
        <v>1.2708859999999999E-4</v>
      </c>
    </row>
    <row r="1441" spans="1:9" ht="22.5" customHeight="1" x14ac:dyDescent="0.2">
      <c r="A1441" s="94" t="s">
        <v>2556</v>
      </c>
      <c r="B1441" s="408" t="s">
        <v>5862</v>
      </c>
      <c r="C1441" s="111">
        <v>0.18287037040000001</v>
      </c>
      <c r="D1441" s="4" t="s">
        <v>1093</v>
      </c>
      <c r="E1441" s="335">
        <v>446</v>
      </c>
      <c r="F1441" s="385">
        <v>2.703E-5</v>
      </c>
      <c r="G1441" s="4" t="s">
        <v>1093</v>
      </c>
      <c r="H1441" s="99">
        <v>-0.12720156599999999</v>
      </c>
      <c r="I1441" s="217">
        <v>2.9714999999999999E-5</v>
      </c>
    </row>
    <row r="1442" spans="1:9" ht="22.5" customHeight="1" x14ac:dyDescent="0.2">
      <c r="A1442" s="94" t="s">
        <v>2557</v>
      </c>
      <c r="B1442" s="408" t="s">
        <v>5863</v>
      </c>
      <c r="C1442" s="111">
        <v>2.0942408400000001E-2</v>
      </c>
      <c r="D1442" s="4" t="s">
        <v>1093</v>
      </c>
      <c r="E1442" s="335">
        <v>11670</v>
      </c>
      <c r="F1442" s="385">
        <v>7.0726399999999998E-4</v>
      </c>
      <c r="G1442" s="4" t="s">
        <v>1093</v>
      </c>
      <c r="H1442" s="99">
        <v>-3.4739454000000003E-2</v>
      </c>
      <c r="I1442" s="217">
        <v>1.9200439999999999E-4</v>
      </c>
    </row>
    <row r="1443" spans="1:9" x14ac:dyDescent="0.2">
      <c r="A1443" s="94" t="s">
        <v>2558</v>
      </c>
      <c r="B1443" s="408" t="s">
        <v>5864</v>
      </c>
      <c r="C1443" s="111">
        <v>-0.22368421099999999</v>
      </c>
      <c r="D1443" s="4" t="s">
        <v>1093</v>
      </c>
      <c r="E1443" s="335">
        <v>187</v>
      </c>
      <c r="F1443" s="385">
        <v>1.13332E-5</v>
      </c>
      <c r="G1443" s="4" t="s">
        <v>1093</v>
      </c>
      <c r="H1443" s="99">
        <v>-0.207627119</v>
      </c>
      <c r="I1443" s="217">
        <v>2.24005E-5</v>
      </c>
    </row>
    <row r="1444" spans="1:9" x14ac:dyDescent="0.2">
      <c r="A1444" s="94" t="s">
        <v>2559</v>
      </c>
      <c r="B1444" s="408" t="s">
        <v>5865</v>
      </c>
      <c r="C1444" s="111">
        <v>-0.24675324700000001</v>
      </c>
      <c r="D1444" s="4" t="s">
        <v>1093</v>
      </c>
      <c r="E1444" s="335">
        <v>50</v>
      </c>
      <c r="F1444" s="385">
        <v>3.0302656000000002E-6</v>
      </c>
      <c r="G1444" s="4" t="s">
        <v>1093</v>
      </c>
      <c r="H1444" s="99">
        <v>-0.13793103400000001</v>
      </c>
      <c r="I1444" s="217">
        <v>3.6572264999999999E-6</v>
      </c>
    </row>
    <row r="1445" spans="1:9" x14ac:dyDescent="0.2">
      <c r="A1445" s="94" t="s">
        <v>2560</v>
      </c>
      <c r="B1445" s="408" t="s">
        <v>5866</v>
      </c>
      <c r="C1445" s="111">
        <v>-0.12345679</v>
      </c>
      <c r="D1445" s="4" t="s">
        <v>1093</v>
      </c>
      <c r="E1445" s="335">
        <v>46</v>
      </c>
      <c r="F1445" s="385">
        <v>2.7878443E-6</v>
      </c>
      <c r="G1445" s="4" t="s">
        <v>1093</v>
      </c>
      <c r="H1445" s="99">
        <v>-0.35211267600000001</v>
      </c>
      <c r="I1445" s="217">
        <v>1.14288E-5</v>
      </c>
    </row>
    <row r="1446" spans="1:9" x14ac:dyDescent="0.2">
      <c r="A1446" s="94" t="s">
        <v>2561</v>
      </c>
      <c r="B1446" s="408" t="s">
        <v>5867</v>
      </c>
      <c r="C1446" s="111">
        <v>0.22222222220000001</v>
      </c>
      <c r="D1446" s="4" t="s">
        <v>1093</v>
      </c>
      <c r="E1446" s="335" t="s">
        <v>6906</v>
      </c>
      <c r="F1446" s="385">
        <v>6.0605310999999996E-7</v>
      </c>
      <c r="G1446" s="4" t="s">
        <v>1093</v>
      </c>
      <c r="H1446" s="99">
        <v>-9.0909090999999997E-2</v>
      </c>
      <c r="I1446" s="217">
        <v>4.5715330999999998E-7</v>
      </c>
    </row>
    <row r="1447" spans="1:9" ht="22.5" customHeight="1" x14ac:dyDescent="0.2">
      <c r="A1447" s="94" t="s">
        <v>2562</v>
      </c>
      <c r="B1447" s="408" t="s">
        <v>5868</v>
      </c>
      <c r="C1447" s="111">
        <v>-8.1818182000000003E-2</v>
      </c>
      <c r="D1447" s="4" t="s">
        <v>1093</v>
      </c>
      <c r="E1447" s="335">
        <v>1220</v>
      </c>
      <c r="F1447" s="385">
        <v>7.3938500000000004E-5</v>
      </c>
      <c r="G1447" s="4" t="s">
        <v>1093</v>
      </c>
      <c r="H1447" s="99">
        <v>-0.28945835800000003</v>
      </c>
      <c r="I1447" s="217">
        <v>2.272052E-4</v>
      </c>
    </row>
    <row r="1448" spans="1:9" ht="22.5" customHeight="1" x14ac:dyDescent="0.2">
      <c r="A1448" s="94" t="s">
        <v>2563</v>
      </c>
      <c r="B1448" s="408" t="s">
        <v>5869</v>
      </c>
      <c r="C1448" s="111">
        <v>-0.126547455</v>
      </c>
      <c r="D1448" s="4" t="s">
        <v>1093</v>
      </c>
      <c r="E1448" s="335">
        <v>518</v>
      </c>
      <c r="F1448" s="385">
        <v>3.1393599999999997E-5</v>
      </c>
      <c r="G1448" s="4" t="s">
        <v>1093</v>
      </c>
      <c r="H1448" s="99">
        <v>-0.18425196899999999</v>
      </c>
      <c r="I1448" s="217">
        <v>5.3486899999999998E-5</v>
      </c>
    </row>
    <row r="1449" spans="1:9" ht="22.5" customHeight="1" x14ac:dyDescent="0.2">
      <c r="A1449" s="94" t="s">
        <v>2564</v>
      </c>
      <c r="B1449" s="408" t="s">
        <v>5870</v>
      </c>
      <c r="C1449" s="111">
        <v>-0.115355233</v>
      </c>
      <c r="D1449" s="4" t="s">
        <v>1093</v>
      </c>
      <c r="E1449" s="335">
        <v>793</v>
      </c>
      <c r="F1449" s="385">
        <v>4.8059999999999997E-5</v>
      </c>
      <c r="G1449" s="4" t="s">
        <v>1093</v>
      </c>
      <c r="H1449" s="99">
        <v>-0.31519861799999999</v>
      </c>
      <c r="I1449" s="217">
        <v>1.66861E-4</v>
      </c>
    </row>
    <row r="1450" spans="1:9" ht="22.5" customHeight="1" x14ac:dyDescent="0.2">
      <c r="A1450" s="94" t="s">
        <v>2565</v>
      </c>
      <c r="B1450" s="408" t="s">
        <v>5871</v>
      </c>
      <c r="C1450" s="111">
        <v>-7.1569271000000004E-2</v>
      </c>
      <c r="D1450" s="4" t="s">
        <v>1093</v>
      </c>
      <c r="E1450" s="335">
        <v>983</v>
      </c>
      <c r="F1450" s="385">
        <v>5.9574999999999998E-5</v>
      </c>
      <c r="G1450" s="4" t="s">
        <v>1093</v>
      </c>
      <c r="H1450" s="99">
        <v>-0.30480905200000002</v>
      </c>
      <c r="I1450" s="217">
        <v>1.970331E-4</v>
      </c>
    </row>
    <row r="1451" spans="1:9" ht="22.5" customHeight="1" x14ac:dyDescent="0.2">
      <c r="A1451" s="94" t="s">
        <v>2566</v>
      </c>
      <c r="B1451" s="408" t="s">
        <v>5872</v>
      </c>
      <c r="C1451" s="111">
        <v>8.2796688100000002E-2</v>
      </c>
      <c r="D1451" s="4" t="s">
        <v>1093</v>
      </c>
      <c r="E1451" s="335">
        <v>914</v>
      </c>
      <c r="F1451" s="385">
        <v>5.5393299999999997E-5</v>
      </c>
      <c r="G1451" s="4" t="s">
        <v>1093</v>
      </c>
      <c r="H1451" s="99">
        <v>-0.22344944799999999</v>
      </c>
      <c r="I1451" s="217">
        <v>1.202313E-4</v>
      </c>
    </row>
    <row r="1452" spans="1:9" ht="33.75" customHeight="1" x14ac:dyDescent="0.2">
      <c r="A1452" s="94" t="s">
        <v>2567</v>
      </c>
      <c r="B1452" s="408" t="s">
        <v>5873</v>
      </c>
      <c r="C1452" s="111">
        <v>0.08</v>
      </c>
      <c r="D1452" s="4" t="s">
        <v>1093</v>
      </c>
      <c r="E1452" s="335">
        <v>2105</v>
      </c>
      <c r="F1452" s="385">
        <v>1.275742E-4</v>
      </c>
      <c r="G1452" s="4" t="s">
        <v>1093</v>
      </c>
      <c r="H1452" s="99">
        <v>9.8069900900000007E-2</v>
      </c>
      <c r="I1452" s="217">
        <v>-8.5945000000000005E-5</v>
      </c>
    </row>
    <row r="1453" spans="1:9" ht="33.75" customHeight="1" x14ac:dyDescent="0.2">
      <c r="A1453" s="94" t="s">
        <v>2568</v>
      </c>
      <c r="B1453" s="408" t="s">
        <v>5874</v>
      </c>
      <c r="C1453" s="111">
        <v>-5.0174813999999998E-2</v>
      </c>
      <c r="D1453" s="4" t="s">
        <v>1093</v>
      </c>
      <c r="E1453" s="335">
        <v>11745</v>
      </c>
      <c r="F1453" s="385">
        <v>7.1180940000000002E-4</v>
      </c>
      <c r="G1453" s="4" t="s">
        <v>1093</v>
      </c>
      <c r="H1453" s="99">
        <v>-0.24152405599999999</v>
      </c>
      <c r="I1453" s="217">
        <v>1.7097534E-3</v>
      </c>
    </row>
    <row r="1454" spans="1:9" ht="33.75" customHeight="1" x14ac:dyDescent="0.2">
      <c r="A1454" s="94" t="s">
        <v>2569</v>
      </c>
      <c r="B1454" s="408" t="s">
        <v>5875</v>
      </c>
      <c r="C1454" s="111">
        <v>-6.9672130999999998E-2</v>
      </c>
      <c r="D1454" s="4" t="s">
        <v>1093</v>
      </c>
      <c r="E1454" s="335">
        <v>1229</v>
      </c>
      <c r="F1454" s="385">
        <v>7.4483899999999993E-5</v>
      </c>
      <c r="G1454" s="4" t="s">
        <v>1093</v>
      </c>
      <c r="H1454" s="99">
        <v>-0.22655758300000001</v>
      </c>
      <c r="I1454" s="217">
        <v>1.6457519999999999E-4</v>
      </c>
    </row>
    <row r="1455" spans="1:9" ht="33.75" customHeight="1" x14ac:dyDescent="0.2">
      <c r="A1455" s="94" t="s">
        <v>2570</v>
      </c>
      <c r="B1455" s="408" t="s">
        <v>5876</v>
      </c>
      <c r="C1455" s="111">
        <v>-4.3859649000000001E-2</v>
      </c>
      <c r="D1455" s="4" t="s">
        <v>1093</v>
      </c>
      <c r="E1455" s="335">
        <v>613</v>
      </c>
      <c r="F1455" s="385">
        <v>3.7151099999999997E-5</v>
      </c>
      <c r="G1455" s="4" t="s">
        <v>1093</v>
      </c>
      <c r="H1455" s="99">
        <v>-0.196592398</v>
      </c>
      <c r="I1455" s="217">
        <v>6.8572999999999996E-5</v>
      </c>
    </row>
    <row r="1456" spans="1:9" ht="33.75" customHeight="1" x14ac:dyDescent="0.2">
      <c r="A1456" s="94" t="s">
        <v>2571</v>
      </c>
      <c r="B1456" s="408" t="s">
        <v>5877</v>
      </c>
      <c r="C1456" s="111">
        <v>-0.109414758</v>
      </c>
      <c r="D1456" s="4" t="s">
        <v>1093</v>
      </c>
      <c r="E1456" s="335">
        <v>277</v>
      </c>
      <c r="F1456" s="385">
        <v>1.6787699999999999E-5</v>
      </c>
      <c r="G1456" s="4" t="s">
        <v>1093</v>
      </c>
      <c r="H1456" s="99">
        <v>-0.208571429</v>
      </c>
      <c r="I1456" s="217">
        <v>3.3372199999999999E-5</v>
      </c>
    </row>
    <row r="1457" spans="1:9" ht="33.75" customHeight="1" x14ac:dyDescent="0.2">
      <c r="A1457" s="94" t="s">
        <v>2572</v>
      </c>
      <c r="B1457" s="408" t="s">
        <v>5878</v>
      </c>
      <c r="C1457" s="111">
        <v>5.4142623799999998E-2</v>
      </c>
      <c r="D1457" s="4" t="s">
        <v>1093</v>
      </c>
      <c r="E1457" s="335">
        <v>90528</v>
      </c>
      <c r="F1457" s="385">
        <v>5.4864776000000002E-3</v>
      </c>
      <c r="G1457" s="4" t="s">
        <v>1093</v>
      </c>
      <c r="H1457" s="99">
        <v>-6.5015543999999995E-2</v>
      </c>
      <c r="I1457" s="217">
        <v>2.8777801E-3</v>
      </c>
    </row>
    <row r="1458" spans="1:9" ht="22.5" customHeight="1" x14ac:dyDescent="0.2">
      <c r="A1458" s="94" t="s">
        <v>2573</v>
      </c>
      <c r="B1458" s="408" t="s">
        <v>5879</v>
      </c>
      <c r="C1458" s="111">
        <v>-1.3724435E-2</v>
      </c>
      <c r="D1458" s="4" t="s">
        <v>1093</v>
      </c>
      <c r="E1458" s="335">
        <v>14981</v>
      </c>
      <c r="F1458" s="385">
        <v>9.0792819999999997E-4</v>
      </c>
      <c r="G1458" s="4" t="s">
        <v>1093</v>
      </c>
      <c r="H1458" s="99">
        <v>2.1896316499999999E-2</v>
      </c>
      <c r="I1458" s="217">
        <v>-1.4674600000000001E-4</v>
      </c>
    </row>
    <row r="1459" spans="1:9" ht="22.5" customHeight="1" x14ac:dyDescent="0.2">
      <c r="A1459" s="94" t="s">
        <v>2574</v>
      </c>
      <c r="B1459" s="408" t="s">
        <v>5880</v>
      </c>
      <c r="C1459" s="111">
        <v>-2.5631217000000001E-2</v>
      </c>
      <c r="D1459" s="4" t="s">
        <v>1093</v>
      </c>
      <c r="E1459" s="335">
        <v>4264</v>
      </c>
      <c r="F1459" s="385">
        <v>2.58421E-4</v>
      </c>
      <c r="G1459" s="4" t="s">
        <v>1093</v>
      </c>
      <c r="H1459" s="99">
        <v>-0.162936788</v>
      </c>
      <c r="I1459" s="217">
        <v>3.7943720000000001E-4</v>
      </c>
    </row>
    <row r="1460" spans="1:9" ht="22.5" customHeight="1" x14ac:dyDescent="0.2">
      <c r="A1460" s="94" t="s">
        <v>2575</v>
      </c>
      <c r="B1460" s="408" t="s">
        <v>5881</v>
      </c>
      <c r="C1460" s="111">
        <v>-0.22356495500000001</v>
      </c>
      <c r="D1460" s="4" t="s">
        <v>1093</v>
      </c>
      <c r="E1460" s="335">
        <v>405</v>
      </c>
      <c r="F1460" s="385">
        <v>2.45452E-5</v>
      </c>
      <c r="G1460" s="4" t="s">
        <v>1093</v>
      </c>
      <c r="H1460" s="99">
        <v>-0.212062257</v>
      </c>
      <c r="I1460" s="217">
        <v>4.9829700000000002E-5</v>
      </c>
    </row>
    <row r="1461" spans="1:9" ht="22.5" customHeight="1" x14ac:dyDescent="0.2">
      <c r="A1461" s="94" t="s">
        <v>2576</v>
      </c>
      <c r="B1461" s="408" t="s">
        <v>5882</v>
      </c>
      <c r="C1461" s="111">
        <v>0</v>
      </c>
      <c r="D1461" s="4" t="s">
        <v>1093</v>
      </c>
      <c r="E1461" s="335">
        <v>34</v>
      </c>
      <c r="F1461" s="385">
        <v>2.0605806000000002E-6</v>
      </c>
      <c r="G1461" s="4" t="s">
        <v>1093</v>
      </c>
      <c r="H1461" s="99">
        <v>-0.276595745</v>
      </c>
      <c r="I1461" s="217">
        <v>5.9429929999999997E-6</v>
      </c>
    </row>
    <row r="1462" spans="1:9" ht="22.5" customHeight="1" x14ac:dyDescent="0.2">
      <c r="A1462" s="94" t="s">
        <v>2577</v>
      </c>
      <c r="B1462" s="408" t="s">
        <v>5883</v>
      </c>
      <c r="C1462" s="111">
        <v>-6.3530219999999998E-2</v>
      </c>
      <c r="D1462" s="4" t="s">
        <v>1093</v>
      </c>
      <c r="E1462" s="335">
        <v>21312</v>
      </c>
      <c r="F1462" s="385">
        <v>1.2916204E-3</v>
      </c>
      <c r="G1462" s="4" t="s">
        <v>1093</v>
      </c>
      <c r="H1462" s="99">
        <v>-0.131646498</v>
      </c>
      <c r="I1462" s="217">
        <v>1.4770623E-3</v>
      </c>
    </row>
    <row r="1463" spans="1:9" ht="22.5" customHeight="1" x14ac:dyDescent="0.2">
      <c r="A1463" s="94" t="s">
        <v>2578</v>
      </c>
      <c r="B1463" s="408" t="s">
        <v>5884</v>
      </c>
      <c r="C1463" s="111">
        <v>-0.117344754</v>
      </c>
      <c r="D1463" s="4" t="s">
        <v>1093</v>
      </c>
      <c r="E1463" s="335">
        <v>1612</v>
      </c>
      <c r="F1463" s="385">
        <v>9.7695799999999994E-5</v>
      </c>
      <c r="G1463" s="4" t="s">
        <v>1093</v>
      </c>
      <c r="H1463" s="99">
        <v>-0.21785541</v>
      </c>
      <c r="I1463" s="217">
        <v>2.0526179999999999E-4</v>
      </c>
    </row>
    <row r="1464" spans="1:9" ht="22.5" customHeight="1" x14ac:dyDescent="0.2">
      <c r="A1464" s="94" t="s">
        <v>2579</v>
      </c>
      <c r="B1464" s="408" t="s">
        <v>5885</v>
      </c>
      <c r="C1464" s="111">
        <v>3.7433155099999997E-2</v>
      </c>
      <c r="D1464" s="4" t="s">
        <v>1093</v>
      </c>
      <c r="E1464" s="335">
        <v>313</v>
      </c>
      <c r="F1464" s="385">
        <v>1.8969499999999999E-5</v>
      </c>
      <c r="G1464" s="4" t="s">
        <v>1093</v>
      </c>
      <c r="H1464" s="99">
        <v>-0.19329896899999999</v>
      </c>
      <c r="I1464" s="217">
        <v>3.4286499999999998E-5</v>
      </c>
    </row>
    <row r="1465" spans="1:9" ht="22.5" customHeight="1" x14ac:dyDescent="0.2">
      <c r="A1465" s="94" t="s">
        <v>2580</v>
      </c>
      <c r="B1465" s="408" t="s">
        <v>5886</v>
      </c>
      <c r="C1465" s="111">
        <v>-5.2631578999999998E-2</v>
      </c>
      <c r="D1465" s="4" t="s">
        <v>1093</v>
      </c>
      <c r="E1465" s="335">
        <v>52</v>
      </c>
      <c r="F1465" s="385">
        <v>3.1514761999999999E-6</v>
      </c>
      <c r="G1465" s="4" t="s">
        <v>1093</v>
      </c>
      <c r="H1465" s="99">
        <v>-0.27777777799999998</v>
      </c>
      <c r="I1465" s="217">
        <v>9.1430660999999992E-6</v>
      </c>
    </row>
    <row r="1466" spans="1:9" ht="22.5" customHeight="1" x14ac:dyDescent="0.2">
      <c r="A1466" s="94" t="s">
        <v>2581</v>
      </c>
      <c r="B1466" s="408" t="s">
        <v>5887</v>
      </c>
      <c r="C1466" s="111">
        <v>8.5833862699999999E-2</v>
      </c>
      <c r="D1466" s="4" t="s">
        <v>1093</v>
      </c>
      <c r="E1466" s="335">
        <v>29513</v>
      </c>
      <c r="F1466" s="385">
        <v>1.7886446E-3</v>
      </c>
      <c r="G1466" s="4" t="s">
        <v>1093</v>
      </c>
      <c r="H1466" s="99">
        <v>1.5658338500000001E-2</v>
      </c>
      <c r="I1466" s="217">
        <v>-2.0800500000000001E-4</v>
      </c>
    </row>
    <row r="1467" spans="1:9" ht="45" customHeight="1" x14ac:dyDescent="0.2">
      <c r="A1467" s="94" t="s">
        <v>2582</v>
      </c>
      <c r="B1467" s="408" t="s">
        <v>5888</v>
      </c>
      <c r="C1467" s="111">
        <v>-7.8462064999999998E-2</v>
      </c>
      <c r="D1467" s="4" t="s">
        <v>1093</v>
      </c>
      <c r="E1467" s="335">
        <v>12532</v>
      </c>
      <c r="F1467" s="385">
        <v>7.595058E-4</v>
      </c>
      <c r="G1467" s="4" t="s">
        <v>1093</v>
      </c>
      <c r="H1467" s="99">
        <v>-0.33478422400000002</v>
      </c>
      <c r="I1467" s="217">
        <v>2.8832659000000002E-3</v>
      </c>
    </row>
    <row r="1468" spans="1:9" ht="45" customHeight="1" x14ac:dyDescent="0.2">
      <c r="A1468" s="94" t="s">
        <v>2583</v>
      </c>
      <c r="B1468" s="408" t="s">
        <v>5889</v>
      </c>
      <c r="C1468" s="111">
        <v>-3.0583215E-2</v>
      </c>
      <c r="D1468" s="4" t="s">
        <v>1093</v>
      </c>
      <c r="E1468" s="335">
        <v>936</v>
      </c>
      <c r="F1468" s="385">
        <v>5.67266E-5</v>
      </c>
      <c r="G1468" s="4" t="s">
        <v>1093</v>
      </c>
      <c r="H1468" s="99">
        <v>-0.31327952999999997</v>
      </c>
      <c r="I1468" s="217">
        <v>1.9520449999999999E-4</v>
      </c>
    </row>
    <row r="1469" spans="1:9" ht="45" customHeight="1" x14ac:dyDescent="0.2">
      <c r="A1469" s="94" t="s">
        <v>2584</v>
      </c>
      <c r="B1469" s="408" t="s">
        <v>5890</v>
      </c>
      <c r="C1469" s="111">
        <v>-6.4935065E-2</v>
      </c>
      <c r="D1469" s="4" t="s">
        <v>1093</v>
      </c>
      <c r="E1469" s="335">
        <v>100</v>
      </c>
      <c r="F1469" s="385">
        <v>6.0605311000000004E-6</v>
      </c>
      <c r="G1469" s="4" t="s">
        <v>1093</v>
      </c>
      <c r="H1469" s="99">
        <v>-0.30555555600000001</v>
      </c>
      <c r="I1469" s="217">
        <v>2.0114699999999999E-5</v>
      </c>
    </row>
    <row r="1470" spans="1:9" ht="45" customHeight="1" x14ac:dyDescent="0.2">
      <c r="A1470" s="94" t="s">
        <v>2585</v>
      </c>
      <c r="B1470" s="408" t="s">
        <v>5891</v>
      </c>
      <c r="C1470" s="111">
        <v>-0.111111111</v>
      </c>
      <c r="D1470" s="4" t="s">
        <v>1093</v>
      </c>
      <c r="E1470" s="335">
        <v>19</v>
      </c>
      <c r="F1470" s="385">
        <v>1.1515009E-6</v>
      </c>
      <c r="G1470" s="4" t="s">
        <v>1093</v>
      </c>
      <c r="H1470" s="99">
        <v>-0.40625</v>
      </c>
      <c r="I1470" s="217">
        <v>5.9429929999999997E-6</v>
      </c>
    </row>
    <row r="1471" spans="1:9" ht="45" customHeight="1" x14ac:dyDescent="0.2">
      <c r="A1471" s="94" t="s">
        <v>2586</v>
      </c>
      <c r="B1471" s="408" t="s">
        <v>5892</v>
      </c>
      <c r="C1471" s="111">
        <v>0.10842286080000001</v>
      </c>
      <c r="D1471" s="4" t="s">
        <v>1093</v>
      </c>
      <c r="E1471" s="335">
        <v>33913</v>
      </c>
      <c r="F1471" s="385">
        <v>2.0553079E-3</v>
      </c>
      <c r="G1471" s="4" t="s">
        <v>1093</v>
      </c>
      <c r="H1471" s="99">
        <v>-0.109216989</v>
      </c>
      <c r="I1471" s="217">
        <v>1.9008434000000001E-3</v>
      </c>
    </row>
    <row r="1472" spans="1:9" ht="22.5" customHeight="1" x14ac:dyDescent="0.2">
      <c r="A1472" s="94" t="s">
        <v>2587</v>
      </c>
      <c r="B1472" s="408" t="s">
        <v>5893</v>
      </c>
      <c r="C1472" s="111">
        <v>-0.100075815</v>
      </c>
      <c r="D1472" s="4" t="s">
        <v>1093</v>
      </c>
      <c r="E1472" s="335">
        <v>857</v>
      </c>
      <c r="F1472" s="385">
        <v>5.1938799999999998E-5</v>
      </c>
      <c r="G1472" s="4" t="s">
        <v>1093</v>
      </c>
      <c r="H1472" s="99">
        <v>-0.27801179399999998</v>
      </c>
      <c r="I1472" s="217">
        <v>1.5086059999999999E-4</v>
      </c>
    </row>
    <row r="1473" spans="1:9" ht="22.5" customHeight="1" x14ac:dyDescent="0.2">
      <c r="A1473" s="94" t="s">
        <v>2588</v>
      </c>
      <c r="B1473" s="408" t="s">
        <v>5894</v>
      </c>
      <c r="C1473" s="111">
        <v>-0.22580645199999999</v>
      </c>
      <c r="D1473" s="4" t="s">
        <v>1093</v>
      </c>
      <c r="E1473" s="335">
        <v>26</v>
      </c>
      <c r="F1473" s="385">
        <v>1.5757380999999999E-6</v>
      </c>
      <c r="G1473" s="4" t="s">
        <v>1093</v>
      </c>
      <c r="H1473" s="99">
        <v>8.3333333300000006E-2</v>
      </c>
      <c r="I1473" s="217">
        <v>-9.1430659999999999E-7</v>
      </c>
    </row>
    <row r="1474" spans="1:9" ht="22.5" customHeight="1" x14ac:dyDescent="0.2">
      <c r="A1474" s="94" t="s">
        <v>2589</v>
      </c>
      <c r="B1474" s="408" t="s">
        <v>5895</v>
      </c>
      <c r="C1474" s="111">
        <v>0.8</v>
      </c>
      <c r="D1474" s="4" t="s">
        <v>1093</v>
      </c>
      <c r="E1474" s="335" t="s">
        <v>6906</v>
      </c>
      <c r="F1474" s="385">
        <v>1.2121062000000001E-7</v>
      </c>
      <c r="G1474" s="4" t="s">
        <v>1093</v>
      </c>
      <c r="H1474" s="99">
        <v>-0.77777777800000003</v>
      </c>
      <c r="I1474" s="217">
        <v>3.2000730999999999E-6</v>
      </c>
    </row>
    <row r="1475" spans="1:9" ht="22.5" customHeight="1" x14ac:dyDescent="0.2">
      <c r="A1475" s="94" t="s">
        <v>2590</v>
      </c>
      <c r="B1475" s="408" t="s">
        <v>5896</v>
      </c>
      <c r="C1475" s="111" t="s">
        <v>1142</v>
      </c>
      <c r="D1475" s="4" t="s">
        <v>1093</v>
      </c>
      <c r="E1475" s="335" t="s">
        <v>6906</v>
      </c>
      <c r="F1475" s="385">
        <v>1.2121062000000001E-7</v>
      </c>
      <c r="G1475" s="4" t="s">
        <v>1093</v>
      </c>
      <c r="H1475" s="99">
        <v>1</v>
      </c>
      <c r="I1475" s="217">
        <v>-4.5715329999999999E-7</v>
      </c>
    </row>
    <row r="1476" spans="1:9" ht="33.75" customHeight="1" x14ac:dyDescent="0.2">
      <c r="A1476" s="94" t="s">
        <v>2591</v>
      </c>
      <c r="B1476" s="408" t="s">
        <v>5897</v>
      </c>
      <c r="C1476" s="111">
        <v>2.3866348000000002E-3</v>
      </c>
      <c r="D1476" s="4" t="s">
        <v>1093</v>
      </c>
      <c r="E1476" s="335">
        <v>5266</v>
      </c>
      <c r="F1476" s="385">
        <v>3.1914759999999997E-4</v>
      </c>
      <c r="G1476" s="4" t="s">
        <v>1093</v>
      </c>
      <c r="H1476" s="99">
        <v>-0.164126984</v>
      </c>
      <c r="I1476" s="217">
        <v>4.726965E-4</v>
      </c>
    </row>
    <row r="1477" spans="1:9" ht="22.5" customHeight="1" x14ac:dyDescent="0.2">
      <c r="A1477" s="94" t="s">
        <v>2592</v>
      </c>
      <c r="B1477" s="408" t="s">
        <v>5898</v>
      </c>
      <c r="C1477" s="111">
        <v>-9.6504185000000006E-2</v>
      </c>
      <c r="D1477" s="4" t="s">
        <v>1093</v>
      </c>
      <c r="E1477" s="335">
        <v>12168</v>
      </c>
      <c r="F1477" s="385">
        <v>7.3744540000000001E-4</v>
      </c>
      <c r="G1477" s="4" t="s">
        <v>1093</v>
      </c>
      <c r="H1477" s="99">
        <v>-0.17111716599999999</v>
      </c>
      <c r="I1477" s="217">
        <v>1.1483691E-3</v>
      </c>
    </row>
    <row r="1478" spans="1:9" ht="22.5" customHeight="1" x14ac:dyDescent="0.2">
      <c r="A1478" s="94" t="s">
        <v>2593</v>
      </c>
      <c r="B1478" s="408" t="s">
        <v>5899</v>
      </c>
      <c r="C1478" s="111">
        <v>-0.10922330099999999</v>
      </c>
      <c r="D1478" s="4" t="s">
        <v>1093</v>
      </c>
      <c r="E1478" s="335">
        <v>292</v>
      </c>
      <c r="F1478" s="385">
        <v>1.76968E-5</v>
      </c>
      <c r="G1478" s="4" t="s">
        <v>1093</v>
      </c>
      <c r="H1478" s="99">
        <v>-0.20435967299999999</v>
      </c>
      <c r="I1478" s="217">
        <v>3.4286499999999998E-5</v>
      </c>
    </row>
    <row r="1479" spans="1:9" ht="22.5" customHeight="1" x14ac:dyDescent="0.2">
      <c r="A1479" s="94" t="s">
        <v>2594</v>
      </c>
      <c r="B1479" s="408" t="s">
        <v>5900</v>
      </c>
      <c r="C1479" s="111">
        <v>-4.2735043E-2</v>
      </c>
      <c r="D1479" s="4" t="s">
        <v>1093</v>
      </c>
      <c r="E1479" s="335">
        <v>104</v>
      </c>
      <c r="F1479" s="385">
        <v>6.3029523999999997E-6</v>
      </c>
      <c r="G1479" s="4" t="s">
        <v>1093</v>
      </c>
      <c r="H1479" s="99">
        <v>-7.1428570999999996E-2</v>
      </c>
      <c r="I1479" s="217">
        <v>3.6572264999999999E-6</v>
      </c>
    </row>
    <row r="1480" spans="1:9" ht="22.5" customHeight="1" x14ac:dyDescent="0.2">
      <c r="A1480" s="94" t="s">
        <v>2595</v>
      </c>
      <c r="B1480" s="408" t="s">
        <v>5901</v>
      </c>
      <c r="C1480" s="111">
        <v>1.9230769200000001E-2</v>
      </c>
      <c r="D1480" s="4" t="s">
        <v>1093</v>
      </c>
      <c r="E1480" s="335">
        <v>37</v>
      </c>
      <c r="F1480" s="385">
        <v>2.2423964999999999E-6</v>
      </c>
      <c r="G1480" s="4" t="s">
        <v>1093</v>
      </c>
      <c r="H1480" s="99">
        <v>-0.30188679200000001</v>
      </c>
      <c r="I1480" s="217">
        <v>7.3144528999999998E-6</v>
      </c>
    </row>
    <row r="1481" spans="1:9" ht="22.5" customHeight="1" x14ac:dyDescent="0.2">
      <c r="A1481" s="94" t="s">
        <v>2596</v>
      </c>
      <c r="B1481" s="408" t="s">
        <v>5902</v>
      </c>
      <c r="C1481" s="111">
        <v>4.2805167800000002E-2</v>
      </c>
      <c r="D1481" s="4" t="s">
        <v>1093</v>
      </c>
      <c r="E1481" s="335">
        <v>25866</v>
      </c>
      <c r="F1481" s="385">
        <v>1.5676170000000001E-3</v>
      </c>
      <c r="G1481" s="4" t="s">
        <v>1093</v>
      </c>
      <c r="H1481" s="99">
        <v>-7.9141300999999997E-2</v>
      </c>
      <c r="I1481" s="217">
        <v>1.0162518E-3</v>
      </c>
    </row>
    <row r="1482" spans="1:9" ht="22.5" customHeight="1" x14ac:dyDescent="0.2">
      <c r="A1482" s="94" t="s">
        <v>2597</v>
      </c>
      <c r="B1482" s="408" t="s">
        <v>5903</v>
      </c>
      <c r="C1482" s="111">
        <v>-6.9914790000000001E-3</v>
      </c>
      <c r="D1482" s="4" t="s">
        <v>1093</v>
      </c>
      <c r="E1482" s="335">
        <v>3426</v>
      </c>
      <c r="F1482" s="385">
        <v>2.0763380000000001E-4</v>
      </c>
      <c r="G1482" s="4" t="s">
        <v>1093</v>
      </c>
      <c r="H1482" s="99">
        <v>-0.24620462000000001</v>
      </c>
      <c r="I1482" s="217">
        <v>5.1155449999999996E-4</v>
      </c>
    </row>
    <row r="1483" spans="1:9" ht="22.5" customHeight="1" x14ac:dyDescent="0.2">
      <c r="A1483" s="94" t="s">
        <v>2598</v>
      </c>
      <c r="B1483" s="408" t="s">
        <v>5904</v>
      </c>
      <c r="C1483" s="111">
        <v>-5.7388808999999999E-2</v>
      </c>
      <c r="D1483" s="4" t="s">
        <v>1093</v>
      </c>
      <c r="E1483" s="335">
        <v>622</v>
      </c>
      <c r="F1483" s="385">
        <v>3.7696500000000001E-5</v>
      </c>
      <c r="G1483" s="4" t="s">
        <v>1093</v>
      </c>
      <c r="H1483" s="99">
        <v>-5.3272450999999998E-2</v>
      </c>
      <c r="I1483" s="217">
        <v>1.60004E-5</v>
      </c>
    </row>
    <row r="1484" spans="1:9" ht="22.5" customHeight="1" x14ac:dyDescent="0.2">
      <c r="A1484" s="94" t="s">
        <v>2599</v>
      </c>
      <c r="B1484" s="408" t="s">
        <v>5905</v>
      </c>
      <c r="C1484" s="111">
        <v>8.6419753099999996E-2</v>
      </c>
      <c r="D1484" s="4" t="s">
        <v>1093</v>
      </c>
      <c r="E1484" s="335">
        <v>130</v>
      </c>
      <c r="F1484" s="385">
        <v>7.8786905000000003E-6</v>
      </c>
      <c r="G1484" s="4" t="s">
        <v>1093</v>
      </c>
      <c r="H1484" s="99">
        <v>-0.26136363600000001</v>
      </c>
      <c r="I1484" s="217">
        <v>2.1029100000000002E-5</v>
      </c>
    </row>
    <row r="1485" spans="1:9" ht="22.5" customHeight="1" x14ac:dyDescent="0.2">
      <c r="A1485" s="94" t="s">
        <v>2600</v>
      </c>
      <c r="B1485" s="408" t="s">
        <v>5906</v>
      </c>
      <c r="C1485" s="111">
        <v>0.26829268290000002</v>
      </c>
      <c r="D1485" s="4" t="s">
        <v>1093</v>
      </c>
      <c r="E1485" s="335">
        <v>29</v>
      </c>
      <c r="F1485" s="385">
        <v>1.7575539999999999E-6</v>
      </c>
      <c r="G1485" s="4" t="s">
        <v>1093</v>
      </c>
      <c r="H1485" s="99">
        <v>-0.44230769199999997</v>
      </c>
      <c r="I1485" s="217">
        <v>1.0514500000000001E-5</v>
      </c>
    </row>
    <row r="1486" spans="1:9" ht="22.5" customHeight="1" x14ac:dyDescent="0.2">
      <c r="A1486" s="94" t="s">
        <v>2601</v>
      </c>
      <c r="B1486" s="408" t="s">
        <v>5907</v>
      </c>
      <c r="C1486" s="111">
        <v>5.0806206299999997E-2</v>
      </c>
      <c r="D1486" s="4" t="s">
        <v>1093</v>
      </c>
      <c r="E1486" s="335">
        <v>18993</v>
      </c>
      <c r="F1486" s="385">
        <v>1.1510767E-3</v>
      </c>
      <c r="G1486" s="4" t="s">
        <v>1093</v>
      </c>
      <c r="H1486" s="99">
        <v>-8.3526346000000001E-2</v>
      </c>
      <c r="I1486" s="217">
        <v>7.9133239999999998E-4</v>
      </c>
    </row>
    <row r="1487" spans="1:9" ht="33.75" customHeight="1" x14ac:dyDescent="0.2">
      <c r="A1487" s="94" t="s">
        <v>2602</v>
      </c>
      <c r="B1487" s="408" t="s">
        <v>5908</v>
      </c>
      <c r="C1487" s="111">
        <v>-2.7397897000000001E-2</v>
      </c>
      <c r="D1487" s="4" t="s">
        <v>1093</v>
      </c>
      <c r="E1487" s="335">
        <v>16117</v>
      </c>
      <c r="F1487" s="385">
        <v>9.767758000000001E-4</v>
      </c>
      <c r="G1487" s="4" t="s">
        <v>1093</v>
      </c>
      <c r="H1487" s="99">
        <v>-0.22918360500000001</v>
      </c>
      <c r="I1487" s="217">
        <v>2.1906785999999999E-3</v>
      </c>
    </row>
    <row r="1488" spans="1:9" ht="33.75" customHeight="1" x14ac:dyDescent="0.2">
      <c r="A1488" s="94" t="s">
        <v>2603</v>
      </c>
      <c r="B1488" s="408" t="s">
        <v>5909</v>
      </c>
      <c r="C1488" s="111">
        <v>-2.1444930000000001E-2</v>
      </c>
      <c r="D1488" s="4" t="s">
        <v>1093</v>
      </c>
      <c r="E1488" s="335">
        <v>3887</v>
      </c>
      <c r="F1488" s="385">
        <v>2.355728E-4</v>
      </c>
      <c r="G1488" s="4" t="s">
        <v>1093</v>
      </c>
      <c r="H1488" s="99">
        <v>-0.172978723</v>
      </c>
      <c r="I1488" s="217">
        <v>3.7166560000000001E-4</v>
      </c>
    </row>
    <row r="1489" spans="1:9" ht="33.75" customHeight="1" x14ac:dyDescent="0.2">
      <c r="A1489" s="94" t="s">
        <v>2604</v>
      </c>
      <c r="B1489" s="408" t="s">
        <v>5910</v>
      </c>
      <c r="C1489" s="111">
        <v>9.6836670000000004E-4</v>
      </c>
      <c r="D1489" s="4" t="s">
        <v>1093</v>
      </c>
      <c r="E1489" s="335">
        <v>2593</v>
      </c>
      <c r="F1489" s="385">
        <v>1.571496E-4</v>
      </c>
      <c r="G1489" s="4" t="s">
        <v>1093</v>
      </c>
      <c r="H1489" s="99">
        <v>-0.16381812300000001</v>
      </c>
      <c r="I1489" s="217">
        <v>2.3223389999999999E-4</v>
      </c>
    </row>
    <row r="1490" spans="1:9" ht="33.75" customHeight="1" x14ac:dyDescent="0.2">
      <c r="A1490" s="94" t="s">
        <v>2605</v>
      </c>
      <c r="B1490" s="408" t="s">
        <v>5911</v>
      </c>
      <c r="C1490" s="111">
        <v>5.2666012399999997E-2</v>
      </c>
      <c r="D1490" s="4" t="s">
        <v>1093</v>
      </c>
      <c r="E1490" s="335">
        <v>2773</v>
      </c>
      <c r="F1490" s="385">
        <v>1.6805849999999999E-4</v>
      </c>
      <c r="G1490" s="4" t="s">
        <v>1093</v>
      </c>
      <c r="H1490" s="99">
        <v>-0.13828464900000001</v>
      </c>
      <c r="I1490" s="217">
        <v>2.034332E-4</v>
      </c>
    </row>
    <row r="1491" spans="1:9" ht="33.75" customHeight="1" x14ac:dyDescent="0.2">
      <c r="A1491" s="94" t="s">
        <v>2606</v>
      </c>
      <c r="B1491" s="408" t="s">
        <v>5912</v>
      </c>
      <c r="C1491" s="111">
        <v>4.55429948E-2</v>
      </c>
      <c r="D1491" s="4" t="s">
        <v>1093</v>
      </c>
      <c r="E1491" s="335">
        <v>56535</v>
      </c>
      <c r="F1491" s="385">
        <v>3.4263213000000001E-3</v>
      </c>
      <c r="G1491" s="4" t="s">
        <v>1093</v>
      </c>
      <c r="H1491" s="99">
        <v>-0.164931094</v>
      </c>
      <c r="I1491" s="217">
        <v>5.1045737999999997E-3</v>
      </c>
    </row>
    <row r="1492" spans="1:9" x14ac:dyDescent="0.2">
      <c r="A1492" s="94" t="s">
        <v>2607</v>
      </c>
      <c r="B1492" s="408" t="s">
        <v>5913</v>
      </c>
      <c r="C1492" s="111">
        <v>4.9147034899999997E-2</v>
      </c>
      <c r="D1492" s="4" t="s">
        <v>1093</v>
      </c>
      <c r="E1492" s="335">
        <v>2030</v>
      </c>
      <c r="F1492" s="385">
        <v>1.2302879999999999E-4</v>
      </c>
      <c r="G1492" s="4" t="s">
        <v>1093</v>
      </c>
      <c r="H1492" s="99">
        <v>-0.21409214100000001</v>
      </c>
      <c r="I1492" s="217">
        <v>2.5280579999999999E-4</v>
      </c>
    </row>
    <row r="1493" spans="1:9" x14ac:dyDescent="0.2">
      <c r="A1493" s="94" t="s">
        <v>2608</v>
      </c>
      <c r="B1493" s="408" t="s">
        <v>5914</v>
      </c>
      <c r="C1493" s="111">
        <v>0.18278427210000001</v>
      </c>
      <c r="D1493" s="4" t="s">
        <v>1093</v>
      </c>
      <c r="E1493" s="335">
        <v>914</v>
      </c>
      <c r="F1493" s="385">
        <v>5.5393299999999997E-5</v>
      </c>
      <c r="G1493" s="4" t="s">
        <v>1093</v>
      </c>
      <c r="H1493" s="99">
        <v>-0.17879604700000001</v>
      </c>
      <c r="I1493" s="217">
        <v>9.0973500000000006E-5</v>
      </c>
    </row>
    <row r="1494" spans="1:9" x14ac:dyDescent="0.2">
      <c r="A1494" s="94" t="s">
        <v>2609</v>
      </c>
      <c r="B1494" s="408" t="s">
        <v>5915</v>
      </c>
      <c r="C1494" s="111">
        <v>-0.19572953700000001</v>
      </c>
      <c r="D1494" s="4" t="s">
        <v>1093</v>
      </c>
      <c r="E1494" s="335">
        <v>159</v>
      </c>
      <c r="F1494" s="385">
        <v>9.6362444999999994E-6</v>
      </c>
      <c r="G1494" s="4" t="s">
        <v>1093</v>
      </c>
      <c r="H1494" s="99">
        <v>-0.29646017699999999</v>
      </c>
      <c r="I1494" s="217">
        <v>3.0629300000000002E-5</v>
      </c>
    </row>
    <row r="1495" spans="1:9" x14ac:dyDescent="0.2">
      <c r="A1495" s="94" t="s">
        <v>2610</v>
      </c>
      <c r="B1495" s="408" t="s">
        <v>5916</v>
      </c>
      <c r="C1495" s="111">
        <v>0.4</v>
      </c>
      <c r="D1495" s="4" t="s">
        <v>1093</v>
      </c>
      <c r="E1495" s="335">
        <v>25</v>
      </c>
      <c r="F1495" s="385">
        <v>1.5151328000000001E-6</v>
      </c>
      <c r="G1495" s="4" t="s">
        <v>1093</v>
      </c>
      <c r="H1495" s="99">
        <v>-0.489795918</v>
      </c>
      <c r="I1495" s="217">
        <v>1.09717E-5</v>
      </c>
    </row>
    <row r="1496" spans="1:9" ht="22.5" customHeight="1" x14ac:dyDescent="0.2">
      <c r="A1496" s="94" t="s">
        <v>2611</v>
      </c>
      <c r="B1496" s="408" t="s">
        <v>5917</v>
      </c>
      <c r="C1496" s="111">
        <v>-6.7727273000000004E-2</v>
      </c>
      <c r="D1496" s="4" t="s">
        <v>1093</v>
      </c>
      <c r="E1496" s="335">
        <v>1558</v>
      </c>
      <c r="F1496" s="385">
        <v>9.4423099999999994E-5</v>
      </c>
      <c r="G1496" s="4" t="s">
        <v>1093</v>
      </c>
      <c r="H1496" s="99">
        <v>-0.24037055099999999</v>
      </c>
      <c r="I1496" s="217">
        <v>2.2537659999999999E-4</v>
      </c>
    </row>
    <row r="1497" spans="1:9" ht="22.5" customHeight="1" x14ac:dyDescent="0.2">
      <c r="A1497" s="94" t="s">
        <v>2612</v>
      </c>
      <c r="B1497" s="408" t="s">
        <v>5918</v>
      </c>
      <c r="C1497" s="111">
        <v>9.8039215999999995E-3</v>
      </c>
      <c r="D1497" s="4" t="s">
        <v>1093</v>
      </c>
      <c r="E1497" s="335">
        <v>74</v>
      </c>
      <c r="F1497" s="385">
        <v>4.4847929999999998E-6</v>
      </c>
      <c r="G1497" s="4" t="s">
        <v>1093</v>
      </c>
      <c r="H1497" s="99">
        <v>-0.28155339800000001</v>
      </c>
      <c r="I1497" s="217">
        <v>1.3257399999999999E-5</v>
      </c>
    </row>
    <row r="1498" spans="1:9" ht="22.5" customHeight="1" x14ac:dyDescent="0.2">
      <c r="A1498" s="94" t="s">
        <v>2613</v>
      </c>
      <c r="B1498" s="408" t="s">
        <v>5919</v>
      </c>
      <c r="C1498" s="111">
        <v>0.11428571429999999</v>
      </c>
      <c r="D1498" s="4" t="s">
        <v>1093</v>
      </c>
      <c r="E1498" s="335">
        <v>31</v>
      </c>
      <c r="F1498" s="385">
        <v>1.8787647E-6</v>
      </c>
      <c r="G1498" s="4" t="s">
        <v>1093</v>
      </c>
      <c r="H1498" s="99">
        <v>-0.20512820500000001</v>
      </c>
      <c r="I1498" s="217">
        <v>3.6572264999999999E-6</v>
      </c>
    </row>
    <row r="1499" spans="1:9" ht="22.5" customHeight="1" x14ac:dyDescent="0.2">
      <c r="A1499" s="94" t="s">
        <v>2614</v>
      </c>
      <c r="B1499" s="408" t="s">
        <v>5920</v>
      </c>
      <c r="C1499" s="111">
        <v>0.4</v>
      </c>
      <c r="D1499" s="4" t="s">
        <v>1093</v>
      </c>
      <c r="E1499" s="335">
        <v>11</v>
      </c>
      <c r="F1499" s="385">
        <v>6.6665841999999995E-7</v>
      </c>
      <c r="G1499" s="4" t="s">
        <v>1093</v>
      </c>
      <c r="H1499" s="99">
        <v>0.57142857140000003</v>
      </c>
      <c r="I1499" s="217">
        <v>-1.8286130000000001E-6</v>
      </c>
    </row>
    <row r="1500" spans="1:9" ht="33.75" customHeight="1" x14ac:dyDescent="0.2">
      <c r="A1500" s="94" t="s">
        <v>2615</v>
      </c>
      <c r="B1500" s="408" t="s">
        <v>5921</v>
      </c>
      <c r="C1500" s="111">
        <v>3.85642317E-2</v>
      </c>
      <c r="D1500" s="4" t="s">
        <v>1093</v>
      </c>
      <c r="E1500" s="335">
        <v>34659</v>
      </c>
      <c r="F1500" s="385">
        <v>2.1005195000000001E-3</v>
      </c>
      <c r="G1500" s="4" t="s">
        <v>1093</v>
      </c>
      <c r="H1500" s="99">
        <v>-0.15939463000000001</v>
      </c>
      <c r="I1500" s="217">
        <v>3.0044115E-3</v>
      </c>
    </row>
    <row r="1501" spans="1:9" ht="22.5" customHeight="1" x14ac:dyDescent="0.2">
      <c r="A1501" s="94" t="s">
        <v>2616</v>
      </c>
      <c r="B1501" s="408" t="s">
        <v>5922</v>
      </c>
      <c r="C1501" s="111">
        <v>-6.5546218000000003E-2</v>
      </c>
      <c r="D1501" s="4" t="s">
        <v>1093</v>
      </c>
      <c r="E1501" s="335">
        <v>426</v>
      </c>
      <c r="F1501" s="385">
        <v>2.5817899999999999E-5</v>
      </c>
      <c r="G1501" s="4" t="s">
        <v>1093</v>
      </c>
      <c r="H1501" s="99">
        <v>-0.23381294999999999</v>
      </c>
      <c r="I1501" s="217">
        <v>5.9429899999999998E-5</v>
      </c>
    </row>
    <row r="1502" spans="1:9" ht="22.5" customHeight="1" x14ac:dyDescent="0.2">
      <c r="A1502" s="94" t="s">
        <v>2617</v>
      </c>
      <c r="B1502" s="408" t="s">
        <v>5923</v>
      </c>
      <c r="C1502" s="111">
        <v>0.27272727270000002</v>
      </c>
      <c r="D1502" s="4" t="s">
        <v>1093</v>
      </c>
      <c r="E1502" s="335">
        <v>12</v>
      </c>
      <c r="F1502" s="385">
        <v>7.2726373999999998E-7</v>
      </c>
      <c r="G1502" s="4" t="s">
        <v>1093</v>
      </c>
      <c r="H1502" s="99">
        <v>-0.14285714299999999</v>
      </c>
      <c r="I1502" s="217">
        <v>9.1430661000000002E-7</v>
      </c>
    </row>
    <row r="1503" spans="1:9" ht="22.5" customHeight="1" x14ac:dyDescent="0.2">
      <c r="A1503" s="94" t="s">
        <v>2618</v>
      </c>
      <c r="B1503" s="408" t="s">
        <v>5924</v>
      </c>
      <c r="C1503" s="111" t="s">
        <v>1142</v>
      </c>
      <c r="D1503" s="4" t="s">
        <v>1093</v>
      </c>
      <c r="E1503" s="335" t="s">
        <v>6906</v>
      </c>
      <c r="F1503" s="385">
        <v>1.2121062000000001E-7</v>
      </c>
      <c r="G1503" s="4" t="s">
        <v>1093</v>
      </c>
      <c r="H1503" s="99">
        <v>-0.5</v>
      </c>
      <c r="I1503" s="217">
        <v>9.1430661000000002E-7</v>
      </c>
    </row>
    <row r="1504" spans="1:9" ht="22.5" customHeight="1" x14ac:dyDescent="0.2">
      <c r="A1504" s="94" t="s">
        <v>2619</v>
      </c>
      <c r="B1504" s="408" t="s">
        <v>5925</v>
      </c>
      <c r="C1504" s="111" t="s">
        <v>1142</v>
      </c>
      <c r="D1504" s="4" t="s">
        <v>1093</v>
      </c>
      <c r="E1504" s="335" t="s">
        <v>6906</v>
      </c>
      <c r="F1504" s="385">
        <v>6.0605310999999996E-8</v>
      </c>
      <c r="G1504" s="4" t="s">
        <v>1093</v>
      </c>
      <c r="H1504" s="99" t="s">
        <v>1142</v>
      </c>
      <c r="I1504" s="217" t="s">
        <v>1142</v>
      </c>
    </row>
    <row r="1505" spans="1:9" ht="33.75" customHeight="1" x14ac:dyDescent="0.2">
      <c r="A1505" s="94" t="s">
        <v>2620</v>
      </c>
      <c r="B1505" s="408" t="s">
        <v>5926</v>
      </c>
      <c r="C1505" s="111">
        <v>-2.3381295E-2</v>
      </c>
      <c r="D1505" s="4" t="s">
        <v>1093</v>
      </c>
      <c r="E1505" s="335">
        <v>3702</v>
      </c>
      <c r="F1505" s="385">
        <v>2.2436090000000001E-4</v>
      </c>
      <c r="G1505" s="4" t="s">
        <v>1093</v>
      </c>
      <c r="H1505" s="99">
        <v>-0.147790055</v>
      </c>
      <c r="I1505" s="217">
        <v>2.9349239999999999E-4</v>
      </c>
    </row>
    <row r="1506" spans="1:9" ht="33.75" customHeight="1" x14ac:dyDescent="0.2">
      <c r="A1506" s="94" t="s">
        <v>2621</v>
      </c>
      <c r="B1506" s="408" t="s">
        <v>5927</v>
      </c>
      <c r="C1506" s="111">
        <v>-0.115435068</v>
      </c>
      <c r="D1506" s="4" t="s">
        <v>1093</v>
      </c>
      <c r="E1506" s="335">
        <v>1948</v>
      </c>
      <c r="F1506" s="385">
        <v>1.180591E-4</v>
      </c>
      <c r="G1506" s="4" t="s">
        <v>1093</v>
      </c>
      <c r="H1506" s="99">
        <v>-3.7073652999999998E-2</v>
      </c>
      <c r="I1506" s="217">
        <v>3.4286499999999998E-5</v>
      </c>
    </row>
    <row r="1507" spans="1:9" ht="33.75" customHeight="1" x14ac:dyDescent="0.2">
      <c r="A1507" s="94" t="s">
        <v>2622</v>
      </c>
      <c r="B1507" s="408" t="s">
        <v>5928</v>
      </c>
      <c r="C1507" s="111">
        <v>-0.18507462699999999</v>
      </c>
      <c r="D1507" s="4" t="s">
        <v>1093</v>
      </c>
      <c r="E1507" s="335">
        <v>229</v>
      </c>
      <c r="F1507" s="385">
        <v>1.38786E-5</v>
      </c>
      <c r="G1507" s="4" t="s">
        <v>1093</v>
      </c>
      <c r="H1507" s="99">
        <v>-0.16117216100000001</v>
      </c>
      <c r="I1507" s="217">
        <v>2.0114699999999999E-5</v>
      </c>
    </row>
    <row r="1508" spans="1:9" ht="33.75" customHeight="1" x14ac:dyDescent="0.2">
      <c r="A1508" s="94" t="s">
        <v>2623</v>
      </c>
      <c r="B1508" s="408" t="s">
        <v>5929</v>
      </c>
      <c r="C1508" s="111">
        <v>-0.28000000000000003</v>
      </c>
      <c r="D1508" s="4" t="s">
        <v>1093</v>
      </c>
      <c r="E1508" s="335">
        <v>65</v>
      </c>
      <c r="F1508" s="385">
        <v>3.9393452000000002E-6</v>
      </c>
      <c r="G1508" s="4" t="s">
        <v>1093</v>
      </c>
      <c r="H1508" s="99">
        <v>-9.7222221999999997E-2</v>
      </c>
      <c r="I1508" s="217">
        <v>3.2000730999999999E-6</v>
      </c>
    </row>
    <row r="1509" spans="1:9" ht="33.75" customHeight="1" x14ac:dyDescent="0.2">
      <c r="A1509" s="94" t="s">
        <v>2624</v>
      </c>
      <c r="B1509" s="408" t="s">
        <v>5930</v>
      </c>
      <c r="C1509" s="111">
        <v>-0.13888888899999999</v>
      </c>
      <c r="D1509" s="4" t="s">
        <v>1093</v>
      </c>
      <c r="E1509" s="335">
        <v>28</v>
      </c>
      <c r="F1509" s="385">
        <v>1.6969487000000001E-6</v>
      </c>
      <c r="G1509" s="4" t="s">
        <v>1093</v>
      </c>
      <c r="H1509" s="99">
        <v>-9.6774193999999994E-2</v>
      </c>
      <c r="I1509" s="217">
        <v>1.3714598999999999E-6</v>
      </c>
    </row>
    <row r="1510" spans="1:9" ht="33.75" customHeight="1" x14ac:dyDescent="0.2">
      <c r="A1510" s="94" t="s">
        <v>2625</v>
      </c>
      <c r="B1510" s="408" t="s">
        <v>5931</v>
      </c>
      <c r="C1510" s="111">
        <v>5.7679409799999998E-2</v>
      </c>
      <c r="D1510" s="4" t="s">
        <v>1093</v>
      </c>
      <c r="E1510" s="335">
        <v>1661</v>
      </c>
      <c r="F1510" s="385">
        <v>1.006654E-4</v>
      </c>
      <c r="G1510" s="4" t="s">
        <v>1093</v>
      </c>
      <c r="H1510" s="99">
        <v>5.3265694400000001E-2</v>
      </c>
      <c r="I1510" s="217">
        <v>-3.8401E-5</v>
      </c>
    </row>
    <row r="1511" spans="1:9" ht="33.75" customHeight="1" x14ac:dyDescent="0.2">
      <c r="A1511" s="94" t="s">
        <v>2626</v>
      </c>
      <c r="B1511" s="408" t="s">
        <v>5932</v>
      </c>
      <c r="C1511" s="111">
        <v>-6.4043533E-2</v>
      </c>
      <c r="D1511" s="4" t="s">
        <v>1093</v>
      </c>
      <c r="E1511" s="335">
        <v>1886</v>
      </c>
      <c r="F1511" s="385">
        <v>1.143016E-4</v>
      </c>
      <c r="G1511" s="4" t="s">
        <v>1093</v>
      </c>
      <c r="H1511" s="99">
        <v>-0.15652951700000001</v>
      </c>
      <c r="I1511" s="217">
        <v>1.600037E-4</v>
      </c>
    </row>
    <row r="1512" spans="1:9" ht="33.75" customHeight="1" x14ac:dyDescent="0.2">
      <c r="A1512" s="94" t="s">
        <v>2627</v>
      </c>
      <c r="B1512" s="408" t="s">
        <v>5933</v>
      </c>
      <c r="C1512" s="111">
        <v>-0.12890923000000001</v>
      </c>
      <c r="D1512" s="4" t="s">
        <v>1093</v>
      </c>
      <c r="E1512" s="335">
        <v>945</v>
      </c>
      <c r="F1512" s="385">
        <v>5.7272000000000003E-5</v>
      </c>
      <c r="G1512" s="4" t="s">
        <v>1093</v>
      </c>
      <c r="H1512" s="99">
        <v>-0.17250437800000001</v>
      </c>
      <c r="I1512" s="217">
        <v>9.00592E-5</v>
      </c>
    </row>
    <row r="1513" spans="1:9" ht="33.75" customHeight="1" x14ac:dyDescent="0.2">
      <c r="A1513" s="94" t="s">
        <v>2628</v>
      </c>
      <c r="B1513" s="408" t="s">
        <v>5934</v>
      </c>
      <c r="C1513" s="111">
        <v>-9.3368237000000007E-2</v>
      </c>
      <c r="D1513" s="4" t="s">
        <v>1093</v>
      </c>
      <c r="E1513" s="335">
        <v>836</v>
      </c>
      <c r="F1513" s="385">
        <v>5.0665999999999999E-5</v>
      </c>
      <c r="G1513" s="4" t="s">
        <v>1093</v>
      </c>
      <c r="H1513" s="99">
        <v>-0.19538017299999999</v>
      </c>
      <c r="I1513" s="217">
        <v>9.2802100000000004E-5</v>
      </c>
    </row>
    <row r="1514" spans="1:9" ht="33.75" customHeight="1" x14ac:dyDescent="0.2">
      <c r="A1514" s="94" t="s">
        <v>2629</v>
      </c>
      <c r="B1514" s="408" t="s">
        <v>5935</v>
      </c>
      <c r="C1514" s="111">
        <v>1.2396694200000001E-2</v>
      </c>
      <c r="D1514" s="4" t="s">
        <v>1093</v>
      </c>
      <c r="E1514" s="335">
        <v>203</v>
      </c>
      <c r="F1514" s="385">
        <v>1.23029E-5</v>
      </c>
      <c r="G1514" s="4" t="s">
        <v>1093</v>
      </c>
      <c r="H1514" s="99">
        <v>-0.171428571</v>
      </c>
      <c r="I1514" s="217">
        <v>1.92004E-5</v>
      </c>
    </row>
    <row r="1515" spans="1:9" ht="45" customHeight="1" x14ac:dyDescent="0.2">
      <c r="A1515" s="94" t="s">
        <v>2630</v>
      </c>
      <c r="B1515" s="408" t="s">
        <v>5936</v>
      </c>
      <c r="C1515" s="111">
        <v>0.1700833521</v>
      </c>
      <c r="D1515" s="4" t="s">
        <v>1093</v>
      </c>
      <c r="E1515" s="335">
        <v>5412</v>
      </c>
      <c r="F1515" s="385">
        <v>3.2799590000000002E-4</v>
      </c>
      <c r="G1515" s="4" t="s">
        <v>1093</v>
      </c>
      <c r="H1515" s="99">
        <v>4.19715056E-2</v>
      </c>
      <c r="I1515" s="217">
        <v>-9.9659000000000002E-5</v>
      </c>
    </row>
    <row r="1516" spans="1:9" ht="33.75" customHeight="1" x14ac:dyDescent="0.2">
      <c r="A1516" s="94" t="s">
        <v>2631</v>
      </c>
      <c r="B1516" s="408" t="s">
        <v>4210</v>
      </c>
      <c r="C1516" s="111">
        <v>6.2505094600000005E-2</v>
      </c>
      <c r="D1516" s="4" t="s">
        <v>1093</v>
      </c>
      <c r="E1516" s="335">
        <v>57640</v>
      </c>
      <c r="F1516" s="385">
        <v>3.4932901000000001E-3</v>
      </c>
      <c r="G1516" s="4" t="s">
        <v>1093</v>
      </c>
      <c r="H1516" s="99">
        <v>-0.115584675</v>
      </c>
      <c r="I1516" s="217">
        <v>3.4437359000000002E-3</v>
      </c>
    </row>
    <row r="1517" spans="1:9" ht="33.75" customHeight="1" x14ac:dyDescent="0.2">
      <c r="A1517" s="94" t="s">
        <v>2632</v>
      </c>
      <c r="B1517" s="408" t="s">
        <v>5937</v>
      </c>
      <c r="C1517" s="111">
        <v>-1.7569545999999998E-2</v>
      </c>
      <c r="D1517" s="4" t="s">
        <v>1093</v>
      </c>
      <c r="E1517" s="335">
        <v>8202</v>
      </c>
      <c r="F1517" s="385">
        <v>4.9708480000000002E-4</v>
      </c>
      <c r="G1517" s="4" t="s">
        <v>1093</v>
      </c>
      <c r="H1517" s="99">
        <v>-0.12688950399999999</v>
      </c>
      <c r="I1517" s="217">
        <v>5.4492669999999996E-4</v>
      </c>
    </row>
    <row r="1518" spans="1:9" ht="33.75" customHeight="1" x14ac:dyDescent="0.2">
      <c r="A1518" s="94" t="s">
        <v>2633</v>
      </c>
      <c r="B1518" s="408" t="s">
        <v>5938</v>
      </c>
      <c r="C1518" s="111">
        <v>0.1103603604</v>
      </c>
      <c r="D1518" s="4" t="s">
        <v>1093</v>
      </c>
      <c r="E1518" s="335">
        <v>393</v>
      </c>
      <c r="F1518" s="385">
        <v>2.3817900000000001E-5</v>
      </c>
      <c r="G1518" s="4" t="s">
        <v>1093</v>
      </c>
      <c r="H1518" s="99">
        <v>-0.20283975700000001</v>
      </c>
      <c r="I1518" s="217">
        <v>4.5715299999999999E-5</v>
      </c>
    </row>
    <row r="1519" spans="1:9" ht="33.75" customHeight="1" x14ac:dyDescent="0.2">
      <c r="A1519" s="94" t="s">
        <v>2634</v>
      </c>
      <c r="B1519" s="408" t="s">
        <v>5939</v>
      </c>
      <c r="C1519" s="111">
        <v>5.8823529399999998E-2</v>
      </c>
      <c r="D1519" s="4" t="s">
        <v>1093</v>
      </c>
      <c r="E1519" s="335">
        <v>43</v>
      </c>
      <c r="F1519" s="385">
        <v>2.6060283999999998E-6</v>
      </c>
      <c r="G1519" s="4" t="s">
        <v>1093</v>
      </c>
      <c r="H1519" s="99">
        <v>-0.20370370400000001</v>
      </c>
      <c r="I1519" s="217">
        <v>5.0286863999999996E-6</v>
      </c>
    </row>
    <row r="1520" spans="1:9" ht="33.75" customHeight="1" x14ac:dyDescent="0.2">
      <c r="A1520" s="94" t="s">
        <v>2635</v>
      </c>
      <c r="B1520" s="408" t="s">
        <v>5940</v>
      </c>
      <c r="C1520" s="111">
        <v>0.5</v>
      </c>
      <c r="D1520" s="4" t="s">
        <v>1093</v>
      </c>
      <c r="E1520" s="335" t="s">
        <v>6906</v>
      </c>
      <c r="F1520" s="385">
        <v>1.8181593E-7</v>
      </c>
      <c r="G1520" s="4" t="s">
        <v>1093</v>
      </c>
      <c r="H1520" s="99">
        <v>-0.66666666699999999</v>
      </c>
      <c r="I1520" s="217">
        <v>2.7429197999999999E-6</v>
      </c>
    </row>
    <row r="1521" spans="1:9" ht="33.75" customHeight="1" x14ac:dyDescent="0.2">
      <c r="A1521" s="94" t="s">
        <v>2636</v>
      </c>
      <c r="B1521" s="408" t="s">
        <v>5941</v>
      </c>
      <c r="C1521" s="111">
        <v>5.4613466300000003E-2</v>
      </c>
      <c r="D1521" s="4" t="s">
        <v>1093</v>
      </c>
      <c r="E1521" s="335">
        <v>3934</v>
      </c>
      <c r="F1521" s="385">
        <v>2.3842129999999999E-4</v>
      </c>
      <c r="G1521" s="4" t="s">
        <v>1093</v>
      </c>
      <c r="H1521" s="99">
        <v>-6.9756444000000001E-2</v>
      </c>
      <c r="I1521" s="217">
        <v>1.3486020000000001E-4</v>
      </c>
    </row>
    <row r="1522" spans="1:9" ht="33.75" customHeight="1" x14ac:dyDescent="0.2">
      <c r="A1522" s="94" t="s">
        <v>2637</v>
      </c>
      <c r="B1522" s="408" t="s">
        <v>5942</v>
      </c>
      <c r="C1522" s="111">
        <v>2.07952044E-2</v>
      </c>
      <c r="D1522" s="4" t="s">
        <v>1093</v>
      </c>
      <c r="E1522" s="335">
        <v>33767</v>
      </c>
      <c r="F1522" s="385">
        <v>2.0464595000000002E-3</v>
      </c>
      <c r="G1522" s="4" t="s">
        <v>1093</v>
      </c>
      <c r="H1522" s="99">
        <v>-0.122593218</v>
      </c>
      <c r="I1522" s="217">
        <v>2.1568492999999998E-3</v>
      </c>
    </row>
    <row r="1523" spans="1:9" ht="33.75" customHeight="1" x14ac:dyDescent="0.2">
      <c r="A1523" s="94" t="s">
        <v>2638</v>
      </c>
      <c r="B1523" s="408" t="s">
        <v>5943</v>
      </c>
      <c r="C1523" s="111">
        <v>-5.3389165000000002E-2</v>
      </c>
      <c r="D1523" s="4" t="s">
        <v>1093</v>
      </c>
      <c r="E1523" s="335">
        <v>5988</v>
      </c>
      <c r="F1523" s="385">
        <v>3.6290459999999998E-4</v>
      </c>
      <c r="G1523" s="4" t="s">
        <v>1093</v>
      </c>
      <c r="H1523" s="99">
        <v>-0.17224218999999999</v>
      </c>
      <c r="I1523" s="217">
        <v>5.6961299999999996E-4</v>
      </c>
    </row>
    <row r="1524" spans="1:9" ht="33.75" customHeight="1" x14ac:dyDescent="0.2">
      <c r="A1524" s="94" t="s">
        <v>2639</v>
      </c>
      <c r="B1524" s="408" t="s">
        <v>5944</v>
      </c>
      <c r="C1524" s="111">
        <v>-1.2595195999999999E-2</v>
      </c>
      <c r="D1524" s="4" t="s">
        <v>1093</v>
      </c>
      <c r="E1524" s="335">
        <v>5913</v>
      </c>
      <c r="F1524" s="385">
        <v>3.583592E-4</v>
      </c>
      <c r="G1524" s="4" t="s">
        <v>1093</v>
      </c>
      <c r="H1524" s="99">
        <v>-0.122960546</v>
      </c>
      <c r="I1524" s="217">
        <v>3.7898009999999999E-4</v>
      </c>
    </row>
    <row r="1525" spans="1:9" ht="33.75" customHeight="1" x14ac:dyDescent="0.2">
      <c r="A1525" s="94" t="s">
        <v>2640</v>
      </c>
      <c r="B1525" s="408" t="s">
        <v>5945</v>
      </c>
      <c r="C1525" s="111">
        <v>1.4018691600000001E-2</v>
      </c>
      <c r="D1525" s="4" t="s">
        <v>1093</v>
      </c>
      <c r="E1525" s="335">
        <v>790</v>
      </c>
      <c r="F1525" s="385">
        <v>4.7878199999999998E-5</v>
      </c>
      <c r="G1525" s="4" t="s">
        <v>1093</v>
      </c>
      <c r="H1525" s="99">
        <v>-8.9861751000000004E-2</v>
      </c>
      <c r="I1525" s="217">
        <v>3.5658000000000003E-5</v>
      </c>
    </row>
    <row r="1526" spans="1:9" ht="33.75" customHeight="1" x14ac:dyDescent="0.2">
      <c r="A1526" s="94" t="s">
        <v>2641</v>
      </c>
      <c r="B1526" s="408" t="s">
        <v>5946</v>
      </c>
      <c r="C1526" s="111">
        <v>0.27860385929999998</v>
      </c>
      <c r="D1526" s="4" t="s">
        <v>1093</v>
      </c>
      <c r="E1526" s="335">
        <v>23000</v>
      </c>
      <c r="F1526" s="385">
        <v>1.3939222E-3</v>
      </c>
      <c r="G1526" s="4" t="s">
        <v>1093</v>
      </c>
      <c r="H1526" s="99">
        <v>2.0906387299999999E-2</v>
      </c>
      <c r="I1526" s="217">
        <v>-2.15319E-4</v>
      </c>
    </row>
    <row r="1527" spans="1:9" ht="33.75" customHeight="1" x14ac:dyDescent="0.2">
      <c r="A1527" s="94" t="s">
        <v>2642</v>
      </c>
      <c r="B1527" s="408" t="s">
        <v>5947</v>
      </c>
      <c r="C1527" s="111">
        <v>-5.3321677999999997E-2</v>
      </c>
      <c r="D1527" s="4" t="s">
        <v>1093</v>
      </c>
      <c r="E1527" s="335">
        <v>2320</v>
      </c>
      <c r="F1527" s="385">
        <v>1.406043E-4</v>
      </c>
      <c r="G1527" s="4" t="s">
        <v>1093</v>
      </c>
      <c r="H1527" s="99">
        <v>-0.28593413400000001</v>
      </c>
      <c r="I1527" s="217">
        <v>4.2469540000000003E-4</v>
      </c>
    </row>
    <row r="1528" spans="1:9" ht="33.75" customHeight="1" x14ac:dyDescent="0.2">
      <c r="A1528" s="94" t="s">
        <v>2643</v>
      </c>
      <c r="B1528" s="408" t="s">
        <v>5948</v>
      </c>
      <c r="C1528" s="111">
        <v>0.13655287260000001</v>
      </c>
      <c r="D1528" s="4" t="s">
        <v>1093</v>
      </c>
      <c r="E1528" s="335">
        <v>880</v>
      </c>
      <c r="F1528" s="385">
        <v>5.3332699999999998E-5</v>
      </c>
      <c r="G1528" s="4" t="s">
        <v>1093</v>
      </c>
      <c r="H1528" s="99">
        <v>-0.355311355</v>
      </c>
      <c r="I1528" s="217">
        <v>2.217194E-4</v>
      </c>
    </row>
    <row r="1529" spans="1:9" ht="33.75" customHeight="1" x14ac:dyDescent="0.2">
      <c r="A1529" s="94" t="s">
        <v>2644</v>
      </c>
      <c r="B1529" s="408" t="s">
        <v>5949</v>
      </c>
      <c r="C1529" s="111">
        <v>0.1225806452</v>
      </c>
      <c r="D1529" s="4" t="s">
        <v>1093</v>
      </c>
      <c r="E1529" s="335">
        <v>119</v>
      </c>
      <c r="F1529" s="385">
        <v>7.2120319999999998E-6</v>
      </c>
      <c r="G1529" s="4" t="s">
        <v>1093</v>
      </c>
      <c r="H1529" s="99">
        <v>-0.31609195400000001</v>
      </c>
      <c r="I1529" s="217">
        <v>2.5143400000000001E-5</v>
      </c>
    </row>
    <row r="1530" spans="1:9" ht="33.75" customHeight="1" x14ac:dyDescent="0.2">
      <c r="A1530" s="94" t="s">
        <v>2645</v>
      </c>
      <c r="B1530" s="408" t="s">
        <v>5950</v>
      </c>
      <c r="C1530" s="111">
        <v>0.1960784314</v>
      </c>
      <c r="D1530" s="4" t="s">
        <v>1093</v>
      </c>
      <c r="E1530" s="335">
        <v>88</v>
      </c>
      <c r="F1530" s="385">
        <v>5.3332673999999997E-6</v>
      </c>
      <c r="G1530" s="4" t="s">
        <v>1093</v>
      </c>
      <c r="H1530" s="99">
        <v>-0.27868852500000002</v>
      </c>
      <c r="I1530" s="217">
        <v>1.5543200000000001E-5</v>
      </c>
    </row>
    <row r="1531" spans="1:9" ht="33.75" customHeight="1" x14ac:dyDescent="0.2">
      <c r="A1531" s="94" t="s">
        <v>2646</v>
      </c>
      <c r="B1531" s="408" t="s">
        <v>5951</v>
      </c>
      <c r="C1531" s="111">
        <v>3.8069073799999999E-2</v>
      </c>
      <c r="D1531" s="4" t="s">
        <v>1093</v>
      </c>
      <c r="E1531" s="335">
        <v>1881</v>
      </c>
      <c r="F1531" s="385">
        <v>1.139986E-4</v>
      </c>
      <c r="G1531" s="4" t="s">
        <v>1093</v>
      </c>
      <c r="H1531" s="99">
        <v>-0.288846881</v>
      </c>
      <c r="I1531" s="217">
        <v>3.492651E-4</v>
      </c>
    </row>
    <row r="1532" spans="1:9" ht="33.75" customHeight="1" x14ac:dyDescent="0.2">
      <c r="A1532" s="94" t="s">
        <v>2647</v>
      </c>
      <c r="B1532" s="408" t="s">
        <v>5952</v>
      </c>
      <c r="C1532" s="111">
        <v>-4.2215047999999998E-2</v>
      </c>
      <c r="D1532" s="4" t="s">
        <v>1093</v>
      </c>
      <c r="E1532" s="335">
        <v>5716</v>
      </c>
      <c r="F1532" s="385">
        <v>3.4642000000000001E-4</v>
      </c>
      <c r="G1532" s="4" t="s">
        <v>1093</v>
      </c>
      <c r="H1532" s="99">
        <v>-0.25900959299999998</v>
      </c>
      <c r="I1532" s="217">
        <v>9.1339229999999995E-4</v>
      </c>
    </row>
    <row r="1533" spans="1:9" ht="33.75" customHeight="1" x14ac:dyDescent="0.2">
      <c r="A1533" s="94" t="s">
        <v>2648</v>
      </c>
      <c r="B1533" s="408" t="s">
        <v>5953</v>
      </c>
      <c r="C1533" s="111">
        <v>-3.9593099E-2</v>
      </c>
      <c r="D1533" s="4" t="s">
        <v>1093</v>
      </c>
      <c r="E1533" s="335">
        <v>7396</v>
      </c>
      <c r="F1533" s="385">
        <v>4.482369E-4</v>
      </c>
      <c r="G1533" s="4" t="s">
        <v>1093</v>
      </c>
      <c r="H1533" s="99">
        <v>-0.23198338499999999</v>
      </c>
      <c r="I1533" s="217">
        <v>1.0212805E-3</v>
      </c>
    </row>
    <row r="1534" spans="1:9" ht="33.75" customHeight="1" x14ac:dyDescent="0.2">
      <c r="A1534" s="94" t="s">
        <v>2649</v>
      </c>
      <c r="B1534" s="408" t="s">
        <v>5954</v>
      </c>
      <c r="C1534" s="111">
        <v>-7.6411140000000001E-3</v>
      </c>
      <c r="D1534" s="4" t="s">
        <v>1093</v>
      </c>
      <c r="E1534" s="335">
        <v>16902</v>
      </c>
      <c r="F1534" s="385">
        <v>1.024351E-3</v>
      </c>
      <c r="G1534" s="4" t="s">
        <v>1093</v>
      </c>
      <c r="H1534" s="99">
        <v>-0.16035767500000001</v>
      </c>
      <c r="I1534" s="217">
        <v>1.4756909000000001E-3</v>
      </c>
    </row>
    <row r="1535" spans="1:9" ht="33.75" customHeight="1" x14ac:dyDescent="0.2">
      <c r="A1535" s="94" t="s">
        <v>2650</v>
      </c>
      <c r="B1535" s="408" t="s">
        <v>5955</v>
      </c>
      <c r="C1535" s="111">
        <v>4.6136830500000003E-2</v>
      </c>
      <c r="D1535" s="4" t="s">
        <v>1093</v>
      </c>
      <c r="E1535" s="335">
        <v>5643</v>
      </c>
      <c r="F1535" s="385">
        <v>3.419958E-4</v>
      </c>
      <c r="G1535" s="4" t="s">
        <v>1093</v>
      </c>
      <c r="H1535" s="99">
        <v>-0.14771182599999999</v>
      </c>
      <c r="I1535" s="217">
        <v>4.4709589999999998E-4</v>
      </c>
    </row>
    <row r="1536" spans="1:9" ht="33.75" x14ac:dyDescent="0.2">
      <c r="A1536" s="94" t="s">
        <v>2651</v>
      </c>
      <c r="B1536" s="408" t="s">
        <v>5956</v>
      </c>
      <c r="C1536" s="111">
        <v>3.8588094500000003E-2</v>
      </c>
      <c r="D1536" s="4" t="s">
        <v>1093</v>
      </c>
      <c r="E1536" s="335">
        <v>11898</v>
      </c>
      <c r="F1536" s="385">
        <v>7.2108199999999995E-4</v>
      </c>
      <c r="G1536" s="4" t="s">
        <v>1093</v>
      </c>
      <c r="H1536" s="99">
        <v>-0.14328917099999999</v>
      </c>
      <c r="I1536" s="217">
        <v>9.0973509999999998E-4</v>
      </c>
    </row>
    <row r="1537" spans="1:9" x14ac:dyDescent="0.2">
      <c r="A1537" s="94" t="s">
        <v>2652</v>
      </c>
      <c r="B1537" s="408" t="s">
        <v>5957</v>
      </c>
      <c r="C1537" s="111">
        <v>-6.1406772999999998E-2</v>
      </c>
      <c r="D1537" s="4" t="s">
        <v>1093</v>
      </c>
      <c r="E1537" s="335">
        <v>2128</v>
      </c>
      <c r="F1537" s="385">
        <v>1.2896810000000001E-4</v>
      </c>
      <c r="G1537" s="4" t="s">
        <v>1093</v>
      </c>
      <c r="H1537" s="99">
        <v>-0.156225218</v>
      </c>
      <c r="I1537" s="217">
        <v>1.801184E-4</v>
      </c>
    </row>
    <row r="1538" spans="1:9" x14ac:dyDescent="0.2">
      <c r="A1538" s="94" t="s">
        <v>2653</v>
      </c>
      <c r="B1538" s="408" t="s">
        <v>5958</v>
      </c>
      <c r="C1538" s="111">
        <v>-4.9000219999999997E-2</v>
      </c>
      <c r="D1538" s="4" t="s">
        <v>1093</v>
      </c>
      <c r="E1538" s="335">
        <v>3359</v>
      </c>
      <c r="F1538" s="385">
        <v>2.0357320000000001E-4</v>
      </c>
      <c r="G1538" s="4" t="s">
        <v>1093</v>
      </c>
      <c r="H1538" s="99">
        <v>-0.22389094300000001</v>
      </c>
      <c r="I1538" s="217">
        <v>4.4298159999999999E-4</v>
      </c>
    </row>
    <row r="1539" spans="1:9" x14ac:dyDescent="0.2">
      <c r="A1539" s="94" t="s">
        <v>2654</v>
      </c>
      <c r="B1539" s="408" t="s">
        <v>5959</v>
      </c>
      <c r="C1539" s="111">
        <v>1.55891793E-2</v>
      </c>
      <c r="D1539" s="4" t="s">
        <v>1093</v>
      </c>
      <c r="E1539" s="335">
        <v>6888</v>
      </c>
      <c r="F1539" s="385">
        <v>4.1744939999999999E-4</v>
      </c>
      <c r="G1539" s="4" t="s">
        <v>1093</v>
      </c>
      <c r="H1539" s="99">
        <v>-0.222573363</v>
      </c>
      <c r="I1539" s="217">
        <v>9.0150630000000005E-4</v>
      </c>
    </row>
    <row r="1540" spans="1:9" x14ac:dyDescent="0.2">
      <c r="A1540" s="94" t="s">
        <v>2655</v>
      </c>
      <c r="B1540" s="408" t="s">
        <v>5960</v>
      </c>
      <c r="C1540" s="111">
        <v>3.98963731E-2</v>
      </c>
      <c r="D1540" s="4" t="s">
        <v>1093</v>
      </c>
      <c r="E1540" s="335">
        <v>3340</v>
      </c>
      <c r="F1540" s="385">
        <v>2.0242169999999999E-4</v>
      </c>
      <c r="G1540" s="4" t="s">
        <v>1093</v>
      </c>
      <c r="H1540" s="99">
        <v>-0.16791230700000001</v>
      </c>
      <c r="I1540" s="217">
        <v>3.0812130000000001E-4</v>
      </c>
    </row>
    <row r="1541" spans="1:9" ht="22.5" customHeight="1" x14ac:dyDescent="0.2">
      <c r="A1541" s="94" t="s">
        <v>2656</v>
      </c>
      <c r="B1541" s="408" t="s">
        <v>5961</v>
      </c>
      <c r="C1541" s="111">
        <v>3.6781041700000003E-2</v>
      </c>
      <c r="D1541" s="4" t="s">
        <v>1093</v>
      </c>
      <c r="E1541" s="335">
        <v>9685</v>
      </c>
      <c r="F1541" s="385">
        <v>5.8696240000000004E-4</v>
      </c>
      <c r="G1541" s="4" t="s">
        <v>1093</v>
      </c>
      <c r="H1541" s="99">
        <v>1.305952381</v>
      </c>
      <c r="I1541" s="217">
        <v>-2.5074860000000002E-3</v>
      </c>
    </row>
    <row r="1542" spans="1:9" ht="22.5" customHeight="1" x14ac:dyDescent="0.2">
      <c r="A1542" s="94" t="s">
        <v>2657</v>
      </c>
      <c r="B1542" s="408" t="s">
        <v>5962</v>
      </c>
      <c r="C1542" s="111">
        <v>-8.1640296000000001E-2</v>
      </c>
      <c r="D1542" s="4" t="s">
        <v>1093</v>
      </c>
      <c r="E1542" s="335">
        <v>7792</v>
      </c>
      <c r="F1542" s="385">
        <v>4.722366E-4</v>
      </c>
      <c r="G1542" s="4" t="s">
        <v>1093</v>
      </c>
      <c r="H1542" s="99">
        <v>-0.205627485</v>
      </c>
      <c r="I1542" s="217">
        <v>9.2207819999999996E-4</v>
      </c>
    </row>
    <row r="1543" spans="1:9" ht="22.5" customHeight="1" x14ac:dyDescent="0.2">
      <c r="A1543" s="94" t="s">
        <v>2658</v>
      </c>
      <c r="B1543" s="408" t="s">
        <v>5963</v>
      </c>
      <c r="C1543" s="111">
        <v>-1.447943E-2</v>
      </c>
      <c r="D1543" s="4" t="s">
        <v>1093</v>
      </c>
      <c r="E1543" s="335">
        <v>3327</v>
      </c>
      <c r="F1543" s="385">
        <v>2.0163390000000001E-4</v>
      </c>
      <c r="G1543" s="4" t="s">
        <v>1093</v>
      </c>
      <c r="H1543" s="99">
        <v>-0.224113806</v>
      </c>
      <c r="I1543" s="217">
        <v>4.3932429999999999E-4</v>
      </c>
    </row>
    <row r="1544" spans="1:9" ht="22.5" customHeight="1" x14ac:dyDescent="0.2">
      <c r="A1544" s="94" t="s">
        <v>2659</v>
      </c>
      <c r="B1544" s="408" t="s">
        <v>5964</v>
      </c>
      <c r="C1544" s="111">
        <v>3.9765319399999999E-2</v>
      </c>
      <c r="D1544" s="4" t="s">
        <v>1093</v>
      </c>
      <c r="E1544" s="335">
        <v>3762</v>
      </c>
      <c r="F1544" s="385">
        <v>2.2799720000000001E-4</v>
      </c>
      <c r="G1544" s="4" t="s">
        <v>1093</v>
      </c>
      <c r="H1544" s="99">
        <v>-0.21379310300000001</v>
      </c>
      <c r="I1544" s="217">
        <v>4.6766780000000001E-4</v>
      </c>
    </row>
    <row r="1545" spans="1:9" ht="22.5" customHeight="1" x14ac:dyDescent="0.2">
      <c r="A1545" s="94" t="s">
        <v>2660</v>
      </c>
      <c r="B1545" s="408" t="s">
        <v>5965</v>
      </c>
      <c r="C1545" s="111">
        <v>1.79104478E-2</v>
      </c>
      <c r="D1545" s="4" t="s">
        <v>1093</v>
      </c>
      <c r="E1545" s="335">
        <v>621</v>
      </c>
      <c r="F1545" s="385">
        <v>3.7635900000000003E-5</v>
      </c>
      <c r="G1545" s="4" t="s">
        <v>1093</v>
      </c>
      <c r="H1545" s="99">
        <v>-8.9442814999999995E-2</v>
      </c>
      <c r="I1545" s="217">
        <v>2.7886400000000001E-5</v>
      </c>
    </row>
    <row r="1546" spans="1:9" ht="22.5" customHeight="1" x14ac:dyDescent="0.2">
      <c r="A1546" s="94" t="s">
        <v>2661</v>
      </c>
      <c r="B1546" s="408" t="s">
        <v>5966</v>
      </c>
      <c r="C1546" s="111">
        <v>3.4824667500000003E-2</v>
      </c>
      <c r="D1546" s="4" t="s">
        <v>1093</v>
      </c>
      <c r="E1546" s="335">
        <v>7782</v>
      </c>
      <c r="F1546" s="385">
        <v>4.7163050000000002E-4</v>
      </c>
      <c r="G1546" s="4" t="s">
        <v>1093</v>
      </c>
      <c r="H1546" s="99">
        <v>-9.0675390999999994E-2</v>
      </c>
      <c r="I1546" s="217">
        <v>3.5475099999999999E-4</v>
      </c>
    </row>
    <row r="1547" spans="1:9" ht="22.5" customHeight="1" x14ac:dyDescent="0.2">
      <c r="A1547" s="94" t="s">
        <v>2662</v>
      </c>
      <c r="B1547" s="408" t="s">
        <v>5967</v>
      </c>
      <c r="C1547" s="111">
        <v>-3.8937241999999997E-2</v>
      </c>
      <c r="D1547" s="4" t="s">
        <v>1093</v>
      </c>
      <c r="E1547" s="335">
        <v>1638</v>
      </c>
      <c r="F1547" s="385">
        <v>9.92715E-5</v>
      </c>
      <c r="G1547" s="4" t="s">
        <v>1093</v>
      </c>
      <c r="H1547" s="99">
        <v>-0.219256435</v>
      </c>
      <c r="I1547" s="217">
        <v>2.102905E-4</v>
      </c>
    </row>
    <row r="1548" spans="1:9" ht="22.5" customHeight="1" x14ac:dyDescent="0.2">
      <c r="A1548" s="94" t="s">
        <v>2663</v>
      </c>
      <c r="B1548" s="408" t="s">
        <v>5968</v>
      </c>
      <c r="C1548" s="111">
        <v>-2.3130300999999999E-2</v>
      </c>
      <c r="D1548" s="4" t="s">
        <v>1093</v>
      </c>
      <c r="E1548" s="335">
        <v>2066</v>
      </c>
      <c r="F1548" s="385">
        <v>1.2521059999999999E-4</v>
      </c>
      <c r="G1548" s="4" t="s">
        <v>1093</v>
      </c>
      <c r="H1548" s="99">
        <v>-0.18468824</v>
      </c>
      <c r="I1548" s="217">
        <v>2.139477E-4</v>
      </c>
    </row>
    <row r="1549" spans="1:9" ht="22.5" customHeight="1" x14ac:dyDescent="0.2">
      <c r="A1549" s="94" t="s">
        <v>2664</v>
      </c>
      <c r="B1549" s="408" t="s">
        <v>5969</v>
      </c>
      <c r="C1549" s="111">
        <v>3.9237668199999999E-2</v>
      </c>
      <c r="D1549" s="4" t="s">
        <v>1093</v>
      </c>
      <c r="E1549" s="335">
        <v>2951</v>
      </c>
      <c r="F1549" s="385">
        <v>1.788463E-4</v>
      </c>
      <c r="G1549" s="4" t="s">
        <v>1093</v>
      </c>
      <c r="H1549" s="99">
        <v>-0.20415318199999999</v>
      </c>
      <c r="I1549" s="217">
        <v>3.4606509999999998E-4</v>
      </c>
    </row>
    <row r="1550" spans="1:9" ht="22.5" customHeight="1" x14ac:dyDescent="0.2">
      <c r="A1550" s="94" t="s">
        <v>2665</v>
      </c>
      <c r="B1550" s="408" t="s">
        <v>5970</v>
      </c>
      <c r="C1550" s="111">
        <v>-3.646833E-2</v>
      </c>
      <c r="D1550" s="4" t="s">
        <v>1093</v>
      </c>
      <c r="E1550" s="335">
        <v>484</v>
      </c>
      <c r="F1550" s="385">
        <v>2.9332999999999999E-5</v>
      </c>
      <c r="G1550" s="4" t="s">
        <v>1093</v>
      </c>
      <c r="H1550" s="99">
        <v>-3.5856574000000002E-2</v>
      </c>
      <c r="I1550" s="217">
        <v>8.2287595000000008E-6</v>
      </c>
    </row>
    <row r="1551" spans="1:9" ht="22.5" customHeight="1" x14ac:dyDescent="0.2">
      <c r="A1551" s="94" t="s">
        <v>2666</v>
      </c>
      <c r="B1551" s="408" t="s">
        <v>5971</v>
      </c>
      <c r="C1551" s="111">
        <v>-4.8805116000000003E-2</v>
      </c>
      <c r="D1551" s="4" t="s">
        <v>1093</v>
      </c>
      <c r="E1551" s="335">
        <v>2172</v>
      </c>
      <c r="F1551" s="385">
        <v>1.3163469999999999E-4</v>
      </c>
      <c r="G1551" s="4" t="s">
        <v>1093</v>
      </c>
      <c r="H1551" s="99">
        <v>-0.231422505</v>
      </c>
      <c r="I1551" s="217">
        <v>2.9897829999999998E-4</v>
      </c>
    </row>
    <row r="1552" spans="1:9" ht="22.5" customHeight="1" x14ac:dyDescent="0.2">
      <c r="A1552" s="94" t="s">
        <v>2667</v>
      </c>
      <c r="B1552" s="408" t="s">
        <v>5972</v>
      </c>
      <c r="C1552" s="111">
        <v>-0.101229896</v>
      </c>
      <c r="D1552" s="4" t="s">
        <v>1093</v>
      </c>
      <c r="E1552" s="335">
        <v>734</v>
      </c>
      <c r="F1552" s="385">
        <v>4.4484299999999997E-5</v>
      </c>
      <c r="G1552" s="4" t="s">
        <v>1093</v>
      </c>
      <c r="H1552" s="99">
        <v>-0.22736842099999999</v>
      </c>
      <c r="I1552" s="217">
        <v>9.8745099999999998E-5</v>
      </c>
    </row>
    <row r="1553" spans="1:9" ht="22.5" customHeight="1" x14ac:dyDescent="0.2">
      <c r="A1553" s="94" t="s">
        <v>2668</v>
      </c>
      <c r="B1553" s="408" t="s">
        <v>5973</v>
      </c>
      <c r="C1553" s="111">
        <v>0</v>
      </c>
      <c r="D1553" s="4" t="s">
        <v>1093</v>
      </c>
      <c r="E1553" s="335">
        <v>404</v>
      </c>
      <c r="F1553" s="385">
        <v>2.4484499999999999E-5</v>
      </c>
      <c r="G1553" s="4" t="s">
        <v>1093</v>
      </c>
      <c r="H1553" s="99">
        <v>-0.201581028</v>
      </c>
      <c r="I1553" s="217">
        <v>4.6629599999999998E-5</v>
      </c>
    </row>
    <row r="1554" spans="1:9" ht="22.5" customHeight="1" x14ac:dyDescent="0.2">
      <c r="A1554" s="94" t="s">
        <v>2669</v>
      </c>
      <c r="B1554" s="408" t="s">
        <v>5974</v>
      </c>
      <c r="C1554" s="111">
        <v>-2.2113022E-2</v>
      </c>
      <c r="D1554" s="4" t="s">
        <v>1093</v>
      </c>
      <c r="E1554" s="335">
        <v>292</v>
      </c>
      <c r="F1554" s="385">
        <v>1.76968E-5</v>
      </c>
      <c r="G1554" s="4" t="s">
        <v>1093</v>
      </c>
      <c r="H1554" s="99">
        <v>-0.26633165800000003</v>
      </c>
      <c r="I1554" s="217">
        <v>4.8458300000000003E-5</v>
      </c>
    </row>
    <row r="1555" spans="1:9" ht="22.5" customHeight="1" x14ac:dyDescent="0.2">
      <c r="A1555" s="94" t="s">
        <v>2670</v>
      </c>
      <c r="B1555" s="408" t="s">
        <v>5975</v>
      </c>
      <c r="C1555" s="111">
        <v>1.8292682899999999E-2</v>
      </c>
      <c r="D1555" s="4" t="s">
        <v>1093</v>
      </c>
      <c r="E1555" s="335">
        <v>140</v>
      </c>
      <c r="F1555" s="385">
        <v>8.4847435999999992E-6</v>
      </c>
      <c r="G1555" s="4" t="s">
        <v>1093</v>
      </c>
      <c r="H1555" s="99">
        <v>-0.16167664700000001</v>
      </c>
      <c r="I1555" s="217">
        <v>1.23431E-5</v>
      </c>
    </row>
    <row r="1556" spans="1:9" ht="22.5" x14ac:dyDescent="0.2">
      <c r="A1556" s="94" t="s">
        <v>2671</v>
      </c>
      <c r="B1556" s="408" t="s">
        <v>5976</v>
      </c>
      <c r="C1556" s="111">
        <v>-2.8635061999999999E-2</v>
      </c>
      <c r="D1556" s="4" t="s">
        <v>1093</v>
      </c>
      <c r="E1556" s="335">
        <v>2731</v>
      </c>
      <c r="F1556" s="385">
        <v>1.6551310000000001E-4</v>
      </c>
      <c r="G1556" s="4" t="s">
        <v>1093</v>
      </c>
      <c r="H1556" s="99">
        <v>-0.10547002900000001</v>
      </c>
      <c r="I1556" s="217">
        <v>1.4720339999999999E-4</v>
      </c>
    </row>
    <row r="1557" spans="1:9" x14ac:dyDescent="0.2">
      <c r="A1557" s="94" t="s">
        <v>2672</v>
      </c>
      <c r="B1557" s="408" t="s">
        <v>5977</v>
      </c>
      <c r="C1557" s="111">
        <v>-8.4974093000000001E-2</v>
      </c>
      <c r="D1557" s="4" t="s">
        <v>1093</v>
      </c>
      <c r="E1557" s="335">
        <v>793</v>
      </c>
      <c r="F1557" s="385">
        <v>4.8059999999999997E-5</v>
      </c>
      <c r="G1557" s="4" t="s">
        <v>1093</v>
      </c>
      <c r="H1557" s="99">
        <v>-0.10192525500000001</v>
      </c>
      <c r="I1557" s="217">
        <v>4.1143799999999997E-5</v>
      </c>
    </row>
    <row r="1558" spans="1:9" x14ac:dyDescent="0.2">
      <c r="A1558" s="94" t="s">
        <v>2673</v>
      </c>
      <c r="B1558" s="408" t="s">
        <v>5978</v>
      </c>
      <c r="C1558" s="111">
        <v>-0.207575758</v>
      </c>
      <c r="D1558" s="4" t="s">
        <v>1093</v>
      </c>
      <c r="E1558" s="335">
        <v>521</v>
      </c>
      <c r="F1558" s="385">
        <v>3.1575400000000003E-5</v>
      </c>
      <c r="G1558" s="4" t="s">
        <v>1093</v>
      </c>
      <c r="H1558" s="99">
        <v>-3.8240919999999999E-3</v>
      </c>
      <c r="I1558" s="217">
        <v>9.1430661000000002E-7</v>
      </c>
    </row>
    <row r="1559" spans="1:9" x14ac:dyDescent="0.2">
      <c r="A1559" s="94" t="s">
        <v>2674</v>
      </c>
      <c r="B1559" s="408" t="s">
        <v>5979</v>
      </c>
      <c r="C1559" s="111">
        <v>9.7777777999999999E-3</v>
      </c>
      <c r="D1559" s="4" t="s">
        <v>1093</v>
      </c>
      <c r="E1559" s="335">
        <v>2073</v>
      </c>
      <c r="F1559" s="385">
        <v>1.2563480000000001E-4</v>
      </c>
      <c r="G1559" s="4" t="s">
        <v>1093</v>
      </c>
      <c r="H1559" s="99">
        <v>-8.7588027999999998E-2</v>
      </c>
      <c r="I1559" s="217">
        <v>9.0973500000000006E-5</v>
      </c>
    </row>
    <row r="1560" spans="1:9" ht="22.5" customHeight="1" x14ac:dyDescent="0.2">
      <c r="A1560" s="94" t="s">
        <v>2675</v>
      </c>
      <c r="B1560" s="408" t="s">
        <v>5980</v>
      </c>
      <c r="C1560" s="111">
        <v>6.2305295999999996E-3</v>
      </c>
      <c r="D1560" s="4" t="s">
        <v>1093</v>
      </c>
      <c r="E1560" s="335">
        <v>567</v>
      </c>
      <c r="F1560" s="385">
        <v>3.4363200000000003E-5</v>
      </c>
      <c r="G1560" s="4" t="s">
        <v>1093</v>
      </c>
      <c r="H1560" s="99">
        <v>-0.122291022</v>
      </c>
      <c r="I1560" s="217">
        <v>3.6115100000000003E-5</v>
      </c>
    </row>
    <row r="1561" spans="1:9" ht="22.5" x14ac:dyDescent="0.2">
      <c r="A1561" s="94" t="s">
        <v>2676</v>
      </c>
      <c r="B1561" s="408" t="s">
        <v>5981</v>
      </c>
      <c r="C1561" s="111">
        <v>9.6774193499999994E-2</v>
      </c>
      <c r="D1561" s="4" t="s">
        <v>1093</v>
      </c>
      <c r="E1561" s="335">
        <v>2601</v>
      </c>
      <c r="F1561" s="385">
        <v>1.576344E-4</v>
      </c>
      <c r="G1561" s="4" t="s">
        <v>1093</v>
      </c>
      <c r="H1561" s="99">
        <v>-6.4935059999999996E-3</v>
      </c>
      <c r="I1561" s="217">
        <v>7.7716061999999999E-6</v>
      </c>
    </row>
    <row r="1562" spans="1:9" x14ac:dyDescent="0.2">
      <c r="A1562" s="94" t="s">
        <v>2677</v>
      </c>
      <c r="B1562" s="408" t="s">
        <v>5982</v>
      </c>
      <c r="C1562" s="111">
        <v>-0.18342286999999999</v>
      </c>
      <c r="D1562" s="4" t="s">
        <v>1093</v>
      </c>
      <c r="E1562" s="335">
        <v>771</v>
      </c>
      <c r="F1562" s="385">
        <v>4.6726700000000001E-5</v>
      </c>
      <c r="G1562" s="4" t="s">
        <v>1093</v>
      </c>
      <c r="H1562" s="99">
        <v>-0.27537593999999999</v>
      </c>
      <c r="I1562" s="217">
        <v>1.3394589999999999E-4</v>
      </c>
    </row>
    <row r="1563" spans="1:9" x14ac:dyDescent="0.2">
      <c r="A1563" s="94" t="s">
        <v>2678</v>
      </c>
      <c r="B1563" s="408" t="s">
        <v>5983</v>
      </c>
      <c r="C1563" s="111">
        <v>-7.7694236E-2</v>
      </c>
      <c r="D1563" s="4" t="s">
        <v>1093</v>
      </c>
      <c r="E1563" s="335">
        <v>342</v>
      </c>
      <c r="F1563" s="385">
        <v>2.0727E-5</v>
      </c>
      <c r="G1563" s="4" t="s">
        <v>1093</v>
      </c>
      <c r="H1563" s="99">
        <v>-7.0652173999999998E-2</v>
      </c>
      <c r="I1563" s="217">
        <v>1.1885999999999999E-5</v>
      </c>
    </row>
    <row r="1564" spans="1:9" x14ac:dyDescent="0.2">
      <c r="A1564" s="94" t="s">
        <v>2679</v>
      </c>
      <c r="B1564" s="408" t="s">
        <v>5984</v>
      </c>
      <c r="C1564" s="111">
        <v>2.5232403699999999E-2</v>
      </c>
      <c r="D1564" s="4" t="s">
        <v>1093</v>
      </c>
      <c r="E1564" s="335">
        <v>692</v>
      </c>
      <c r="F1564" s="385">
        <v>4.1938899999999999E-5</v>
      </c>
      <c r="G1564" s="4" t="s">
        <v>1093</v>
      </c>
      <c r="H1564" s="99">
        <v>-0.103626943</v>
      </c>
      <c r="I1564" s="217">
        <v>3.6572300000000002E-5</v>
      </c>
    </row>
    <row r="1565" spans="1:9" x14ac:dyDescent="0.2">
      <c r="A1565" s="94" t="s">
        <v>2680</v>
      </c>
      <c r="B1565" s="408" t="s">
        <v>5985</v>
      </c>
      <c r="C1565" s="111">
        <v>0.23004694840000001</v>
      </c>
      <c r="D1565" s="4" t="s">
        <v>1093</v>
      </c>
      <c r="E1565" s="335">
        <v>238</v>
      </c>
      <c r="F1565" s="385">
        <v>1.44241E-5</v>
      </c>
      <c r="G1565" s="4" t="s">
        <v>1093</v>
      </c>
      <c r="H1565" s="99">
        <v>-9.1603053000000004E-2</v>
      </c>
      <c r="I1565" s="217">
        <v>1.09717E-5</v>
      </c>
    </row>
    <row r="1566" spans="1:9" ht="22.5" customHeight="1" x14ac:dyDescent="0.2">
      <c r="A1566" s="94" t="s">
        <v>2681</v>
      </c>
      <c r="B1566" s="408" t="s">
        <v>5986</v>
      </c>
      <c r="C1566" s="111">
        <v>5.3289231899999998E-2</v>
      </c>
      <c r="D1566" s="4" t="s">
        <v>1093</v>
      </c>
      <c r="E1566" s="335">
        <v>2603</v>
      </c>
      <c r="F1566" s="385">
        <v>1.577556E-4</v>
      </c>
      <c r="G1566" s="4" t="s">
        <v>1093</v>
      </c>
      <c r="H1566" s="99">
        <v>-9.1765527E-2</v>
      </c>
      <c r="I1566" s="217">
        <v>1.202313E-4</v>
      </c>
    </row>
    <row r="1567" spans="1:9" ht="22.5" customHeight="1" x14ac:dyDescent="0.2">
      <c r="A1567" s="94" t="s">
        <v>2682</v>
      </c>
      <c r="B1567" s="408" t="s">
        <v>4221</v>
      </c>
      <c r="C1567" s="111">
        <v>9.6584216700000003E-2</v>
      </c>
      <c r="D1567" s="4" t="s">
        <v>1093</v>
      </c>
      <c r="E1567" s="335">
        <v>19498</v>
      </c>
      <c r="F1567" s="385">
        <v>1.1816824E-3</v>
      </c>
      <c r="G1567" s="4" t="s">
        <v>1093</v>
      </c>
      <c r="H1567" s="99">
        <v>0.16350399809999999</v>
      </c>
      <c r="I1567" s="217">
        <v>-1.2526E-3</v>
      </c>
    </row>
    <row r="1568" spans="1:9" ht="33.75" customHeight="1" x14ac:dyDescent="0.2">
      <c r="A1568" s="94" t="s">
        <v>2683</v>
      </c>
      <c r="B1568" s="408" t="s">
        <v>4222</v>
      </c>
      <c r="C1568" s="111">
        <v>0.14755732799999999</v>
      </c>
      <c r="D1568" s="4" t="s">
        <v>1093</v>
      </c>
      <c r="E1568" s="335">
        <v>2368</v>
      </c>
      <c r="F1568" s="385">
        <v>1.4351340000000001E-4</v>
      </c>
      <c r="G1568" s="4" t="s">
        <v>1093</v>
      </c>
      <c r="H1568" s="99">
        <v>2.8670721100000001E-2</v>
      </c>
      <c r="I1568" s="217">
        <v>-3.0171999999999998E-5</v>
      </c>
    </row>
    <row r="1569" spans="1:9" ht="22.5" customHeight="1" x14ac:dyDescent="0.2">
      <c r="A1569" s="94" t="s">
        <v>2684</v>
      </c>
      <c r="B1569" s="408" t="s">
        <v>5987</v>
      </c>
      <c r="C1569" s="111">
        <v>3.9292730800000002E-2</v>
      </c>
      <c r="D1569" s="4" t="s">
        <v>1093</v>
      </c>
      <c r="E1569" s="335">
        <v>2320</v>
      </c>
      <c r="F1569" s="385">
        <v>1.406043E-4</v>
      </c>
      <c r="G1569" s="4" t="s">
        <v>1093</v>
      </c>
      <c r="H1569" s="99">
        <v>-0.12287334599999999</v>
      </c>
      <c r="I1569" s="217">
        <v>1.4857480000000001E-4</v>
      </c>
    </row>
    <row r="1570" spans="1:9" ht="22.5" customHeight="1" x14ac:dyDescent="0.2">
      <c r="A1570" s="94" t="s">
        <v>2685</v>
      </c>
      <c r="B1570" s="408" t="s">
        <v>4223</v>
      </c>
      <c r="C1570" s="111">
        <v>-3.8528896999999999E-2</v>
      </c>
      <c r="D1570" s="4" t="s">
        <v>1093</v>
      </c>
      <c r="E1570" s="335">
        <v>1716</v>
      </c>
      <c r="F1570" s="385">
        <v>1.039987E-4</v>
      </c>
      <c r="G1570" s="4" t="s">
        <v>1093</v>
      </c>
      <c r="H1570" s="99">
        <v>-0.21857923500000001</v>
      </c>
      <c r="I1570" s="217">
        <v>2.1943360000000001E-4</v>
      </c>
    </row>
    <row r="1571" spans="1:9" ht="22.5" customHeight="1" x14ac:dyDescent="0.2">
      <c r="A1571" s="94" t="s">
        <v>2686</v>
      </c>
      <c r="B1571" s="408" t="s">
        <v>4224</v>
      </c>
      <c r="C1571" s="111">
        <v>-2.1428571E-2</v>
      </c>
      <c r="D1571" s="4" t="s">
        <v>1093</v>
      </c>
      <c r="E1571" s="335">
        <v>272</v>
      </c>
      <c r="F1571" s="385">
        <v>1.6484600000000001E-5</v>
      </c>
      <c r="G1571" s="4" t="s">
        <v>1093</v>
      </c>
      <c r="H1571" s="99">
        <v>-7.2992700000000001E-3</v>
      </c>
      <c r="I1571" s="217">
        <v>9.1430661000000002E-7</v>
      </c>
    </row>
    <row r="1572" spans="1:9" ht="22.5" x14ac:dyDescent="0.2">
      <c r="A1572" s="94" t="s">
        <v>2687</v>
      </c>
      <c r="B1572" s="408" t="s">
        <v>5988</v>
      </c>
      <c r="C1572" s="111">
        <v>0.875</v>
      </c>
      <c r="D1572" s="4" t="s">
        <v>1093</v>
      </c>
      <c r="E1572" s="335" t="s">
        <v>6906</v>
      </c>
      <c r="F1572" s="385">
        <v>5.4544779999999996E-7</v>
      </c>
      <c r="G1572" s="4" t="s">
        <v>1093</v>
      </c>
      <c r="H1572" s="99">
        <v>-0.4</v>
      </c>
      <c r="I1572" s="217">
        <v>2.7429197999999999E-6</v>
      </c>
    </row>
    <row r="1573" spans="1:9" x14ac:dyDescent="0.2">
      <c r="A1573" s="94" t="s">
        <v>2688</v>
      </c>
      <c r="B1573" s="408" t="s">
        <v>5989</v>
      </c>
      <c r="C1573" s="111">
        <v>-9.8643649999999999E-3</v>
      </c>
      <c r="D1573" s="4" t="s">
        <v>1093</v>
      </c>
      <c r="E1573" s="335">
        <v>706</v>
      </c>
      <c r="F1573" s="385">
        <v>4.2787300000000003E-5</v>
      </c>
      <c r="G1573" s="4" t="s">
        <v>1093</v>
      </c>
      <c r="H1573" s="99">
        <v>-0.120797011</v>
      </c>
      <c r="I1573" s="217">
        <v>4.4343900000000001E-5</v>
      </c>
    </row>
    <row r="1574" spans="1:9" x14ac:dyDescent="0.2">
      <c r="A1574" s="94" t="s">
        <v>2689</v>
      </c>
      <c r="B1574" s="408" t="s">
        <v>5990</v>
      </c>
      <c r="C1574" s="111">
        <v>0.11237553340000001</v>
      </c>
      <c r="D1574" s="4" t="s">
        <v>1093</v>
      </c>
      <c r="E1574" s="335">
        <v>719</v>
      </c>
      <c r="F1574" s="385">
        <v>4.3575200000000003E-5</v>
      </c>
      <c r="G1574" s="4" t="s">
        <v>1093</v>
      </c>
      <c r="H1574" s="99">
        <v>-8.0562659999999994E-2</v>
      </c>
      <c r="I1574" s="217">
        <v>2.88007E-5</v>
      </c>
    </row>
    <row r="1575" spans="1:9" x14ac:dyDescent="0.2">
      <c r="A1575" s="94" t="s">
        <v>2690</v>
      </c>
      <c r="B1575" s="408" t="s">
        <v>5991</v>
      </c>
      <c r="C1575" s="111">
        <v>0.13533834589999999</v>
      </c>
      <c r="D1575" s="4" t="s">
        <v>1093</v>
      </c>
      <c r="E1575" s="335">
        <v>109</v>
      </c>
      <c r="F1575" s="385">
        <v>6.6059789000000001E-6</v>
      </c>
      <c r="G1575" s="4" t="s">
        <v>1093</v>
      </c>
      <c r="H1575" s="99">
        <v>-0.27814569500000003</v>
      </c>
      <c r="I1575" s="217">
        <v>1.92004E-5</v>
      </c>
    </row>
    <row r="1576" spans="1:9" ht="22.5" customHeight="1" x14ac:dyDescent="0.2">
      <c r="A1576" s="94" t="s">
        <v>2691</v>
      </c>
      <c r="B1576" s="408" t="s">
        <v>5992</v>
      </c>
      <c r="C1576" s="111">
        <v>0.37777777779999999</v>
      </c>
      <c r="D1576" s="4" t="s">
        <v>1093</v>
      </c>
      <c r="E1576" s="335">
        <v>58</v>
      </c>
      <c r="F1576" s="385">
        <v>3.5151081000000002E-6</v>
      </c>
      <c r="G1576" s="4" t="s">
        <v>1093</v>
      </c>
      <c r="H1576" s="99">
        <v>-6.4516129000000005E-2</v>
      </c>
      <c r="I1576" s="217">
        <v>1.8286132E-6</v>
      </c>
    </row>
    <row r="1577" spans="1:9" ht="22.5" customHeight="1" x14ac:dyDescent="0.2">
      <c r="A1577" s="94" t="s">
        <v>2692</v>
      </c>
      <c r="B1577" s="408" t="s">
        <v>5993</v>
      </c>
      <c r="C1577" s="111">
        <v>4.7474747499999997E-2</v>
      </c>
      <c r="D1577" s="4" t="s">
        <v>1093</v>
      </c>
      <c r="E1577" s="335">
        <v>932</v>
      </c>
      <c r="F1577" s="385">
        <v>5.6484199999999997E-5</v>
      </c>
      <c r="G1577" s="4" t="s">
        <v>1093</v>
      </c>
      <c r="H1577" s="99">
        <v>-0.101253616</v>
      </c>
      <c r="I1577" s="217">
        <v>4.8001099999999997E-5</v>
      </c>
    </row>
    <row r="1578" spans="1:9" ht="22.5" customHeight="1" x14ac:dyDescent="0.2">
      <c r="A1578" s="94" t="s">
        <v>2693</v>
      </c>
      <c r="B1578" s="408" t="s">
        <v>5994</v>
      </c>
      <c r="C1578" s="111">
        <v>5.1635112E-3</v>
      </c>
      <c r="D1578" s="4" t="s">
        <v>1093</v>
      </c>
      <c r="E1578" s="335">
        <v>461</v>
      </c>
      <c r="F1578" s="385">
        <v>2.7939000000000001E-5</v>
      </c>
      <c r="G1578" s="4" t="s">
        <v>1093</v>
      </c>
      <c r="H1578" s="99">
        <v>-0.21061643799999999</v>
      </c>
      <c r="I1578" s="217">
        <v>5.6229900000000002E-5</v>
      </c>
    </row>
    <row r="1579" spans="1:9" ht="22.5" customHeight="1" x14ac:dyDescent="0.2">
      <c r="A1579" s="94" t="s">
        <v>2694</v>
      </c>
      <c r="B1579" s="408" t="s">
        <v>5995</v>
      </c>
      <c r="C1579" s="111">
        <v>2.7027026999999999E-2</v>
      </c>
      <c r="D1579" s="4" t="s">
        <v>1093</v>
      </c>
      <c r="E1579" s="335">
        <v>132</v>
      </c>
      <c r="F1579" s="385">
        <v>7.9999011000000004E-6</v>
      </c>
      <c r="G1579" s="4" t="s">
        <v>1093</v>
      </c>
      <c r="H1579" s="99">
        <v>-0.131578947</v>
      </c>
      <c r="I1579" s="217">
        <v>9.1430660999999992E-6</v>
      </c>
    </row>
    <row r="1580" spans="1:9" ht="22.5" customHeight="1" x14ac:dyDescent="0.2">
      <c r="A1580" s="94" t="s">
        <v>2695</v>
      </c>
      <c r="B1580" s="408" t="s">
        <v>5996</v>
      </c>
      <c r="C1580" s="111">
        <v>7.5757575800000004E-2</v>
      </c>
      <c r="D1580" s="4" t="s">
        <v>1093</v>
      </c>
      <c r="E1580" s="335">
        <v>50</v>
      </c>
      <c r="F1580" s="385">
        <v>3.0302656000000002E-6</v>
      </c>
      <c r="G1580" s="4" t="s">
        <v>1093</v>
      </c>
      <c r="H1580" s="99">
        <v>-0.29577464799999997</v>
      </c>
      <c r="I1580" s="217">
        <v>9.6002194000000001E-6</v>
      </c>
    </row>
    <row r="1581" spans="1:9" ht="22.5" customHeight="1" x14ac:dyDescent="0.2">
      <c r="A1581" s="94" t="s">
        <v>2696</v>
      </c>
      <c r="B1581" s="408" t="s">
        <v>5997</v>
      </c>
      <c r="C1581" s="111">
        <v>0.16862560730000001</v>
      </c>
      <c r="D1581" s="4" t="s">
        <v>1093</v>
      </c>
      <c r="E1581" s="335">
        <v>6323</v>
      </c>
      <c r="F1581" s="385">
        <v>3.8320740000000002E-4</v>
      </c>
      <c r="G1581" s="4" t="s">
        <v>1093</v>
      </c>
      <c r="H1581" s="99">
        <v>-0.15207187899999999</v>
      </c>
      <c r="I1581" s="217">
        <v>5.1841180000000004E-4</v>
      </c>
    </row>
    <row r="1582" spans="1:9" ht="22.5" customHeight="1" x14ac:dyDescent="0.2">
      <c r="A1582" s="94" t="s">
        <v>2697</v>
      </c>
      <c r="B1582" s="408" t="s">
        <v>5998</v>
      </c>
      <c r="C1582" s="111">
        <v>8.7999999999999995E-2</v>
      </c>
      <c r="D1582" s="4" t="s">
        <v>1093</v>
      </c>
      <c r="E1582" s="335">
        <v>506</v>
      </c>
      <c r="F1582" s="385">
        <v>3.0666300000000001E-5</v>
      </c>
      <c r="G1582" s="4" t="s">
        <v>1093</v>
      </c>
      <c r="H1582" s="99">
        <v>-0.25588235300000001</v>
      </c>
      <c r="I1582" s="217">
        <v>7.9544700000000004E-5</v>
      </c>
    </row>
    <row r="1583" spans="1:9" ht="22.5" customHeight="1" x14ac:dyDescent="0.2">
      <c r="A1583" s="94" t="s">
        <v>2698</v>
      </c>
      <c r="B1583" s="408" t="s">
        <v>5999</v>
      </c>
      <c r="C1583" s="111">
        <v>0.14473684210000001</v>
      </c>
      <c r="D1583" s="4" t="s">
        <v>1093</v>
      </c>
      <c r="E1583" s="335">
        <v>144</v>
      </c>
      <c r="F1583" s="385">
        <v>8.7271647999999994E-6</v>
      </c>
      <c r="G1583" s="4" t="s">
        <v>1093</v>
      </c>
      <c r="H1583" s="99">
        <v>-0.17241379300000001</v>
      </c>
      <c r="I1583" s="217">
        <v>1.3714600000000001E-5</v>
      </c>
    </row>
    <row r="1584" spans="1:9" ht="22.5" customHeight="1" x14ac:dyDescent="0.2">
      <c r="A1584" s="94" t="s">
        <v>2699</v>
      </c>
      <c r="B1584" s="408" t="s">
        <v>6000</v>
      </c>
      <c r="C1584" s="111">
        <v>9.5238095199999998E-2</v>
      </c>
      <c r="D1584" s="4" t="s">
        <v>1093</v>
      </c>
      <c r="E1584" s="335">
        <v>22</v>
      </c>
      <c r="F1584" s="385">
        <v>1.3333168E-6</v>
      </c>
      <c r="G1584" s="4" t="s">
        <v>1093</v>
      </c>
      <c r="H1584" s="99">
        <v>-4.3478260999999997E-2</v>
      </c>
      <c r="I1584" s="217">
        <v>4.5715330999999998E-7</v>
      </c>
    </row>
    <row r="1585" spans="1:9" ht="22.5" customHeight="1" x14ac:dyDescent="0.2">
      <c r="A1585" s="94" t="s">
        <v>2700</v>
      </c>
      <c r="B1585" s="408" t="s">
        <v>6001</v>
      </c>
      <c r="C1585" s="111">
        <v>-2.9436501E-2</v>
      </c>
      <c r="D1585" s="4" t="s">
        <v>1093</v>
      </c>
      <c r="E1585" s="335">
        <v>883</v>
      </c>
      <c r="F1585" s="385">
        <v>5.3514499999999997E-5</v>
      </c>
      <c r="G1585" s="4" t="s">
        <v>1093</v>
      </c>
      <c r="H1585" s="99">
        <v>-0.234835355</v>
      </c>
      <c r="I1585" s="217">
        <v>1.2388850000000001E-4</v>
      </c>
    </row>
    <row r="1586" spans="1:9" ht="22.5" customHeight="1" x14ac:dyDescent="0.2">
      <c r="A1586" s="94" t="s">
        <v>2701</v>
      </c>
      <c r="B1586" s="408" t="s">
        <v>6002</v>
      </c>
      <c r="C1586" s="111">
        <v>-0.29850746299999997</v>
      </c>
      <c r="D1586" s="4" t="s">
        <v>1093</v>
      </c>
      <c r="E1586" s="335">
        <v>37</v>
      </c>
      <c r="F1586" s="385">
        <v>2.2423964999999999E-6</v>
      </c>
      <c r="G1586" s="4" t="s">
        <v>1093</v>
      </c>
      <c r="H1586" s="99">
        <v>-0.21276595700000001</v>
      </c>
      <c r="I1586" s="217">
        <v>4.5715331000000004E-6</v>
      </c>
    </row>
    <row r="1587" spans="1:9" ht="22.5" customHeight="1" x14ac:dyDescent="0.2">
      <c r="A1587" s="94" t="s">
        <v>2702</v>
      </c>
      <c r="B1587" s="408" t="s">
        <v>6003</v>
      </c>
      <c r="C1587" s="111">
        <v>-7.1428570999999996E-2</v>
      </c>
      <c r="D1587" s="4" t="s">
        <v>1093</v>
      </c>
      <c r="E1587" s="335" t="s">
        <v>6906</v>
      </c>
      <c r="F1587" s="385">
        <v>3.0302656E-7</v>
      </c>
      <c r="G1587" s="4" t="s">
        <v>1093</v>
      </c>
      <c r="H1587" s="99">
        <v>-0.61538461499999997</v>
      </c>
      <c r="I1587" s="217">
        <v>3.6572264999999999E-6</v>
      </c>
    </row>
    <row r="1588" spans="1:9" ht="33.75" customHeight="1" x14ac:dyDescent="0.2">
      <c r="A1588" s="94" t="s">
        <v>2703</v>
      </c>
      <c r="B1588" s="408" t="s">
        <v>6004</v>
      </c>
      <c r="C1588" s="111" t="s">
        <v>1142</v>
      </c>
      <c r="D1588" s="4" t="s">
        <v>1093</v>
      </c>
      <c r="E1588" s="335" t="s">
        <v>1142</v>
      </c>
      <c r="F1588" s="385" t="s">
        <v>1142</v>
      </c>
      <c r="G1588" s="4" t="s">
        <v>1093</v>
      </c>
      <c r="H1588" s="99" t="s">
        <v>1142</v>
      </c>
      <c r="I1588" s="217" t="s">
        <v>1142</v>
      </c>
    </row>
    <row r="1589" spans="1:9" ht="33.75" customHeight="1" x14ac:dyDescent="0.2">
      <c r="A1589" s="94" t="s">
        <v>2704</v>
      </c>
      <c r="B1589" s="408" t="s">
        <v>6005</v>
      </c>
      <c r="C1589" s="111">
        <v>3.0707610100000001E-2</v>
      </c>
      <c r="D1589" s="4" t="s">
        <v>1093</v>
      </c>
      <c r="E1589" s="335">
        <v>604</v>
      </c>
      <c r="F1589" s="385">
        <v>3.6605600000000001E-5</v>
      </c>
      <c r="G1589" s="4" t="s">
        <v>1093</v>
      </c>
      <c r="H1589" s="99">
        <v>-0.21761658</v>
      </c>
      <c r="I1589" s="217">
        <v>7.68018E-5</v>
      </c>
    </row>
    <row r="1590" spans="1:9" ht="33.75" customHeight="1" x14ac:dyDescent="0.2">
      <c r="A1590" s="94" t="s">
        <v>2705</v>
      </c>
      <c r="B1590" s="408" t="s">
        <v>6006</v>
      </c>
      <c r="C1590" s="111">
        <v>0.15637860079999999</v>
      </c>
      <c r="D1590" s="4" t="s">
        <v>1093</v>
      </c>
      <c r="E1590" s="335">
        <v>268</v>
      </c>
      <c r="F1590" s="385">
        <v>1.6242199999999998E-5</v>
      </c>
      <c r="G1590" s="4" t="s">
        <v>1093</v>
      </c>
      <c r="H1590" s="99">
        <v>-4.6263344999999997E-2</v>
      </c>
      <c r="I1590" s="217">
        <v>5.9429929999999997E-6</v>
      </c>
    </row>
    <row r="1591" spans="1:9" ht="33.75" customHeight="1" x14ac:dyDescent="0.2">
      <c r="A1591" s="94" t="s">
        <v>2706</v>
      </c>
      <c r="B1591" s="408" t="s">
        <v>6007</v>
      </c>
      <c r="C1591" s="111">
        <v>0.1213389121</v>
      </c>
      <c r="D1591" s="4" t="s">
        <v>1093</v>
      </c>
      <c r="E1591" s="335">
        <v>247</v>
      </c>
      <c r="F1591" s="385">
        <v>1.49695E-5</v>
      </c>
      <c r="G1591" s="4" t="s">
        <v>1093</v>
      </c>
      <c r="H1591" s="99">
        <v>-7.8358208999999998E-2</v>
      </c>
      <c r="I1591" s="217">
        <v>9.6002194000000001E-6</v>
      </c>
    </row>
    <row r="1592" spans="1:9" ht="33.75" customHeight="1" x14ac:dyDescent="0.2">
      <c r="A1592" s="94" t="s">
        <v>2707</v>
      </c>
      <c r="B1592" s="408" t="s">
        <v>6008</v>
      </c>
      <c r="C1592" s="111">
        <v>-0.02</v>
      </c>
      <c r="D1592" s="4" t="s">
        <v>1093</v>
      </c>
      <c r="E1592" s="335">
        <v>250</v>
      </c>
      <c r="F1592" s="385">
        <v>1.51513E-5</v>
      </c>
      <c r="G1592" s="4" t="s">
        <v>1093</v>
      </c>
      <c r="H1592" s="99">
        <v>-0.149659864</v>
      </c>
      <c r="I1592" s="217">
        <v>2.0114699999999999E-5</v>
      </c>
    </row>
    <row r="1593" spans="1:9" ht="33.75" x14ac:dyDescent="0.2">
      <c r="A1593" s="94" t="s">
        <v>2708</v>
      </c>
      <c r="B1593" s="408" t="s">
        <v>6009</v>
      </c>
      <c r="C1593" s="111">
        <v>-2.7559054999999999E-2</v>
      </c>
      <c r="D1593" s="4" t="s">
        <v>1093</v>
      </c>
      <c r="E1593" s="335">
        <v>191</v>
      </c>
      <c r="F1593" s="385">
        <v>1.15756E-5</v>
      </c>
      <c r="G1593" s="4" t="s">
        <v>1093</v>
      </c>
      <c r="H1593" s="99">
        <v>-0.226720648</v>
      </c>
      <c r="I1593" s="217">
        <v>2.56006E-5</v>
      </c>
    </row>
    <row r="1594" spans="1:9" x14ac:dyDescent="0.2">
      <c r="A1594" s="94" t="s">
        <v>2709</v>
      </c>
      <c r="B1594" s="408" t="s">
        <v>6010</v>
      </c>
      <c r="C1594" s="111">
        <v>-0.20097357399999999</v>
      </c>
      <c r="D1594" s="4" t="s">
        <v>1093</v>
      </c>
      <c r="E1594" s="335">
        <v>770</v>
      </c>
      <c r="F1594" s="385">
        <v>4.6666099999999997E-5</v>
      </c>
      <c r="G1594" s="4" t="s">
        <v>1093</v>
      </c>
      <c r="H1594" s="99">
        <v>-0.32985204499999998</v>
      </c>
      <c r="I1594" s="217">
        <v>1.732611E-4</v>
      </c>
    </row>
    <row r="1595" spans="1:9" x14ac:dyDescent="0.2">
      <c r="A1595" s="94" t="s">
        <v>2710</v>
      </c>
      <c r="B1595" s="408" t="s">
        <v>6011</v>
      </c>
      <c r="C1595" s="111">
        <v>-0.35384615400000002</v>
      </c>
      <c r="D1595" s="4" t="s">
        <v>1093</v>
      </c>
      <c r="E1595" s="335">
        <v>22</v>
      </c>
      <c r="F1595" s="385">
        <v>1.3333168E-6</v>
      </c>
      <c r="G1595" s="4" t="s">
        <v>1093</v>
      </c>
      <c r="H1595" s="99">
        <v>-0.47619047599999997</v>
      </c>
      <c r="I1595" s="217">
        <v>9.1430660999999992E-6</v>
      </c>
    </row>
    <row r="1596" spans="1:9" x14ac:dyDescent="0.2">
      <c r="A1596" s="94" t="s">
        <v>2711</v>
      </c>
      <c r="B1596" s="408" t="s">
        <v>6012</v>
      </c>
      <c r="C1596" s="111">
        <v>1</v>
      </c>
      <c r="D1596" s="4" t="s">
        <v>1093</v>
      </c>
      <c r="E1596" s="335" t="s">
        <v>6906</v>
      </c>
      <c r="F1596" s="385">
        <v>6.0605310999999996E-8</v>
      </c>
      <c r="G1596" s="4" t="s">
        <v>1093</v>
      </c>
      <c r="H1596" s="99">
        <v>-0.83333333300000001</v>
      </c>
      <c r="I1596" s="217">
        <v>2.2857664999999998E-6</v>
      </c>
    </row>
    <row r="1597" spans="1:9" ht="22.5" customHeight="1" x14ac:dyDescent="0.2">
      <c r="A1597" s="94" t="s">
        <v>2712</v>
      </c>
      <c r="B1597" s="408" t="s">
        <v>6013</v>
      </c>
      <c r="C1597" s="111" t="s">
        <v>1142</v>
      </c>
      <c r="D1597" s="4" t="s">
        <v>1093</v>
      </c>
      <c r="E1597" s="335" t="s">
        <v>6906</v>
      </c>
      <c r="F1597" s="385">
        <v>6.0605310999999996E-8</v>
      </c>
      <c r="G1597" s="4" t="s">
        <v>1093</v>
      </c>
      <c r="H1597" s="99" t="s">
        <v>1142</v>
      </c>
      <c r="I1597" s="217" t="s">
        <v>1142</v>
      </c>
    </row>
    <row r="1598" spans="1:9" ht="22.5" customHeight="1" x14ac:dyDescent="0.2">
      <c r="A1598" s="94" t="s">
        <v>2713</v>
      </c>
      <c r="B1598" s="408" t="s">
        <v>6014</v>
      </c>
      <c r="C1598" s="111">
        <v>-9.466832E-2</v>
      </c>
      <c r="D1598" s="4" t="s">
        <v>1093</v>
      </c>
      <c r="E1598" s="335">
        <v>9620</v>
      </c>
      <c r="F1598" s="385">
        <v>5.8302310000000004E-4</v>
      </c>
      <c r="G1598" s="4" t="s">
        <v>1093</v>
      </c>
      <c r="H1598" s="99">
        <v>-0.34123125399999998</v>
      </c>
      <c r="I1598" s="217">
        <v>2.2779949000000001E-3</v>
      </c>
    </row>
    <row r="1599" spans="1:9" ht="22.5" customHeight="1" x14ac:dyDescent="0.2">
      <c r="A1599" s="94" t="s">
        <v>2714</v>
      </c>
      <c r="B1599" s="408" t="s">
        <v>6015</v>
      </c>
      <c r="C1599" s="111">
        <v>-6.4867218000000004E-2</v>
      </c>
      <c r="D1599" s="4" t="s">
        <v>1093</v>
      </c>
      <c r="E1599" s="335">
        <v>1290</v>
      </c>
      <c r="F1599" s="385">
        <v>7.8180899999999995E-5</v>
      </c>
      <c r="G1599" s="4" t="s">
        <v>1093</v>
      </c>
      <c r="H1599" s="99">
        <v>-0.39944134100000001</v>
      </c>
      <c r="I1599" s="217">
        <v>3.9223749999999999E-4</v>
      </c>
    </row>
    <row r="1600" spans="1:9" ht="22.5" customHeight="1" x14ac:dyDescent="0.2">
      <c r="A1600" s="94" t="s">
        <v>2715</v>
      </c>
      <c r="B1600" s="408" t="s">
        <v>6016</v>
      </c>
      <c r="C1600" s="111">
        <v>-2.0920502000000001E-2</v>
      </c>
      <c r="D1600" s="4" t="s">
        <v>1093</v>
      </c>
      <c r="E1600" s="335">
        <v>117</v>
      </c>
      <c r="F1600" s="385">
        <v>7.0908213999999996E-6</v>
      </c>
      <c r="G1600" s="4" t="s">
        <v>1093</v>
      </c>
      <c r="H1600" s="99">
        <v>-0.5</v>
      </c>
      <c r="I1600" s="217">
        <v>5.3486899999999998E-5</v>
      </c>
    </row>
    <row r="1601" spans="1:9" ht="22.5" customHeight="1" x14ac:dyDescent="0.2">
      <c r="A1601" s="94" t="s">
        <v>2716</v>
      </c>
      <c r="B1601" s="408" t="s">
        <v>6017</v>
      </c>
      <c r="C1601" s="111">
        <v>0.1538461538</v>
      </c>
      <c r="D1601" s="4" t="s">
        <v>1093</v>
      </c>
      <c r="E1601" s="335">
        <v>27</v>
      </c>
      <c r="F1601" s="385">
        <v>1.6363434E-6</v>
      </c>
      <c r="G1601" s="4" t="s">
        <v>1093</v>
      </c>
      <c r="H1601" s="99">
        <v>-0.1</v>
      </c>
      <c r="I1601" s="217">
        <v>1.3714598999999999E-6</v>
      </c>
    </row>
    <row r="1602" spans="1:9" ht="22.5" customHeight="1" x14ac:dyDescent="0.2">
      <c r="A1602" s="94" t="s">
        <v>2717</v>
      </c>
      <c r="B1602" s="408" t="s">
        <v>6018</v>
      </c>
      <c r="C1602" s="111">
        <v>3.8313562000000002E-2</v>
      </c>
      <c r="D1602" s="4" t="s">
        <v>1093</v>
      </c>
      <c r="E1602" s="335">
        <v>5800</v>
      </c>
      <c r="F1602" s="385">
        <v>3.5151079999999998E-4</v>
      </c>
      <c r="G1602" s="4" t="s">
        <v>1093</v>
      </c>
      <c r="H1602" s="99">
        <v>-0.104523699</v>
      </c>
      <c r="I1602" s="217">
        <v>3.0949280000000003E-4</v>
      </c>
    </row>
    <row r="1603" spans="1:9" ht="22.5" customHeight="1" x14ac:dyDescent="0.2">
      <c r="A1603" s="94" t="s">
        <v>2718</v>
      </c>
      <c r="B1603" s="408" t="s">
        <v>6019</v>
      </c>
      <c r="C1603" s="111">
        <v>-7.2404371999999995E-2</v>
      </c>
      <c r="D1603" s="4" t="s">
        <v>1093</v>
      </c>
      <c r="E1603" s="335">
        <v>583</v>
      </c>
      <c r="F1603" s="385">
        <v>3.5332900000000002E-5</v>
      </c>
      <c r="G1603" s="4" t="s">
        <v>1093</v>
      </c>
      <c r="H1603" s="99">
        <v>-0.141384389</v>
      </c>
      <c r="I1603" s="217">
        <v>4.3886700000000001E-5</v>
      </c>
    </row>
    <row r="1604" spans="1:9" ht="22.5" customHeight="1" x14ac:dyDescent="0.2">
      <c r="A1604" s="94" t="s">
        <v>2719</v>
      </c>
      <c r="B1604" s="408" t="s">
        <v>6020</v>
      </c>
      <c r="C1604" s="111">
        <v>-3.7037037000000002E-2</v>
      </c>
      <c r="D1604" s="4" t="s">
        <v>1093</v>
      </c>
      <c r="E1604" s="335">
        <v>74</v>
      </c>
      <c r="F1604" s="385">
        <v>4.4847929999999998E-6</v>
      </c>
      <c r="G1604" s="4" t="s">
        <v>1093</v>
      </c>
      <c r="H1604" s="99">
        <v>-0.28846153800000002</v>
      </c>
      <c r="I1604" s="217">
        <v>1.3714600000000001E-5</v>
      </c>
    </row>
    <row r="1605" spans="1:9" ht="22.5" customHeight="1" x14ac:dyDescent="0.2">
      <c r="A1605" s="94" t="s">
        <v>2720</v>
      </c>
      <c r="B1605" s="408" t="s">
        <v>6021</v>
      </c>
      <c r="C1605" s="111">
        <v>-0.05</v>
      </c>
      <c r="D1605" s="4" t="s">
        <v>1093</v>
      </c>
      <c r="E1605" s="335">
        <v>36</v>
      </c>
      <c r="F1605" s="385">
        <v>2.1817911999999999E-6</v>
      </c>
      <c r="G1605" s="4" t="s">
        <v>1093</v>
      </c>
      <c r="H1605" s="99">
        <v>-5.2631578999999998E-2</v>
      </c>
      <c r="I1605" s="217">
        <v>9.1430661000000002E-7</v>
      </c>
    </row>
    <row r="1606" spans="1:9" ht="22.5" customHeight="1" x14ac:dyDescent="0.2">
      <c r="A1606" s="94" t="s">
        <v>2721</v>
      </c>
      <c r="B1606" s="408" t="s">
        <v>6022</v>
      </c>
      <c r="C1606" s="111">
        <v>-3.2826047999999997E-2</v>
      </c>
      <c r="D1606" s="4" t="s">
        <v>1093</v>
      </c>
      <c r="E1606" s="335">
        <v>18597</v>
      </c>
      <c r="F1606" s="385">
        <v>1.127077E-3</v>
      </c>
      <c r="G1606" s="4" t="s">
        <v>1093</v>
      </c>
      <c r="H1606" s="99">
        <v>-0.14934589700000001</v>
      </c>
      <c r="I1606" s="217">
        <v>1.4926055000000001E-3</v>
      </c>
    </row>
    <row r="1607" spans="1:9" ht="22.5" customHeight="1" x14ac:dyDescent="0.2">
      <c r="A1607" s="94" t="s">
        <v>2722</v>
      </c>
      <c r="B1607" s="408" t="s">
        <v>6023</v>
      </c>
      <c r="C1607" s="111">
        <v>-9.2936802999999998E-2</v>
      </c>
      <c r="D1607" s="4" t="s">
        <v>1093</v>
      </c>
      <c r="E1607" s="335">
        <v>1363</v>
      </c>
      <c r="F1607" s="385">
        <v>8.2604999999999999E-5</v>
      </c>
      <c r="G1607" s="4" t="s">
        <v>1093</v>
      </c>
      <c r="H1607" s="99">
        <v>-0.201990632</v>
      </c>
      <c r="I1607" s="217">
        <v>1.5771789999999999E-4</v>
      </c>
    </row>
    <row r="1608" spans="1:9" ht="22.5" customHeight="1" x14ac:dyDescent="0.2">
      <c r="A1608" s="94" t="s">
        <v>2723</v>
      </c>
      <c r="B1608" s="408" t="s">
        <v>6024</v>
      </c>
      <c r="C1608" s="111">
        <v>-0.128404669</v>
      </c>
      <c r="D1608" s="4" t="s">
        <v>1093</v>
      </c>
      <c r="E1608" s="335">
        <v>154</v>
      </c>
      <c r="F1608" s="385">
        <v>9.3332179E-6</v>
      </c>
      <c r="G1608" s="4" t="s">
        <v>1093</v>
      </c>
      <c r="H1608" s="99">
        <v>-0.3125</v>
      </c>
      <c r="I1608" s="217">
        <v>3.20007E-5</v>
      </c>
    </row>
    <row r="1609" spans="1:9" ht="22.5" customHeight="1" x14ac:dyDescent="0.2">
      <c r="A1609" s="94" t="s">
        <v>2724</v>
      </c>
      <c r="B1609" s="408" t="s">
        <v>6025</v>
      </c>
      <c r="C1609" s="111">
        <v>-0.26582278500000001</v>
      </c>
      <c r="D1609" s="4" t="s">
        <v>1093</v>
      </c>
      <c r="E1609" s="335">
        <v>60</v>
      </c>
      <c r="F1609" s="385">
        <v>3.6363186999999999E-6</v>
      </c>
      <c r="G1609" s="4" t="s">
        <v>1093</v>
      </c>
      <c r="H1609" s="99">
        <v>3.4482758600000003E-2</v>
      </c>
      <c r="I1609" s="217">
        <v>-9.1430659999999999E-7</v>
      </c>
    </row>
    <row r="1610" spans="1:9" ht="22.5" customHeight="1" x14ac:dyDescent="0.2">
      <c r="A1610" s="94" t="s">
        <v>2725</v>
      </c>
      <c r="B1610" s="408" t="s">
        <v>6026</v>
      </c>
      <c r="C1610" s="111">
        <v>-0.16251748299999999</v>
      </c>
      <c r="D1610" s="4" t="s">
        <v>1093</v>
      </c>
      <c r="E1610" s="335">
        <v>21086</v>
      </c>
      <c r="F1610" s="385">
        <v>1.2779236E-3</v>
      </c>
      <c r="G1610" s="4" t="s">
        <v>1093</v>
      </c>
      <c r="H1610" s="99">
        <v>-0.29572478299999999</v>
      </c>
      <c r="I1610" s="217">
        <v>4.0476354000000001E-3</v>
      </c>
    </row>
    <row r="1611" spans="1:9" ht="22.5" customHeight="1" x14ac:dyDescent="0.2">
      <c r="A1611" s="94" t="s">
        <v>2726</v>
      </c>
      <c r="B1611" s="408" t="s">
        <v>6027</v>
      </c>
      <c r="C1611" s="111">
        <v>-0.149694628</v>
      </c>
      <c r="D1611" s="4" t="s">
        <v>1093</v>
      </c>
      <c r="E1611" s="335">
        <v>4256</v>
      </c>
      <c r="F1611" s="385">
        <v>2.5793620000000002E-4</v>
      </c>
      <c r="G1611" s="4" t="s">
        <v>1093</v>
      </c>
      <c r="H1611" s="99">
        <v>-0.37613603000000001</v>
      </c>
      <c r="I1611" s="217">
        <v>1.1730554E-3</v>
      </c>
    </row>
    <row r="1612" spans="1:9" ht="22.5" customHeight="1" x14ac:dyDescent="0.2">
      <c r="A1612" s="94" t="s">
        <v>2727</v>
      </c>
      <c r="B1612" s="408" t="s">
        <v>6028</v>
      </c>
      <c r="C1612" s="111">
        <v>-0.22197055500000001</v>
      </c>
      <c r="D1612" s="4" t="s">
        <v>1093</v>
      </c>
      <c r="E1612" s="335">
        <v>440</v>
      </c>
      <c r="F1612" s="385">
        <v>2.6666299999999999E-5</v>
      </c>
      <c r="G1612" s="4" t="s">
        <v>1093</v>
      </c>
      <c r="H1612" s="99">
        <v>-0.35953420699999999</v>
      </c>
      <c r="I1612" s="217">
        <v>1.129169E-4</v>
      </c>
    </row>
    <row r="1613" spans="1:9" ht="22.5" x14ac:dyDescent="0.2">
      <c r="A1613" s="94" t="s">
        <v>2728</v>
      </c>
      <c r="B1613" s="408" t="s">
        <v>6029</v>
      </c>
      <c r="C1613" s="111">
        <v>-0.218430034</v>
      </c>
      <c r="D1613" s="4" t="s">
        <v>1093</v>
      </c>
      <c r="E1613" s="335">
        <v>151</v>
      </c>
      <c r="F1613" s="385">
        <v>9.1514020000000006E-6</v>
      </c>
      <c r="G1613" s="4" t="s">
        <v>1093</v>
      </c>
      <c r="H1613" s="99">
        <v>-0.34061135399999998</v>
      </c>
      <c r="I1613" s="217">
        <v>3.5658000000000003E-5</v>
      </c>
    </row>
    <row r="1614" spans="1:9" x14ac:dyDescent="0.2">
      <c r="A1614" s="94" t="s">
        <v>2729</v>
      </c>
      <c r="B1614" s="408" t="s">
        <v>6030</v>
      </c>
      <c r="C1614" s="111">
        <v>-1.9491436000000001E-2</v>
      </c>
      <c r="D1614" s="4" t="s">
        <v>1093</v>
      </c>
      <c r="E1614" s="335">
        <v>14462</v>
      </c>
      <c r="F1614" s="385">
        <v>8.7647400000000002E-4</v>
      </c>
      <c r="G1614" s="4" t="s">
        <v>1093</v>
      </c>
      <c r="H1614" s="99">
        <v>-0.22509778699999999</v>
      </c>
      <c r="I1614" s="217">
        <v>1.920501E-3</v>
      </c>
    </row>
    <row r="1615" spans="1:9" x14ac:dyDescent="0.2">
      <c r="A1615" s="94" t="s">
        <v>2730</v>
      </c>
      <c r="B1615" s="408" t="s">
        <v>6031</v>
      </c>
      <c r="C1615" s="111">
        <v>8.4453154000000002E-3</v>
      </c>
      <c r="D1615" s="4" t="s">
        <v>1093</v>
      </c>
      <c r="E1615" s="335">
        <v>17887</v>
      </c>
      <c r="F1615" s="385">
        <v>1.0840471999999999E-3</v>
      </c>
      <c r="G1615" s="4" t="s">
        <v>1093</v>
      </c>
      <c r="H1615" s="99">
        <v>-0.172396243</v>
      </c>
      <c r="I1615" s="217">
        <v>1.7033532E-3</v>
      </c>
    </row>
    <row r="1616" spans="1:9" x14ac:dyDescent="0.2">
      <c r="A1616" s="94" t="s">
        <v>2731</v>
      </c>
      <c r="B1616" s="408" t="s">
        <v>6032</v>
      </c>
      <c r="C1616" s="111">
        <v>3.7513828800000003E-2</v>
      </c>
      <c r="D1616" s="4" t="s">
        <v>1093</v>
      </c>
      <c r="E1616" s="335">
        <v>8425</v>
      </c>
      <c r="F1616" s="385">
        <v>5.1059969999999995E-4</v>
      </c>
      <c r="G1616" s="4" t="s">
        <v>1093</v>
      </c>
      <c r="H1616" s="99">
        <v>-0.18330748399999999</v>
      </c>
      <c r="I1616" s="217">
        <v>8.6447689999999996E-4</v>
      </c>
    </row>
    <row r="1617" spans="1:9" ht="22.5" customHeight="1" x14ac:dyDescent="0.2">
      <c r="A1617" s="94" t="s">
        <v>2732</v>
      </c>
      <c r="B1617" s="408" t="s">
        <v>6033</v>
      </c>
      <c r="C1617" s="111">
        <v>3.5029191000000001E-2</v>
      </c>
      <c r="D1617" s="4" t="s">
        <v>1093</v>
      </c>
      <c r="E1617" s="335">
        <v>1086</v>
      </c>
      <c r="F1617" s="385">
        <v>6.5817399999999998E-5</v>
      </c>
      <c r="G1617" s="4" t="s">
        <v>1093</v>
      </c>
      <c r="H1617" s="99">
        <v>-0.124899275</v>
      </c>
      <c r="I1617" s="217">
        <v>7.0858800000000007E-5</v>
      </c>
    </row>
    <row r="1618" spans="1:9" ht="22.5" x14ac:dyDescent="0.2">
      <c r="A1618" s="94" t="s">
        <v>2733</v>
      </c>
      <c r="B1618" s="408" t="s">
        <v>6034</v>
      </c>
      <c r="C1618" s="111">
        <v>0.12058449810000001</v>
      </c>
      <c r="D1618" s="4" t="s">
        <v>1093</v>
      </c>
      <c r="E1618" s="335">
        <v>8146</v>
      </c>
      <c r="F1618" s="385">
        <v>4.9369089999999995E-4</v>
      </c>
      <c r="G1618" s="4" t="s">
        <v>1093</v>
      </c>
      <c r="H1618" s="99">
        <v>-7.6312507000000002E-2</v>
      </c>
      <c r="I1618" s="217">
        <v>3.0766419999999999E-4</v>
      </c>
    </row>
    <row r="1619" spans="1:9" x14ac:dyDescent="0.2">
      <c r="A1619" s="94" t="s">
        <v>2734</v>
      </c>
      <c r="B1619" s="408" t="s">
        <v>6035</v>
      </c>
      <c r="C1619" s="111">
        <v>-4.4470799999999998E-4</v>
      </c>
      <c r="D1619" s="4" t="s">
        <v>1093</v>
      </c>
      <c r="E1619" s="335">
        <v>5454</v>
      </c>
      <c r="F1619" s="385">
        <v>3.3054139999999998E-4</v>
      </c>
      <c r="G1619" s="4" t="s">
        <v>1093</v>
      </c>
      <c r="H1619" s="99">
        <v>-0.191161204</v>
      </c>
      <c r="I1619" s="217">
        <v>5.8927060000000002E-4</v>
      </c>
    </row>
    <row r="1620" spans="1:9" x14ac:dyDescent="0.2">
      <c r="A1620" s="94" t="s">
        <v>2735</v>
      </c>
      <c r="B1620" s="408" t="s">
        <v>6036</v>
      </c>
      <c r="C1620" s="111">
        <v>3.60443623E-2</v>
      </c>
      <c r="D1620" s="4" t="s">
        <v>1093</v>
      </c>
      <c r="E1620" s="335">
        <v>3086</v>
      </c>
      <c r="F1620" s="385">
        <v>1.87028E-4</v>
      </c>
      <c r="G1620" s="4" t="s">
        <v>1093</v>
      </c>
      <c r="H1620" s="99">
        <v>-8.2366934000000003E-2</v>
      </c>
      <c r="I1620" s="217">
        <v>1.266315E-4</v>
      </c>
    </row>
    <row r="1621" spans="1:9" x14ac:dyDescent="0.2">
      <c r="A1621" s="94" t="s">
        <v>2736</v>
      </c>
      <c r="B1621" s="408" t="s">
        <v>6037</v>
      </c>
      <c r="C1621" s="111">
        <v>7.2580645200000002E-2</v>
      </c>
      <c r="D1621" s="4" t="s">
        <v>1093</v>
      </c>
      <c r="E1621" s="335">
        <v>425</v>
      </c>
      <c r="F1621" s="385">
        <v>2.5757300000000002E-5</v>
      </c>
      <c r="G1621" s="4" t="s">
        <v>1093</v>
      </c>
      <c r="H1621" s="99">
        <v>6.5162907300000003E-2</v>
      </c>
      <c r="I1621" s="217">
        <v>-1.1885999999999999E-5</v>
      </c>
    </row>
    <row r="1622" spans="1:9" ht="22.5" customHeight="1" x14ac:dyDescent="0.2">
      <c r="A1622" s="94" t="s">
        <v>2737</v>
      </c>
      <c r="B1622" s="408" t="s">
        <v>6038</v>
      </c>
      <c r="C1622" s="111">
        <v>-9.5238094999999995E-2</v>
      </c>
      <c r="D1622" s="4" t="s">
        <v>1093</v>
      </c>
      <c r="E1622" s="335">
        <v>41</v>
      </c>
      <c r="F1622" s="385">
        <v>2.4848178000000001E-6</v>
      </c>
      <c r="G1622" s="4" t="s">
        <v>1093</v>
      </c>
      <c r="H1622" s="99">
        <v>7.8947368399999995E-2</v>
      </c>
      <c r="I1622" s="217">
        <v>-1.3714600000000001E-6</v>
      </c>
    </row>
    <row r="1623" spans="1:9" ht="22.5" x14ac:dyDescent="0.2">
      <c r="A1623" s="94" t="s">
        <v>2738</v>
      </c>
      <c r="B1623" s="408" t="s">
        <v>6039</v>
      </c>
      <c r="C1623" s="111">
        <v>9.2924126199999998E-2</v>
      </c>
      <c r="D1623" s="4" t="s">
        <v>1093</v>
      </c>
      <c r="E1623" s="335">
        <v>2281</v>
      </c>
      <c r="F1623" s="385">
        <v>1.382407E-4</v>
      </c>
      <c r="G1623" s="4" t="s">
        <v>1093</v>
      </c>
      <c r="H1623" s="99">
        <v>-0.110374415</v>
      </c>
      <c r="I1623" s="217">
        <v>1.293744E-4</v>
      </c>
    </row>
    <row r="1624" spans="1:9" x14ac:dyDescent="0.2">
      <c r="A1624" s="94" t="s">
        <v>2739</v>
      </c>
      <c r="B1624" s="408" t="s">
        <v>6040</v>
      </c>
      <c r="C1624" s="111">
        <v>-3.2969819999999997E-2</v>
      </c>
      <c r="D1624" s="4" t="s">
        <v>1093</v>
      </c>
      <c r="E1624" s="335">
        <v>3045</v>
      </c>
      <c r="F1624" s="385">
        <v>1.845432E-4</v>
      </c>
      <c r="G1624" s="4" t="s">
        <v>1093</v>
      </c>
      <c r="H1624" s="99">
        <v>-0.20141620800000001</v>
      </c>
      <c r="I1624" s="217">
        <v>3.5109369999999999E-4</v>
      </c>
    </row>
    <row r="1625" spans="1:9" x14ac:dyDescent="0.2">
      <c r="A1625" s="94" t="s">
        <v>2740</v>
      </c>
      <c r="B1625" s="408" t="s">
        <v>6041</v>
      </c>
      <c r="C1625" s="111">
        <v>-3.5869840000000001E-3</v>
      </c>
      <c r="D1625" s="4" t="s">
        <v>1093</v>
      </c>
      <c r="E1625" s="335">
        <v>3359</v>
      </c>
      <c r="F1625" s="385">
        <v>2.0357320000000001E-4</v>
      </c>
      <c r="G1625" s="4" t="s">
        <v>1093</v>
      </c>
      <c r="H1625" s="99">
        <v>-0.136281821</v>
      </c>
      <c r="I1625" s="217">
        <v>2.422913E-4</v>
      </c>
    </row>
    <row r="1626" spans="1:9" x14ac:dyDescent="0.2">
      <c r="A1626" s="94" t="s">
        <v>2741</v>
      </c>
      <c r="B1626" s="408" t="s">
        <v>6042</v>
      </c>
      <c r="C1626" s="111">
        <v>-2.1078566E-2</v>
      </c>
      <c r="D1626" s="4" t="s">
        <v>1093</v>
      </c>
      <c r="E1626" s="335">
        <v>3129</v>
      </c>
      <c r="F1626" s="385">
        <v>1.8963399999999999E-4</v>
      </c>
      <c r="G1626" s="4" t="s">
        <v>1093</v>
      </c>
      <c r="H1626" s="99">
        <v>-0.125</v>
      </c>
      <c r="I1626" s="217">
        <v>2.0434749999999999E-4</v>
      </c>
    </row>
    <row r="1627" spans="1:9" ht="22.5" customHeight="1" x14ac:dyDescent="0.2">
      <c r="A1627" s="94" t="s">
        <v>2742</v>
      </c>
      <c r="B1627" s="408" t="s">
        <v>6043</v>
      </c>
      <c r="C1627" s="111">
        <v>4.9676025899999997E-2</v>
      </c>
      <c r="D1627" s="4" t="s">
        <v>1093</v>
      </c>
      <c r="E1627" s="335">
        <v>411</v>
      </c>
      <c r="F1627" s="385">
        <v>2.4908800000000001E-5</v>
      </c>
      <c r="G1627" s="4" t="s">
        <v>1093</v>
      </c>
      <c r="H1627" s="99">
        <v>-0.15432098799999999</v>
      </c>
      <c r="I1627" s="217">
        <v>3.4286499999999998E-5</v>
      </c>
    </row>
    <row r="1628" spans="1:9" ht="22.5" x14ac:dyDescent="0.2">
      <c r="A1628" s="94" t="s">
        <v>2743</v>
      </c>
      <c r="B1628" s="408" t="s">
        <v>6044</v>
      </c>
      <c r="C1628" s="111">
        <v>2.9358689600000001E-2</v>
      </c>
      <c r="D1628" s="4" t="s">
        <v>1093</v>
      </c>
      <c r="E1628" s="335">
        <v>14064</v>
      </c>
      <c r="F1628" s="385">
        <v>8.5235309999999996E-4</v>
      </c>
      <c r="G1628" s="4" t="s">
        <v>1093</v>
      </c>
      <c r="H1628" s="99">
        <v>-5.1715999999999998E-2</v>
      </c>
      <c r="I1628" s="217">
        <v>3.5063660000000002E-4</v>
      </c>
    </row>
    <row r="1629" spans="1:9" x14ac:dyDescent="0.2">
      <c r="A1629" s="94" t="s">
        <v>2744</v>
      </c>
      <c r="B1629" s="408" t="s">
        <v>6045</v>
      </c>
      <c r="C1629" s="111">
        <v>-3.3381020999999997E-2</v>
      </c>
      <c r="D1629" s="4" t="s">
        <v>1093</v>
      </c>
      <c r="E1629" s="335">
        <v>3833</v>
      </c>
      <c r="F1629" s="385">
        <v>2.323002E-4</v>
      </c>
      <c r="G1629" s="4" t="s">
        <v>1093</v>
      </c>
      <c r="H1629" s="99">
        <v>-5.4514060000000003E-2</v>
      </c>
      <c r="I1629" s="217">
        <v>1.010309E-4</v>
      </c>
    </row>
    <row r="1630" spans="1:9" x14ac:dyDescent="0.2">
      <c r="A1630" s="94" t="s">
        <v>2745</v>
      </c>
      <c r="B1630" s="408" t="s">
        <v>6046</v>
      </c>
      <c r="C1630" s="111">
        <v>8.5024684599999997E-2</v>
      </c>
      <c r="D1630" s="4" t="s">
        <v>1093</v>
      </c>
      <c r="E1630" s="335">
        <v>6217</v>
      </c>
      <c r="F1630" s="385">
        <v>3.7678320000000001E-4</v>
      </c>
      <c r="G1630" s="4" t="s">
        <v>1093</v>
      </c>
      <c r="H1630" s="99">
        <v>4.7691270600000002E-2</v>
      </c>
      <c r="I1630" s="217">
        <v>-1.29374E-4</v>
      </c>
    </row>
    <row r="1631" spans="1:9" x14ac:dyDescent="0.2">
      <c r="A1631" s="94" t="s">
        <v>2746</v>
      </c>
      <c r="B1631" s="408" t="s">
        <v>6047</v>
      </c>
      <c r="C1631" s="111">
        <v>6.3231850100000001E-2</v>
      </c>
      <c r="D1631" s="4" t="s">
        <v>1093</v>
      </c>
      <c r="E1631" s="335">
        <v>4069</v>
      </c>
      <c r="F1631" s="385">
        <v>2.4660300000000002E-4</v>
      </c>
      <c r="G1631" s="4" t="s">
        <v>1093</v>
      </c>
      <c r="H1631" s="99">
        <v>-4.160548E-3</v>
      </c>
      <c r="I1631" s="217">
        <v>7.7716061999999999E-6</v>
      </c>
    </row>
    <row r="1632" spans="1:9" ht="22.5" customHeight="1" x14ac:dyDescent="0.2">
      <c r="A1632" s="94" t="s">
        <v>2747</v>
      </c>
      <c r="B1632" s="408" t="s">
        <v>6048</v>
      </c>
      <c r="C1632" s="111">
        <v>2.08333333E-2</v>
      </c>
      <c r="D1632" s="4" t="s">
        <v>1093</v>
      </c>
      <c r="E1632" s="335">
        <v>1227</v>
      </c>
      <c r="F1632" s="385">
        <v>7.4362699999999999E-5</v>
      </c>
      <c r="G1632" s="4" t="s">
        <v>1093</v>
      </c>
      <c r="H1632" s="99">
        <v>-3.6891680000000003E-2</v>
      </c>
      <c r="I1632" s="217">
        <v>2.1486200000000001E-5</v>
      </c>
    </row>
    <row r="1633" spans="1:9" ht="22.5" x14ac:dyDescent="0.2">
      <c r="A1633" s="94" t="s">
        <v>2748</v>
      </c>
      <c r="B1633" s="408" t="s">
        <v>6049</v>
      </c>
      <c r="C1633" s="111">
        <v>7.9875518699999995E-2</v>
      </c>
      <c r="D1633" s="4" t="s">
        <v>1093</v>
      </c>
      <c r="E1633" s="335">
        <v>2995</v>
      </c>
      <c r="F1633" s="385">
        <v>1.815129E-4</v>
      </c>
      <c r="G1633" s="4" t="s">
        <v>1093</v>
      </c>
      <c r="H1633" s="99">
        <v>-4.0986230999999998E-2</v>
      </c>
      <c r="I1633" s="217">
        <v>5.8515599999999999E-5</v>
      </c>
    </row>
    <row r="1634" spans="1:9" x14ac:dyDescent="0.2">
      <c r="A1634" s="94" t="s">
        <v>2749</v>
      </c>
      <c r="B1634" s="408" t="s">
        <v>6050</v>
      </c>
      <c r="C1634" s="111">
        <v>-0.14896953399999999</v>
      </c>
      <c r="D1634" s="4" t="s">
        <v>1093</v>
      </c>
      <c r="E1634" s="335">
        <v>2523</v>
      </c>
      <c r="F1634" s="385">
        <v>1.5290719999999999E-4</v>
      </c>
      <c r="G1634" s="4" t="s">
        <v>1093</v>
      </c>
      <c r="H1634" s="99">
        <v>-0.335877863</v>
      </c>
      <c r="I1634" s="217">
        <v>5.8332760000000001E-4</v>
      </c>
    </row>
    <row r="1635" spans="1:9" x14ac:dyDescent="0.2">
      <c r="A1635" s="94" t="s">
        <v>2750</v>
      </c>
      <c r="B1635" s="408" t="s">
        <v>6051</v>
      </c>
      <c r="C1635" s="111">
        <v>-0.17620787700000001</v>
      </c>
      <c r="D1635" s="4" t="s">
        <v>1093</v>
      </c>
      <c r="E1635" s="335">
        <v>1284</v>
      </c>
      <c r="F1635" s="385">
        <v>7.7817200000000004E-5</v>
      </c>
      <c r="G1635" s="4" t="s">
        <v>1093</v>
      </c>
      <c r="H1635" s="99">
        <v>-0.367175949</v>
      </c>
      <c r="I1635" s="217">
        <v>3.4057919999999999E-4</v>
      </c>
    </row>
    <row r="1636" spans="1:9" x14ac:dyDescent="0.2">
      <c r="A1636" s="94" t="s">
        <v>2751</v>
      </c>
      <c r="B1636" s="408" t="s">
        <v>6052</v>
      </c>
      <c r="C1636" s="111">
        <v>-6.4239830000000003E-3</v>
      </c>
      <c r="D1636" s="4" t="s">
        <v>1093</v>
      </c>
      <c r="E1636" s="335">
        <v>405</v>
      </c>
      <c r="F1636" s="385">
        <v>2.45452E-5</v>
      </c>
      <c r="G1636" s="4" t="s">
        <v>1093</v>
      </c>
      <c r="H1636" s="99">
        <v>-0.12715517200000001</v>
      </c>
      <c r="I1636" s="217">
        <v>2.6971999999999999E-5</v>
      </c>
    </row>
    <row r="1637" spans="1:9" x14ac:dyDescent="0.2">
      <c r="A1637" s="94" t="s">
        <v>2752</v>
      </c>
      <c r="B1637" s="408" t="s">
        <v>6053</v>
      </c>
      <c r="C1637" s="111">
        <v>0.38636363639999999</v>
      </c>
      <c r="D1637" s="4" t="s">
        <v>1093</v>
      </c>
      <c r="E1637" s="335">
        <v>50</v>
      </c>
      <c r="F1637" s="385">
        <v>3.0302656000000002E-6</v>
      </c>
      <c r="G1637" s="4" t="s">
        <v>1093</v>
      </c>
      <c r="H1637" s="99">
        <v>-0.180327869</v>
      </c>
      <c r="I1637" s="217">
        <v>5.0286863999999996E-6</v>
      </c>
    </row>
    <row r="1638" spans="1:9" ht="22.5" customHeight="1" x14ac:dyDescent="0.2">
      <c r="A1638" s="94" t="s">
        <v>2753</v>
      </c>
      <c r="B1638" s="408" t="s">
        <v>6054</v>
      </c>
      <c r="C1638" s="111">
        <v>-2.5460548999999999E-2</v>
      </c>
      <c r="D1638" s="4" t="s">
        <v>1093</v>
      </c>
      <c r="E1638" s="335">
        <v>8151</v>
      </c>
      <c r="F1638" s="385">
        <v>4.9399389999999995E-4</v>
      </c>
      <c r="G1638" s="4" t="s">
        <v>1093</v>
      </c>
      <c r="H1638" s="99">
        <v>-0.281141329</v>
      </c>
      <c r="I1638" s="217">
        <v>1.4414044E-3</v>
      </c>
    </row>
    <row r="1639" spans="1:9" ht="22.5" customHeight="1" x14ac:dyDescent="0.2">
      <c r="A1639" s="94" t="s">
        <v>2754</v>
      </c>
      <c r="B1639" s="408" t="s">
        <v>6055</v>
      </c>
      <c r="C1639" s="111">
        <v>-0.182481752</v>
      </c>
      <c r="D1639" s="4" t="s">
        <v>1093</v>
      </c>
      <c r="E1639" s="335">
        <v>231</v>
      </c>
      <c r="F1639" s="385">
        <v>1.3999799999999999E-5</v>
      </c>
      <c r="G1639" s="4" t="s">
        <v>1093</v>
      </c>
      <c r="H1639" s="99">
        <v>3.125E-2</v>
      </c>
      <c r="I1639" s="217">
        <v>-3.200073E-6</v>
      </c>
    </row>
    <row r="1640" spans="1:9" ht="22.5" customHeight="1" x14ac:dyDescent="0.2">
      <c r="A1640" s="94" t="s">
        <v>2755</v>
      </c>
      <c r="B1640" s="408" t="s">
        <v>6056</v>
      </c>
      <c r="C1640" s="111">
        <v>-0.112540193</v>
      </c>
      <c r="D1640" s="4" t="s">
        <v>1093</v>
      </c>
      <c r="E1640" s="335">
        <v>212</v>
      </c>
      <c r="F1640" s="385">
        <v>1.28483E-5</v>
      </c>
      <c r="G1640" s="4" t="s">
        <v>1093</v>
      </c>
      <c r="H1640" s="99">
        <v>-0.231884058</v>
      </c>
      <c r="I1640" s="217">
        <v>2.92578E-5</v>
      </c>
    </row>
    <row r="1641" spans="1:9" ht="22.5" customHeight="1" x14ac:dyDescent="0.2">
      <c r="A1641" s="94" t="s">
        <v>2756</v>
      </c>
      <c r="B1641" s="408" t="s">
        <v>6057</v>
      </c>
      <c r="C1641" s="111">
        <v>0.219047619</v>
      </c>
      <c r="D1641" s="4" t="s">
        <v>1093</v>
      </c>
      <c r="E1641" s="335">
        <v>93</v>
      </c>
      <c r="F1641" s="385">
        <v>5.636294E-6</v>
      </c>
      <c r="G1641" s="4" t="s">
        <v>1093</v>
      </c>
      <c r="H1641" s="99">
        <v>-0.2734375</v>
      </c>
      <c r="I1641" s="217">
        <v>1.60004E-5</v>
      </c>
    </row>
    <row r="1642" spans="1:9" ht="22.5" customHeight="1" x14ac:dyDescent="0.2">
      <c r="A1642" s="94" t="s">
        <v>2757</v>
      </c>
      <c r="B1642" s="408" t="s">
        <v>6058</v>
      </c>
      <c r="C1642" s="111">
        <v>5.08474576E-2</v>
      </c>
      <c r="D1642" s="4" t="s">
        <v>1093</v>
      </c>
      <c r="E1642" s="335">
        <v>48</v>
      </c>
      <c r="F1642" s="385">
        <v>2.9090549000000001E-6</v>
      </c>
      <c r="G1642" s="4" t="s">
        <v>1093</v>
      </c>
      <c r="H1642" s="99">
        <v>-0.22580645199999999</v>
      </c>
      <c r="I1642" s="217">
        <v>6.4001462999999997E-6</v>
      </c>
    </row>
    <row r="1643" spans="1:9" ht="22.5" customHeight="1" x14ac:dyDescent="0.2">
      <c r="A1643" s="94" t="s">
        <v>2758</v>
      </c>
      <c r="B1643" s="408" t="s">
        <v>6059</v>
      </c>
      <c r="C1643" s="111">
        <v>-9.1584157999999999E-2</v>
      </c>
      <c r="D1643" s="4" t="s">
        <v>1093</v>
      </c>
      <c r="E1643" s="335">
        <v>355</v>
      </c>
      <c r="F1643" s="385">
        <v>2.15149E-5</v>
      </c>
      <c r="G1643" s="4" t="s">
        <v>1093</v>
      </c>
      <c r="H1643" s="99">
        <v>-3.2697548E-2</v>
      </c>
      <c r="I1643" s="217">
        <v>5.4858396999999997E-6</v>
      </c>
    </row>
    <row r="1644" spans="1:9" ht="22.5" customHeight="1" x14ac:dyDescent="0.2">
      <c r="A1644" s="94" t="s">
        <v>2759</v>
      </c>
      <c r="B1644" s="408" t="s">
        <v>6060</v>
      </c>
      <c r="C1644" s="111">
        <v>-6.2360802E-2</v>
      </c>
      <c r="D1644" s="4" t="s">
        <v>1093</v>
      </c>
      <c r="E1644" s="335">
        <v>674</v>
      </c>
      <c r="F1644" s="385">
        <v>4.0847999999999999E-5</v>
      </c>
      <c r="G1644" s="4" t="s">
        <v>1093</v>
      </c>
      <c r="H1644" s="99">
        <v>-0.19952494100000001</v>
      </c>
      <c r="I1644" s="217">
        <v>7.68018E-5</v>
      </c>
    </row>
    <row r="1645" spans="1:9" ht="22.5" customHeight="1" x14ac:dyDescent="0.2">
      <c r="A1645" s="94" t="s">
        <v>2760</v>
      </c>
      <c r="B1645" s="408" t="s">
        <v>6061</v>
      </c>
      <c r="C1645" s="111">
        <v>-4.7872339999999999E-2</v>
      </c>
      <c r="D1645" s="4" t="s">
        <v>1093</v>
      </c>
      <c r="E1645" s="335">
        <v>422</v>
      </c>
      <c r="F1645" s="385">
        <v>2.5575399999999999E-5</v>
      </c>
      <c r="G1645" s="4" t="s">
        <v>1093</v>
      </c>
      <c r="H1645" s="99">
        <v>-0.2141527</v>
      </c>
      <c r="I1645" s="217">
        <v>5.2572599999999999E-5</v>
      </c>
    </row>
    <row r="1646" spans="1:9" ht="22.5" customHeight="1" x14ac:dyDescent="0.2">
      <c r="A1646" s="94" t="s">
        <v>2761</v>
      </c>
      <c r="B1646" s="408" t="s">
        <v>6062</v>
      </c>
      <c r="C1646" s="111">
        <v>4.2307692299999998E-2</v>
      </c>
      <c r="D1646" s="4" t="s">
        <v>1093</v>
      </c>
      <c r="E1646" s="335">
        <v>236</v>
      </c>
      <c r="F1646" s="385">
        <v>1.43029E-5</v>
      </c>
      <c r="G1646" s="4" t="s">
        <v>1093</v>
      </c>
      <c r="H1646" s="99">
        <v>-0.129151292</v>
      </c>
      <c r="I1646" s="217">
        <v>1.60004E-5</v>
      </c>
    </row>
    <row r="1647" spans="1:9" ht="22.5" customHeight="1" x14ac:dyDescent="0.2">
      <c r="A1647" s="94" t="s">
        <v>2762</v>
      </c>
      <c r="B1647" s="408" t="s">
        <v>6063</v>
      </c>
      <c r="C1647" s="111">
        <v>0</v>
      </c>
      <c r="D1647" s="4" t="s">
        <v>1093</v>
      </c>
      <c r="E1647" s="335">
        <v>62</v>
      </c>
      <c r="F1647" s="385">
        <v>3.7575293E-6</v>
      </c>
      <c r="G1647" s="4" t="s">
        <v>1093</v>
      </c>
      <c r="H1647" s="99">
        <v>-6.0606061000000003E-2</v>
      </c>
      <c r="I1647" s="217">
        <v>1.8286132E-6</v>
      </c>
    </row>
    <row r="1648" spans="1:9" ht="22.5" customHeight="1" x14ac:dyDescent="0.2">
      <c r="A1648" s="94" t="s">
        <v>2763</v>
      </c>
      <c r="B1648" s="408" t="s">
        <v>6064</v>
      </c>
      <c r="C1648" s="111">
        <v>5.4958184E-2</v>
      </c>
      <c r="D1648" s="4" t="s">
        <v>1093</v>
      </c>
      <c r="E1648" s="335">
        <v>2388</v>
      </c>
      <c r="F1648" s="385">
        <v>1.4472549999999999E-4</v>
      </c>
      <c r="G1648" s="4" t="s">
        <v>1093</v>
      </c>
      <c r="H1648" s="99">
        <v>-9.8527745999999999E-2</v>
      </c>
      <c r="I1648" s="217">
        <v>1.19317E-4</v>
      </c>
    </row>
    <row r="1649" spans="1:9" ht="22.5" customHeight="1" x14ac:dyDescent="0.2">
      <c r="A1649" s="94" t="s">
        <v>2764</v>
      </c>
      <c r="B1649" s="408" t="s">
        <v>6065</v>
      </c>
      <c r="C1649" s="111">
        <v>-1.8181817999999999E-2</v>
      </c>
      <c r="D1649" s="4" t="s">
        <v>1093</v>
      </c>
      <c r="E1649" s="335">
        <v>1975</v>
      </c>
      <c r="F1649" s="385">
        <v>1.1969550000000001E-4</v>
      </c>
      <c r="G1649" s="4" t="s">
        <v>1093</v>
      </c>
      <c r="H1649" s="99">
        <v>-6.2203228999999999E-2</v>
      </c>
      <c r="I1649" s="217">
        <v>5.9887099999999998E-5</v>
      </c>
    </row>
    <row r="1650" spans="1:9" ht="22.5" customHeight="1" x14ac:dyDescent="0.2">
      <c r="A1650" s="94" t="s">
        <v>2765</v>
      </c>
      <c r="B1650" s="408" t="s">
        <v>6066</v>
      </c>
      <c r="C1650" s="111">
        <v>7.9883805399999994E-2</v>
      </c>
      <c r="D1650" s="4" t="s">
        <v>1093</v>
      </c>
      <c r="E1650" s="335">
        <v>1193</v>
      </c>
      <c r="F1650" s="385">
        <v>7.2302099999999993E-5</v>
      </c>
      <c r="G1650" s="4" t="s">
        <v>1093</v>
      </c>
      <c r="H1650" s="99">
        <v>-0.19771351700000001</v>
      </c>
      <c r="I1650" s="217">
        <v>1.3440309999999999E-4</v>
      </c>
    </row>
    <row r="1651" spans="1:9" ht="22.5" customHeight="1" x14ac:dyDescent="0.2">
      <c r="A1651" s="94" t="s">
        <v>2766</v>
      </c>
      <c r="B1651" s="408" t="s">
        <v>6067</v>
      </c>
      <c r="C1651" s="111">
        <v>-2.9520294999999998E-2</v>
      </c>
      <c r="D1651" s="4" t="s">
        <v>1093</v>
      </c>
      <c r="E1651" s="335">
        <v>479</v>
      </c>
      <c r="F1651" s="385">
        <v>2.9029900000000001E-5</v>
      </c>
      <c r="G1651" s="4" t="s">
        <v>1093</v>
      </c>
      <c r="H1651" s="99">
        <v>-8.9353611999999999E-2</v>
      </c>
      <c r="I1651" s="217">
        <v>2.1486200000000001E-5</v>
      </c>
    </row>
    <row r="1652" spans="1:9" ht="22.5" customHeight="1" x14ac:dyDescent="0.2">
      <c r="A1652" s="94" t="s">
        <v>2767</v>
      </c>
      <c r="B1652" s="408" t="s">
        <v>6068</v>
      </c>
      <c r="C1652" s="111">
        <v>-0.20261437900000001</v>
      </c>
      <c r="D1652" s="4" t="s">
        <v>1093</v>
      </c>
      <c r="E1652" s="335">
        <v>246</v>
      </c>
      <c r="F1652" s="385">
        <v>1.4908900000000001E-5</v>
      </c>
      <c r="G1652" s="4" t="s">
        <v>1093</v>
      </c>
      <c r="H1652" s="99">
        <v>8.1967212999999994E-3</v>
      </c>
      <c r="I1652" s="217">
        <v>-9.1430659999999999E-7</v>
      </c>
    </row>
    <row r="1653" spans="1:9" ht="33.75" customHeight="1" x14ac:dyDescent="0.2">
      <c r="A1653" s="94" t="s">
        <v>2768</v>
      </c>
      <c r="B1653" s="408" t="s">
        <v>6069</v>
      </c>
      <c r="C1653" s="111">
        <v>-1.3532173E-2</v>
      </c>
      <c r="D1653" s="4" t="s">
        <v>1093</v>
      </c>
      <c r="E1653" s="335">
        <v>3127</v>
      </c>
      <c r="F1653" s="385">
        <v>1.895128E-4</v>
      </c>
      <c r="G1653" s="4" t="s">
        <v>1093</v>
      </c>
      <c r="H1653" s="99">
        <v>-0.124580067</v>
      </c>
      <c r="I1653" s="217">
        <v>2.034332E-4</v>
      </c>
    </row>
    <row r="1654" spans="1:9" ht="22.5" customHeight="1" x14ac:dyDescent="0.2">
      <c r="A1654" s="94" t="s">
        <v>2769</v>
      </c>
      <c r="B1654" s="408" t="s">
        <v>6070</v>
      </c>
      <c r="C1654" s="111">
        <v>3.1595665600000003E-2</v>
      </c>
      <c r="D1654" s="4" t="s">
        <v>1093</v>
      </c>
      <c r="E1654" s="335">
        <v>78243</v>
      </c>
      <c r="F1654" s="385">
        <v>4.7419413999999997E-3</v>
      </c>
      <c r="G1654" s="4" t="s">
        <v>1093</v>
      </c>
      <c r="H1654" s="99">
        <v>-0.14566022100000001</v>
      </c>
      <c r="I1654" s="217">
        <v>6.0984250999999998E-3</v>
      </c>
    </row>
    <row r="1655" spans="1:9" ht="22.5" customHeight="1" x14ac:dyDescent="0.2">
      <c r="A1655" s="94" t="s">
        <v>2770</v>
      </c>
      <c r="B1655" s="408" t="s">
        <v>4244</v>
      </c>
      <c r="C1655" s="111">
        <v>-4.9198092999999998E-2</v>
      </c>
      <c r="D1655" s="4" t="s">
        <v>1093</v>
      </c>
      <c r="E1655" s="335">
        <v>7819</v>
      </c>
      <c r="F1655" s="385">
        <v>4.738729E-4</v>
      </c>
      <c r="G1655" s="4" t="s">
        <v>1093</v>
      </c>
      <c r="H1655" s="99">
        <v>-0.40589620799999998</v>
      </c>
      <c r="I1655" s="217">
        <v>2.4421130000000001E-3</v>
      </c>
    </row>
    <row r="1656" spans="1:9" ht="22.5" customHeight="1" x14ac:dyDescent="0.2">
      <c r="A1656" s="94" t="s">
        <v>2771</v>
      </c>
      <c r="B1656" s="408" t="s">
        <v>6071</v>
      </c>
      <c r="C1656" s="111">
        <v>4.8617442000000004E-3</v>
      </c>
      <c r="D1656" s="4" t="s">
        <v>1093</v>
      </c>
      <c r="E1656" s="335">
        <v>5570</v>
      </c>
      <c r="F1656" s="385">
        <v>3.3757159999999999E-4</v>
      </c>
      <c r="G1656" s="4" t="s">
        <v>1093</v>
      </c>
      <c r="H1656" s="99">
        <v>-0.15784699099999999</v>
      </c>
      <c r="I1656" s="217">
        <v>4.7726810000000002E-4</v>
      </c>
    </row>
    <row r="1657" spans="1:9" ht="22.5" customHeight="1" x14ac:dyDescent="0.2">
      <c r="A1657" s="94" t="s">
        <v>2772</v>
      </c>
      <c r="B1657" s="408" t="s">
        <v>4245</v>
      </c>
      <c r="C1657" s="111">
        <v>-3.6544849999999997E-2</v>
      </c>
      <c r="D1657" s="4" t="s">
        <v>1093</v>
      </c>
      <c r="E1657" s="335">
        <v>2741</v>
      </c>
      <c r="F1657" s="385">
        <v>1.6611919999999999E-4</v>
      </c>
      <c r="G1657" s="4" t="s">
        <v>1093</v>
      </c>
      <c r="H1657" s="99">
        <v>-0.140752351</v>
      </c>
      <c r="I1657" s="217">
        <v>2.0526179999999999E-4</v>
      </c>
    </row>
    <row r="1658" spans="1:9" ht="22.5" customHeight="1" x14ac:dyDescent="0.2">
      <c r="A1658" s="94" t="s">
        <v>2773</v>
      </c>
      <c r="B1658" s="408" t="s">
        <v>6072</v>
      </c>
      <c r="C1658" s="111">
        <v>-0.11449115</v>
      </c>
      <c r="D1658" s="4" t="s">
        <v>1093</v>
      </c>
      <c r="E1658" s="335">
        <v>1079</v>
      </c>
      <c r="F1658" s="385">
        <v>6.5393099999999996E-5</v>
      </c>
      <c r="G1658" s="4" t="s">
        <v>1093</v>
      </c>
      <c r="H1658" s="99">
        <v>-0.32604622100000002</v>
      </c>
      <c r="I1658" s="217">
        <v>2.3863399999999999E-4</v>
      </c>
    </row>
    <row r="1659" spans="1:9" ht="22.5" customHeight="1" x14ac:dyDescent="0.2">
      <c r="A1659" s="94" t="s">
        <v>2774</v>
      </c>
      <c r="B1659" s="408" t="s">
        <v>6073</v>
      </c>
      <c r="C1659" s="111">
        <v>0.112605042</v>
      </c>
      <c r="D1659" s="4" t="s">
        <v>1093</v>
      </c>
      <c r="E1659" s="335">
        <v>445</v>
      </c>
      <c r="F1659" s="385">
        <v>2.69694E-5</v>
      </c>
      <c r="G1659" s="4" t="s">
        <v>1093</v>
      </c>
      <c r="H1659" s="99">
        <v>-0.32779456200000001</v>
      </c>
      <c r="I1659" s="217">
        <v>9.9202299999999997E-5</v>
      </c>
    </row>
    <row r="1660" spans="1:9" ht="22.5" customHeight="1" x14ac:dyDescent="0.2">
      <c r="A1660" s="94" t="s">
        <v>2775</v>
      </c>
      <c r="B1660" s="408" t="s">
        <v>6074</v>
      </c>
      <c r="C1660" s="111">
        <v>-0.106145251</v>
      </c>
      <c r="D1660" s="4" t="s">
        <v>1093</v>
      </c>
      <c r="E1660" s="335">
        <v>141</v>
      </c>
      <c r="F1660" s="385">
        <v>8.5453489000000001E-6</v>
      </c>
      <c r="G1660" s="4" t="s">
        <v>1093</v>
      </c>
      <c r="H1660" s="99">
        <v>-0.11874999999999999</v>
      </c>
      <c r="I1660" s="217">
        <v>8.6859128E-6</v>
      </c>
    </row>
    <row r="1661" spans="1:9" ht="22.5" customHeight="1" x14ac:dyDescent="0.2">
      <c r="A1661" s="94" t="s">
        <v>2776</v>
      </c>
      <c r="B1661" s="408" t="s">
        <v>6075</v>
      </c>
      <c r="C1661" s="111">
        <v>0.1230769231</v>
      </c>
      <c r="D1661" s="4" t="s">
        <v>1093</v>
      </c>
      <c r="E1661" s="335">
        <v>40</v>
      </c>
      <c r="F1661" s="385">
        <v>2.4242125E-6</v>
      </c>
      <c r="G1661" s="4" t="s">
        <v>1093</v>
      </c>
      <c r="H1661" s="99">
        <v>-0.45205479500000001</v>
      </c>
      <c r="I1661" s="217">
        <v>1.5086099999999999E-5</v>
      </c>
    </row>
    <row r="1662" spans="1:9" ht="22.5" customHeight="1" x14ac:dyDescent="0.2">
      <c r="A1662" s="94" t="s">
        <v>2777</v>
      </c>
      <c r="B1662" s="408" t="s">
        <v>6076</v>
      </c>
      <c r="C1662" s="111">
        <v>9.82355746E-2</v>
      </c>
      <c r="D1662" s="4" t="s">
        <v>1093</v>
      </c>
      <c r="E1662" s="335">
        <v>1357</v>
      </c>
      <c r="F1662" s="385">
        <v>8.2241400000000002E-5</v>
      </c>
      <c r="G1662" s="4" t="s">
        <v>1093</v>
      </c>
      <c r="H1662" s="99">
        <v>-0.41076856299999998</v>
      </c>
      <c r="I1662" s="217">
        <v>4.3246700000000002E-4</v>
      </c>
    </row>
    <row r="1663" spans="1:9" ht="22.5" customHeight="1" x14ac:dyDescent="0.2">
      <c r="A1663" s="94" t="s">
        <v>2778</v>
      </c>
      <c r="B1663" s="408" t="s">
        <v>6077</v>
      </c>
      <c r="C1663" s="111">
        <v>-5.4303557000000002E-2</v>
      </c>
      <c r="D1663" s="4" t="s">
        <v>1093</v>
      </c>
      <c r="E1663" s="335">
        <v>6335</v>
      </c>
      <c r="F1663" s="385">
        <v>3.8393459999999999E-4</v>
      </c>
      <c r="G1663" s="4" t="s">
        <v>1093</v>
      </c>
      <c r="H1663" s="99">
        <v>-9.0582831000000003E-2</v>
      </c>
      <c r="I1663" s="217">
        <v>2.884637E-4</v>
      </c>
    </row>
    <row r="1664" spans="1:9" ht="22.5" customHeight="1" x14ac:dyDescent="0.2">
      <c r="A1664" s="94" t="s">
        <v>2779</v>
      </c>
      <c r="B1664" s="408" t="s">
        <v>6078</v>
      </c>
      <c r="C1664" s="111">
        <v>-3.8281180000000001E-3</v>
      </c>
      <c r="D1664" s="4" t="s">
        <v>1093</v>
      </c>
      <c r="E1664" s="335">
        <v>9090</v>
      </c>
      <c r="F1664" s="385">
        <v>5.5090230000000003E-4</v>
      </c>
      <c r="G1664" s="4" t="s">
        <v>1093</v>
      </c>
      <c r="H1664" s="99">
        <v>-0.126717264</v>
      </c>
      <c r="I1664" s="217">
        <v>6.0298519999999996E-4</v>
      </c>
    </row>
    <row r="1665" spans="1:9" ht="22.5" customHeight="1" x14ac:dyDescent="0.2">
      <c r="A1665" s="94" t="s">
        <v>2780</v>
      </c>
      <c r="B1665" s="408" t="s">
        <v>6079</v>
      </c>
      <c r="C1665" s="111">
        <v>-2.3454508999999998E-2</v>
      </c>
      <c r="D1665" s="4" t="s">
        <v>1093</v>
      </c>
      <c r="E1665" s="335">
        <v>26041</v>
      </c>
      <c r="F1665" s="385">
        <v>1.5782229000000001E-3</v>
      </c>
      <c r="G1665" s="4" t="s">
        <v>1093</v>
      </c>
      <c r="H1665" s="99">
        <v>-0.120325643</v>
      </c>
      <c r="I1665" s="217">
        <v>1.6283801000000001E-3</v>
      </c>
    </row>
    <row r="1666" spans="1:9" ht="22.5" customHeight="1" x14ac:dyDescent="0.2">
      <c r="A1666" s="94" t="s">
        <v>2781</v>
      </c>
      <c r="B1666" s="408" t="s">
        <v>6080</v>
      </c>
      <c r="C1666" s="111">
        <v>2.97963558E-2</v>
      </c>
      <c r="D1666" s="4" t="s">
        <v>1093</v>
      </c>
      <c r="E1666" s="335">
        <v>4276</v>
      </c>
      <c r="F1666" s="385">
        <v>2.591483E-4</v>
      </c>
      <c r="G1666" s="4" t="s">
        <v>1093</v>
      </c>
      <c r="H1666" s="99">
        <v>-0.10990841</v>
      </c>
      <c r="I1666" s="217">
        <v>2.413769E-4</v>
      </c>
    </row>
    <row r="1667" spans="1:9" ht="22.5" customHeight="1" x14ac:dyDescent="0.2">
      <c r="A1667" s="94" t="s">
        <v>2782</v>
      </c>
      <c r="B1667" s="408" t="s">
        <v>6081</v>
      </c>
      <c r="C1667" s="111">
        <v>2.0276779999999999E-4</v>
      </c>
      <c r="D1667" s="4" t="s">
        <v>1093</v>
      </c>
      <c r="E1667" s="335">
        <v>17599</v>
      </c>
      <c r="F1667" s="385">
        <v>1.0665929E-3</v>
      </c>
      <c r="G1667" s="4" t="s">
        <v>1093</v>
      </c>
      <c r="H1667" s="99">
        <v>-0.108053317</v>
      </c>
      <c r="I1667" s="217">
        <v>9.7465080000000003E-4</v>
      </c>
    </row>
    <row r="1668" spans="1:9" ht="22.5" customHeight="1" x14ac:dyDescent="0.2">
      <c r="A1668" s="94" t="s">
        <v>2783</v>
      </c>
      <c r="B1668" s="408" t="s">
        <v>6082</v>
      </c>
      <c r="C1668" s="111">
        <v>-8.7111564000000002E-2</v>
      </c>
      <c r="D1668" s="4" t="s">
        <v>1093</v>
      </c>
      <c r="E1668" s="335">
        <v>1644</v>
      </c>
      <c r="F1668" s="385">
        <v>9.9635099999999997E-5</v>
      </c>
      <c r="G1668" s="4" t="s">
        <v>1093</v>
      </c>
      <c r="H1668" s="99">
        <v>-8.2589285999999998E-2</v>
      </c>
      <c r="I1668" s="217">
        <v>6.7658700000000003E-5</v>
      </c>
    </row>
    <row r="1669" spans="1:9" ht="22.5" customHeight="1" x14ac:dyDescent="0.2">
      <c r="A1669" s="94" t="s">
        <v>2784</v>
      </c>
      <c r="B1669" s="408" t="s">
        <v>6083</v>
      </c>
      <c r="C1669" s="111">
        <v>6.66097353E-2</v>
      </c>
      <c r="D1669" s="4" t="s">
        <v>1093</v>
      </c>
      <c r="E1669" s="335">
        <v>1026</v>
      </c>
      <c r="F1669" s="385">
        <v>6.2181000000000007E-5</v>
      </c>
      <c r="G1669" s="4" t="s">
        <v>1093</v>
      </c>
      <c r="H1669" s="99">
        <v>-0.17854283400000001</v>
      </c>
      <c r="I1669" s="217">
        <v>1.019452E-4</v>
      </c>
    </row>
    <row r="1670" spans="1:9" ht="22.5" customHeight="1" x14ac:dyDescent="0.2">
      <c r="A1670" s="94" t="s">
        <v>2785</v>
      </c>
      <c r="B1670" s="408" t="s">
        <v>6084</v>
      </c>
      <c r="C1670" s="111">
        <v>-0.111111111</v>
      </c>
      <c r="D1670" s="4" t="s">
        <v>1093</v>
      </c>
      <c r="E1670" s="335">
        <v>289</v>
      </c>
      <c r="F1670" s="385">
        <v>1.7514900000000001E-5</v>
      </c>
      <c r="G1670" s="4" t="s">
        <v>1093</v>
      </c>
      <c r="H1670" s="99">
        <v>-0.26275510200000002</v>
      </c>
      <c r="I1670" s="217">
        <v>4.7086799999999998E-5</v>
      </c>
    </row>
    <row r="1671" spans="1:9" ht="22.5" customHeight="1" x14ac:dyDescent="0.2">
      <c r="A1671" s="94" t="s">
        <v>2786</v>
      </c>
      <c r="B1671" s="408" t="s">
        <v>6085</v>
      </c>
      <c r="C1671" s="111">
        <v>4.72440945E-2</v>
      </c>
      <c r="D1671" s="4" t="s">
        <v>1093</v>
      </c>
      <c r="E1671" s="335">
        <v>479</v>
      </c>
      <c r="F1671" s="385">
        <v>2.9029900000000001E-5</v>
      </c>
      <c r="G1671" s="4" t="s">
        <v>1093</v>
      </c>
      <c r="H1671" s="99">
        <v>-9.962406E-2</v>
      </c>
      <c r="I1671" s="217">
        <v>2.4229100000000002E-5</v>
      </c>
    </row>
    <row r="1672" spans="1:9" ht="22.5" customHeight="1" x14ac:dyDescent="0.2">
      <c r="A1672" s="94" t="s">
        <v>2787</v>
      </c>
      <c r="B1672" s="408" t="s">
        <v>6086</v>
      </c>
      <c r="C1672" s="111">
        <v>7.9948420399999998E-2</v>
      </c>
      <c r="D1672" s="4" t="s">
        <v>1093</v>
      </c>
      <c r="E1672" s="335">
        <v>1366</v>
      </c>
      <c r="F1672" s="385">
        <v>8.2786899999999998E-5</v>
      </c>
      <c r="G1672" s="4" t="s">
        <v>1093</v>
      </c>
      <c r="H1672" s="99">
        <v>-0.18447761200000001</v>
      </c>
      <c r="I1672" s="217">
        <v>1.4126039999999999E-4</v>
      </c>
    </row>
    <row r="1673" spans="1:9" ht="22.5" customHeight="1" x14ac:dyDescent="0.2">
      <c r="A1673" s="94" t="s">
        <v>2788</v>
      </c>
      <c r="B1673" s="408" t="s">
        <v>6087</v>
      </c>
      <c r="C1673" s="111">
        <v>-2.2658193E-2</v>
      </c>
      <c r="D1673" s="4" t="s">
        <v>1093</v>
      </c>
      <c r="E1673" s="335">
        <v>2589</v>
      </c>
      <c r="F1673" s="385">
        <v>1.5690720000000001E-4</v>
      </c>
      <c r="G1673" s="4" t="s">
        <v>1093</v>
      </c>
      <c r="H1673" s="99">
        <v>-0.26802374899999998</v>
      </c>
      <c r="I1673" s="217">
        <v>4.3338129999999998E-4</v>
      </c>
    </row>
    <row r="1674" spans="1:9" ht="22.5" customHeight="1" x14ac:dyDescent="0.2">
      <c r="A1674" s="94" t="s">
        <v>2789</v>
      </c>
      <c r="B1674" s="408" t="s">
        <v>6088</v>
      </c>
      <c r="C1674" s="111">
        <v>-7.2441401000000002E-2</v>
      </c>
      <c r="D1674" s="4" t="s">
        <v>1093</v>
      </c>
      <c r="E1674" s="335">
        <v>8145</v>
      </c>
      <c r="F1674" s="385">
        <v>4.936303E-4</v>
      </c>
      <c r="G1674" s="4" t="s">
        <v>1093</v>
      </c>
      <c r="H1674" s="99">
        <v>-0.15297421</v>
      </c>
      <c r="I1674" s="217">
        <v>6.7247249999999998E-4</v>
      </c>
    </row>
    <row r="1675" spans="1:9" ht="22.5" customHeight="1" x14ac:dyDescent="0.2">
      <c r="A1675" s="94" t="s">
        <v>2790</v>
      </c>
      <c r="B1675" s="408" t="s">
        <v>6089</v>
      </c>
      <c r="C1675" s="111">
        <v>-3.7458901000000003E-2</v>
      </c>
      <c r="D1675" s="4" t="s">
        <v>1093</v>
      </c>
      <c r="E1675" s="335">
        <v>7038</v>
      </c>
      <c r="F1675" s="385">
        <v>4.2654020000000001E-4</v>
      </c>
      <c r="G1675" s="4" t="s">
        <v>1093</v>
      </c>
      <c r="H1675" s="99">
        <v>-0.141393193</v>
      </c>
      <c r="I1675" s="217">
        <v>5.2984069999999998E-4</v>
      </c>
    </row>
    <row r="1676" spans="1:9" ht="22.5" customHeight="1" x14ac:dyDescent="0.2">
      <c r="A1676" s="94" t="s">
        <v>2791</v>
      </c>
      <c r="B1676" s="408" t="s">
        <v>6090</v>
      </c>
      <c r="C1676" s="111">
        <v>-5.8139530000000002E-3</v>
      </c>
      <c r="D1676" s="4" t="s">
        <v>1093</v>
      </c>
      <c r="E1676" s="335">
        <v>3155</v>
      </c>
      <c r="F1676" s="385">
        <v>1.9120979999999999E-4</v>
      </c>
      <c r="G1676" s="4" t="s">
        <v>1093</v>
      </c>
      <c r="H1676" s="99">
        <v>-0.121414648</v>
      </c>
      <c r="I1676" s="217">
        <v>1.9931880000000001E-4</v>
      </c>
    </row>
    <row r="1677" spans="1:9" ht="33.75" customHeight="1" x14ac:dyDescent="0.2">
      <c r="A1677" s="94" t="s">
        <v>2792</v>
      </c>
      <c r="B1677" s="408" t="s">
        <v>6091</v>
      </c>
      <c r="C1677" s="111">
        <v>0.14409461940000001</v>
      </c>
      <c r="D1677" s="4" t="s">
        <v>1093</v>
      </c>
      <c r="E1677" s="335">
        <v>6598</v>
      </c>
      <c r="F1677" s="385">
        <v>3.9987380000000003E-4</v>
      </c>
      <c r="G1677" s="4" t="s">
        <v>1093</v>
      </c>
      <c r="H1677" s="99">
        <v>-3.9312754999999998E-2</v>
      </c>
      <c r="I1677" s="217">
        <v>1.2343139999999999E-4</v>
      </c>
    </row>
    <row r="1678" spans="1:9" ht="33.75" customHeight="1" x14ac:dyDescent="0.2">
      <c r="A1678" s="94" t="s">
        <v>2793</v>
      </c>
      <c r="B1678" s="408" t="s">
        <v>6092</v>
      </c>
      <c r="C1678" s="111">
        <v>3.5422343299999999E-2</v>
      </c>
      <c r="D1678" s="4" t="s">
        <v>1093</v>
      </c>
      <c r="E1678" s="335">
        <v>586</v>
      </c>
      <c r="F1678" s="385">
        <v>3.5514700000000001E-5</v>
      </c>
      <c r="G1678" s="4" t="s">
        <v>1093</v>
      </c>
      <c r="H1678" s="99">
        <v>-0.22894736800000001</v>
      </c>
      <c r="I1678" s="217">
        <v>7.9544700000000004E-5</v>
      </c>
    </row>
    <row r="1679" spans="1:9" ht="33.75" customHeight="1" x14ac:dyDescent="0.2">
      <c r="A1679" s="94" t="s">
        <v>2794</v>
      </c>
      <c r="B1679" s="408" t="s">
        <v>6093</v>
      </c>
      <c r="C1679" s="111">
        <v>3.75586854E-2</v>
      </c>
      <c r="D1679" s="4" t="s">
        <v>1093</v>
      </c>
      <c r="E1679" s="335">
        <v>183</v>
      </c>
      <c r="F1679" s="385">
        <v>1.1090800000000001E-5</v>
      </c>
      <c r="G1679" s="4" t="s">
        <v>1093</v>
      </c>
      <c r="H1679" s="99">
        <v>-0.17194570100000001</v>
      </c>
      <c r="I1679" s="217">
        <v>1.7371799999999999E-5</v>
      </c>
    </row>
    <row r="1680" spans="1:9" ht="33.75" customHeight="1" x14ac:dyDescent="0.2">
      <c r="A1680" s="94" t="s">
        <v>2795</v>
      </c>
      <c r="B1680" s="408" t="s">
        <v>6094</v>
      </c>
      <c r="C1680" s="111">
        <v>-2.3809523999999999E-2</v>
      </c>
      <c r="D1680" s="4" t="s">
        <v>1093</v>
      </c>
      <c r="E1680" s="335">
        <v>156</v>
      </c>
      <c r="F1680" s="385">
        <v>9.4544286E-6</v>
      </c>
      <c r="G1680" s="4" t="s">
        <v>1093</v>
      </c>
      <c r="H1680" s="99">
        <v>-0.23902439</v>
      </c>
      <c r="I1680" s="217">
        <v>2.24005E-5</v>
      </c>
    </row>
    <row r="1681" spans="1:9" ht="22.5" customHeight="1" x14ac:dyDescent="0.2">
      <c r="A1681" s="94" t="s">
        <v>2796</v>
      </c>
      <c r="B1681" s="408" t="s">
        <v>6095</v>
      </c>
      <c r="C1681" s="111">
        <v>-8.1799591000000005E-2</v>
      </c>
      <c r="D1681" s="4" t="s">
        <v>1093</v>
      </c>
      <c r="E1681" s="335">
        <v>485</v>
      </c>
      <c r="F1681" s="385">
        <v>2.9393599999999999E-5</v>
      </c>
      <c r="G1681" s="4" t="s">
        <v>1093</v>
      </c>
      <c r="H1681" s="99">
        <v>8.0178173699999994E-2</v>
      </c>
      <c r="I1681" s="217">
        <v>-1.6458000000000001E-5</v>
      </c>
    </row>
    <row r="1682" spans="1:9" ht="22.5" customHeight="1" x14ac:dyDescent="0.2">
      <c r="A1682" s="94" t="s">
        <v>2797</v>
      </c>
      <c r="B1682" s="408" t="s">
        <v>6096</v>
      </c>
      <c r="C1682" s="111">
        <v>1.15871733E-2</v>
      </c>
      <c r="D1682" s="4" t="s">
        <v>1093</v>
      </c>
      <c r="E1682" s="335">
        <v>3515</v>
      </c>
      <c r="F1682" s="385">
        <v>2.1302769999999999E-4</v>
      </c>
      <c r="G1682" s="4" t="s">
        <v>1093</v>
      </c>
      <c r="H1682" s="99">
        <v>-6.3665423999999998E-2</v>
      </c>
      <c r="I1682" s="217">
        <v>1.0925960000000001E-4</v>
      </c>
    </row>
    <row r="1683" spans="1:9" ht="22.5" customHeight="1" x14ac:dyDescent="0.2">
      <c r="A1683" s="94" t="s">
        <v>2798</v>
      </c>
      <c r="B1683" s="408" t="s">
        <v>6097</v>
      </c>
      <c r="C1683" s="111">
        <v>8.2066869299999998E-2</v>
      </c>
      <c r="D1683" s="4" t="s">
        <v>1093</v>
      </c>
      <c r="E1683" s="335">
        <v>366</v>
      </c>
      <c r="F1683" s="385">
        <v>2.2181500000000001E-5</v>
      </c>
      <c r="G1683" s="4" t="s">
        <v>1093</v>
      </c>
      <c r="H1683" s="99">
        <v>2.8089887599999998E-2</v>
      </c>
      <c r="I1683" s="217">
        <v>-4.5715329999999996E-6</v>
      </c>
    </row>
    <row r="1684" spans="1:9" ht="22.5" customHeight="1" x14ac:dyDescent="0.2">
      <c r="A1684" s="94" t="s">
        <v>2799</v>
      </c>
      <c r="B1684" s="408" t="s">
        <v>6098</v>
      </c>
      <c r="C1684" s="111">
        <v>0</v>
      </c>
      <c r="D1684" s="4" t="s">
        <v>1093</v>
      </c>
      <c r="E1684" s="335">
        <v>119</v>
      </c>
      <c r="F1684" s="385">
        <v>7.2120319999999998E-6</v>
      </c>
      <c r="G1684" s="4" t="s">
        <v>1093</v>
      </c>
      <c r="H1684" s="99">
        <v>8.1818181800000001E-2</v>
      </c>
      <c r="I1684" s="217">
        <v>-4.1143800000000002E-6</v>
      </c>
    </row>
    <row r="1685" spans="1:9" ht="33.75" customHeight="1" x14ac:dyDescent="0.2">
      <c r="A1685" s="94" t="s">
        <v>2800</v>
      </c>
      <c r="B1685" s="408" t="s">
        <v>6099</v>
      </c>
      <c r="C1685" s="111">
        <v>0.25</v>
      </c>
      <c r="D1685" s="4" t="s">
        <v>1093</v>
      </c>
      <c r="E1685" s="335">
        <v>18</v>
      </c>
      <c r="F1685" s="385">
        <v>1.0908955999999999E-6</v>
      </c>
      <c r="G1685" s="4" t="s">
        <v>1093</v>
      </c>
      <c r="H1685" s="99">
        <v>0.8</v>
      </c>
      <c r="I1685" s="217">
        <v>-3.6572260000000002E-6</v>
      </c>
    </row>
    <row r="1686" spans="1:9" ht="33.75" customHeight="1" x14ac:dyDescent="0.2">
      <c r="A1686" s="94" t="s">
        <v>2801</v>
      </c>
      <c r="B1686" s="408" t="s">
        <v>6100</v>
      </c>
      <c r="C1686" s="111">
        <v>-1.4719001000000001E-2</v>
      </c>
      <c r="D1686" s="4" t="s">
        <v>1093</v>
      </c>
      <c r="E1686" s="335">
        <v>6400</v>
      </c>
      <c r="F1686" s="385">
        <v>3.8787400000000002E-4</v>
      </c>
      <c r="G1686" s="4" t="s">
        <v>1093</v>
      </c>
      <c r="H1686" s="99">
        <v>-3.4253810000000003E-2</v>
      </c>
      <c r="I1686" s="217">
        <v>1.037738E-4</v>
      </c>
    </row>
    <row r="1687" spans="1:9" ht="33.75" customHeight="1" x14ac:dyDescent="0.2">
      <c r="A1687" s="94" t="s">
        <v>2802</v>
      </c>
      <c r="B1687" s="408" t="s">
        <v>6101</v>
      </c>
      <c r="C1687" s="111">
        <v>-1.0260722999999999E-2</v>
      </c>
      <c r="D1687" s="4" t="s">
        <v>1093</v>
      </c>
      <c r="E1687" s="335">
        <v>5780</v>
      </c>
      <c r="F1687" s="385">
        <v>3.5029869999999999E-4</v>
      </c>
      <c r="G1687" s="4" t="s">
        <v>1093</v>
      </c>
      <c r="H1687" s="99">
        <v>-1.7675051000000001E-2</v>
      </c>
      <c r="I1687" s="217">
        <v>4.7543899999999997E-5</v>
      </c>
    </row>
    <row r="1688" spans="1:9" ht="33.75" customHeight="1" x14ac:dyDescent="0.2">
      <c r="A1688" s="94" t="s">
        <v>2803</v>
      </c>
      <c r="B1688" s="408" t="s">
        <v>6102</v>
      </c>
      <c r="C1688" s="111">
        <v>7.3669850000000004E-3</v>
      </c>
      <c r="D1688" s="4" t="s">
        <v>1093</v>
      </c>
      <c r="E1688" s="335">
        <v>3413</v>
      </c>
      <c r="F1688" s="385">
        <v>2.068459E-4</v>
      </c>
      <c r="G1688" s="4" t="s">
        <v>1093</v>
      </c>
      <c r="H1688" s="99">
        <v>-7.5568796999999993E-2</v>
      </c>
      <c r="I1688" s="217">
        <v>1.2754579999999999E-4</v>
      </c>
    </row>
    <row r="1689" spans="1:9" ht="33.75" customHeight="1" x14ac:dyDescent="0.2">
      <c r="A1689" s="94" t="s">
        <v>2804</v>
      </c>
      <c r="B1689" s="408" t="s">
        <v>6103</v>
      </c>
      <c r="C1689" s="111">
        <v>-2.1748778999999999E-2</v>
      </c>
      <c r="D1689" s="4" t="s">
        <v>1093</v>
      </c>
      <c r="E1689" s="335">
        <v>2093</v>
      </c>
      <c r="F1689" s="385">
        <v>1.2684689999999999E-4</v>
      </c>
      <c r="G1689" s="4" t="s">
        <v>1093</v>
      </c>
      <c r="H1689" s="99">
        <v>-5.0362975999999997E-2</v>
      </c>
      <c r="I1689" s="217">
        <v>5.0744000000000001E-5</v>
      </c>
    </row>
    <row r="1690" spans="1:9" ht="33.75" customHeight="1" x14ac:dyDescent="0.2">
      <c r="A1690" s="94" t="s">
        <v>2805</v>
      </c>
      <c r="B1690" s="408" t="s">
        <v>6104</v>
      </c>
      <c r="C1690" s="111">
        <v>2.0717437200000001E-2</v>
      </c>
      <c r="D1690" s="4" t="s">
        <v>1093</v>
      </c>
      <c r="E1690" s="335">
        <v>4584</v>
      </c>
      <c r="F1690" s="385">
        <v>2.778147E-4</v>
      </c>
      <c r="G1690" s="4" t="s">
        <v>1093</v>
      </c>
      <c r="H1690" s="99">
        <v>-0.13850779899999999</v>
      </c>
      <c r="I1690" s="217">
        <v>3.3692200000000002E-4</v>
      </c>
    </row>
    <row r="1691" spans="1:9" ht="33.75" customHeight="1" x14ac:dyDescent="0.2">
      <c r="A1691" s="94" t="s">
        <v>2806</v>
      </c>
      <c r="B1691" s="408" t="s">
        <v>6105</v>
      </c>
      <c r="C1691" s="111">
        <v>-2.3789991999999999E-2</v>
      </c>
      <c r="D1691" s="4" t="s">
        <v>1093</v>
      </c>
      <c r="E1691" s="335">
        <v>1906</v>
      </c>
      <c r="F1691" s="385">
        <v>1.155137E-4</v>
      </c>
      <c r="G1691" s="4" t="s">
        <v>1093</v>
      </c>
      <c r="H1691" s="99">
        <v>-0.19915966399999999</v>
      </c>
      <c r="I1691" s="217">
        <v>2.1669070000000001E-4</v>
      </c>
    </row>
    <row r="1692" spans="1:9" ht="33.75" customHeight="1" x14ac:dyDescent="0.2">
      <c r="A1692" s="94" t="s">
        <v>2807</v>
      </c>
      <c r="B1692" s="408" t="s">
        <v>6106</v>
      </c>
      <c r="C1692" s="111">
        <v>2.9440628000000002E-3</v>
      </c>
      <c r="D1692" s="4" t="s">
        <v>1093</v>
      </c>
      <c r="E1692" s="335">
        <v>867</v>
      </c>
      <c r="F1692" s="385">
        <v>5.2544799999999999E-5</v>
      </c>
      <c r="G1692" s="4" t="s">
        <v>1093</v>
      </c>
      <c r="H1692" s="99">
        <v>-0.151663405</v>
      </c>
      <c r="I1692" s="217">
        <v>7.0858800000000007E-5</v>
      </c>
    </row>
    <row r="1693" spans="1:9" ht="33.75" customHeight="1" x14ac:dyDescent="0.2">
      <c r="A1693" s="94" t="s">
        <v>2808</v>
      </c>
      <c r="B1693" s="408" t="s">
        <v>6107</v>
      </c>
      <c r="C1693" s="111">
        <v>-9.9099098999999996E-2</v>
      </c>
      <c r="D1693" s="4" t="s">
        <v>1093</v>
      </c>
      <c r="E1693" s="335">
        <v>570</v>
      </c>
      <c r="F1693" s="385">
        <v>3.4545000000000002E-5</v>
      </c>
      <c r="G1693" s="4" t="s">
        <v>1093</v>
      </c>
      <c r="H1693" s="99">
        <v>-0.18571428600000001</v>
      </c>
      <c r="I1693" s="217">
        <v>5.9429899999999998E-5</v>
      </c>
    </row>
    <row r="1694" spans="1:9" ht="33.75" customHeight="1" x14ac:dyDescent="0.2">
      <c r="A1694" s="94" t="s">
        <v>2809</v>
      </c>
      <c r="B1694" s="408" t="s">
        <v>6108</v>
      </c>
      <c r="C1694" s="111">
        <v>-3.9865715000000003E-2</v>
      </c>
      <c r="D1694" s="4" t="s">
        <v>1093</v>
      </c>
      <c r="E1694" s="335">
        <v>1831</v>
      </c>
      <c r="F1694" s="385">
        <v>1.1096830000000001E-4</v>
      </c>
      <c r="G1694" s="4" t="s">
        <v>1093</v>
      </c>
      <c r="H1694" s="99">
        <v>-0.19973776200000001</v>
      </c>
      <c r="I1694" s="217">
        <v>2.0891909999999999E-4</v>
      </c>
    </row>
    <row r="1695" spans="1:9" ht="33.75" customHeight="1" x14ac:dyDescent="0.2">
      <c r="A1695" s="94" t="s">
        <v>2810</v>
      </c>
      <c r="B1695" s="408" t="s">
        <v>6109</v>
      </c>
      <c r="C1695" s="111">
        <v>-7.654321E-2</v>
      </c>
      <c r="D1695" s="4" t="s">
        <v>1093</v>
      </c>
      <c r="E1695" s="335">
        <v>622</v>
      </c>
      <c r="F1695" s="385">
        <v>3.7696500000000001E-5</v>
      </c>
      <c r="G1695" s="4" t="s">
        <v>1093</v>
      </c>
      <c r="H1695" s="99">
        <v>-0.16844919799999999</v>
      </c>
      <c r="I1695" s="217">
        <v>5.76013E-5</v>
      </c>
    </row>
    <row r="1696" spans="1:9" ht="33.75" customHeight="1" x14ac:dyDescent="0.2">
      <c r="A1696" s="94" t="s">
        <v>2811</v>
      </c>
      <c r="B1696" s="408" t="s">
        <v>6110</v>
      </c>
      <c r="C1696" s="111">
        <v>-2.5157233000000001E-2</v>
      </c>
      <c r="D1696" s="4" t="s">
        <v>1093</v>
      </c>
      <c r="E1696" s="335">
        <v>357</v>
      </c>
      <c r="F1696" s="385">
        <v>2.1636100000000001E-5</v>
      </c>
      <c r="G1696" s="4" t="s">
        <v>1093</v>
      </c>
      <c r="H1696" s="99">
        <v>-0.23225806500000001</v>
      </c>
      <c r="I1696" s="217">
        <v>4.9372600000000002E-5</v>
      </c>
    </row>
    <row r="1697" spans="1:9" ht="33.75" customHeight="1" x14ac:dyDescent="0.2">
      <c r="A1697" s="94" t="s">
        <v>2812</v>
      </c>
      <c r="B1697" s="408" t="s">
        <v>6111</v>
      </c>
      <c r="C1697" s="111">
        <v>-0.13821138199999999</v>
      </c>
      <c r="D1697" s="4" t="s">
        <v>1093</v>
      </c>
      <c r="E1697" s="335">
        <v>186</v>
      </c>
      <c r="F1697" s="385">
        <v>1.1272599999999999E-5</v>
      </c>
      <c r="G1697" s="4" t="s">
        <v>1093</v>
      </c>
      <c r="H1697" s="99">
        <v>-0.122641509</v>
      </c>
      <c r="I1697" s="217">
        <v>1.1885999999999999E-5</v>
      </c>
    </row>
    <row r="1698" spans="1:9" ht="22.5" customHeight="1" x14ac:dyDescent="0.2">
      <c r="A1698" s="94" t="s">
        <v>2813</v>
      </c>
      <c r="B1698" s="408" t="s">
        <v>6112</v>
      </c>
      <c r="C1698" s="111">
        <v>0.1007518797</v>
      </c>
      <c r="D1698" s="4" t="s">
        <v>1093</v>
      </c>
      <c r="E1698" s="335">
        <v>1213</v>
      </c>
      <c r="F1698" s="385">
        <v>7.3514200000000002E-5</v>
      </c>
      <c r="G1698" s="4" t="s">
        <v>1093</v>
      </c>
      <c r="H1698" s="99">
        <v>-0.171448087</v>
      </c>
      <c r="I1698" s="217">
        <v>1.1474549999999999E-4</v>
      </c>
    </row>
    <row r="1699" spans="1:9" ht="22.5" customHeight="1" x14ac:dyDescent="0.2">
      <c r="A1699" s="94" t="s">
        <v>2814</v>
      </c>
      <c r="B1699" s="408" t="s">
        <v>6113</v>
      </c>
      <c r="C1699" s="111">
        <v>2.4752475E-3</v>
      </c>
      <c r="D1699" s="4" t="s">
        <v>1093</v>
      </c>
      <c r="E1699" s="335">
        <v>644</v>
      </c>
      <c r="F1699" s="385">
        <v>3.9029799999999997E-5</v>
      </c>
      <c r="G1699" s="4" t="s">
        <v>1093</v>
      </c>
      <c r="H1699" s="99">
        <v>-0.204938272</v>
      </c>
      <c r="I1699" s="217">
        <v>7.5887400000000001E-5</v>
      </c>
    </row>
    <row r="1700" spans="1:9" ht="22.5" customHeight="1" x14ac:dyDescent="0.2">
      <c r="A1700" s="94" t="s">
        <v>2815</v>
      </c>
      <c r="B1700" s="408" t="s">
        <v>6114</v>
      </c>
      <c r="C1700" s="111">
        <v>2.4390243900000001E-2</v>
      </c>
      <c r="D1700" s="4" t="s">
        <v>1093</v>
      </c>
      <c r="E1700" s="335">
        <v>57</v>
      </c>
      <c r="F1700" s="385">
        <v>3.4545027000000002E-6</v>
      </c>
      <c r="G1700" s="4" t="s">
        <v>1093</v>
      </c>
      <c r="H1700" s="99">
        <v>-0.321428571</v>
      </c>
      <c r="I1700" s="217">
        <v>1.23431E-5</v>
      </c>
    </row>
    <row r="1701" spans="1:9" ht="22.5" customHeight="1" x14ac:dyDescent="0.2">
      <c r="A1701" s="94" t="s">
        <v>2816</v>
      </c>
      <c r="B1701" s="408" t="s">
        <v>6115</v>
      </c>
      <c r="C1701" s="111">
        <v>0.90909090910000001</v>
      </c>
      <c r="D1701" s="4" t="s">
        <v>1093</v>
      </c>
      <c r="E1701" s="335" t="s">
        <v>6906</v>
      </c>
      <c r="F1701" s="385">
        <v>4.2423717999999998E-7</v>
      </c>
      <c r="G1701" s="4" t="s">
        <v>1093</v>
      </c>
      <c r="H1701" s="99">
        <v>-0.66666666699999999</v>
      </c>
      <c r="I1701" s="217">
        <v>6.4001462999999997E-6</v>
      </c>
    </row>
    <row r="1702" spans="1:9" ht="22.5" customHeight="1" x14ac:dyDescent="0.2">
      <c r="A1702" s="94" t="s">
        <v>2817</v>
      </c>
      <c r="B1702" s="408" t="s">
        <v>6116</v>
      </c>
      <c r="C1702" s="111" t="s">
        <v>1142</v>
      </c>
      <c r="D1702" s="4" t="s">
        <v>1093</v>
      </c>
      <c r="E1702" s="335" t="s">
        <v>1142</v>
      </c>
      <c r="F1702" s="385" t="s">
        <v>1142</v>
      </c>
      <c r="G1702" s="4" t="s">
        <v>1093</v>
      </c>
      <c r="H1702" s="99" t="s">
        <v>1142</v>
      </c>
      <c r="I1702" s="217" t="s">
        <v>1142</v>
      </c>
    </row>
    <row r="1703" spans="1:9" ht="22.5" customHeight="1" x14ac:dyDescent="0.2">
      <c r="A1703" s="94" t="s">
        <v>2818</v>
      </c>
      <c r="B1703" s="408" t="s">
        <v>6117</v>
      </c>
      <c r="C1703" s="111">
        <v>-4.7707558999999997E-2</v>
      </c>
      <c r="D1703" s="4" t="s">
        <v>1093</v>
      </c>
      <c r="E1703" s="335">
        <v>1327</v>
      </c>
      <c r="F1703" s="385">
        <v>8.0423199999999999E-5</v>
      </c>
      <c r="G1703" s="4" t="s">
        <v>1093</v>
      </c>
      <c r="H1703" s="99">
        <v>-0.136629798</v>
      </c>
      <c r="I1703" s="217">
        <v>9.6002199999999994E-5</v>
      </c>
    </row>
    <row r="1704" spans="1:9" ht="22.5" customHeight="1" x14ac:dyDescent="0.2">
      <c r="A1704" s="94" t="s">
        <v>2819</v>
      </c>
      <c r="B1704" s="408" t="s">
        <v>6118</v>
      </c>
      <c r="C1704" s="111">
        <v>-1.5822784999999999E-2</v>
      </c>
      <c r="D1704" s="4" t="s">
        <v>1093</v>
      </c>
      <c r="E1704" s="335">
        <v>255</v>
      </c>
      <c r="F1704" s="385">
        <v>1.5454399999999999E-5</v>
      </c>
      <c r="G1704" s="4" t="s">
        <v>1093</v>
      </c>
      <c r="H1704" s="99">
        <v>-0.18006430900000001</v>
      </c>
      <c r="I1704" s="217">
        <v>2.56006E-5</v>
      </c>
    </row>
    <row r="1705" spans="1:9" ht="22.5" customHeight="1" x14ac:dyDescent="0.2">
      <c r="A1705" s="94" t="s">
        <v>2820</v>
      </c>
      <c r="B1705" s="408" t="s">
        <v>6119</v>
      </c>
      <c r="C1705" s="111">
        <v>2.4096385500000001E-2</v>
      </c>
      <c r="D1705" s="4" t="s">
        <v>1093</v>
      </c>
      <c r="E1705" s="335">
        <v>76</v>
      </c>
      <c r="F1705" s="385">
        <v>4.6060036999999999E-6</v>
      </c>
      <c r="G1705" s="4" t="s">
        <v>1093</v>
      </c>
      <c r="H1705" s="99">
        <v>-0.105882353</v>
      </c>
      <c r="I1705" s="217">
        <v>4.1143798000000004E-6</v>
      </c>
    </row>
    <row r="1706" spans="1:9" ht="22.5" customHeight="1" x14ac:dyDescent="0.2">
      <c r="A1706" s="94" t="s">
        <v>2821</v>
      </c>
      <c r="B1706" s="408" t="s">
        <v>6120</v>
      </c>
      <c r="C1706" s="111">
        <v>-0.40476190499999998</v>
      </c>
      <c r="D1706" s="4" t="s">
        <v>1093</v>
      </c>
      <c r="E1706" s="335">
        <v>33</v>
      </c>
      <c r="F1706" s="385">
        <v>1.9999753000000001E-6</v>
      </c>
      <c r="G1706" s="4" t="s">
        <v>1093</v>
      </c>
      <c r="H1706" s="99">
        <v>0.32</v>
      </c>
      <c r="I1706" s="217">
        <v>-3.6572260000000002E-6</v>
      </c>
    </row>
    <row r="1707" spans="1:9" ht="22.5" customHeight="1" x14ac:dyDescent="0.2">
      <c r="A1707" s="94" t="s">
        <v>2822</v>
      </c>
      <c r="B1707" s="408" t="s">
        <v>6121</v>
      </c>
      <c r="C1707" s="111">
        <v>-4.7263682000000001E-2</v>
      </c>
      <c r="D1707" s="4" t="s">
        <v>1093</v>
      </c>
      <c r="E1707" s="335">
        <v>1504</v>
      </c>
      <c r="F1707" s="385">
        <v>9.1150399999999994E-5</v>
      </c>
      <c r="G1707" s="4" t="s">
        <v>1093</v>
      </c>
      <c r="H1707" s="99">
        <v>-0.21462141000000001</v>
      </c>
      <c r="I1707" s="217">
        <v>1.8788999999999999E-4</v>
      </c>
    </row>
    <row r="1708" spans="1:9" ht="22.5" customHeight="1" x14ac:dyDescent="0.2">
      <c r="A1708" s="94" t="s">
        <v>2823</v>
      </c>
      <c r="B1708" s="408" t="s">
        <v>6122</v>
      </c>
      <c r="C1708" s="111">
        <v>-3.9486670000000003E-3</v>
      </c>
      <c r="D1708" s="4" t="s">
        <v>1093</v>
      </c>
      <c r="E1708" s="335">
        <v>843</v>
      </c>
      <c r="F1708" s="385">
        <v>5.1090300000000001E-5</v>
      </c>
      <c r="G1708" s="4" t="s">
        <v>1093</v>
      </c>
      <c r="H1708" s="99">
        <v>-0.16451932599999999</v>
      </c>
      <c r="I1708" s="217">
        <v>7.5887400000000001E-5</v>
      </c>
    </row>
    <row r="1709" spans="1:9" ht="22.5" customHeight="1" x14ac:dyDescent="0.2">
      <c r="A1709" s="94" t="s">
        <v>2824</v>
      </c>
      <c r="B1709" s="408" t="s">
        <v>6123</v>
      </c>
      <c r="C1709" s="111">
        <v>-5.0420168000000001E-2</v>
      </c>
      <c r="D1709" s="4" t="s">
        <v>1093</v>
      </c>
      <c r="E1709" s="335">
        <v>510</v>
      </c>
      <c r="F1709" s="385">
        <v>3.0908699999999998E-5</v>
      </c>
      <c r="G1709" s="4" t="s">
        <v>1093</v>
      </c>
      <c r="H1709" s="99">
        <v>-9.7345133E-2</v>
      </c>
      <c r="I1709" s="217">
        <v>2.5143400000000001E-5</v>
      </c>
    </row>
    <row r="1710" spans="1:9" ht="22.5" customHeight="1" x14ac:dyDescent="0.2">
      <c r="A1710" s="94" t="s">
        <v>2825</v>
      </c>
      <c r="B1710" s="408" t="s">
        <v>6124</v>
      </c>
      <c r="C1710" s="111">
        <v>4.2440318300000002E-2</v>
      </c>
      <c r="D1710" s="4" t="s">
        <v>1093</v>
      </c>
      <c r="E1710" s="335">
        <v>355</v>
      </c>
      <c r="F1710" s="385">
        <v>2.15149E-5</v>
      </c>
      <c r="G1710" s="4" t="s">
        <v>1093</v>
      </c>
      <c r="H1710" s="99">
        <v>-9.6692111999999997E-2</v>
      </c>
      <c r="I1710" s="217">
        <v>1.7371799999999999E-5</v>
      </c>
    </row>
    <row r="1711" spans="1:9" ht="22.5" customHeight="1" x14ac:dyDescent="0.2">
      <c r="A1711" s="94" t="s">
        <v>2826</v>
      </c>
      <c r="B1711" s="408" t="s">
        <v>6125</v>
      </c>
      <c r="C1711" s="111">
        <v>2.10526316E-2</v>
      </c>
      <c r="D1711" s="4" t="s">
        <v>1093</v>
      </c>
      <c r="E1711" s="335">
        <v>248</v>
      </c>
      <c r="F1711" s="385">
        <v>1.50301E-5</v>
      </c>
      <c r="G1711" s="4" t="s">
        <v>1093</v>
      </c>
      <c r="H1711" s="99">
        <v>-0.147766323</v>
      </c>
      <c r="I1711" s="217">
        <v>1.96576E-5</v>
      </c>
    </row>
    <row r="1712" spans="1:9" ht="33.75" customHeight="1" x14ac:dyDescent="0.2">
      <c r="A1712" s="94" t="s">
        <v>2827</v>
      </c>
      <c r="B1712" s="408" t="s">
        <v>6126</v>
      </c>
      <c r="C1712" s="111">
        <v>8.4187408500000005E-2</v>
      </c>
      <c r="D1712" s="4" t="s">
        <v>1093</v>
      </c>
      <c r="E1712" s="335">
        <v>1332</v>
      </c>
      <c r="F1712" s="385">
        <v>8.0726300000000007E-5</v>
      </c>
      <c r="G1712" s="4" t="s">
        <v>1093</v>
      </c>
      <c r="H1712" s="99">
        <v>-0.100607698</v>
      </c>
      <c r="I1712" s="217">
        <v>6.8115799999999996E-5</v>
      </c>
    </row>
    <row r="1713" spans="1:9" ht="33.75" customHeight="1" x14ac:dyDescent="0.2">
      <c r="A1713" s="94" t="s">
        <v>2828</v>
      </c>
      <c r="B1713" s="408" t="s">
        <v>6127</v>
      </c>
      <c r="C1713" s="111">
        <v>-6.4165450999999998E-2</v>
      </c>
      <c r="D1713" s="4" t="s">
        <v>1093</v>
      </c>
      <c r="E1713" s="335">
        <v>6193</v>
      </c>
      <c r="F1713" s="385">
        <v>3.7532869999999999E-4</v>
      </c>
      <c r="G1713" s="4" t="s">
        <v>1093</v>
      </c>
      <c r="H1713" s="99">
        <v>-0.122680266</v>
      </c>
      <c r="I1713" s="217">
        <v>3.9589479999999999E-4</v>
      </c>
    </row>
    <row r="1714" spans="1:9" ht="33.75" customHeight="1" x14ac:dyDescent="0.2">
      <c r="A1714" s="94" t="s">
        <v>2829</v>
      </c>
      <c r="B1714" s="408" t="s">
        <v>6128</v>
      </c>
      <c r="C1714" s="111">
        <v>-1.3029316000000001E-2</v>
      </c>
      <c r="D1714" s="4" t="s">
        <v>1093</v>
      </c>
      <c r="E1714" s="335">
        <v>1015</v>
      </c>
      <c r="F1714" s="385">
        <v>6.1514399999999995E-5</v>
      </c>
      <c r="G1714" s="4" t="s">
        <v>1093</v>
      </c>
      <c r="H1714" s="99">
        <v>-0.162541254</v>
      </c>
      <c r="I1714" s="217">
        <v>9.00592E-5</v>
      </c>
    </row>
    <row r="1715" spans="1:9" ht="33.75" customHeight="1" x14ac:dyDescent="0.2">
      <c r="A1715" s="94" t="s">
        <v>2830</v>
      </c>
      <c r="B1715" s="408" t="s">
        <v>6129</v>
      </c>
      <c r="C1715" s="111">
        <v>-8.6058519999999999E-2</v>
      </c>
      <c r="D1715" s="4" t="s">
        <v>1093</v>
      </c>
      <c r="E1715" s="335">
        <v>500</v>
      </c>
      <c r="F1715" s="385">
        <v>3.03027E-5</v>
      </c>
      <c r="G1715" s="4" t="s">
        <v>1093</v>
      </c>
      <c r="H1715" s="99">
        <v>-5.8380413999999999E-2</v>
      </c>
      <c r="I1715" s="217">
        <v>1.41718E-5</v>
      </c>
    </row>
    <row r="1716" spans="1:9" ht="33.75" customHeight="1" x14ac:dyDescent="0.2">
      <c r="A1716" s="94" t="s">
        <v>2831</v>
      </c>
      <c r="B1716" s="408" t="s">
        <v>6130</v>
      </c>
      <c r="C1716" s="111">
        <v>6.2893081999999996E-3</v>
      </c>
      <c r="D1716" s="4" t="s">
        <v>1093</v>
      </c>
      <c r="E1716" s="335">
        <v>267</v>
      </c>
      <c r="F1716" s="385">
        <v>1.6181600000000001E-5</v>
      </c>
      <c r="G1716" s="4" t="s">
        <v>1093</v>
      </c>
      <c r="H1716" s="99">
        <v>-0.16562499999999999</v>
      </c>
      <c r="I1716" s="217">
        <v>2.4229100000000002E-5</v>
      </c>
    </row>
    <row r="1717" spans="1:9" ht="33.75" customHeight="1" x14ac:dyDescent="0.2">
      <c r="A1717" s="94" t="s">
        <v>2832</v>
      </c>
      <c r="B1717" s="408" t="s">
        <v>6131</v>
      </c>
      <c r="C1717" s="111">
        <v>9.2002003700000001E-2</v>
      </c>
      <c r="D1717" s="4" t="s">
        <v>1093</v>
      </c>
      <c r="E1717" s="335">
        <v>6914</v>
      </c>
      <c r="F1717" s="385">
        <v>4.1902509999999999E-4</v>
      </c>
      <c r="G1717" s="4" t="s">
        <v>1093</v>
      </c>
      <c r="H1717" s="99">
        <v>5.7186544300000003E-2</v>
      </c>
      <c r="I1717" s="217">
        <v>-1.70975E-4</v>
      </c>
    </row>
    <row r="1718" spans="1:9" ht="33.75" customHeight="1" x14ac:dyDescent="0.2">
      <c r="A1718" s="94" t="s">
        <v>2833</v>
      </c>
      <c r="B1718" s="408" t="s">
        <v>6132</v>
      </c>
      <c r="C1718" s="111">
        <v>2.5466893000000001E-2</v>
      </c>
      <c r="D1718" s="4" t="s">
        <v>1093</v>
      </c>
      <c r="E1718" s="335">
        <v>1229</v>
      </c>
      <c r="F1718" s="385">
        <v>7.4483899999999993E-5</v>
      </c>
      <c r="G1718" s="4" t="s">
        <v>1093</v>
      </c>
      <c r="H1718" s="99">
        <v>-0.32174392899999998</v>
      </c>
      <c r="I1718" s="217">
        <v>2.6652039999999999E-4</v>
      </c>
    </row>
    <row r="1719" spans="1:9" ht="33.75" customHeight="1" x14ac:dyDescent="0.2">
      <c r="A1719" s="94" t="s">
        <v>2834</v>
      </c>
      <c r="B1719" s="408" t="s">
        <v>6133</v>
      </c>
      <c r="C1719" s="111">
        <v>-7.6023391999999995E-2</v>
      </c>
      <c r="D1719" s="4" t="s">
        <v>1093</v>
      </c>
      <c r="E1719" s="335">
        <v>173</v>
      </c>
      <c r="F1719" s="385">
        <v>1.04847E-5</v>
      </c>
      <c r="G1719" s="4" t="s">
        <v>1093</v>
      </c>
      <c r="H1719" s="99">
        <v>-0.45253164600000001</v>
      </c>
      <c r="I1719" s="217">
        <v>6.5372900000000006E-5</v>
      </c>
    </row>
    <row r="1720" spans="1:9" ht="33.75" customHeight="1" x14ac:dyDescent="0.2">
      <c r="A1720" s="94" t="s">
        <v>2835</v>
      </c>
      <c r="B1720" s="408" t="s">
        <v>6134</v>
      </c>
      <c r="C1720" s="111">
        <v>-0.222222222</v>
      </c>
      <c r="D1720" s="4" t="s">
        <v>1093</v>
      </c>
      <c r="E1720" s="335">
        <v>29</v>
      </c>
      <c r="F1720" s="385">
        <v>1.7575539999999999E-6</v>
      </c>
      <c r="G1720" s="4" t="s">
        <v>1093</v>
      </c>
      <c r="H1720" s="99">
        <v>3.5714285700000001E-2</v>
      </c>
      <c r="I1720" s="217">
        <v>-4.5715329999999999E-7</v>
      </c>
    </row>
    <row r="1721" spans="1:9" ht="33.75" customHeight="1" x14ac:dyDescent="0.2">
      <c r="A1721" s="94" t="s">
        <v>2836</v>
      </c>
      <c r="B1721" s="408" t="s">
        <v>6135</v>
      </c>
      <c r="C1721" s="111">
        <v>0</v>
      </c>
      <c r="D1721" s="4" t="s">
        <v>1093</v>
      </c>
      <c r="E1721" s="335" t="s">
        <v>6906</v>
      </c>
      <c r="F1721" s="385">
        <v>5.4544779999999996E-7</v>
      </c>
      <c r="G1721" s="4" t="s">
        <v>1093</v>
      </c>
      <c r="H1721" s="99">
        <v>0.5</v>
      </c>
      <c r="I1721" s="217">
        <v>-1.3714600000000001E-6</v>
      </c>
    </row>
    <row r="1722" spans="1:9" ht="33.75" customHeight="1" x14ac:dyDescent="0.2">
      <c r="A1722" s="94" t="s">
        <v>2837</v>
      </c>
      <c r="B1722" s="408" t="s">
        <v>6136</v>
      </c>
      <c r="C1722" s="111">
        <v>6.5774804899999997E-2</v>
      </c>
      <c r="D1722" s="4" t="s">
        <v>1093</v>
      </c>
      <c r="E1722" s="335">
        <v>644</v>
      </c>
      <c r="F1722" s="385">
        <v>3.9029799999999997E-5</v>
      </c>
      <c r="G1722" s="4" t="s">
        <v>1093</v>
      </c>
      <c r="H1722" s="99">
        <v>-0.32635983299999999</v>
      </c>
      <c r="I1722" s="217">
        <v>1.426318E-4</v>
      </c>
    </row>
    <row r="1723" spans="1:9" ht="33.75" customHeight="1" x14ac:dyDescent="0.2">
      <c r="A1723" s="94" t="s">
        <v>2838</v>
      </c>
      <c r="B1723" s="408" t="s">
        <v>6137</v>
      </c>
      <c r="C1723" s="111">
        <v>-7.9419829999999997E-3</v>
      </c>
      <c r="D1723" s="4" t="s">
        <v>1093</v>
      </c>
      <c r="E1723" s="335">
        <v>50495</v>
      </c>
      <c r="F1723" s="385">
        <v>3.0602652E-3</v>
      </c>
      <c r="G1723" s="4" t="s">
        <v>1093</v>
      </c>
      <c r="H1723" s="99">
        <v>-5.1077744000000001E-2</v>
      </c>
      <c r="I1723" s="217">
        <v>1.2425426999999999E-3</v>
      </c>
    </row>
    <row r="1724" spans="1:9" ht="33.75" customHeight="1" x14ac:dyDescent="0.2">
      <c r="A1724" s="94" t="s">
        <v>2839</v>
      </c>
      <c r="B1724" s="408" t="s">
        <v>6138</v>
      </c>
      <c r="C1724" s="111">
        <v>9.8661028999999997E-3</v>
      </c>
      <c r="D1724" s="4" t="s">
        <v>1093</v>
      </c>
      <c r="E1724" s="335">
        <v>5460</v>
      </c>
      <c r="F1724" s="385">
        <v>3.3090499999999999E-4</v>
      </c>
      <c r="G1724" s="4" t="s">
        <v>1093</v>
      </c>
      <c r="H1724" s="99">
        <v>-4.7452896000000001E-2</v>
      </c>
      <c r="I1724" s="217">
        <v>1.2434570000000001E-4</v>
      </c>
    </row>
    <row r="1725" spans="1:9" ht="33.75" customHeight="1" x14ac:dyDescent="0.2">
      <c r="A1725" s="94" t="s">
        <v>2840</v>
      </c>
      <c r="B1725" s="408" t="s">
        <v>6139</v>
      </c>
      <c r="C1725" s="111">
        <v>6.7861715700000005E-2</v>
      </c>
      <c r="D1725" s="4" t="s">
        <v>1093</v>
      </c>
      <c r="E1725" s="335">
        <v>1491</v>
      </c>
      <c r="F1725" s="385">
        <v>9.0362499999999994E-5</v>
      </c>
      <c r="G1725" s="4" t="s">
        <v>1093</v>
      </c>
      <c r="H1725" s="99">
        <v>-0.106115108</v>
      </c>
      <c r="I1725" s="217">
        <v>8.0916100000000003E-5</v>
      </c>
    </row>
    <row r="1726" spans="1:9" ht="33.75" customHeight="1" x14ac:dyDescent="0.2">
      <c r="A1726" s="94" t="s">
        <v>2841</v>
      </c>
      <c r="B1726" s="408" t="s">
        <v>6140</v>
      </c>
      <c r="C1726" s="111">
        <v>0.1315563199</v>
      </c>
      <c r="D1726" s="4" t="s">
        <v>1093</v>
      </c>
      <c r="E1726" s="335">
        <v>1286</v>
      </c>
      <c r="F1726" s="385">
        <v>7.7938399999999999E-5</v>
      </c>
      <c r="G1726" s="4" t="s">
        <v>1093</v>
      </c>
      <c r="H1726" s="99">
        <v>-2.2796352999999998E-2</v>
      </c>
      <c r="I1726" s="217">
        <v>1.3714600000000001E-5</v>
      </c>
    </row>
    <row r="1727" spans="1:9" ht="22.5" customHeight="1" x14ac:dyDescent="0.2">
      <c r="A1727" s="94" t="s">
        <v>2842</v>
      </c>
      <c r="B1727" s="408" t="s">
        <v>6141</v>
      </c>
      <c r="C1727" s="111">
        <v>0.1415003789</v>
      </c>
      <c r="D1727" s="4" t="s">
        <v>1093</v>
      </c>
      <c r="E1727" s="335">
        <v>46778</v>
      </c>
      <c r="F1727" s="385">
        <v>2.8349953E-3</v>
      </c>
      <c r="G1727" s="4" t="s">
        <v>1093</v>
      </c>
      <c r="H1727" s="99">
        <v>3.5094707000000003E-2</v>
      </c>
      <c r="I1727" s="217">
        <v>-7.2504500000000001E-4</v>
      </c>
    </row>
    <row r="1728" spans="1:9" ht="22.5" customHeight="1" x14ac:dyDescent="0.2">
      <c r="A1728" s="94" t="s">
        <v>2843</v>
      </c>
      <c r="B1728" s="408" t="s">
        <v>6142</v>
      </c>
      <c r="C1728" s="111">
        <v>8.19861432E-2</v>
      </c>
      <c r="D1728" s="4" t="s">
        <v>1093</v>
      </c>
      <c r="E1728" s="335">
        <v>746</v>
      </c>
      <c r="F1728" s="385">
        <v>4.5211599999999999E-5</v>
      </c>
      <c r="G1728" s="4" t="s">
        <v>1093</v>
      </c>
      <c r="H1728" s="99">
        <v>-0.203842049</v>
      </c>
      <c r="I1728" s="217">
        <v>8.7316299999999996E-5</v>
      </c>
    </row>
    <row r="1729" spans="1:9" ht="22.5" customHeight="1" x14ac:dyDescent="0.2">
      <c r="A1729" s="94" t="s">
        <v>2844</v>
      </c>
      <c r="B1729" s="408" t="s">
        <v>6143</v>
      </c>
      <c r="C1729" s="111">
        <v>0.13725490200000001</v>
      </c>
      <c r="D1729" s="4" t="s">
        <v>1093</v>
      </c>
      <c r="E1729" s="335">
        <v>37</v>
      </c>
      <c r="F1729" s="385">
        <v>2.2423964999999999E-6</v>
      </c>
      <c r="G1729" s="4" t="s">
        <v>1093</v>
      </c>
      <c r="H1729" s="99">
        <v>-0.36206896599999999</v>
      </c>
      <c r="I1729" s="217">
        <v>9.6002194000000001E-6</v>
      </c>
    </row>
    <row r="1730" spans="1:9" ht="22.5" customHeight="1" x14ac:dyDescent="0.2">
      <c r="A1730" s="94" t="s">
        <v>2845</v>
      </c>
      <c r="B1730" s="408" t="s">
        <v>6144</v>
      </c>
      <c r="C1730" s="111">
        <v>-0.28571428599999998</v>
      </c>
      <c r="D1730" s="4" t="s">
        <v>1093</v>
      </c>
      <c r="E1730" s="335" t="s">
        <v>6906</v>
      </c>
      <c r="F1730" s="385">
        <v>6.0605310999999996E-7</v>
      </c>
      <c r="G1730" s="4" t="s">
        <v>1093</v>
      </c>
      <c r="H1730" s="99">
        <v>0</v>
      </c>
      <c r="I1730" s="217">
        <v>0</v>
      </c>
    </row>
    <row r="1731" spans="1:9" ht="22.5" customHeight="1" x14ac:dyDescent="0.2">
      <c r="A1731" s="94" t="s">
        <v>2846</v>
      </c>
      <c r="B1731" s="408" t="s">
        <v>6145</v>
      </c>
      <c r="C1731" s="111">
        <v>0.33333333329999998</v>
      </c>
      <c r="D1731" s="4" t="s">
        <v>1093</v>
      </c>
      <c r="E1731" s="335" t="s">
        <v>6906</v>
      </c>
      <c r="F1731" s="385">
        <v>1.8181593E-7</v>
      </c>
      <c r="G1731" s="4" t="s">
        <v>1093</v>
      </c>
      <c r="H1731" s="99">
        <v>-0.25</v>
      </c>
      <c r="I1731" s="217">
        <v>4.5715330999999998E-7</v>
      </c>
    </row>
    <row r="1732" spans="1:9" ht="33.75" customHeight="1" x14ac:dyDescent="0.2">
      <c r="A1732" s="94" t="s">
        <v>2847</v>
      </c>
      <c r="B1732" s="408" t="s">
        <v>6146</v>
      </c>
      <c r="C1732" s="111">
        <v>0.1134507527</v>
      </c>
      <c r="D1732" s="4" t="s">
        <v>1093</v>
      </c>
      <c r="E1732" s="335">
        <v>10664</v>
      </c>
      <c r="F1732" s="385">
        <v>6.4629499999999996E-4</v>
      </c>
      <c r="G1732" s="4" t="s">
        <v>1093</v>
      </c>
      <c r="H1732" s="99">
        <v>-5.7617532999999999E-2</v>
      </c>
      <c r="I1732" s="217">
        <v>2.9806400000000001E-4</v>
      </c>
    </row>
    <row r="1733" spans="1:9" ht="33.75" customHeight="1" x14ac:dyDescent="0.2">
      <c r="A1733" s="94" t="s">
        <v>2848</v>
      </c>
      <c r="B1733" s="408" t="s">
        <v>6147</v>
      </c>
      <c r="C1733" s="111">
        <v>3.1016958000000001E-2</v>
      </c>
      <c r="D1733" s="4" t="s">
        <v>1093</v>
      </c>
      <c r="E1733" s="335">
        <v>58334</v>
      </c>
      <c r="F1733" s="385">
        <v>3.5353502000000001E-3</v>
      </c>
      <c r="G1733" s="4" t="s">
        <v>1093</v>
      </c>
      <c r="H1733" s="99">
        <v>-1.1874312E-2</v>
      </c>
      <c r="I1733" s="217">
        <v>3.2046450000000002E-4</v>
      </c>
    </row>
    <row r="1734" spans="1:9" ht="33.75" customHeight="1" x14ac:dyDescent="0.2">
      <c r="A1734" s="94" t="s">
        <v>2849</v>
      </c>
      <c r="B1734" s="408" t="s">
        <v>6148</v>
      </c>
      <c r="C1734" s="111">
        <v>3.9328024999999997E-3</v>
      </c>
      <c r="D1734" s="4" t="s">
        <v>1093</v>
      </c>
      <c r="E1734" s="335">
        <v>19736</v>
      </c>
      <c r="F1734" s="385">
        <v>1.1961064000000001E-3</v>
      </c>
      <c r="G1734" s="4" t="s">
        <v>1093</v>
      </c>
      <c r="H1734" s="99">
        <v>-4.5509503E-2</v>
      </c>
      <c r="I1734" s="217">
        <v>4.3018130000000001E-4</v>
      </c>
    </row>
    <row r="1735" spans="1:9" ht="33.75" customHeight="1" x14ac:dyDescent="0.2">
      <c r="A1735" s="94" t="s">
        <v>2850</v>
      </c>
      <c r="B1735" s="408" t="s">
        <v>6149</v>
      </c>
      <c r="C1735" s="111">
        <v>4.1129461899999997E-2</v>
      </c>
      <c r="D1735" s="4" t="s">
        <v>1093</v>
      </c>
      <c r="E1735" s="335">
        <v>9305</v>
      </c>
      <c r="F1735" s="385">
        <v>5.6393239999999998E-4</v>
      </c>
      <c r="G1735" s="4" t="s">
        <v>1093</v>
      </c>
      <c r="H1735" s="99">
        <v>-4.7692150000000003E-2</v>
      </c>
      <c r="I1735" s="217">
        <v>2.1303340000000001E-4</v>
      </c>
    </row>
    <row r="1736" spans="1:9" ht="33.75" customHeight="1" x14ac:dyDescent="0.2">
      <c r="A1736" s="94" t="s">
        <v>2851</v>
      </c>
      <c r="B1736" s="408" t="s">
        <v>6150</v>
      </c>
      <c r="C1736" s="111">
        <v>0.10689261849999999</v>
      </c>
      <c r="D1736" s="4" t="s">
        <v>1093</v>
      </c>
      <c r="E1736" s="335">
        <v>6673</v>
      </c>
      <c r="F1736" s="385">
        <v>4.0441920000000001E-4</v>
      </c>
      <c r="G1736" s="4" t="s">
        <v>1093</v>
      </c>
      <c r="H1736" s="99">
        <v>-1.7665244E-2</v>
      </c>
      <c r="I1736" s="217">
        <v>5.4858400000000003E-5</v>
      </c>
    </row>
    <row r="1737" spans="1:9" ht="22.5" customHeight="1" x14ac:dyDescent="0.2">
      <c r="A1737" s="94" t="s">
        <v>2852</v>
      </c>
      <c r="B1737" s="408" t="s">
        <v>6151</v>
      </c>
      <c r="C1737" s="111">
        <v>5.6866204400000002E-2</v>
      </c>
      <c r="D1737" s="4" t="s">
        <v>1093</v>
      </c>
      <c r="E1737" s="335">
        <v>26307</v>
      </c>
      <c r="F1737" s="385">
        <v>1.5943438999999999E-3</v>
      </c>
      <c r="G1737" s="4" t="s">
        <v>1093</v>
      </c>
      <c r="H1737" s="99">
        <v>2.1274117799999999E-2</v>
      </c>
      <c r="I1737" s="217">
        <v>-2.5052000000000001E-4</v>
      </c>
    </row>
    <row r="1738" spans="1:9" ht="22.5" customHeight="1" x14ac:dyDescent="0.2">
      <c r="A1738" s="94" t="s">
        <v>2853</v>
      </c>
      <c r="B1738" s="408" t="s">
        <v>6152</v>
      </c>
      <c r="C1738" s="111">
        <v>3.54906054E-2</v>
      </c>
      <c r="D1738" s="4" t="s">
        <v>1093</v>
      </c>
      <c r="E1738" s="335">
        <v>1574</v>
      </c>
      <c r="F1738" s="385">
        <v>9.5392799999999999E-5</v>
      </c>
      <c r="G1738" s="4" t="s">
        <v>1093</v>
      </c>
      <c r="H1738" s="99">
        <v>-0.206653226</v>
      </c>
      <c r="I1738" s="217">
        <v>1.874329E-4</v>
      </c>
    </row>
    <row r="1739" spans="1:9" ht="22.5" customHeight="1" x14ac:dyDescent="0.2">
      <c r="A1739" s="94" t="s">
        <v>2854</v>
      </c>
      <c r="B1739" s="408" t="s">
        <v>6153</v>
      </c>
      <c r="C1739" s="111">
        <v>-4.3093497000000001E-2</v>
      </c>
      <c r="D1739" s="4" t="s">
        <v>1093</v>
      </c>
      <c r="E1739" s="335">
        <v>2333</v>
      </c>
      <c r="F1739" s="385">
        <v>1.4139219999999999E-4</v>
      </c>
      <c r="G1739" s="4" t="s">
        <v>1093</v>
      </c>
      <c r="H1739" s="99">
        <v>-6.1921994000000001E-2</v>
      </c>
      <c r="I1739" s="217">
        <v>7.0401599999999994E-5</v>
      </c>
    </row>
    <row r="1740" spans="1:9" ht="22.5" customHeight="1" x14ac:dyDescent="0.2">
      <c r="A1740" s="94" t="s">
        <v>2855</v>
      </c>
      <c r="B1740" s="408" t="s">
        <v>6154</v>
      </c>
      <c r="C1740" s="111">
        <v>2.18642117E-2</v>
      </c>
      <c r="D1740" s="4" t="s">
        <v>1093</v>
      </c>
      <c r="E1740" s="335">
        <v>2404</v>
      </c>
      <c r="F1740" s="385">
        <v>1.4569520000000001E-4</v>
      </c>
      <c r="G1740" s="4" t="s">
        <v>1093</v>
      </c>
      <c r="H1740" s="99">
        <v>-9.7597597999999994E-2</v>
      </c>
      <c r="I1740" s="217">
        <v>1.188599E-4</v>
      </c>
    </row>
    <row r="1741" spans="1:9" ht="22.5" customHeight="1" x14ac:dyDescent="0.2">
      <c r="A1741" s="94" t="s">
        <v>2856</v>
      </c>
      <c r="B1741" s="408" t="s">
        <v>6155</v>
      </c>
      <c r="C1741" s="111">
        <v>3.4385303800000003E-2</v>
      </c>
      <c r="D1741" s="4" t="s">
        <v>1093</v>
      </c>
      <c r="E1741" s="335">
        <v>2049</v>
      </c>
      <c r="F1741" s="385">
        <v>1.2418029999999999E-4</v>
      </c>
      <c r="G1741" s="4" t="s">
        <v>1093</v>
      </c>
      <c r="H1741" s="99">
        <v>-6.6939891000000001E-2</v>
      </c>
      <c r="I1741" s="217">
        <v>6.7201500000000004E-5</v>
      </c>
    </row>
    <row r="1742" spans="1:9" ht="33.75" customHeight="1" x14ac:dyDescent="0.2">
      <c r="A1742" s="94" t="s">
        <v>2857</v>
      </c>
      <c r="B1742" s="408" t="s">
        <v>6156</v>
      </c>
      <c r="C1742" s="111">
        <v>-8.1000000000000003E-2</v>
      </c>
      <c r="D1742" s="4" t="s">
        <v>1093</v>
      </c>
      <c r="E1742" s="335">
        <v>2268</v>
      </c>
      <c r="F1742" s="385">
        <v>1.3745280000000001E-4</v>
      </c>
      <c r="G1742" s="4" t="s">
        <v>1093</v>
      </c>
      <c r="H1742" s="99">
        <v>-0.17736670299999999</v>
      </c>
      <c r="I1742" s="217">
        <v>2.2354800000000001E-4</v>
      </c>
    </row>
    <row r="1743" spans="1:9" ht="45" customHeight="1" x14ac:dyDescent="0.2">
      <c r="A1743" s="94" t="s">
        <v>2858</v>
      </c>
      <c r="B1743" s="408" t="s">
        <v>4264</v>
      </c>
      <c r="C1743" s="111">
        <v>2.76621334E-2</v>
      </c>
      <c r="D1743" s="4" t="s">
        <v>1093</v>
      </c>
      <c r="E1743" s="335">
        <v>10050</v>
      </c>
      <c r="F1743" s="385">
        <v>6.0908339999999998E-4</v>
      </c>
      <c r="G1743" s="4" t="s">
        <v>1093</v>
      </c>
      <c r="H1743" s="99">
        <v>-9.5246669000000006E-2</v>
      </c>
      <c r="I1743" s="217">
        <v>4.8366819999999999E-4</v>
      </c>
    </row>
    <row r="1744" spans="1:9" ht="33.75" customHeight="1" x14ac:dyDescent="0.2">
      <c r="A1744" s="94" t="s">
        <v>2859</v>
      </c>
      <c r="B1744" s="408" t="s">
        <v>4265</v>
      </c>
      <c r="C1744" s="111">
        <v>0.19310344830000001</v>
      </c>
      <c r="D1744" s="4" t="s">
        <v>1093</v>
      </c>
      <c r="E1744" s="335">
        <v>1990</v>
      </c>
      <c r="F1744" s="385">
        <v>1.206046E-4</v>
      </c>
      <c r="G1744" s="4" t="s">
        <v>1093</v>
      </c>
      <c r="H1744" s="99">
        <v>-0.115162294</v>
      </c>
      <c r="I1744" s="217">
        <v>1.184027E-4</v>
      </c>
    </row>
    <row r="1745" spans="1:9" ht="45" customHeight="1" x14ac:dyDescent="0.2">
      <c r="A1745" s="94" t="s">
        <v>2860</v>
      </c>
      <c r="B1745" s="408" t="s">
        <v>4266</v>
      </c>
      <c r="C1745" s="111">
        <v>5.5544534999999997E-3</v>
      </c>
      <c r="D1745" s="4" t="s">
        <v>1093</v>
      </c>
      <c r="E1745" s="335">
        <v>4224</v>
      </c>
      <c r="F1745" s="385">
        <v>2.5599679999999998E-4</v>
      </c>
      <c r="G1745" s="4" t="s">
        <v>1093</v>
      </c>
      <c r="H1745" s="99">
        <v>-0.166699546</v>
      </c>
      <c r="I1745" s="217">
        <v>3.8629449999999998E-4</v>
      </c>
    </row>
    <row r="1746" spans="1:9" ht="33.75" customHeight="1" x14ac:dyDescent="0.2">
      <c r="A1746" s="94" t="s">
        <v>2861</v>
      </c>
      <c r="B1746" s="408" t="s">
        <v>4267</v>
      </c>
      <c r="C1746" s="111">
        <v>1.7363344100000001E-2</v>
      </c>
      <c r="D1746" s="4" t="s">
        <v>1093</v>
      </c>
      <c r="E1746" s="335">
        <v>3042</v>
      </c>
      <c r="F1746" s="385">
        <v>1.8436139999999999E-4</v>
      </c>
      <c r="G1746" s="4" t="s">
        <v>1093</v>
      </c>
      <c r="H1746" s="99">
        <v>-3.8558785999999998E-2</v>
      </c>
      <c r="I1746" s="217">
        <v>5.5772700000000002E-5</v>
      </c>
    </row>
    <row r="1747" spans="1:9" ht="22.5" customHeight="1" x14ac:dyDescent="0.2">
      <c r="A1747" s="94" t="s">
        <v>2862</v>
      </c>
      <c r="B1747" s="408" t="s">
        <v>4268</v>
      </c>
      <c r="C1747" s="111">
        <v>0.15612063870000001</v>
      </c>
      <c r="D1747" s="4" t="s">
        <v>1093</v>
      </c>
      <c r="E1747" s="335">
        <v>2006</v>
      </c>
      <c r="F1747" s="385">
        <v>1.2157430000000001E-4</v>
      </c>
      <c r="G1747" s="4" t="s">
        <v>1093</v>
      </c>
      <c r="H1747" s="99">
        <v>2.6086956500000001E-2</v>
      </c>
      <c r="I1747" s="217">
        <v>-2.3315E-5</v>
      </c>
    </row>
    <row r="1748" spans="1:9" ht="22.5" x14ac:dyDescent="0.2">
      <c r="A1748" s="94" t="s">
        <v>2863</v>
      </c>
      <c r="B1748" s="408" t="s">
        <v>4269</v>
      </c>
      <c r="C1748" s="111">
        <v>-2.229621E-2</v>
      </c>
      <c r="D1748" s="4" t="s">
        <v>1093</v>
      </c>
      <c r="E1748" s="335">
        <v>20391</v>
      </c>
      <c r="F1748" s="385">
        <v>1.2358028999999999E-3</v>
      </c>
      <c r="G1748" s="4" t="s">
        <v>1093</v>
      </c>
      <c r="H1748" s="99">
        <v>-0.219781902</v>
      </c>
      <c r="I1748" s="217">
        <v>2.6258886E-3</v>
      </c>
    </row>
    <row r="1749" spans="1:9" x14ac:dyDescent="0.2">
      <c r="A1749" s="94" t="s">
        <v>2864</v>
      </c>
      <c r="B1749" s="408" t="s">
        <v>6157</v>
      </c>
      <c r="C1749" s="111">
        <v>-0.130295675</v>
      </c>
      <c r="D1749" s="4" t="s">
        <v>1093</v>
      </c>
      <c r="E1749" s="335">
        <v>6305</v>
      </c>
      <c r="F1749" s="385">
        <v>3.8211650000000001E-4</v>
      </c>
      <c r="G1749" s="4" t="s">
        <v>1093</v>
      </c>
      <c r="H1749" s="99">
        <v>-0.20017759700000001</v>
      </c>
      <c r="I1749" s="217">
        <v>7.2138789999999996E-4</v>
      </c>
    </row>
    <row r="1750" spans="1:9" x14ac:dyDescent="0.2">
      <c r="A1750" s="94" t="s">
        <v>2865</v>
      </c>
      <c r="B1750" s="408" t="s">
        <v>6158</v>
      </c>
      <c r="C1750" s="111">
        <v>-1.8083179999999999E-3</v>
      </c>
      <c r="D1750" s="4" t="s">
        <v>1093</v>
      </c>
      <c r="E1750" s="335">
        <v>1422</v>
      </c>
      <c r="F1750" s="385">
        <v>8.6180800000000007E-5</v>
      </c>
      <c r="G1750" s="4" t="s">
        <v>1093</v>
      </c>
      <c r="H1750" s="99">
        <v>-0.141304348</v>
      </c>
      <c r="I1750" s="217">
        <v>1.069739E-4</v>
      </c>
    </row>
    <row r="1751" spans="1:9" x14ac:dyDescent="0.2">
      <c r="A1751" s="94" t="s">
        <v>2866</v>
      </c>
      <c r="B1751" s="408" t="s">
        <v>6159</v>
      </c>
      <c r="C1751" s="111">
        <v>8.5897435899999999E-2</v>
      </c>
      <c r="D1751" s="4" t="s">
        <v>1093</v>
      </c>
      <c r="E1751" s="335">
        <v>735</v>
      </c>
      <c r="F1751" s="385">
        <v>4.4544900000000001E-5</v>
      </c>
      <c r="G1751" s="4" t="s">
        <v>1093</v>
      </c>
      <c r="H1751" s="99">
        <v>-0.132231405</v>
      </c>
      <c r="I1751" s="217">
        <v>5.12012E-5</v>
      </c>
    </row>
    <row r="1752" spans="1:9" x14ac:dyDescent="0.2">
      <c r="A1752" s="94" t="s">
        <v>2867</v>
      </c>
      <c r="B1752" s="408" t="s">
        <v>6160</v>
      </c>
      <c r="C1752" s="111">
        <v>-6.097561E-2</v>
      </c>
      <c r="D1752" s="4" t="s">
        <v>1093</v>
      </c>
      <c r="E1752" s="335">
        <v>172</v>
      </c>
      <c r="F1752" s="385">
        <v>1.0424100000000001E-5</v>
      </c>
      <c r="G1752" s="4" t="s">
        <v>1093</v>
      </c>
      <c r="H1752" s="99">
        <v>0.1168831169</v>
      </c>
      <c r="I1752" s="217">
        <v>-8.2287600000000005E-6</v>
      </c>
    </row>
    <row r="1753" spans="1:9" ht="22.5" customHeight="1" x14ac:dyDescent="0.2">
      <c r="A1753" s="94" t="s">
        <v>2868</v>
      </c>
      <c r="B1753" s="408" t="s">
        <v>6161</v>
      </c>
      <c r="C1753" s="111">
        <v>2.9375903200000001E-2</v>
      </c>
      <c r="D1753" s="4" t="s">
        <v>1093</v>
      </c>
      <c r="E1753" s="335">
        <v>44599</v>
      </c>
      <c r="F1753" s="385">
        <v>2.7029363000000001E-3</v>
      </c>
      <c r="G1753" s="4" t="s">
        <v>1093</v>
      </c>
      <c r="H1753" s="99">
        <v>-2.1715765000000001E-2</v>
      </c>
      <c r="I1753" s="217">
        <v>4.5258180000000002E-4</v>
      </c>
    </row>
    <row r="1754" spans="1:9" ht="22.5" customHeight="1" x14ac:dyDescent="0.2">
      <c r="A1754" s="94" t="s">
        <v>2869</v>
      </c>
      <c r="B1754" s="408" t="s">
        <v>6162</v>
      </c>
      <c r="C1754" s="111">
        <v>-3.1562438999999998E-2</v>
      </c>
      <c r="D1754" s="4" t="s">
        <v>1093</v>
      </c>
      <c r="E1754" s="335">
        <v>13332</v>
      </c>
      <c r="F1754" s="385">
        <v>8.0798999999999997E-4</v>
      </c>
      <c r="G1754" s="4" t="s">
        <v>1093</v>
      </c>
      <c r="H1754" s="99">
        <v>-0.100404858</v>
      </c>
      <c r="I1754" s="217">
        <v>6.8024410000000002E-4</v>
      </c>
    </row>
    <row r="1755" spans="1:9" ht="22.5" customHeight="1" x14ac:dyDescent="0.2">
      <c r="A1755" s="94" t="s">
        <v>2870</v>
      </c>
      <c r="B1755" s="408" t="s">
        <v>6163</v>
      </c>
      <c r="C1755" s="111">
        <v>4.9162958299999997E-2</v>
      </c>
      <c r="D1755" s="4" t="s">
        <v>1093</v>
      </c>
      <c r="E1755" s="335">
        <v>5355</v>
      </c>
      <c r="F1755" s="385">
        <v>3.245414E-4</v>
      </c>
      <c r="G1755" s="4" t="s">
        <v>1093</v>
      </c>
      <c r="H1755" s="99">
        <v>8.1599676800000007E-2</v>
      </c>
      <c r="I1755" s="217">
        <v>-1.8469E-4</v>
      </c>
    </row>
    <row r="1756" spans="1:9" ht="22.5" customHeight="1" x14ac:dyDescent="0.2">
      <c r="A1756" s="94" t="s">
        <v>2871</v>
      </c>
      <c r="B1756" s="408" t="s">
        <v>6164</v>
      </c>
      <c r="C1756" s="111">
        <v>9.7560975999999994E-3</v>
      </c>
      <c r="D1756" s="4" t="s">
        <v>1093</v>
      </c>
      <c r="E1756" s="335">
        <v>549</v>
      </c>
      <c r="F1756" s="385">
        <v>3.3272300000000003E-5</v>
      </c>
      <c r="G1756" s="4" t="s">
        <v>1093</v>
      </c>
      <c r="H1756" s="99">
        <v>-0.115942029</v>
      </c>
      <c r="I1756" s="217">
        <v>3.2914999999999999E-5</v>
      </c>
    </row>
    <row r="1757" spans="1:9" ht="22.5" customHeight="1" x14ac:dyDescent="0.2">
      <c r="A1757" s="94" t="s">
        <v>2872</v>
      </c>
      <c r="B1757" s="408" t="s">
        <v>6165</v>
      </c>
      <c r="C1757" s="111">
        <v>6.7796610199999996E-2</v>
      </c>
      <c r="D1757" s="4" t="s">
        <v>1093</v>
      </c>
      <c r="E1757" s="335">
        <v>218</v>
      </c>
      <c r="F1757" s="385">
        <v>1.3212E-5</v>
      </c>
      <c r="G1757" s="4" t="s">
        <v>1093</v>
      </c>
      <c r="H1757" s="99">
        <v>-0.13492063500000001</v>
      </c>
      <c r="I1757" s="217">
        <v>1.5543200000000001E-5</v>
      </c>
    </row>
    <row r="1758" spans="1:9" ht="22.5" customHeight="1" x14ac:dyDescent="0.2">
      <c r="A1758" s="94" t="s">
        <v>2873</v>
      </c>
      <c r="B1758" s="408" t="s">
        <v>6166</v>
      </c>
      <c r="C1758" s="111">
        <v>-2.7497389000000001E-2</v>
      </c>
      <c r="D1758" s="4" t="s">
        <v>1093</v>
      </c>
      <c r="E1758" s="335">
        <v>2376</v>
      </c>
      <c r="F1758" s="385">
        <v>1.4399820000000001E-4</v>
      </c>
      <c r="G1758" s="4" t="s">
        <v>1093</v>
      </c>
      <c r="H1758" s="99">
        <v>-0.149606299</v>
      </c>
      <c r="I1758" s="217">
        <v>1.910901E-4</v>
      </c>
    </row>
    <row r="1759" spans="1:9" ht="22.5" customHeight="1" x14ac:dyDescent="0.2">
      <c r="A1759" s="94" t="s">
        <v>2874</v>
      </c>
      <c r="B1759" s="408" t="s">
        <v>6167</v>
      </c>
      <c r="C1759" s="111">
        <v>-1.3425609999999999E-2</v>
      </c>
      <c r="D1759" s="4" t="s">
        <v>1093</v>
      </c>
      <c r="E1759" s="335">
        <v>28655</v>
      </c>
      <c r="F1759" s="385">
        <v>1.7366452000000001E-3</v>
      </c>
      <c r="G1759" s="4" t="s">
        <v>1093</v>
      </c>
      <c r="H1759" s="99">
        <v>-0.13728736999999999</v>
      </c>
      <c r="I1759" s="217">
        <v>2.0846190999999998E-3</v>
      </c>
    </row>
    <row r="1760" spans="1:9" ht="22.5" customHeight="1" x14ac:dyDescent="0.2">
      <c r="A1760" s="94" t="s">
        <v>2875</v>
      </c>
      <c r="B1760" s="408" t="s">
        <v>6168</v>
      </c>
      <c r="C1760" s="111">
        <v>-2.0123799999999999E-4</v>
      </c>
      <c r="D1760" s="4" t="s">
        <v>1093</v>
      </c>
      <c r="E1760" s="335">
        <v>18338</v>
      </c>
      <c r="F1760" s="385">
        <v>1.1113802E-3</v>
      </c>
      <c r="G1760" s="4" t="s">
        <v>1093</v>
      </c>
      <c r="H1760" s="99">
        <v>-7.7240477000000002E-2</v>
      </c>
      <c r="I1760" s="217">
        <v>7.0173030000000001E-4</v>
      </c>
    </row>
    <row r="1761" spans="1:9" ht="22.5" customHeight="1" x14ac:dyDescent="0.2">
      <c r="A1761" s="94" t="s">
        <v>2876</v>
      </c>
      <c r="B1761" s="408" t="s">
        <v>6169</v>
      </c>
      <c r="C1761" s="111">
        <v>1.68978316E-2</v>
      </c>
      <c r="D1761" s="4" t="s">
        <v>1093</v>
      </c>
      <c r="E1761" s="335">
        <v>19374</v>
      </c>
      <c r="F1761" s="385">
        <v>1.1741672999999999E-3</v>
      </c>
      <c r="G1761" s="4" t="s">
        <v>1093</v>
      </c>
      <c r="H1761" s="99">
        <v>-6.9541830999999998E-2</v>
      </c>
      <c r="I1761" s="217">
        <v>6.6195800000000003E-4</v>
      </c>
    </row>
    <row r="1762" spans="1:9" ht="22.5" customHeight="1" x14ac:dyDescent="0.2">
      <c r="A1762" s="94" t="s">
        <v>2877</v>
      </c>
      <c r="B1762" s="408" t="s">
        <v>6170</v>
      </c>
      <c r="C1762" s="111">
        <v>4.7242948100000001E-2</v>
      </c>
      <c r="D1762" s="4" t="s">
        <v>1093</v>
      </c>
      <c r="E1762" s="335">
        <v>27068</v>
      </c>
      <c r="F1762" s="385">
        <v>1.6404646000000001E-3</v>
      </c>
      <c r="G1762" s="4" t="s">
        <v>1093</v>
      </c>
      <c r="H1762" s="99">
        <v>-5.9256942E-2</v>
      </c>
      <c r="I1762" s="217">
        <v>7.7944639999999996E-4</v>
      </c>
    </row>
    <row r="1763" spans="1:9" ht="22.5" customHeight="1" x14ac:dyDescent="0.2">
      <c r="A1763" s="94" t="s">
        <v>2878</v>
      </c>
      <c r="B1763" s="408" t="s">
        <v>6171</v>
      </c>
      <c r="C1763" s="111">
        <v>8.3880461899999995E-2</v>
      </c>
      <c r="D1763" s="4" t="s">
        <v>1093</v>
      </c>
      <c r="E1763" s="335">
        <v>9927</v>
      </c>
      <c r="F1763" s="385">
        <v>6.0162889999999998E-4</v>
      </c>
      <c r="G1763" s="4" t="s">
        <v>1093</v>
      </c>
      <c r="H1763" s="99">
        <v>3.6762402100000001E-2</v>
      </c>
      <c r="I1763" s="217">
        <v>-1.6091799999999999E-4</v>
      </c>
    </row>
    <row r="1764" spans="1:9" ht="22.5" customHeight="1" x14ac:dyDescent="0.2">
      <c r="A1764" s="94" t="s">
        <v>2879</v>
      </c>
      <c r="B1764" s="408" t="s">
        <v>6172</v>
      </c>
      <c r="C1764" s="111">
        <v>-4.8121068000000003E-2</v>
      </c>
      <c r="D1764" s="4" t="s">
        <v>1093</v>
      </c>
      <c r="E1764" s="335">
        <v>5070</v>
      </c>
      <c r="F1764" s="385">
        <v>3.0726890000000001E-4</v>
      </c>
      <c r="G1764" s="4" t="s">
        <v>1093</v>
      </c>
      <c r="H1764" s="99">
        <v>-9.4319399999999998E-2</v>
      </c>
      <c r="I1764" s="217">
        <v>2.413769E-4</v>
      </c>
    </row>
    <row r="1765" spans="1:9" ht="22.5" customHeight="1" x14ac:dyDescent="0.2">
      <c r="A1765" s="94" t="s">
        <v>2880</v>
      </c>
      <c r="B1765" s="408" t="s">
        <v>6173</v>
      </c>
      <c r="C1765" s="111">
        <v>-1.7451431999999999E-2</v>
      </c>
      <c r="D1765" s="4" t="s">
        <v>1093</v>
      </c>
      <c r="E1765" s="335">
        <v>11013</v>
      </c>
      <c r="F1765" s="385">
        <v>6.6744630000000003E-4</v>
      </c>
      <c r="G1765" s="4" t="s">
        <v>1093</v>
      </c>
      <c r="H1765" s="99">
        <v>-7.7329088000000004E-2</v>
      </c>
      <c r="I1765" s="217">
        <v>4.2195250000000002E-4</v>
      </c>
    </row>
    <row r="1766" spans="1:9" ht="22.5" customHeight="1" x14ac:dyDescent="0.2">
      <c r="A1766" s="94" t="s">
        <v>2881</v>
      </c>
      <c r="B1766" s="408" t="s">
        <v>6174</v>
      </c>
      <c r="C1766" s="111">
        <v>6.3995943200000002E-2</v>
      </c>
      <c r="D1766" s="4" t="s">
        <v>1093</v>
      </c>
      <c r="E1766" s="335">
        <v>9741</v>
      </c>
      <c r="F1766" s="385">
        <v>5.9035629999999999E-4</v>
      </c>
      <c r="G1766" s="4" t="s">
        <v>1093</v>
      </c>
      <c r="H1766" s="99">
        <v>-7.1489847999999995E-2</v>
      </c>
      <c r="I1766" s="217">
        <v>3.4286499999999998E-4</v>
      </c>
    </row>
    <row r="1767" spans="1:9" ht="22.5" customHeight="1" x14ac:dyDescent="0.2">
      <c r="A1767" s="94" t="s">
        <v>2882</v>
      </c>
      <c r="B1767" s="408" t="s">
        <v>6175</v>
      </c>
      <c r="C1767" s="111">
        <v>2.5276002299999999E-2</v>
      </c>
      <c r="D1767" s="4" t="s">
        <v>1093</v>
      </c>
      <c r="E1767" s="335">
        <v>3346</v>
      </c>
      <c r="F1767" s="385">
        <v>2.027854E-4</v>
      </c>
      <c r="G1767" s="4" t="s">
        <v>1093</v>
      </c>
      <c r="H1767" s="99">
        <v>-5.1856050000000001E-2</v>
      </c>
      <c r="I1767" s="217">
        <v>8.36591E-5</v>
      </c>
    </row>
    <row r="1768" spans="1:9" ht="22.5" customHeight="1" x14ac:dyDescent="0.2">
      <c r="A1768" s="94" t="s">
        <v>2883</v>
      </c>
      <c r="B1768" s="408" t="s">
        <v>6176</v>
      </c>
      <c r="C1768" s="111">
        <v>8.7500000000000008E-3</v>
      </c>
      <c r="D1768" s="4" t="s">
        <v>1093</v>
      </c>
      <c r="E1768" s="335">
        <v>8996</v>
      </c>
      <c r="F1768" s="385">
        <v>5.4520540000000002E-4</v>
      </c>
      <c r="G1768" s="4" t="s">
        <v>1093</v>
      </c>
      <c r="H1768" s="99">
        <v>-0.14250309799999999</v>
      </c>
      <c r="I1768" s="217">
        <v>6.8344420000000003E-4</v>
      </c>
    </row>
    <row r="1769" spans="1:9" ht="22.5" customHeight="1" x14ac:dyDescent="0.2">
      <c r="A1769" s="94" t="s">
        <v>2884</v>
      </c>
      <c r="B1769" s="408" t="s">
        <v>6177</v>
      </c>
      <c r="C1769" s="111">
        <v>-9.2550789999999994E-2</v>
      </c>
      <c r="D1769" s="4" t="s">
        <v>1093</v>
      </c>
      <c r="E1769" s="335">
        <v>1970</v>
      </c>
      <c r="F1769" s="385">
        <v>1.1939250000000001E-4</v>
      </c>
      <c r="G1769" s="4" t="s">
        <v>1093</v>
      </c>
      <c r="H1769" s="99">
        <v>-0.183250415</v>
      </c>
      <c r="I1769" s="217">
        <v>2.0206179999999999E-4</v>
      </c>
    </row>
    <row r="1770" spans="1:9" ht="22.5" customHeight="1" x14ac:dyDescent="0.2">
      <c r="A1770" s="94" t="s">
        <v>2885</v>
      </c>
      <c r="B1770" s="408" t="s">
        <v>6178</v>
      </c>
      <c r="C1770" s="111">
        <v>-1.9277108000000001E-2</v>
      </c>
      <c r="D1770" s="4" t="s">
        <v>1093</v>
      </c>
      <c r="E1770" s="335">
        <v>1430</v>
      </c>
      <c r="F1770" s="385">
        <v>8.6665599999999999E-5</v>
      </c>
      <c r="G1770" s="4" t="s">
        <v>1093</v>
      </c>
      <c r="H1770" s="99">
        <v>-0.121621622</v>
      </c>
      <c r="I1770" s="217">
        <v>9.05164E-5</v>
      </c>
    </row>
    <row r="1771" spans="1:9" ht="22.5" customHeight="1" x14ac:dyDescent="0.2">
      <c r="A1771" s="94" t="s">
        <v>2886</v>
      </c>
      <c r="B1771" s="408" t="s">
        <v>6179</v>
      </c>
      <c r="C1771" s="111">
        <v>0.1098993289</v>
      </c>
      <c r="D1771" s="4" t="s">
        <v>1093</v>
      </c>
      <c r="E1771" s="335">
        <v>2437</v>
      </c>
      <c r="F1771" s="385">
        <v>1.4769509999999999E-4</v>
      </c>
      <c r="G1771" s="4" t="s">
        <v>1093</v>
      </c>
      <c r="H1771" s="99">
        <v>-7.8987150000000006E-2</v>
      </c>
      <c r="I1771" s="217">
        <v>9.5544999999999994E-5</v>
      </c>
    </row>
    <row r="1772" spans="1:9" ht="22.5" customHeight="1" x14ac:dyDescent="0.2">
      <c r="A1772" s="94" t="s">
        <v>2887</v>
      </c>
      <c r="B1772" s="408" t="s">
        <v>6180</v>
      </c>
      <c r="C1772" s="111">
        <v>8.0254777099999994E-2</v>
      </c>
      <c r="D1772" s="4" t="s">
        <v>1093</v>
      </c>
      <c r="E1772" s="335">
        <v>784</v>
      </c>
      <c r="F1772" s="385">
        <v>4.7514600000000001E-5</v>
      </c>
      <c r="G1772" s="4" t="s">
        <v>1093</v>
      </c>
      <c r="H1772" s="99">
        <v>-7.5471698000000004E-2</v>
      </c>
      <c r="I1772" s="217">
        <v>2.92578E-5</v>
      </c>
    </row>
    <row r="1773" spans="1:9" ht="22.5" customHeight="1" x14ac:dyDescent="0.2">
      <c r="A1773" s="94" t="s">
        <v>2888</v>
      </c>
      <c r="B1773" s="408" t="s">
        <v>6181</v>
      </c>
      <c r="C1773" s="111">
        <v>6.3206282000000001E-3</v>
      </c>
      <c r="D1773" s="4" t="s">
        <v>1093</v>
      </c>
      <c r="E1773" s="335">
        <v>5199</v>
      </c>
      <c r="F1773" s="385">
        <v>3.1508699999999997E-4</v>
      </c>
      <c r="G1773" s="4" t="s">
        <v>1093</v>
      </c>
      <c r="H1773" s="99">
        <v>-1.0468214999999999E-2</v>
      </c>
      <c r="I1773" s="217">
        <v>2.5143400000000001E-5</v>
      </c>
    </row>
    <row r="1774" spans="1:9" ht="22.5" customHeight="1" x14ac:dyDescent="0.2">
      <c r="A1774" s="94" t="s">
        <v>2889</v>
      </c>
      <c r="B1774" s="408" t="s">
        <v>6182</v>
      </c>
      <c r="C1774" s="111">
        <v>-1.8554062999999999E-2</v>
      </c>
      <c r="D1774" s="4" t="s">
        <v>1093</v>
      </c>
      <c r="E1774" s="335">
        <v>1209</v>
      </c>
      <c r="F1774" s="385">
        <v>7.3271799999999999E-5</v>
      </c>
      <c r="G1774" s="4" t="s">
        <v>1093</v>
      </c>
      <c r="H1774" s="99">
        <v>-0.211864407</v>
      </c>
      <c r="I1774" s="217">
        <v>1.4857480000000001E-4</v>
      </c>
    </row>
    <row r="1775" spans="1:9" ht="22.5" customHeight="1" x14ac:dyDescent="0.2">
      <c r="A1775" s="94" t="s">
        <v>2890</v>
      </c>
      <c r="B1775" s="408" t="s">
        <v>6183</v>
      </c>
      <c r="C1775" s="111">
        <v>3.6297640700000001E-2</v>
      </c>
      <c r="D1775" s="4" t="s">
        <v>1093</v>
      </c>
      <c r="E1775" s="335">
        <v>501</v>
      </c>
      <c r="F1775" s="385">
        <v>3.0363300000000001E-5</v>
      </c>
      <c r="G1775" s="4" t="s">
        <v>1093</v>
      </c>
      <c r="H1775" s="99">
        <v>-0.12259194399999999</v>
      </c>
      <c r="I1775" s="217">
        <v>3.20007E-5</v>
      </c>
    </row>
    <row r="1776" spans="1:9" ht="22.5" customHeight="1" x14ac:dyDescent="0.2">
      <c r="A1776" s="94" t="s">
        <v>2891</v>
      </c>
      <c r="B1776" s="408" t="s">
        <v>6184</v>
      </c>
      <c r="C1776" s="111">
        <v>0.25263157889999999</v>
      </c>
      <c r="D1776" s="4" t="s">
        <v>1093</v>
      </c>
      <c r="E1776" s="335">
        <v>200</v>
      </c>
      <c r="F1776" s="385">
        <v>1.21211E-5</v>
      </c>
      <c r="G1776" s="4" t="s">
        <v>1093</v>
      </c>
      <c r="H1776" s="99">
        <v>-0.15966386599999999</v>
      </c>
      <c r="I1776" s="217">
        <v>1.7371799999999999E-5</v>
      </c>
    </row>
    <row r="1777" spans="1:9" ht="33.75" customHeight="1" x14ac:dyDescent="0.2">
      <c r="A1777" s="94" t="s">
        <v>2892</v>
      </c>
      <c r="B1777" s="408" t="s">
        <v>6185</v>
      </c>
      <c r="C1777" s="111">
        <v>2.2727272699999999E-2</v>
      </c>
      <c r="D1777" s="4" t="s">
        <v>1093</v>
      </c>
      <c r="E1777" s="335">
        <v>44</v>
      </c>
      <c r="F1777" s="385">
        <v>2.6666336999999999E-6</v>
      </c>
      <c r="G1777" s="4" t="s">
        <v>1093</v>
      </c>
      <c r="H1777" s="99">
        <v>-2.2222222E-2</v>
      </c>
      <c r="I1777" s="217">
        <v>4.5715330999999998E-7</v>
      </c>
    </row>
    <row r="1778" spans="1:9" ht="33.75" x14ac:dyDescent="0.2">
      <c r="A1778" s="94" t="s">
        <v>2893</v>
      </c>
      <c r="B1778" s="408" t="s">
        <v>6186</v>
      </c>
      <c r="C1778" s="111">
        <v>1.7730496000000001E-3</v>
      </c>
      <c r="D1778" s="4" t="s">
        <v>1093</v>
      </c>
      <c r="E1778" s="335">
        <v>926</v>
      </c>
      <c r="F1778" s="385">
        <v>5.6120499999999999E-5</v>
      </c>
      <c r="G1778" s="4" t="s">
        <v>1093</v>
      </c>
      <c r="H1778" s="99">
        <v>-0.18053097300000001</v>
      </c>
      <c r="I1778" s="217">
        <v>9.3259300000000003E-5</v>
      </c>
    </row>
    <row r="1779" spans="1:9" x14ac:dyDescent="0.2">
      <c r="A1779" s="94" t="s">
        <v>2894</v>
      </c>
      <c r="B1779" s="408" t="s">
        <v>6187</v>
      </c>
      <c r="C1779" s="111">
        <v>-0.12599469499999999</v>
      </c>
      <c r="D1779" s="4" t="s">
        <v>1093</v>
      </c>
      <c r="E1779" s="335">
        <v>1614</v>
      </c>
      <c r="F1779" s="385">
        <v>9.7817000000000002E-5</v>
      </c>
      <c r="G1779" s="4" t="s">
        <v>1093</v>
      </c>
      <c r="H1779" s="99">
        <v>-0.18361153299999999</v>
      </c>
      <c r="I1779" s="217">
        <v>1.6594670000000001E-4</v>
      </c>
    </row>
    <row r="1780" spans="1:9" x14ac:dyDescent="0.2">
      <c r="A1780" s="94" t="s">
        <v>2895</v>
      </c>
      <c r="B1780" s="408" t="s">
        <v>6188</v>
      </c>
      <c r="C1780" s="111">
        <v>-1.8092105000000001E-2</v>
      </c>
      <c r="D1780" s="4" t="s">
        <v>1093</v>
      </c>
      <c r="E1780" s="335">
        <v>447</v>
      </c>
      <c r="F1780" s="385">
        <v>2.7090600000000001E-5</v>
      </c>
      <c r="G1780" s="4" t="s">
        <v>1093</v>
      </c>
      <c r="H1780" s="99">
        <v>-0.25125628100000003</v>
      </c>
      <c r="I1780" s="217">
        <v>6.8572999999999996E-5</v>
      </c>
    </row>
    <row r="1781" spans="1:9" x14ac:dyDescent="0.2">
      <c r="A1781" s="94" t="s">
        <v>2896</v>
      </c>
      <c r="B1781" s="408" t="s">
        <v>6189</v>
      </c>
      <c r="C1781" s="111">
        <v>3.2520325199999998E-2</v>
      </c>
      <c r="D1781" s="4" t="s">
        <v>1093</v>
      </c>
      <c r="E1781" s="335">
        <v>109</v>
      </c>
      <c r="F1781" s="385">
        <v>6.6059789000000001E-6</v>
      </c>
      <c r="G1781" s="4" t="s">
        <v>1093</v>
      </c>
      <c r="H1781" s="99">
        <v>-0.14173228299999999</v>
      </c>
      <c r="I1781" s="217">
        <v>8.2287595000000008E-6</v>
      </c>
    </row>
    <row r="1782" spans="1:9" x14ac:dyDescent="0.2">
      <c r="A1782" s="94" t="s">
        <v>2897</v>
      </c>
      <c r="B1782" s="408" t="s">
        <v>6190</v>
      </c>
      <c r="C1782" s="111">
        <v>-0.24444444400000001</v>
      </c>
      <c r="D1782" s="4" t="s">
        <v>1093</v>
      </c>
      <c r="E1782" s="335">
        <v>33</v>
      </c>
      <c r="F1782" s="385">
        <v>1.9999753000000001E-6</v>
      </c>
      <c r="G1782" s="4" t="s">
        <v>1093</v>
      </c>
      <c r="H1782" s="99">
        <v>-2.9411764999999999E-2</v>
      </c>
      <c r="I1782" s="217">
        <v>4.5715330999999998E-7</v>
      </c>
    </row>
    <row r="1783" spans="1:9" ht="33.75" customHeight="1" x14ac:dyDescent="0.2">
      <c r="A1783" s="94" t="s">
        <v>2898</v>
      </c>
      <c r="B1783" s="408" t="s">
        <v>6191</v>
      </c>
      <c r="C1783" s="111">
        <v>9.0439276499999999E-2</v>
      </c>
      <c r="D1783" s="4" t="s">
        <v>1093</v>
      </c>
      <c r="E1783" s="335">
        <v>334</v>
      </c>
      <c r="F1783" s="385">
        <v>2.0242200000000001E-5</v>
      </c>
      <c r="G1783" s="4" t="s">
        <v>1093</v>
      </c>
      <c r="H1783" s="99">
        <v>-0.20853080600000001</v>
      </c>
      <c r="I1783" s="217">
        <v>4.0229499999999998E-5</v>
      </c>
    </row>
    <row r="1784" spans="1:9" ht="33.75" customHeight="1" x14ac:dyDescent="0.2">
      <c r="A1784" s="94" t="s">
        <v>2899</v>
      </c>
      <c r="B1784" s="408" t="s">
        <v>6192</v>
      </c>
      <c r="C1784" s="111">
        <v>0.11258278150000001</v>
      </c>
      <c r="D1784" s="4" t="s">
        <v>1093</v>
      </c>
      <c r="E1784" s="335">
        <v>636</v>
      </c>
      <c r="F1784" s="385">
        <v>3.8544999999999998E-5</v>
      </c>
      <c r="G1784" s="4" t="s">
        <v>1093</v>
      </c>
      <c r="H1784" s="99">
        <v>-0.242857143</v>
      </c>
      <c r="I1784" s="217">
        <v>9.3259300000000003E-5</v>
      </c>
    </row>
    <row r="1785" spans="1:9" ht="33.75" customHeight="1" x14ac:dyDescent="0.2">
      <c r="A1785" s="94" t="s">
        <v>2900</v>
      </c>
      <c r="B1785" s="408" t="s">
        <v>6193</v>
      </c>
      <c r="C1785" s="111">
        <v>0.2115384615</v>
      </c>
      <c r="D1785" s="4" t="s">
        <v>1093</v>
      </c>
      <c r="E1785" s="335">
        <v>58</v>
      </c>
      <c r="F1785" s="385">
        <v>3.5151081000000002E-6</v>
      </c>
      <c r="G1785" s="4" t="s">
        <v>1093</v>
      </c>
      <c r="H1785" s="99">
        <v>-7.9365079000000005E-2</v>
      </c>
      <c r="I1785" s="217">
        <v>2.2857664999999998E-6</v>
      </c>
    </row>
    <row r="1786" spans="1:9" ht="33.75" customHeight="1" x14ac:dyDescent="0.2">
      <c r="A1786" s="94" t="s">
        <v>2901</v>
      </c>
      <c r="B1786" s="408" t="s">
        <v>6194</v>
      </c>
      <c r="C1786" s="111">
        <v>-7.6923077000000006E-2</v>
      </c>
      <c r="D1786" s="4" t="s">
        <v>1093</v>
      </c>
      <c r="E1786" s="335" t="s">
        <v>6906</v>
      </c>
      <c r="F1786" s="385">
        <v>6.0605310999999996E-7</v>
      </c>
      <c r="G1786" s="4" t="s">
        <v>1093</v>
      </c>
      <c r="H1786" s="99">
        <v>-0.16666666699999999</v>
      </c>
      <c r="I1786" s="217">
        <v>9.1430661000000002E-7</v>
      </c>
    </row>
    <row r="1787" spans="1:9" ht="33.75" customHeight="1" x14ac:dyDescent="0.2">
      <c r="A1787" s="94" t="s">
        <v>2902</v>
      </c>
      <c r="B1787" s="408" t="s">
        <v>6195</v>
      </c>
      <c r="C1787" s="111">
        <v>-0.5</v>
      </c>
      <c r="D1787" s="4" t="s">
        <v>1093</v>
      </c>
      <c r="E1787" s="335" t="s">
        <v>1142</v>
      </c>
      <c r="F1787" s="385" t="s">
        <v>1142</v>
      </c>
      <c r="G1787" s="4" t="s">
        <v>1093</v>
      </c>
      <c r="H1787" s="99" t="s">
        <v>1142</v>
      </c>
      <c r="I1787" s="217" t="s">
        <v>1142</v>
      </c>
    </row>
    <row r="1788" spans="1:9" ht="33.75" customHeight="1" x14ac:dyDescent="0.2">
      <c r="A1788" s="94" t="s">
        <v>2903</v>
      </c>
      <c r="B1788" s="408" t="s">
        <v>6196</v>
      </c>
      <c r="C1788" s="111">
        <v>-9.5022624E-2</v>
      </c>
      <c r="D1788" s="4" t="s">
        <v>1093</v>
      </c>
      <c r="E1788" s="335">
        <v>7759</v>
      </c>
      <c r="F1788" s="385">
        <v>4.702366E-4</v>
      </c>
      <c r="G1788" s="4" t="s">
        <v>1093</v>
      </c>
      <c r="H1788" s="99">
        <v>-0.13788888899999999</v>
      </c>
      <c r="I1788" s="217">
        <v>5.6732729999999995E-4</v>
      </c>
    </row>
    <row r="1789" spans="1:9" ht="33.75" customHeight="1" x14ac:dyDescent="0.2">
      <c r="A1789" s="94" t="s">
        <v>2904</v>
      </c>
      <c r="B1789" s="408" t="s">
        <v>6197</v>
      </c>
      <c r="C1789" s="111">
        <v>-6.3040789999999998E-3</v>
      </c>
      <c r="D1789" s="4" t="s">
        <v>1093</v>
      </c>
      <c r="E1789" s="335">
        <v>7111</v>
      </c>
      <c r="F1789" s="385">
        <v>4.3096440000000002E-4</v>
      </c>
      <c r="G1789" s="4" t="s">
        <v>1093</v>
      </c>
      <c r="H1789" s="99">
        <v>-0.11543724299999999</v>
      </c>
      <c r="I1789" s="217">
        <v>4.2423830000000001E-4</v>
      </c>
    </row>
    <row r="1790" spans="1:9" ht="33.75" customHeight="1" x14ac:dyDescent="0.2">
      <c r="A1790" s="94" t="s">
        <v>2905</v>
      </c>
      <c r="B1790" s="408" t="s">
        <v>6198</v>
      </c>
      <c r="C1790" s="111">
        <v>2.6956346799999999E-2</v>
      </c>
      <c r="D1790" s="4" t="s">
        <v>1093</v>
      </c>
      <c r="E1790" s="335">
        <v>4618</v>
      </c>
      <c r="F1790" s="385">
        <v>2.7987530000000001E-4</v>
      </c>
      <c r="G1790" s="4" t="s">
        <v>1093</v>
      </c>
      <c r="H1790" s="99">
        <v>-9.5396670000000003E-2</v>
      </c>
      <c r="I1790" s="217">
        <v>2.2263369999999999E-4</v>
      </c>
    </row>
    <row r="1791" spans="1:9" ht="33.75" customHeight="1" x14ac:dyDescent="0.2">
      <c r="A1791" s="94" t="s">
        <v>2906</v>
      </c>
      <c r="B1791" s="408" t="s">
        <v>6199</v>
      </c>
      <c r="C1791" s="111">
        <v>-2.9222864000000001E-2</v>
      </c>
      <c r="D1791" s="4" t="s">
        <v>1093</v>
      </c>
      <c r="E1791" s="335">
        <v>2792</v>
      </c>
      <c r="F1791" s="385">
        <v>1.6920999999999999E-4</v>
      </c>
      <c r="G1791" s="4" t="s">
        <v>1093</v>
      </c>
      <c r="H1791" s="99">
        <v>-7.6414157999999996E-2</v>
      </c>
      <c r="I1791" s="217">
        <v>1.056024E-4</v>
      </c>
    </row>
    <row r="1792" spans="1:9" ht="33.75" customHeight="1" x14ac:dyDescent="0.2">
      <c r="A1792" s="94" t="s">
        <v>2907</v>
      </c>
      <c r="B1792" s="408" t="s">
        <v>6200</v>
      </c>
      <c r="C1792" s="111">
        <v>8.9307851199999996E-2</v>
      </c>
      <c r="D1792" s="4" t="s">
        <v>1093</v>
      </c>
      <c r="E1792" s="335">
        <v>20025</v>
      </c>
      <c r="F1792" s="385">
        <v>1.2136213999999999E-3</v>
      </c>
      <c r="G1792" s="4" t="s">
        <v>1093</v>
      </c>
      <c r="H1792" s="99">
        <v>-5.0452842999999997E-2</v>
      </c>
      <c r="I1792" s="217">
        <v>4.864111E-4</v>
      </c>
    </row>
    <row r="1793" spans="1:9" ht="33.75" customHeight="1" x14ac:dyDescent="0.2">
      <c r="A1793" s="94" t="s">
        <v>2908</v>
      </c>
      <c r="B1793" s="408" t="s">
        <v>6201</v>
      </c>
      <c r="C1793" s="111">
        <v>-1.4048059E-2</v>
      </c>
      <c r="D1793" s="4" t="s">
        <v>1093</v>
      </c>
      <c r="E1793" s="335">
        <v>1821</v>
      </c>
      <c r="F1793" s="385">
        <v>1.1036230000000001E-4</v>
      </c>
      <c r="G1793" s="4" t="s">
        <v>1093</v>
      </c>
      <c r="H1793" s="99">
        <v>-0.317210349</v>
      </c>
      <c r="I1793" s="217">
        <v>3.8675169999999998E-4</v>
      </c>
    </row>
    <row r="1794" spans="1:9" ht="33.75" customHeight="1" x14ac:dyDescent="0.2">
      <c r="A1794" s="94" t="s">
        <v>2909</v>
      </c>
      <c r="B1794" s="408" t="s">
        <v>6202</v>
      </c>
      <c r="C1794" s="111">
        <v>9.0096798199999995E-2</v>
      </c>
      <c r="D1794" s="4" t="s">
        <v>1093</v>
      </c>
      <c r="E1794" s="335">
        <v>2076</v>
      </c>
      <c r="F1794" s="385">
        <v>1.2581659999999999E-4</v>
      </c>
      <c r="G1794" s="4" t="s">
        <v>1093</v>
      </c>
      <c r="H1794" s="99">
        <v>-0.29098360699999998</v>
      </c>
      <c r="I1794" s="217">
        <v>3.8949459999999998E-4</v>
      </c>
    </row>
    <row r="1795" spans="1:9" ht="33.75" customHeight="1" x14ac:dyDescent="0.2">
      <c r="A1795" s="94" t="s">
        <v>2910</v>
      </c>
      <c r="B1795" s="408" t="s">
        <v>6203</v>
      </c>
      <c r="C1795" s="111">
        <v>7.8991596600000005E-2</v>
      </c>
      <c r="D1795" s="4" t="s">
        <v>1093</v>
      </c>
      <c r="E1795" s="335">
        <v>993</v>
      </c>
      <c r="F1795" s="385">
        <v>6.0181099999999999E-5</v>
      </c>
      <c r="G1795" s="4" t="s">
        <v>1093</v>
      </c>
      <c r="H1795" s="99">
        <v>-0.22663551400000001</v>
      </c>
      <c r="I1795" s="217">
        <v>1.330316E-4</v>
      </c>
    </row>
    <row r="1796" spans="1:9" ht="33.75" customHeight="1" x14ac:dyDescent="0.2">
      <c r="A1796" s="94" t="s">
        <v>2911</v>
      </c>
      <c r="B1796" s="408" t="s">
        <v>6204</v>
      </c>
      <c r="C1796" s="111">
        <v>-4.4989775000000003E-2</v>
      </c>
      <c r="D1796" s="4" t="s">
        <v>1093</v>
      </c>
      <c r="E1796" s="335">
        <v>413</v>
      </c>
      <c r="F1796" s="385">
        <v>2.5029999999999999E-5</v>
      </c>
      <c r="G1796" s="4" t="s">
        <v>1093</v>
      </c>
      <c r="H1796" s="99">
        <v>-0.11563169199999999</v>
      </c>
      <c r="I1796" s="217">
        <v>2.4686300000000001E-5</v>
      </c>
    </row>
    <row r="1797" spans="1:9" ht="45" customHeight="1" x14ac:dyDescent="0.2">
      <c r="A1797" s="94" t="s">
        <v>2912</v>
      </c>
      <c r="B1797" s="408" t="s">
        <v>6205</v>
      </c>
      <c r="C1797" s="111">
        <v>4.6285018300000001E-2</v>
      </c>
      <c r="D1797" s="4" t="s">
        <v>1093</v>
      </c>
      <c r="E1797" s="335">
        <v>748</v>
      </c>
      <c r="F1797" s="385">
        <v>4.5332800000000001E-5</v>
      </c>
      <c r="G1797" s="4" t="s">
        <v>1093</v>
      </c>
      <c r="H1797" s="99">
        <v>-0.12922002299999999</v>
      </c>
      <c r="I1797" s="217">
        <v>5.0744000000000001E-5</v>
      </c>
    </row>
    <row r="1798" spans="1:9" ht="45" customHeight="1" x14ac:dyDescent="0.2">
      <c r="A1798" s="94" t="s">
        <v>2913</v>
      </c>
      <c r="B1798" s="408" t="s">
        <v>6206</v>
      </c>
      <c r="C1798" s="111">
        <v>3.9448275900000003E-2</v>
      </c>
      <c r="D1798" s="4" t="s">
        <v>1093</v>
      </c>
      <c r="E1798" s="335">
        <v>10330</v>
      </c>
      <c r="F1798" s="385">
        <v>6.2605289999999997E-4</v>
      </c>
      <c r="G1798" s="4" t="s">
        <v>1093</v>
      </c>
      <c r="H1798" s="99">
        <v>-8.6164190000000002E-2</v>
      </c>
      <c r="I1798" s="217">
        <v>4.452673E-4</v>
      </c>
    </row>
    <row r="1799" spans="1:9" ht="45" customHeight="1" x14ac:dyDescent="0.2">
      <c r="A1799" s="94" t="s">
        <v>2914</v>
      </c>
      <c r="B1799" s="408" t="s">
        <v>6207</v>
      </c>
      <c r="C1799" s="111">
        <v>3.8909264899999997E-2</v>
      </c>
      <c r="D1799" s="4" t="s">
        <v>1093</v>
      </c>
      <c r="E1799" s="335">
        <v>5838</v>
      </c>
      <c r="F1799" s="385">
        <v>3.5381380000000002E-4</v>
      </c>
      <c r="G1799" s="4" t="s">
        <v>1093</v>
      </c>
      <c r="H1799" s="99">
        <v>-0.103914045</v>
      </c>
      <c r="I1799" s="217">
        <v>3.0949280000000003E-4</v>
      </c>
    </row>
    <row r="1800" spans="1:9" ht="45" customHeight="1" x14ac:dyDescent="0.2">
      <c r="A1800" s="94" t="s">
        <v>2915</v>
      </c>
      <c r="B1800" s="408" t="s">
        <v>6208</v>
      </c>
      <c r="C1800" s="111">
        <v>7.8694258200000006E-2</v>
      </c>
      <c r="D1800" s="4" t="s">
        <v>1093</v>
      </c>
      <c r="E1800" s="335">
        <v>3366</v>
      </c>
      <c r="F1800" s="385">
        <v>2.0399750000000001E-4</v>
      </c>
      <c r="G1800" s="4" t="s">
        <v>1093</v>
      </c>
      <c r="H1800" s="99">
        <v>-9.0516077E-2</v>
      </c>
      <c r="I1800" s="217">
        <v>1.531464E-4</v>
      </c>
    </row>
    <row r="1801" spans="1:9" ht="45" customHeight="1" x14ac:dyDescent="0.2">
      <c r="A1801" s="94" t="s">
        <v>2916</v>
      </c>
      <c r="B1801" s="408" t="s">
        <v>6209</v>
      </c>
      <c r="C1801" s="111">
        <v>0.12109375</v>
      </c>
      <c r="D1801" s="4" t="s">
        <v>1093</v>
      </c>
      <c r="E1801" s="335">
        <v>1318</v>
      </c>
      <c r="F1801" s="385">
        <v>7.9877799999999996E-5</v>
      </c>
      <c r="G1801" s="4" t="s">
        <v>1093</v>
      </c>
      <c r="H1801" s="99">
        <v>-8.1533100999999997E-2</v>
      </c>
      <c r="I1801" s="217">
        <v>5.3486899999999998E-5</v>
      </c>
    </row>
    <row r="1802" spans="1:9" ht="45" x14ac:dyDescent="0.2">
      <c r="A1802" s="94" t="s">
        <v>2917</v>
      </c>
      <c r="B1802" s="408" t="s">
        <v>6210</v>
      </c>
      <c r="C1802" s="111">
        <v>0.1127436282</v>
      </c>
      <c r="D1802" s="4" t="s">
        <v>1093</v>
      </c>
      <c r="E1802" s="335">
        <v>3733</v>
      </c>
      <c r="F1802" s="385">
        <v>2.262396E-4</v>
      </c>
      <c r="G1802" s="4" t="s">
        <v>1093</v>
      </c>
      <c r="H1802" s="99">
        <v>5.9283212000000004E-3</v>
      </c>
      <c r="I1802" s="217">
        <v>-1.0057E-5</v>
      </c>
    </row>
    <row r="1803" spans="1:9" x14ac:dyDescent="0.2">
      <c r="A1803" s="94" t="s">
        <v>2918</v>
      </c>
      <c r="B1803" s="408" t="s">
        <v>6211</v>
      </c>
      <c r="C1803" s="111">
        <v>0.13414464209999999</v>
      </c>
      <c r="D1803" s="4" t="s">
        <v>1093</v>
      </c>
      <c r="E1803" s="335">
        <v>16607</v>
      </c>
      <c r="F1803" s="385">
        <v>1.0064723999999999E-3</v>
      </c>
      <c r="G1803" s="4" t="s">
        <v>1093</v>
      </c>
      <c r="H1803" s="99">
        <v>-0.31985911500000003</v>
      </c>
      <c r="I1803" s="217">
        <v>3.5703673000000002E-3</v>
      </c>
    </row>
    <row r="1804" spans="1:9" x14ac:dyDescent="0.2">
      <c r="A1804" s="94" t="s">
        <v>2919</v>
      </c>
      <c r="B1804" s="408" t="s">
        <v>6212</v>
      </c>
      <c r="C1804" s="111">
        <v>0.1894273128</v>
      </c>
      <c r="D1804" s="4" t="s">
        <v>1093</v>
      </c>
      <c r="E1804" s="335">
        <v>196</v>
      </c>
      <c r="F1804" s="385">
        <v>1.18786E-5</v>
      </c>
      <c r="G1804" s="4" t="s">
        <v>1093</v>
      </c>
      <c r="H1804" s="99">
        <v>-0.274074074</v>
      </c>
      <c r="I1804" s="217">
        <v>3.3829299999999998E-5</v>
      </c>
    </row>
    <row r="1805" spans="1:9" x14ac:dyDescent="0.2">
      <c r="A1805" s="94" t="s">
        <v>2920</v>
      </c>
      <c r="B1805" s="408" t="s">
        <v>6213</v>
      </c>
      <c r="C1805" s="111">
        <v>0.1923076923</v>
      </c>
      <c r="D1805" s="4" t="s">
        <v>1093</v>
      </c>
      <c r="E1805" s="335">
        <v>70</v>
      </c>
      <c r="F1805" s="385">
        <v>4.2423717999999996E-6</v>
      </c>
      <c r="G1805" s="4" t="s">
        <v>1093</v>
      </c>
      <c r="H1805" s="99">
        <v>-0.24731182800000001</v>
      </c>
      <c r="I1805" s="217">
        <v>1.0514500000000001E-5</v>
      </c>
    </row>
    <row r="1806" spans="1:9" ht="22.5" customHeight="1" x14ac:dyDescent="0.2">
      <c r="A1806" s="94" t="s">
        <v>2921</v>
      </c>
      <c r="B1806" s="408" t="s">
        <v>6214</v>
      </c>
      <c r="C1806" s="111">
        <v>0.4210526316</v>
      </c>
      <c r="D1806" s="4" t="s">
        <v>1093</v>
      </c>
      <c r="E1806" s="335">
        <v>33</v>
      </c>
      <c r="F1806" s="385">
        <v>1.9999753000000001E-6</v>
      </c>
      <c r="G1806" s="4" t="s">
        <v>1093</v>
      </c>
      <c r="H1806" s="99">
        <v>-0.38888888900000002</v>
      </c>
      <c r="I1806" s="217">
        <v>9.6002194000000001E-6</v>
      </c>
    </row>
    <row r="1807" spans="1:9" ht="22.5" customHeight="1" x14ac:dyDescent="0.2">
      <c r="A1807" s="94" t="s">
        <v>2922</v>
      </c>
      <c r="B1807" s="408" t="s">
        <v>4282</v>
      </c>
      <c r="C1807" s="111">
        <v>-1.9106769999999999E-2</v>
      </c>
      <c r="D1807" s="4" t="s">
        <v>1093</v>
      </c>
      <c r="E1807" s="335">
        <v>17634</v>
      </c>
      <c r="F1807" s="385">
        <v>1.0687140999999999E-3</v>
      </c>
      <c r="G1807" s="4" t="s">
        <v>1093</v>
      </c>
      <c r="H1807" s="99">
        <v>-0.14766300900000001</v>
      </c>
      <c r="I1807" s="217">
        <v>1.3966034000000001E-3</v>
      </c>
    </row>
    <row r="1808" spans="1:9" ht="22.5" customHeight="1" x14ac:dyDescent="0.2">
      <c r="A1808" s="94" t="s">
        <v>2923</v>
      </c>
      <c r="B1808" s="408" t="s">
        <v>6215</v>
      </c>
      <c r="C1808" s="111">
        <v>4.3041253000000002E-2</v>
      </c>
      <c r="D1808" s="4" t="s">
        <v>1093</v>
      </c>
      <c r="E1808" s="335">
        <v>16444</v>
      </c>
      <c r="F1808" s="385">
        <v>9.9659370000000007E-4</v>
      </c>
      <c r="G1808" s="4" t="s">
        <v>1093</v>
      </c>
      <c r="H1808" s="99">
        <v>-2.7845108E-2</v>
      </c>
      <c r="I1808" s="217">
        <v>2.1531919999999999E-4</v>
      </c>
    </row>
    <row r="1809" spans="1:9" ht="33.75" customHeight="1" x14ac:dyDescent="0.2">
      <c r="A1809" s="94" t="s">
        <v>2924</v>
      </c>
      <c r="B1809" s="408" t="s">
        <v>4283</v>
      </c>
      <c r="C1809" s="111">
        <v>1.2237024500000001E-2</v>
      </c>
      <c r="D1809" s="4" t="s">
        <v>1093</v>
      </c>
      <c r="E1809" s="335">
        <v>14254</v>
      </c>
      <c r="F1809" s="385">
        <v>8.6386809999999998E-4</v>
      </c>
      <c r="G1809" s="4" t="s">
        <v>1093</v>
      </c>
      <c r="H1809" s="99">
        <v>-0.15114340200000001</v>
      </c>
      <c r="I1809" s="217">
        <v>1.1602551E-3</v>
      </c>
    </row>
    <row r="1810" spans="1:9" ht="33.75" customHeight="1" x14ac:dyDescent="0.2">
      <c r="A1810" s="94" t="s">
        <v>2925</v>
      </c>
      <c r="B1810" s="408" t="s">
        <v>6216</v>
      </c>
      <c r="C1810" s="111">
        <v>0.1678082192</v>
      </c>
      <c r="D1810" s="4" t="s">
        <v>1093</v>
      </c>
      <c r="E1810" s="335">
        <v>263</v>
      </c>
      <c r="F1810" s="385">
        <v>1.5939200000000001E-5</v>
      </c>
      <c r="G1810" s="4" t="s">
        <v>1093</v>
      </c>
      <c r="H1810" s="99">
        <v>-0.228739003</v>
      </c>
      <c r="I1810" s="217">
        <v>3.5658000000000003E-5</v>
      </c>
    </row>
    <row r="1811" spans="1:9" ht="33.75" customHeight="1" x14ac:dyDescent="0.2">
      <c r="A1811" s="94" t="s">
        <v>2926</v>
      </c>
      <c r="B1811" s="408" t="s">
        <v>6217</v>
      </c>
      <c r="C1811" s="111">
        <v>0.29069767439999999</v>
      </c>
      <c r="D1811" s="4" t="s">
        <v>1093</v>
      </c>
      <c r="E1811" s="335">
        <v>117</v>
      </c>
      <c r="F1811" s="385">
        <v>7.0908213999999996E-6</v>
      </c>
      <c r="G1811" s="4" t="s">
        <v>1093</v>
      </c>
      <c r="H1811" s="99">
        <v>5.4054054099999999E-2</v>
      </c>
      <c r="I1811" s="217">
        <v>-2.7429200000000002E-6</v>
      </c>
    </row>
    <row r="1812" spans="1:9" ht="33.75" customHeight="1" x14ac:dyDescent="0.2">
      <c r="A1812" s="94" t="s">
        <v>2927</v>
      </c>
      <c r="B1812" s="408" t="s">
        <v>6218</v>
      </c>
      <c r="C1812" s="111">
        <v>2.1666666666999999</v>
      </c>
      <c r="D1812" s="4" t="s">
        <v>1093</v>
      </c>
      <c r="E1812" s="335" t="s">
        <v>6906</v>
      </c>
      <c r="F1812" s="385">
        <v>3.0302656E-7</v>
      </c>
      <c r="G1812" s="4" t="s">
        <v>1093</v>
      </c>
      <c r="H1812" s="99">
        <v>-0.73684210500000002</v>
      </c>
      <c r="I1812" s="217">
        <v>6.4001462999999997E-6</v>
      </c>
    </row>
    <row r="1813" spans="1:9" ht="33.75" x14ac:dyDescent="0.2">
      <c r="A1813" s="94" t="s">
        <v>2928</v>
      </c>
      <c r="B1813" s="408" t="s">
        <v>6219</v>
      </c>
      <c r="C1813" s="111" t="s">
        <v>1142</v>
      </c>
      <c r="D1813" s="4" t="s">
        <v>1093</v>
      </c>
      <c r="E1813" s="335" t="s">
        <v>1142</v>
      </c>
      <c r="F1813" s="385" t="s">
        <v>1142</v>
      </c>
      <c r="G1813" s="4" t="s">
        <v>1093</v>
      </c>
      <c r="H1813" s="99" t="s">
        <v>1142</v>
      </c>
      <c r="I1813" s="217" t="s">
        <v>1142</v>
      </c>
    </row>
    <row r="1814" spans="1:9" x14ac:dyDescent="0.2">
      <c r="A1814" s="94" t="s">
        <v>2929</v>
      </c>
      <c r="B1814" s="408" t="s">
        <v>6220</v>
      </c>
      <c r="C1814" s="111">
        <v>3.7037037000000002E-2</v>
      </c>
      <c r="D1814" s="4" t="s">
        <v>1093</v>
      </c>
      <c r="E1814" s="335">
        <v>3359</v>
      </c>
      <c r="F1814" s="385">
        <v>2.0357320000000001E-4</v>
      </c>
      <c r="G1814" s="4" t="s">
        <v>1093</v>
      </c>
      <c r="H1814" s="99">
        <v>-0.161088911</v>
      </c>
      <c r="I1814" s="217">
        <v>2.9486390000000001E-4</v>
      </c>
    </row>
    <row r="1815" spans="1:9" x14ac:dyDescent="0.2">
      <c r="A1815" s="94" t="s">
        <v>2930</v>
      </c>
      <c r="B1815" s="408" t="s">
        <v>6221</v>
      </c>
      <c r="C1815" s="111">
        <v>-1.0186756999999999E-2</v>
      </c>
      <c r="D1815" s="4" t="s">
        <v>1093</v>
      </c>
      <c r="E1815" s="335">
        <v>421</v>
      </c>
      <c r="F1815" s="385">
        <v>2.5514799999999998E-5</v>
      </c>
      <c r="G1815" s="4" t="s">
        <v>1093</v>
      </c>
      <c r="H1815" s="99">
        <v>-0.27787307</v>
      </c>
      <c r="I1815" s="217">
        <v>7.4058800000000003E-5</v>
      </c>
    </row>
    <row r="1816" spans="1:9" x14ac:dyDescent="0.2">
      <c r="A1816" s="94" t="s">
        <v>2931</v>
      </c>
      <c r="B1816" s="408" t="s">
        <v>6222</v>
      </c>
      <c r="C1816" s="111">
        <v>-0.122580645</v>
      </c>
      <c r="D1816" s="4" t="s">
        <v>1093</v>
      </c>
      <c r="E1816" s="335">
        <v>120</v>
      </c>
      <c r="F1816" s="385">
        <v>7.2726373999999998E-6</v>
      </c>
      <c r="G1816" s="4" t="s">
        <v>1093</v>
      </c>
      <c r="H1816" s="99">
        <v>-0.117647059</v>
      </c>
      <c r="I1816" s="217">
        <v>7.3144528999999998E-6</v>
      </c>
    </row>
    <row r="1817" spans="1:9" x14ac:dyDescent="0.2">
      <c r="A1817" s="94" t="s">
        <v>2932</v>
      </c>
      <c r="B1817" s="408" t="s">
        <v>6223</v>
      </c>
      <c r="C1817" s="111">
        <v>0.1346153846</v>
      </c>
      <c r="D1817" s="4" t="s">
        <v>1093</v>
      </c>
      <c r="E1817" s="335">
        <v>59</v>
      </c>
      <c r="F1817" s="385">
        <v>3.5757133999999998E-6</v>
      </c>
      <c r="G1817" s="4" t="s">
        <v>1093</v>
      </c>
      <c r="H1817" s="99">
        <v>0</v>
      </c>
      <c r="I1817" s="217">
        <v>0</v>
      </c>
    </row>
    <row r="1818" spans="1:9" x14ac:dyDescent="0.2">
      <c r="A1818" s="94" t="s">
        <v>2933</v>
      </c>
      <c r="B1818" s="408" t="s">
        <v>6224</v>
      </c>
      <c r="C1818" s="111">
        <v>-2.3883889999999999E-3</v>
      </c>
      <c r="D1818" s="4" t="s">
        <v>1093</v>
      </c>
      <c r="E1818" s="335">
        <v>4678</v>
      </c>
      <c r="F1818" s="385">
        <v>2.835116E-4</v>
      </c>
      <c r="G1818" s="4" t="s">
        <v>1093</v>
      </c>
      <c r="H1818" s="99">
        <v>-0.13848987099999999</v>
      </c>
      <c r="I1818" s="217">
        <v>3.437793E-4</v>
      </c>
    </row>
    <row r="1819" spans="1:9" x14ac:dyDescent="0.2">
      <c r="A1819" s="94" t="s">
        <v>2934</v>
      </c>
      <c r="B1819" s="408" t="s">
        <v>6225</v>
      </c>
      <c r="C1819" s="111">
        <v>1.8843965899999999E-2</v>
      </c>
      <c r="D1819" s="4" t="s">
        <v>1093</v>
      </c>
      <c r="E1819" s="335">
        <v>33719</v>
      </c>
      <c r="F1819" s="385">
        <v>2.0435505000000001E-3</v>
      </c>
      <c r="G1819" s="4" t="s">
        <v>1093</v>
      </c>
      <c r="H1819" s="99">
        <v>-0.15950446200000001</v>
      </c>
      <c r="I1819" s="217">
        <v>2.925324E-3</v>
      </c>
    </row>
    <row r="1820" spans="1:9" x14ac:dyDescent="0.2">
      <c r="A1820" s="94" t="s">
        <v>2935</v>
      </c>
      <c r="B1820" s="408" t="s">
        <v>6226</v>
      </c>
      <c r="C1820" s="111">
        <v>-8.9847260000000002E-3</v>
      </c>
      <c r="D1820" s="4" t="s">
        <v>1093</v>
      </c>
      <c r="E1820" s="335">
        <v>14175</v>
      </c>
      <c r="F1820" s="385">
        <v>8.5908030000000002E-4</v>
      </c>
      <c r="G1820" s="4" t="s">
        <v>1093</v>
      </c>
      <c r="H1820" s="99">
        <v>-0.196792838</v>
      </c>
      <c r="I1820" s="217">
        <v>1.5876934E-3</v>
      </c>
    </row>
    <row r="1821" spans="1:9" x14ac:dyDescent="0.2">
      <c r="A1821" s="94" t="s">
        <v>2936</v>
      </c>
      <c r="B1821" s="408" t="s">
        <v>6227</v>
      </c>
      <c r="C1821" s="111">
        <v>-7.3503680000000004E-3</v>
      </c>
      <c r="D1821" s="4" t="s">
        <v>1093</v>
      </c>
      <c r="E1821" s="335">
        <v>4456</v>
      </c>
      <c r="F1821" s="385">
        <v>2.7005729999999997E-4</v>
      </c>
      <c r="G1821" s="4" t="s">
        <v>1093</v>
      </c>
      <c r="H1821" s="99">
        <v>-0.21438646</v>
      </c>
      <c r="I1821" s="217">
        <v>5.5589840000000001E-4</v>
      </c>
    </row>
    <row r="1822" spans="1:9" ht="22.5" customHeight="1" x14ac:dyDescent="0.2">
      <c r="A1822" s="94" t="s">
        <v>2937</v>
      </c>
      <c r="B1822" s="408" t="s">
        <v>6228</v>
      </c>
      <c r="C1822" s="111">
        <v>-7.2398190000000001E-2</v>
      </c>
      <c r="D1822" s="4" t="s">
        <v>1093</v>
      </c>
      <c r="E1822" s="335">
        <v>1374</v>
      </c>
      <c r="F1822" s="385">
        <v>8.3271700000000004E-5</v>
      </c>
      <c r="G1822" s="4" t="s">
        <v>1093</v>
      </c>
      <c r="H1822" s="99">
        <v>-0.162195122</v>
      </c>
      <c r="I1822" s="217">
        <v>1.2160279999999999E-4</v>
      </c>
    </row>
    <row r="1823" spans="1:9" ht="22.5" customHeight="1" x14ac:dyDescent="0.2">
      <c r="A1823" s="94" t="s">
        <v>2938</v>
      </c>
      <c r="B1823" s="408" t="s">
        <v>6229</v>
      </c>
      <c r="C1823" s="111">
        <v>9.2775259900000004E-2</v>
      </c>
      <c r="D1823" s="4" t="s">
        <v>1093</v>
      </c>
      <c r="E1823" s="335">
        <v>3226</v>
      </c>
      <c r="F1823" s="385">
        <v>1.955127E-4</v>
      </c>
      <c r="G1823" s="4" t="s">
        <v>1093</v>
      </c>
      <c r="H1823" s="99">
        <v>-0.21297877500000001</v>
      </c>
      <c r="I1823" s="217">
        <v>3.9909480000000001E-4</v>
      </c>
    </row>
    <row r="1824" spans="1:9" ht="22.5" customHeight="1" x14ac:dyDescent="0.2">
      <c r="A1824" s="94" t="s">
        <v>2939</v>
      </c>
      <c r="B1824" s="408" t="s">
        <v>6230</v>
      </c>
      <c r="C1824" s="111">
        <v>-4.4914625E-2</v>
      </c>
      <c r="D1824" s="4" t="s">
        <v>1093</v>
      </c>
      <c r="E1824" s="335">
        <v>2606</v>
      </c>
      <c r="F1824" s="385">
        <v>1.579374E-4</v>
      </c>
      <c r="G1824" s="4" t="s">
        <v>1093</v>
      </c>
      <c r="H1824" s="99">
        <v>1.2825495500000001E-2</v>
      </c>
      <c r="I1824" s="217">
        <v>-1.5085999999999999E-5</v>
      </c>
    </row>
    <row r="1825" spans="1:9" ht="22.5" customHeight="1" x14ac:dyDescent="0.2">
      <c r="A1825" s="94" t="s">
        <v>2940</v>
      </c>
      <c r="B1825" s="408" t="s">
        <v>6231</v>
      </c>
      <c r="C1825" s="111">
        <v>0.1089108911</v>
      </c>
      <c r="D1825" s="4" t="s">
        <v>1093</v>
      </c>
      <c r="E1825" s="335">
        <v>92</v>
      </c>
      <c r="F1825" s="385">
        <v>5.5756886E-6</v>
      </c>
      <c r="G1825" s="4" t="s">
        <v>1093</v>
      </c>
      <c r="H1825" s="99">
        <v>-0.178571429</v>
      </c>
      <c r="I1825" s="217">
        <v>9.1430660999999992E-6</v>
      </c>
    </row>
    <row r="1826" spans="1:9" ht="22.5" customHeight="1" x14ac:dyDescent="0.2">
      <c r="A1826" s="94" t="s">
        <v>2941</v>
      </c>
      <c r="B1826" s="408" t="s">
        <v>6232</v>
      </c>
      <c r="C1826" s="111">
        <v>-0.14035087700000001</v>
      </c>
      <c r="D1826" s="4" t="s">
        <v>1093</v>
      </c>
      <c r="E1826" s="335">
        <v>44</v>
      </c>
      <c r="F1826" s="385">
        <v>2.6666336999999999E-6</v>
      </c>
      <c r="G1826" s="4" t="s">
        <v>1093</v>
      </c>
      <c r="H1826" s="99">
        <v>-0.10204081600000001</v>
      </c>
      <c r="I1826" s="217">
        <v>2.2857664999999998E-6</v>
      </c>
    </row>
    <row r="1827" spans="1:9" ht="33.75" customHeight="1" x14ac:dyDescent="0.2">
      <c r="A1827" s="94" t="s">
        <v>2942</v>
      </c>
      <c r="B1827" s="408" t="s">
        <v>6233</v>
      </c>
      <c r="C1827" s="111">
        <v>0.27272727270000002</v>
      </c>
      <c r="D1827" s="4" t="s">
        <v>1093</v>
      </c>
      <c r="E1827" s="335">
        <v>11</v>
      </c>
      <c r="F1827" s="385">
        <v>6.6665841999999995E-7</v>
      </c>
      <c r="G1827" s="4" t="s">
        <v>1093</v>
      </c>
      <c r="H1827" s="99">
        <v>-0.21428571399999999</v>
      </c>
      <c r="I1827" s="217">
        <v>1.3714598999999999E-6</v>
      </c>
    </row>
    <row r="1828" spans="1:9" ht="33.75" customHeight="1" x14ac:dyDescent="0.2">
      <c r="A1828" s="94" t="s">
        <v>2943</v>
      </c>
      <c r="B1828" s="408" t="s">
        <v>6234</v>
      </c>
      <c r="C1828" s="111">
        <v>-3.317721E-3</v>
      </c>
      <c r="D1828" s="4" t="s">
        <v>1093</v>
      </c>
      <c r="E1828" s="335">
        <v>4835</v>
      </c>
      <c r="F1828" s="385">
        <v>2.9302670000000002E-4</v>
      </c>
      <c r="G1828" s="4" t="s">
        <v>1093</v>
      </c>
      <c r="H1828" s="99">
        <v>-5.3260230999999998E-2</v>
      </c>
      <c r="I1828" s="217">
        <v>1.2434570000000001E-4</v>
      </c>
    </row>
    <row r="1829" spans="1:9" ht="33.75" customHeight="1" x14ac:dyDescent="0.2">
      <c r="A1829" s="94" t="s">
        <v>2944</v>
      </c>
      <c r="B1829" s="408" t="s">
        <v>6235</v>
      </c>
      <c r="C1829" s="111">
        <v>-0.16901408500000001</v>
      </c>
      <c r="D1829" s="4" t="s">
        <v>1093</v>
      </c>
      <c r="E1829" s="335">
        <v>55</v>
      </c>
      <c r="F1829" s="385">
        <v>3.3332921000000001E-6</v>
      </c>
      <c r="G1829" s="4" t="s">
        <v>1093</v>
      </c>
      <c r="H1829" s="99">
        <v>-6.7796609999999993E-2</v>
      </c>
      <c r="I1829" s="217">
        <v>1.8286132E-6</v>
      </c>
    </row>
    <row r="1830" spans="1:9" ht="33.75" customHeight="1" x14ac:dyDescent="0.2">
      <c r="A1830" s="94" t="s">
        <v>2945</v>
      </c>
      <c r="B1830" s="408" t="s">
        <v>6236</v>
      </c>
      <c r="C1830" s="111">
        <v>0.1875</v>
      </c>
      <c r="D1830" s="4" t="s">
        <v>1093</v>
      </c>
      <c r="E1830" s="335">
        <v>15</v>
      </c>
      <c r="F1830" s="385">
        <v>9.0907966999999995E-7</v>
      </c>
      <c r="G1830" s="4" t="s">
        <v>1093</v>
      </c>
      <c r="H1830" s="99">
        <v>-0.21052631599999999</v>
      </c>
      <c r="I1830" s="217">
        <v>1.8286132E-6</v>
      </c>
    </row>
    <row r="1831" spans="1:9" ht="33.75" customHeight="1" x14ac:dyDescent="0.2">
      <c r="A1831" s="94" t="s">
        <v>2961</v>
      </c>
      <c r="B1831" s="408" t="s">
        <v>6237</v>
      </c>
      <c r="C1831" s="111" t="s">
        <v>1142</v>
      </c>
      <c r="D1831" s="4" t="s">
        <v>1093</v>
      </c>
      <c r="E1831" s="335" t="s">
        <v>6906</v>
      </c>
      <c r="F1831" s="385">
        <v>2.4242125E-7</v>
      </c>
      <c r="G1831" s="4" t="s">
        <v>1093</v>
      </c>
      <c r="H1831" s="99">
        <v>0.33333333329999998</v>
      </c>
      <c r="I1831" s="217">
        <v>-4.5715329999999999E-7</v>
      </c>
    </row>
    <row r="1832" spans="1:9" ht="33.75" customHeight="1" x14ac:dyDescent="0.2">
      <c r="A1832" s="94" t="s">
        <v>2946</v>
      </c>
      <c r="B1832" s="408" t="s">
        <v>6238</v>
      </c>
      <c r="C1832" s="111">
        <v>1.1979787699999999E-2</v>
      </c>
      <c r="D1832" s="4" t="s">
        <v>1093</v>
      </c>
      <c r="E1832" s="335">
        <v>14058</v>
      </c>
      <c r="F1832" s="385">
        <v>8.519895E-4</v>
      </c>
      <c r="G1832" s="4" t="s">
        <v>1093</v>
      </c>
      <c r="H1832" s="99">
        <v>-0.21128815100000001</v>
      </c>
      <c r="I1832" s="217">
        <v>1.7216394E-3</v>
      </c>
    </row>
    <row r="1833" spans="1:9" ht="33.75" customHeight="1" x14ac:dyDescent="0.2">
      <c r="A1833" s="94" t="s">
        <v>2947</v>
      </c>
      <c r="B1833" s="408" t="s">
        <v>6239</v>
      </c>
      <c r="C1833" s="111">
        <v>-2.9094522000000001E-2</v>
      </c>
      <c r="D1833" s="4" t="s">
        <v>1093</v>
      </c>
      <c r="E1833" s="335">
        <v>5855</v>
      </c>
      <c r="F1833" s="385">
        <v>3.5484410000000003E-4</v>
      </c>
      <c r="G1833" s="4" t="s">
        <v>1093</v>
      </c>
      <c r="H1833" s="99">
        <v>-0.14413097499999999</v>
      </c>
      <c r="I1833" s="217">
        <v>4.5075319999999999E-4</v>
      </c>
    </row>
    <row r="1834" spans="1:9" ht="33.75" customHeight="1" x14ac:dyDescent="0.2">
      <c r="A1834" s="94" t="s">
        <v>2948</v>
      </c>
      <c r="B1834" s="408" t="s">
        <v>6240</v>
      </c>
      <c r="C1834" s="111">
        <v>-8.6330934999999998E-2</v>
      </c>
      <c r="D1834" s="4" t="s">
        <v>1093</v>
      </c>
      <c r="E1834" s="335">
        <v>677</v>
      </c>
      <c r="F1834" s="385">
        <v>4.1029799999999998E-5</v>
      </c>
      <c r="G1834" s="4" t="s">
        <v>1093</v>
      </c>
      <c r="H1834" s="99">
        <v>-0.11154855599999999</v>
      </c>
      <c r="I1834" s="217">
        <v>3.8858E-5</v>
      </c>
    </row>
    <row r="1835" spans="1:9" ht="33.75" customHeight="1" x14ac:dyDescent="0.2">
      <c r="A1835" s="94" t="s">
        <v>2949</v>
      </c>
      <c r="B1835" s="408" t="s">
        <v>6241</v>
      </c>
      <c r="C1835" s="111">
        <v>2.3809523799999999E-2</v>
      </c>
      <c r="D1835" s="4" t="s">
        <v>1093</v>
      </c>
      <c r="E1835" s="335">
        <v>334</v>
      </c>
      <c r="F1835" s="385">
        <v>2.0242200000000001E-5</v>
      </c>
      <c r="G1835" s="4" t="s">
        <v>1093</v>
      </c>
      <c r="H1835" s="99">
        <v>-0.13695090400000001</v>
      </c>
      <c r="I1835" s="217">
        <v>2.4229100000000002E-5</v>
      </c>
    </row>
    <row r="1836" spans="1:9" ht="33.75" customHeight="1" x14ac:dyDescent="0.2">
      <c r="A1836" s="94" t="s">
        <v>2950</v>
      </c>
      <c r="B1836" s="408" t="s">
        <v>6242</v>
      </c>
      <c r="C1836" s="111">
        <v>0.2342342342</v>
      </c>
      <c r="D1836" s="4" t="s">
        <v>1093</v>
      </c>
      <c r="E1836" s="335">
        <v>128</v>
      </c>
      <c r="F1836" s="385">
        <v>7.7574798000000003E-6</v>
      </c>
      <c r="G1836" s="4" t="s">
        <v>1093</v>
      </c>
      <c r="H1836" s="99">
        <v>-6.5693430999999997E-2</v>
      </c>
      <c r="I1836" s="217">
        <v>4.1143798000000004E-6</v>
      </c>
    </row>
    <row r="1837" spans="1:9" ht="33.75" x14ac:dyDescent="0.2">
      <c r="A1837" s="94" t="s">
        <v>2951</v>
      </c>
      <c r="B1837" s="408" t="s">
        <v>6243</v>
      </c>
      <c r="C1837" s="111">
        <v>6.3280964600000003E-2</v>
      </c>
      <c r="D1837" s="4" t="s">
        <v>1093</v>
      </c>
      <c r="E1837" s="335">
        <v>12986</v>
      </c>
      <c r="F1837" s="385">
        <v>7.8702060000000003E-4</v>
      </c>
      <c r="G1837" s="4" t="s">
        <v>1093</v>
      </c>
      <c r="H1837" s="99">
        <v>-0.107552746</v>
      </c>
      <c r="I1837" s="217">
        <v>7.1544489999999996E-4</v>
      </c>
    </row>
    <row r="1838" spans="1:9" x14ac:dyDescent="0.2">
      <c r="A1838" s="94" t="s">
        <v>2952</v>
      </c>
      <c r="B1838" s="408" t="s">
        <v>6244</v>
      </c>
      <c r="C1838" s="111">
        <v>7.5960678999999996E-3</v>
      </c>
      <c r="D1838" s="4" t="s">
        <v>1093</v>
      </c>
      <c r="E1838" s="335">
        <v>1721</v>
      </c>
      <c r="F1838" s="385">
        <v>1.043017E-4</v>
      </c>
      <c r="G1838" s="4" t="s">
        <v>1093</v>
      </c>
      <c r="H1838" s="99">
        <v>-0.236807095</v>
      </c>
      <c r="I1838" s="217">
        <v>2.4411990000000001E-4</v>
      </c>
    </row>
    <row r="1839" spans="1:9" x14ac:dyDescent="0.2">
      <c r="A1839" s="94" t="s">
        <v>2953</v>
      </c>
      <c r="B1839" s="408" t="s">
        <v>6245</v>
      </c>
      <c r="C1839" s="111">
        <v>-0.21379310300000001</v>
      </c>
      <c r="D1839" s="4" t="s">
        <v>1093</v>
      </c>
      <c r="E1839" s="335">
        <v>91</v>
      </c>
      <c r="F1839" s="385">
        <v>5.5150832999999999E-6</v>
      </c>
      <c r="G1839" s="4" t="s">
        <v>1093</v>
      </c>
      <c r="H1839" s="99">
        <v>-0.20175438600000001</v>
      </c>
      <c r="I1839" s="217">
        <v>1.0514500000000001E-5</v>
      </c>
    </row>
    <row r="1840" spans="1:9" x14ac:dyDescent="0.2">
      <c r="A1840" s="94" t="s">
        <v>2954</v>
      </c>
      <c r="B1840" s="408" t="s">
        <v>6246</v>
      </c>
      <c r="C1840" s="111">
        <v>0.2173913043</v>
      </c>
      <c r="D1840" s="4" t="s">
        <v>1093</v>
      </c>
      <c r="E1840" s="335">
        <v>51</v>
      </c>
      <c r="F1840" s="385">
        <v>3.0908708999999998E-6</v>
      </c>
      <c r="G1840" s="4" t="s">
        <v>1093</v>
      </c>
      <c r="H1840" s="99">
        <v>-8.9285714000000002E-2</v>
      </c>
      <c r="I1840" s="217">
        <v>2.2857664999999998E-6</v>
      </c>
    </row>
    <row r="1841" spans="1:9" x14ac:dyDescent="0.2">
      <c r="A1841" s="94" t="s">
        <v>2955</v>
      </c>
      <c r="B1841" s="408" t="s">
        <v>6247</v>
      </c>
      <c r="C1841" s="111">
        <v>-0.102564103</v>
      </c>
      <c r="D1841" s="4" t="s">
        <v>1093</v>
      </c>
      <c r="E1841" s="335">
        <v>34</v>
      </c>
      <c r="F1841" s="385">
        <v>2.0605806000000002E-6</v>
      </c>
      <c r="G1841" s="4" t="s">
        <v>1093</v>
      </c>
      <c r="H1841" s="99">
        <v>-2.8571428999999999E-2</v>
      </c>
      <c r="I1841" s="217">
        <v>4.5715330999999998E-7</v>
      </c>
    </row>
    <row r="1842" spans="1:9" ht="33.75" customHeight="1" x14ac:dyDescent="0.2">
      <c r="A1842" s="94" t="s">
        <v>2956</v>
      </c>
      <c r="B1842" s="408" t="s">
        <v>6248</v>
      </c>
      <c r="C1842" s="111">
        <v>1.28588786E-2</v>
      </c>
      <c r="D1842" s="4" t="s">
        <v>1093</v>
      </c>
      <c r="E1842" s="335">
        <v>68935</v>
      </c>
      <c r="F1842" s="385">
        <v>4.1778270999999999E-3</v>
      </c>
      <c r="G1842" s="4" t="s">
        <v>1093</v>
      </c>
      <c r="H1842" s="99">
        <v>-0.23431929000000001</v>
      </c>
      <c r="I1842" s="217">
        <v>9.6441062000000004E-3</v>
      </c>
    </row>
    <row r="1843" spans="1:9" ht="33.75" customHeight="1" x14ac:dyDescent="0.2">
      <c r="A1843" s="94" t="s">
        <v>2957</v>
      </c>
      <c r="B1843" s="408" t="s">
        <v>6249</v>
      </c>
      <c r="C1843" s="111">
        <v>-0.15240641699999999</v>
      </c>
      <c r="D1843" s="4" t="s">
        <v>1093</v>
      </c>
      <c r="E1843" s="335">
        <v>282</v>
      </c>
      <c r="F1843" s="385">
        <v>1.7090699999999999E-5</v>
      </c>
      <c r="G1843" s="4" t="s">
        <v>1093</v>
      </c>
      <c r="H1843" s="99">
        <v>-0.110410095</v>
      </c>
      <c r="I1843" s="217">
        <v>1.60004E-5</v>
      </c>
    </row>
    <row r="1844" spans="1:9" ht="33.75" customHeight="1" x14ac:dyDescent="0.2">
      <c r="A1844" s="94" t="s">
        <v>2958</v>
      </c>
      <c r="B1844" s="408" t="s">
        <v>6250</v>
      </c>
      <c r="C1844" s="111">
        <v>-1.3333332999999999E-2</v>
      </c>
      <c r="D1844" s="4" t="s">
        <v>1093</v>
      </c>
      <c r="E1844" s="335">
        <v>60</v>
      </c>
      <c r="F1844" s="385">
        <v>3.6363186999999999E-6</v>
      </c>
      <c r="G1844" s="4" t="s">
        <v>1093</v>
      </c>
      <c r="H1844" s="99">
        <v>-0.18918918900000001</v>
      </c>
      <c r="I1844" s="217">
        <v>6.4001462999999997E-6</v>
      </c>
    </row>
    <row r="1845" spans="1:9" ht="33.75" customHeight="1" x14ac:dyDescent="0.2">
      <c r="A1845" s="94" t="s">
        <v>2959</v>
      </c>
      <c r="B1845" s="408" t="s">
        <v>6251</v>
      </c>
      <c r="C1845" s="111">
        <v>-5.7142856999999998E-2</v>
      </c>
      <c r="D1845" s="4" t="s">
        <v>1093</v>
      </c>
      <c r="E1845" s="335">
        <v>35</v>
      </c>
      <c r="F1845" s="385">
        <v>2.1211858999999998E-6</v>
      </c>
      <c r="G1845" s="4" t="s">
        <v>1093</v>
      </c>
      <c r="H1845" s="99">
        <v>6.0606060599999997E-2</v>
      </c>
      <c r="I1845" s="217">
        <v>-9.1430659999999999E-7</v>
      </c>
    </row>
    <row r="1846" spans="1:9" ht="33.75" customHeight="1" x14ac:dyDescent="0.2">
      <c r="A1846" s="94" t="s">
        <v>2960</v>
      </c>
      <c r="B1846" s="408" t="s">
        <v>6252</v>
      </c>
      <c r="C1846" s="111">
        <v>-0.21428571399999999</v>
      </c>
      <c r="D1846" s="4" t="s">
        <v>1093</v>
      </c>
      <c r="E1846" s="335">
        <v>11</v>
      </c>
      <c r="F1846" s="385">
        <v>6.6665841999999995E-7</v>
      </c>
      <c r="G1846" s="4" t="s">
        <v>1093</v>
      </c>
      <c r="H1846" s="99">
        <v>0</v>
      </c>
      <c r="I1846" s="217">
        <v>0</v>
      </c>
    </row>
    <row r="1847" spans="1:9" ht="33.75" customHeight="1" x14ac:dyDescent="0.2">
      <c r="A1847" s="94" t="s">
        <v>2962</v>
      </c>
      <c r="B1847" s="408" t="s">
        <v>6253</v>
      </c>
      <c r="C1847" s="111">
        <v>6.3664596300000001E-2</v>
      </c>
      <c r="D1847" s="4" t="s">
        <v>1093</v>
      </c>
      <c r="E1847" s="335">
        <v>1127</v>
      </c>
      <c r="F1847" s="385">
        <v>6.8302199999999998E-5</v>
      </c>
      <c r="G1847" s="4" t="s">
        <v>1093</v>
      </c>
      <c r="H1847" s="99">
        <v>-0.177372263</v>
      </c>
      <c r="I1847" s="217">
        <v>1.110883E-4</v>
      </c>
    </row>
    <row r="1848" spans="1:9" ht="33.75" customHeight="1" x14ac:dyDescent="0.2">
      <c r="A1848" s="94" t="s">
        <v>2963</v>
      </c>
      <c r="B1848" s="408" t="s">
        <v>6254</v>
      </c>
      <c r="C1848" s="111">
        <v>-6.8376067999999998E-2</v>
      </c>
      <c r="D1848" s="4" t="s">
        <v>1093</v>
      </c>
      <c r="E1848" s="335">
        <v>185</v>
      </c>
      <c r="F1848" s="385">
        <v>1.1212E-5</v>
      </c>
      <c r="G1848" s="4" t="s">
        <v>1093</v>
      </c>
      <c r="H1848" s="99">
        <v>-0.15137614699999999</v>
      </c>
      <c r="I1848" s="217">
        <v>1.5086099999999999E-5</v>
      </c>
    </row>
    <row r="1849" spans="1:9" ht="33.75" customHeight="1" x14ac:dyDescent="0.2">
      <c r="A1849" s="94" t="s">
        <v>2964</v>
      </c>
      <c r="B1849" s="408" t="s">
        <v>6255</v>
      </c>
      <c r="C1849" s="111">
        <v>0.112244898</v>
      </c>
      <c r="D1849" s="4" t="s">
        <v>1093</v>
      </c>
      <c r="E1849" s="335">
        <v>124</v>
      </c>
      <c r="F1849" s="385">
        <v>7.5150586E-6</v>
      </c>
      <c r="G1849" s="4" t="s">
        <v>1093</v>
      </c>
      <c r="H1849" s="99">
        <v>0.13761467890000001</v>
      </c>
      <c r="I1849" s="217">
        <v>-6.8573000000000004E-6</v>
      </c>
    </row>
    <row r="1850" spans="1:9" ht="22.5" customHeight="1" x14ac:dyDescent="0.2">
      <c r="A1850" s="94" t="s">
        <v>2965</v>
      </c>
      <c r="B1850" s="408" t="s">
        <v>6256</v>
      </c>
      <c r="C1850" s="111">
        <v>0.28260869570000002</v>
      </c>
      <c r="D1850" s="4" t="s">
        <v>1093</v>
      </c>
      <c r="E1850" s="335">
        <v>125</v>
      </c>
      <c r="F1850" s="385">
        <v>7.5756639000000001E-6</v>
      </c>
      <c r="G1850" s="4" t="s">
        <v>1093</v>
      </c>
      <c r="H1850" s="99">
        <v>5.9322033900000001E-2</v>
      </c>
      <c r="I1850" s="217">
        <v>-3.200073E-6</v>
      </c>
    </row>
    <row r="1851" spans="1:9" ht="22.5" customHeight="1" x14ac:dyDescent="0.2">
      <c r="A1851" s="94" t="s">
        <v>2966</v>
      </c>
      <c r="B1851" s="408" t="s">
        <v>6257</v>
      </c>
      <c r="C1851" s="111">
        <v>-3.1394087000000001E-2</v>
      </c>
      <c r="D1851" s="4" t="s">
        <v>1093</v>
      </c>
      <c r="E1851" s="335">
        <v>13830</v>
      </c>
      <c r="F1851" s="385">
        <v>8.3817150000000003E-4</v>
      </c>
      <c r="G1851" s="4" t="s">
        <v>1093</v>
      </c>
      <c r="H1851" s="99">
        <v>-3.1851592999999997E-2</v>
      </c>
      <c r="I1851" s="217">
        <v>2.080048E-4</v>
      </c>
    </row>
    <row r="1852" spans="1:9" ht="22.5" customHeight="1" x14ac:dyDescent="0.2">
      <c r="A1852" s="94" t="s">
        <v>2967</v>
      </c>
      <c r="B1852" s="408" t="s">
        <v>6258</v>
      </c>
      <c r="C1852" s="111">
        <v>-2.2946601E-2</v>
      </c>
      <c r="D1852" s="4" t="s">
        <v>1093</v>
      </c>
      <c r="E1852" s="335">
        <v>4299</v>
      </c>
      <c r="F1852" s="385">
        <v>2.6054220000000001E-4</v>
      </c>
      <c r="G1852" s="4" t="s">
        <v>1093</v>
      </c>
      <c r="H1852" s="99">
        <v>-5.6409131000000001E-2</v>
      </c>
      <c r="I1852" s="217">
        <v>1.174884E-4</v>
      </c>
    </row>
    <row r="1853" spans="1:9" ht="22.5" customHeight="1" x14ac:dyDescent="0.2">
      <c r="A1853" s="94" t="s">
        <v>2968</v>
      </c>
      <c r="B1853" s="408" t="s">
        <v>6259</v>
      </c>
      <c r="C1853" s="111">
        <v>-6.9611779999999998E-2</v>
      </c>
      <c r="D1853" s="4" t="s">
        <v>1093</v>
      </c>
      <c r="E1853" s="335">
        <v>1188</v>
      </c>
      <c r="F1853" s="385">
        <v>7.1999100000000007E-5</v>
      </c>
      <c r="G1853" s="4" t="s">
        <v>1093</v>
      </c>
      <c r="H1853" s="99">
        <v>-0.14532374100000001</v>
      </c>
      <c r="I1853" s="217">
        <v>9.2344999999999998E-5</v>
      </c>
    </row>
    <row r="1854" spans="1:9" ht="33.75" customHeight="1" x14ac:dyDescent="0.2">
      <c r="A1854" s="94" t="s">
        <v>2969</v>
      </c>
      <c r="B1854" s="408" t="s">
        <v>6260</v>
      </c>
      <c r="C1854" s="111">
        <v>1.47058824E-2</v>
      </c>
      <c r="D1854" s="4" t="s">
        <v>1093</v>
      </c>
      <c r="E1854" s="335">
        <v>361</v>
      </c>
      <c r="F1854" s="385">
        <v>2.1878500000000001E-5</v>
      </c>
      <c r="G1854" s="4" t="s">
        <v>1093</v>
      </c>
      <c r="H1854" s="99">
        <v>-0.12801932399999999</v>
      </c>
      <c r="I1854" s="217">
        <v>2.4229100000000002E-5</v>
      </c>
    </row>
    <row r="1855" spans="1:9" ht="33.75" customHeight="1" x14ac:dyDescent="0.2">
      <c r="A1855" s="94" t="s">
        <v>2970</v>
      </c>
      <c r="B1855" s="408" t="s">
        <v>6261</v>
      </c>
      <c r="C1855" s="111">
        <v>-0.15739910300000001</v>
      </c>
      <c r="D1855" s="4" t="s">
        <v>1093</v>
      </c>
      <c r="E1855" s="335">
        <v>1573</v>
      </c>
      <c r="F1855" s="385">
        <v>9.5332200000000002E-5</v>
      </c>
      <c r="G1855" s="4" t="s">
        <v>1093</v>
      </c>
      <c r="H1855" s="99">
        <v>-0.162852581</v>
      </c>
      <c r="I1855" s="217">
        <v>1.3988889999999999E-4</v>
      </c>
    </row>
    <row r="1856" spans="1:9" ht="33.75" customHeight="1" x14ac:dyDescent="0.2">
      <c r="A1856" s="94" t="s">
        <v>2971</v>
      </c>
      <c r="B1856" s="408" t="s">
        <v>6262</v>
      </c>
      <c r="C1856" s="111">
        <v>-9.0019568999999994E-2</v>
      </c>
      <c r="D1856" s="4" t="s">
        <v>1093</v>
      </c>
      <c r="E1856" s="335">
        <v>1568</v>
      </c>
      <c r="F1856" s="385">
        <v>9.5029099999999994E-5</v>
      </c>
      <c r="G1856" s="4" t="s">
        <v>1093</v>
      </c>
      <c r="H1856" s="99">
        <v>-0.156989247</v>
      </c>
      <c r="I1856" s="217">
        <v>1.3348879999999999E-4</v>
      </c>
    </row>
    <row r="1857" spans="1:9" ht="33.75" customHeight="1" x14ac:dyDescent="0.2">
      <c r="A1857" s="94" t="s">
        <v>2972</v>
      </c>
      <c r="B1857" s="408" t="s">
        <v>6263</v>
      </c>
      <c r="C1857" s="111">
        <v>-0.156906077</v>
      </c>
      <c r="D1857" s="4" t="s">
        <v>1093</v>
      </c>
      <c r="E1857" s="335">
        <v>615</v>
      </c>
      <c r="F1857" s="385">
        <v>3.7272299999999999E-5</v>
      </c>
      <c r="G1857" s="4" t="s">
        <v>1093</v>
      </c>
      <c r="H1857" s="99">
        <v>-0.193971166</v>
      </c>
      <c r="I1857" s="217">
        <v>6.7658700000000003E-5</v>
      </c>
    </row>
    <row r="1858" spans="1:9" ht="33.75" x14ac:dyDescent="0.2">
      <c r="A1858" s="94" t="s">
        <v>2973</v>
      </c>
      <c r="B1858" s="408" t="s">
        <v>6264</v>
      </c>
      <c r="C1858" s="111">
        <v>-0.12542372900000001</v>
      </c>
      <c r="D1858" s="4" t="s">
        <v>1093</v>
      </c>
      <c r="E1858" s="335">
        <v>193</v>
      </c>
      <c r="F1858" s="385">
        <v>1.16968E-5</v>
      </c>
      <c r="G1858" s="4" t="s">
        <v>1093</v>
      </c>
      <c r="H1858" s="99">
        <v>-0.251937984</v>
      </c>
      <c r="I1858" s="217">
        <v>2.9714999999999999E-5</v>
      </c>
    </row>
    <row r="1859" spans="1:9" x14ac:dyDescent="0.2">
      <c r="A1859" s="94" t="s">
        <v>2974</v>
      </c>
      <c r="B1859" s="408" t="s">
        <v>6265</v>
      </c>
      <c r="C1859" s="111">
        <v>0.50769230769999996</v>
      </c>
      <c r="D1859" s="4" t="s">
        <v>1093</v>
      </c>
      <c r="E1859" s="335">
        <v>66</v>
      </c>
      <c r="F1859" s="385">
        <v>3.9999505000000003E-6</v>
      </c>
      <c r="G1859" s="4" t="s">
        <v>1093</v>
      </c>
      <c r="H1859" s="99">
        <v>-0.326530612</v>
      </c>
      <c r="I1859" s="217">
        <v>1.46289E-5</v>
      </c>
    </row>
    <row r="1860" spans="1:9" x14ac:dyDescent="0.2">
      <c r="A1860" s="94" t="s">
        <v>2975</v>
      </c>
      <c r="B1860" s="408" t="s">
        <v>6266</v>
      </c>
      <c r="C1860" s="111">
        <v>-0.5</v>
      </c>
      <c r="D1860" s="4" t="s">
        <v>1093</v>
      </c>
      <c r="E1860" s="335" t="s">
        <v>6906</v>
      </c>
      <c r="F1860" s="385">
        <v>1.2121062000000001E-7</v>
      </c>
      <c r="G1860" s="4" t="s">
        <v>1093</v>
      </c>
      <c r="H1860" s="99">
        <v>0</v>
      </c>
      <c r="I1860" s="217">
        <v>0</v>
      </c>
    </row>
    <row r="1861" spans="1:9" ht="33.75" customHeight="1" x14ac:dyDescent="0.2">
      <c r="A1861" s="94" t="s">
        <v>2976</v>
      </c>
      <c r="B1861" s="408" t="s">
        <v>6267</v>
      </c>
      <c r="C1861" s="111">
        <v>0.469122714</v>
      </c>
      <c r="D1861" s="4" t="s">
        <v>1093</v>
      </c>
      <c r="E1861" s="335">
        <v>10885</v>
      </c>
      <c r="F1861" s="385">
        <v>6.5968880000000002E-4</v>
      </c>
      <c r="G1861" s="4" t="s">
        <v>1093</v>
      </c>
      <c r="H1861" s="99">
        <v>-1.8130976E-2</v>
      </c>
      <c r="I1861" s="217">
        <v>9.1887799999999998E-5</v>
      </c>
    </row>
    <row r="1862" spans="1:9" ht="45" customHeight="1" x14ac:dyDescent="0.2">
      <c r="A1862" s="94" t="s">
        <v>2977</v>
      </c>
      <c r="B1862" s="408" t="s">
        <v>4296</v>
      </c>
      <c r="C1862" s="111">
        <v>-7.1813285000000004E-2</v>
      </c>
      <c r="D1862" s="4" t="s">
        <v>1093</v>
      </c>
      <c r="E1862" s="335">
        <v>1220</v>
      </c>
      <c r="F1862" s="385">
        <v>7.3938500000000004E-5</v>
      </c>
      <c r="G1862" s="4" t="s">
        <v>1093</v>
      </c>
      <c r="H1862" s="99">
        <v>-0.21341070300000001</v>
      </c>
      <c r="I1862" s="217">
        <v>1.5131770000000001E-4</v>
      </c>
    </row>
    <row r="1863" spans="1:9" ht="22.5" customHeight="1" x14ac:dyDescent="0.2">
      <c r="A1863" s="94" t="s">
        <v>2978</v>
      </c>
      <c r="B1863" s="408" t="s">
        <v>4297</v>
      </c>
      <c r="C1863" s="111">
        <v>-7.5829384E-2</v>
      </c>
      <c r="D1863" s="4" t="s">
        <v>1093</v>
      </c>
      <c r="E1863" s="335">
        <v>237</v>
      </c>
      <c r="F1863" s="385">
        <v>1.4363500000000001E-5</v>
      </c>
      <c r="G1863" s="4" t="s">
        <v>1093</v>
      </c>
      <c r="H1863" s="99">
        <v>0.21538461540000001</v>
      </c>
      <c r="I1863" s="217">
        <v>-1.9199999999999999E-5</v>
      </c>
    </row>
    <row r="1864" spans="1:9" ht="22.5" customHeight="1" x14ac:dyDescent="0.2">
      <c r="A1864" s="94" t="s">
        <v>2979</v>
      </c>
      <c r="B1864" s="408" t="s">
        <v>4298</v>
      </c>
      <c r="C1864" s="111">
        <v>8.3899786000000004E-3</v>
      </c>
      <c r="D1864" s="4" t="s">
        <v>1093</v>
      </c>
      <c r="E1864" s="335">
        <v>25300</v>
      </c>
      <c r="F1864" s="385">
        <v>1.5333144E-3</v>
      </c>
      <c r="G1864" s="4" t="s">
        <v>1093</v>
      </c>
      <c r="H1864" s="99">
        <v>-2.5461269000000002E-2</v>
      </c>
      <c r="I1864" s="217">
        <v>3.021783E-4</v>
      </c>
    </row>
    <row r="1865" spans="1:9" ht="22.5" customHeight="1" x14ac:dyDescent="0.2">
      <c r="A1865" s="94" t="s">
        <v>2980</v>
      </c>
      <c r="B1865" s="408" t="s">
        <v>6268</v>
      </c>
      <c r="C1865" s="111">
        <v>-0.12049433599999999</v>
      </c>
      <c r="D1865" s="4" t="s">
        <v>1093</v>
      </c>
      <c r="E1865" s="335">
        <v>687</v>
      </c>
      <c r="F1865" s="385">
        <v>4.1635799999999999E-5</v>
      </c>
      <c r="G1865" s="4" t="s">
        <v>1093</v>
      </c>
      <c r="H1865" s="99">
        <v>-0.19555035100000001</v>
      </c>
      <c r="I1865" s="217">
        <v>7.6344600000000001E-5</v>
      </c>
    </row>
    <row r="1866" spans="1:9" ht="22.5" customHeight="1" x14ac:dyDescent="0.2">
      <c r="A1866" s="94" t="s">
        <v>2981</v>
      </c>
      <c r="B1866" s="408" t="s">
        <v>6269</v>
      </c>
      <c r="C1866" s="111">
        <v>-6.4681724999999995E-2</v>
      </c>
      <c r="D1866" s="4" t="s">
        <v>1093</v>
      </c>
      <c r="E1866" s="335">
        <v>816</v>
      </c>
      <c r="F1866" s="385">
        <v>4.9453899999999998E-5</v>
      </c>
      <c r="G1866" s="4" t="s">
        <v>1093</v>
      </c>
      <c r="H1866" s="99">
        <v>-0.10428100999999999</v>
      </c>
      <c r="I1866" s="217">
        <v>4.3429600000000002E-5</v>
      </c>
    </row>
    <row r="1867" spans="1:9" ht="22.5" customHeight="1" x14ac:dyDescent="0.2">
      <c r="A1867" s="94" t="s">
        <v>2982</v>
      </c>
      <c r="B1867" s="408" t="s">
        <v>6270</v>
      </c>
      <c r="C1867" s="111">
        <v>5.0586510299999998E-2</v>
      </c>
      <c r="D1867" s="4" t="s">
        <v>1093</v>
      </c>
      <c r="E1867" s="335">
        <v>1434</v>
      </c>
      <c r="F1867" s="385">
        <v>8.6908000000000002E-5</v>
      </c>
      <c r="G1867" s="4" t="s">
        <v>1093</v>
      </c>
      <c r="H1867" s="99">
        <v>6.9783669999999999E-4</v>
      </c>
      <c r="I1867" s="217">
        <v>-4.5715329999999999E-7</v>
      </c>
    </row>
    <row r="1868" spans="1:9" ht="22.5" customHeight="1" x14ac:dyDescent="0.2">
      <c r="A1868" s="94" t="s">
        <v>2983</v>
      </c>
      <c r="B1868" s="408" t="s">
        <v>6271</v>
      </c>
      <c r="C1868" s="111">
        <v>4.9504950499999999E-2</v>
      </c>
      <c r="D1868" s="4" t="s">
        <v>1093</v>
      </c>
      <c r="E1868" s="335">
        <v>416</v>
      </c>
      <c r="F1868" s="385">
        <v>2.5211800000000001E-5</v>
      </c>
      <c r="G1868" s="4" t="s">
        <v>1093</v>
      </c>
      <c r="H1868" s="99">
        <v>-1.8867925000000001E-2</v>
      </c>
      <c r="I1868" s="217">
        <v>3.6572264999999999E-6</v>
      </c>
    </row>
    <row r="1869" spans="1:9" ht="22.5" customHeight="1" x14ac:dyDescent="0.2">
      <c r="A1869" s="94" t="s">
        <v>2984</v>
      </c>
      <c r="B1869" s="408" t="s">
        <v>6272</v>
      </c>
      <c r="C1869" s="111">
        <v>8.5026570800000006E-2</v>
      </c>
      <c r="D1869" s="4" t="s">
        <v>1093</v>
      </c>
      <c r="E1869" s="335">
        <v>3379</v>
      </c>
      <c r="F1869" s="385">
        <v>2.0478529999999999E-4</v>
      </c>
      <c r="G1869" s="4" t="s">
        <v>1093</v>
      </c>
      <c r="H1869" s="99">
        <v>-2.6505330000000001E-2</v>
      </c>
      <c r="I1869" s="217">
        <v>4.2058100000000003E-5</v>
      </c>
    </row>
    <row r="1870" spans="1:9" ht="22.5" customHeight="1" x14ac:dyDescent="0.2">
      <c r="A1870" s="94" t="s">
        <v>2985</v>
      </c>
      <c r="B1870" s="408" t="s">
        <v>6273</v>
      </c>
      <c r="C1870" s="111">
        <v>-9.7393690000000005E-2</v>
      </c>
      <c r="D1870" s="4" t="s">
        <v>1093</v>
      </c>
      <c r="E1870" s="335">
        <v>554</v>
      </c>
      <c r="F1870" s="385">
        <v>3.3575299999999997E-5</v>
      </c>
      <c r="G1870" s="4" t="s">
        <v>1093</v>
      </c>
      <c r="H1870" s="99">
        <v>-0.15805471099999999</v>
      </c>
      <c r="I1870" s="217">
        <v>4.7543899999999997E-5</v>
      </c>
    </row>
    <row r="1871" spans="1:9" ht="22.5" customHeight="1" x14ac:dyDescent="0.2">
      <c r="A1871" s="94" t="s">
        <v>2986</v>
      </c>
      <c r="B1871" s="408" t="s">
        <v>6274</v>
      </c>
      <c r="C1871" s="111">
        <v>-0.200507614</v>
      </c>
      <c r="D1871" s="4" t="s">
        <v>1093</v>
      </c>
      <c r="E1871" s="335">
        <v>575</v>
      </c>
      <c r="F1871" s="385">
        <v>3.4848100000000003E-5</v>
      </c>
      <c r="G1871" s="4" t="s">
        <v>1093</v>
      </c>
      <c r="H1871" s="99">
        <v>-8.7301587E-2</v>
      </c>
      <c r="I1871" s="217">
        <v>2.5143400000000001E-5</v>
      </c>
    </row>
    <row r="1872" spans="1:9" ht="22.5" customHeight="1" x14ac:dyDescent="0.2">
      <c r="A1872" s="94" t="s">
        <v>2987</v>
      </c>
      <c r="B1872" s="408" t="s">
        <v>6275</v>
      </c>
      <c r="C1872" s="111">
        <v>-7.2380951999999998E-2</v>
      </c>
      <c r="D1872" s="4" t="s">
        <v>1093</v>
      </c>
      <c r="E1872" s="335">
        <v>371</v>
      </c>
      <c r="F1872" s="385">
        <v>2.2484600000000002E-5</v>
      </c>
      <c r="G1872" s="4" t="s">
        <v>1093</v>
      </c>
      <c r="H1872" s="99">
        <v>-0.23819301800000001</v>
      </c>
      <c r="I1872" s="217">
        <v>5.3029799999999998E-5</v>
      </c>
    </row>
    <row r="1873" spans="1:9" ht="22.5" customHeight="1" x14ac:dyDescent="0.2">
      <c r="A1873" s="94" t="s">
        <v>2988</v>
      </c>
      <c r="B1873" s="408" t="s">
        <v>6276</v>
      </c>
      <c r="C1873" s="111">
        <v>-0.101960784</v>
      </c>
      <c r="D1873" s="4" t="s">
        <v>1093</v>
      </c>
      <c r="E1873" s="335">
        <v>190</v>
      </c>
      <c r="F1873" s="385">
        <v>1.1515000000000001E-5</v>
      </c>
      <c r="G1873" s="4" t="s">
        <v>1093</v>
      </c>
      <c r="H1873" s="99">
        <v>-0.17030567699999999</v>
      </c>
      <c r="I1873" s="217">
        <v>1.7829000000000002E-5</v>
      </c>
    </row>
    <row r="1874" spans="1:9" ht="22.5" customHeight="1" x14ac:dyDescent="0.2">
      <c r="A1874" s="94" t="s">
        <v>2989</v>
      </c>
      <c r="B1874" s="408" t="s">
        <v>6277</v>
      </c>
      <c r="C1874" s="111">
        <v>0.1073411474</v>
      </c>
      <c r="D1874" s="4" t="s">
        <v>1093</v>
      </c>
      <c r="E1874" s="335">
        <v>1657</v>
      </c>
      <c r="F1874" s="385">
        <v>1.00423E-4</v>
      </c>
      <c r="G1874" s="4" t="s">
        <v>1093</v>
      </c>
      <c r="H1874" s="99">
        <v>-7.6880222999999998E-2</v>
      </c>
      <c r="I1874" s="217">
        <v>6.3087200000000001E-5</v>
      </c>
    </row>
    <row r="1875" spans="1:9" ht="22.5" customHeight="1" x14ac:dyDescent="0.2">
      <c r="A1875" s="94" t="s">
        <v>2990</v>
      </c>
      <c r="B1875" s="408" t="s">
        <v>6278</v>
      </c>
      <c r="C1875" s="111">
        <v>-6.8259389999999996E-3</v>
      </c>
      <c r="D1875" s="4" t="s">
        <v>1093</v>
      </c>
      <c r="E1875" s="335">
        <v>2014</v>
      </c>
      <c r="F1875" s="385">
        <v>1.220591E-4</v>
      </c>
      <c r="G1875" s="4" t="s">
        <v>1093</v>
      </c>
      <c r="H1875" s="99">
        <v>-0.13487972500000001</v>
      </c>
      <c r="I1875" s="217">
        <v>1.4354609999999999E-4</v>
      </c>
    </row>
    <row r="1876" spans="1:9" ht="22.5" customHeight="1" x14ac:dyDescent="0.2">
      <c r="A1876" s="94" t="s">
        <v>2991</v>
      </c>
      <c r="B1876" s="408" t="s">
        <v>6279</v>
      </c>
      <c r="C1876" s="111">
        <v>0.1385964912</v>
      </c>
      <c r="D1876" s="4" t="s">
        <v>1093</v>
      </c>
      <c r="E1876" s="335">
        <v>503</v>
      </c>
      <c r="F1876" s="385">
        <v>3.0484499999999999E-5</v>
      </c>
      <c r="G1876" s="4" t="s">
        <v>1093</v>
      </c>
      <c r="H1876" s="99">
        <v>-0.22496147899999999</v>
      </c>
      <c r="I1876" s="217">
        <v>6.6744399999999997E-5</v>
      </c>
    </row>
    <row r="1877" spans="1:9" ht="22.5" customHeight="1" x14ac:dyDescent="0.2">
      <c r="A1877" s="94" t="s">
        <v>2992</v>
      </c>
      <c r="B1877" s="408" t="s">
        <v>6280</v>
      </c>
      <c r="C1877" s="111">
        <v>0.1382113821</v>
      </c>
      <c r="D1877" s="4" t="s">
        <v>1093</v>
      </c>
      <c r="E1877" s="335">
        <v>207</v>
      </c>
      <c r="F1877" s="385">
        <v>1.25453E-5</v>
      </c>
      <c r="G1877" s="4" t="s">
        <v>1093</v>
      </c>
      <c r="H1877" s="99">
        <v>-0.26071428600000002</v>
      </c>
      <c r="I1877" s="217">
        <v>3.3372199999999999E-5</v>
      </c>
    </row>
    <row r="1878" spans="1:9" ht="22.5" customHeight="1" x14ac:dyDescent="0.2">
      <c r="A1878" s="94" t="s">
        <v>2993</v>
      </c>
      <c r="B1878" s="408" t="s">
        <v>6281</v>
      </c>
      <c r="C1878" s="111">
        <v>0.20987654319999999</v>
      </c>
      <c r="D1878" s="4" t="s">
        <v>1093</v>
      </c>
      <c r="E1878" s="335">
        <v>86</v>
      </c>
      <c r="F1878" s="385">
        <v>5.2120567999999996E-6</v>
      </c>
      <c r="G1878" s="4" t="s">
        <v>1093</v>
      </c>
      <c r="H1878" s="99">
        <v>-0.12244898</v>
      </c>
      <c r="I1878" s="217">
        <v>5.4858396999999997E-6</v>
      </c>
    </row>
    <row r="1879" spans="1:9" ht="22.5" x14ac:dyDescent="0.2">
      <c r="A1879" s="94" t="s">
        <v>2994</v>
      </c>
      <c r="B1879" s="408" t="s">
        <v>6282</v>
      </c>
      <c r="C1879" s="111">
        <v>4.0696700699999998E-2</v>
      </c>
      <c r="D1879" s="4" t="s">
        <v>1093</v>
      </c>
      <c r="E1879" s="335">
        <v>5658</v>
      </c>
      <c r="F1879" s="385">
        <v>3.4290489999999998E-4</v>
      </c>
      <c r="G1879" s="4" t="s">
        <v>1093</v>
      </c>
      <c r="H1879" s="99">
        <v>-8.9475377999999994E-2</v>
      </c>
      <c r="I1879" s="217">
        <v>2.5417719999999998E-4</v>
      </c>
    </row>
    <row r="1880" spans="1:9" x14ac:dyDescent="0.2">
      <c r="A1880" s="94" t="s">
        <v>2995</v>
      </c>
      <c r="B1880" s="408" t="s">
        <v>6283</v>
      </c>
      <c r="C1880" s="111">
        <v>-4.8933143999999998E-2</v>
      </c>
      <c r="D1880" s="4" t="s">
        <v>1093</v>
      </c>
      <c r="E1880" s="335">
        <v>5293</v>
      </c>
      <c r="F1880" s="385">
        <v>3.2078389999999998E-4</v>
      </c>
      <c r="G1880" s="4" t="s">
        <v>1093</v>
      </c>
      <c r="H1880" s="99">
        <v>-0.208345797</v>
      </c>
      <c r="I1880" s="217">
        <v>6.3681459999999997E-4</v>
      </c>
    </row>
    <row r="1881" spans="1:9" x14ac:dyDescent="0.2">
      <c r="A1881" s="94" t="s">
        <v>2996</v>
      </c>
      <c r="B1881" s="408" t="s">
        <v>6284</v>
      </c>
      <c r="C1881" s="111">
        <v>3.4658753700000003E-2</v>
      </c>
      <c r="D1881" s="4" t="s">
        <v>1093</v>
      </c>
      <c r="E1881" s="335">
        <v>7568</v>
      </c>
      <c r="F1881" s="385">
        <v>4.5866100000000002E-4</v>
      </c>
      <c r="G1881" s="4" t="s">
        <v>1093</v>
      </c>
      <c r="H1881" s="99">
        <v>-0.13181140299999999</v>
      </c>
      <c r="I1881" s="217">
        <v>5.2526910000000001E-4</v>
      </c>
    </row>
    <row r="1882" spans="1:9" x14ac:dyDescent="0.2">
      <c r="A1882" s="94" t="s">
        <v>2997</v>
      </c>
      <c r="B1882" s="408" t="s">
        <v>6285</v>
      </c>
      <c r="C1882" s="111">
        <v>6.3950421899999998E-2</v>
      </c>
      <c r="D1882" s="4" t="s">
        <v>1093</v>
      </c>
      <c r="E1882" s="335">
        <v>7653</v>
      </c>
      <c r="F1882" s="385">
        <v>4.638124E-4</v>
      </c>
      <c r="G1882" s="4" t="s">
        <v>1093</v>
      </c>
      <c r="H1882" s="99">
        <v>-5.1555335000000001E-2</v>
      </c>
      <c r="I1882" s="217">
        <v>1.901758E-4</v>
      </c>
    </row>
    <row r="1883" spans="1:9" ht="22.5" customHeight="1" x14ac:dyDescent="0.2">
      <c r="A1883" s="94" t="s">
        <v>2998</v>
      </c>
      <c r="B1883" s="408" t="s">
        <v>6286</v>
      </c>
      <c r="C1883" s="111">
        <v>0.120414275</v>
      </c>
      <c r="D1883" s="4" t="s">
        <v>1093</v>
      </c>
      <c r="E1883" s="335">
        <v>8851</v>
      </c>
      <c r="F1883" s="385">
        <v>5.3641759999999996E-4</v>
      </c>
      <c r="G1883" s="4" t="s">
        <v>1093</v>
      </c>
      <c r="H1883" s="99">
        <v>-1.4255485E-2</v>
      </c>
      <c r="I1883" s="217">
        <v>5.8515599999999999E-5</v>
      </c>
    </row>
    <row r="1884" spans="1:9" ht="22.5" customHeight="1" x14ac:dyDescent="0.2">
      <c r="A1884" s="94" t="s">
        <v>2999</v>
      </c>
      <c r="B1884" s="408" t="s">
        <v>6287</v>
      </c>
      <c r="C1884" s="111">
        <v>7.2954321399999994E-2</v>
      </c>
      <c r="D1884" s="4" t="s">
        <v>1093</v>
      </c>
      <c r="E1884" s="335">
        <v>6345</v>
      </c>
      <c r="F1884" s="385">
        <v>3.8454070000000002E-4</v>
      </c>
      <c r="G1884" s="4" t="s">
        <v>1093</v>
      </c>
      <c r="H1884" s="99">
        <v>-2.8330780999999999E-2</v>
      </c>
      <c r="I1884" s="217">
        <v>8.4573400000000006E-5</v>
      </c>
    </row>
    <row r="1885" spans="1:9" ht="22.5" customHeight="1" x14ac:dyDescent="0.2">
      <c r="A1885" s="94" t="s">
        <v>3000</v>
      </c>
      <c r="B1885" s="408" t="s">
        <v>6288</v>
      </c>
      <c r="C1885" s="111">
        <v>-3.4736841999999997E-2</v>
      </c>
      <c r="D1885" s="4" t="s">
        <v>1093</v>
      </c>
      <c r="E1885" s="335">
        <v>762</v>
      </c>
      <c r="F1885" s="385">
        <v>4.6181199999999998E-5</v>
      </c>
      <c r="G1885" s="4" t="s">
        <v>1093</v>
      </c>
      <c r="H1885" s="99">
        <v>-0.169029444</v>
      </c>
      <c r="I1885" s="217">
        <v>7.0858800000000007E-5</v>
      </c>
    </row>
    <row r="1886" spans="1:9" ht="22.5" customHeight="1" x14ac:dyDescent="0.2">
      <c r="A1886" s="94" t="s">
        <v>3001</v>
      </c>
      <c r="B1886" s="408" t="s">
        <v>6289</v>
      </c>
      <c r="C1886" s="111">
        <v>-0.178988327</v>
      </c>
      <c r="D1886" s="4" t="s">
        <v>1093</v>
      </c>
      <c r="E1886" s="335">
        <v>210</v>
      </c>
      <c r="F1886" s="385">
        <v>1.2727100000000001E-5</v>
      </c>
      <c r="G1886" s="4" t="s">
        <v>1093</v>
      </c>
      <c r="H1886" s="99">
        <v>-4.7393360000000002E-3</v>
      </c>
      <c r="I1886" s="217">
        <v>4.5715330999999998E-7</v>
      </c>
    </row>
    <row r="1887" spans="1:9" ht="22.5" customHeight="1" x14ac:dyDescent="0.2">
      <c r="A1887" s="94" t="s">
        <v>3002</v>
      </c>
      <c r="B1887" s="408" t="s">
        <v>6290</v>
      </c>
      <c r="C1887" s="111">
        <v>3.6474164099999998E-2</v>
      </c>
      <c r="D1887" s="4" t="s">
        <v>1093</v>
      </c>
      <c r="E1887" s="335">
        <v>255</v>
      </c>
      <c r="F1887" s="385">
        <v>1.5454399999999999E-5</v>
      </c>
      <c r="G1887" s="4" t="s">
        <v>1093</v>
      </c>
      <c r="H1887" s="99">
        <v>-0.25219941299999998</v>
      </c>
      <c r="I1887" s="217">
        <v>3.9315199999999999E-5</v>
      </c>
    </row>
    <row r="1888" spans="1:9" ht="33.75" customHeight="1" x14ac:dyDescent="0.2">
      <c r="A1888" s="94" t="s">
        <v>3003</v>
      </c>
      <c r="B1888" s="408" t="s">
        <v>6291</v>
      </c>
      <c r="C1888" s="111">
        <v>0.04</v>
      </c>
      <c r="D1888" s="4" t="s">
        <v>1093</v>
      </c>
      <c r="E1888" s="335">
        <v>67</v>
      </c>
      <c r="F1888" s="385">
        <v>4.0605559000000003E-6</v>
      </c>
      <c r="G1888" s="4" t="s">
        <v>1093</v>
      </c>
      <c r="H1888" s="99">
        <v>-0.14102564100000001</v>
      </c>
      <c r="I1888" s="217">
        <v>5.0286863999999996E-6</v>
      </c>
    </row>
    <row r="1889" spans="1:9" ht="22.5" customHeight="1" x14ac:dyDescent="0.2">
      <c r="A1889" s="94" t="s">
        <v>3004</v>
      </c>
      <c r="B1889" s="408" t="s">
        <v>6292</v>
      </c>
      <c r="C1889" s="111">
        <v>1.7213114799999998E-2</v>
      </c>
      <c r="D1889" s="4" t="s">
        <v>1093</v>
      </c>
      <c r="E1889" s="335">
        <v>1058</v>
      </c>
      <c r="F1889" s="385">
        <v>6.4120400000000004E-5</v>
      </c>
      <c r="G1889" s="4" t="s">
        <v>1093</v>
      </c>
      <c r="H1889" s="99">
        <v>-0.14746172399999999</v>
      </c>
      <c r="I1889" s="217">
        <v>8.36591E-5</v>
      </c>
    </row>
    <row r="1890" spans="1:9" ht="22.5" customHeight="1" x14ac:dyDescent="0.2">
      <c r="A1890" s="94" t="s">
        <v>3005</v>
      </c>
      <c r="B1890" s="408" t="s">
        <v>4304</v>
      </c>
      <c r="C1890" s="111">
        <v>0.1773522065</v>
      </c>
      <c r="D1890" s="4" t="s">
        <v>1093</v>
      </c>
      <c r="E1890" s="335">
        <v>1444</v>
      </c>
      <c r="F1890" s="385">
        <v>8.7514099999999996E-5</v>
      </c>
      <c r="G1890" s="4" t="s">
        <v>1093</v>
      </c>
      <c r="H1890" s="99">
        <v>2.1216407400000001E-2</v>
      </c>
      <c r="I1890" s="217">
        <v>-1.3715E-5</v>
      </c>
    </row>
    <row r="1891" spans="1:9" ht="22.5" x14ac:dyDescent="0.2">
      <c r="A1891" s="94" t="s">
        <v>3006</v>
      </c>
      <c r="B1891" s="408" t="s">
        <v>4305</v>
      </c>
      <c r="C1891" s="111">
        <v>-6.4794819999999999E-3</v>
      </c>
      <c r="D1891" s="4" t="s">
        <v>1093</v>
      </c>
      <c r="E1891" s="335">
        <v>390</v>
      </c>
      <c r="F1891" s="385">
        <v>2.3636099999999999E-5</v>
      </c>
      <c r="G1891" s="4" t="s">
        <v>1093</v>
      </c>
      <c r="H1891" s="99">
        <v>-0.15217391299999999</v>
      </c>
      <c r="I1891" s="217">
        <v>3.20007E-5</v>
      </c>
    </row>
    <row r="1892" spans="1:9" x14ac:dyDescent="0.2">
      <c r="A1892" s="94" t="s">
        <v>3007</v>
      </c>
      <c r="B1892" s="408" t="s">
        <v>6293</v>
      </c>
      <c r="C1892" s="111">
        <v>-2.9815680000000001E-2</v>
      </c>
      <c r="D1892" s="4" t="s">
        <v>1093</v>
      </c>
      <c r="E1892" s="335">
        <v>28483</v>
      </c>
      <c r="F1892" s="385">
        <v>1.7262211E-3</v>
      </c>
      <c r="G1892" s="4" t="s">
        <v>1093</v>
      </c>
      <c r="H1892" s="99">
        <v>-0.17885663199999999</v>
      </c>
      <c r="I1892" s="217">
        <v>2.8361790999999999E-3</v>
      </c>
    </row>
    <row r="1893" spans="1:9" x14ac:dyDescent="0.2">
      <c r="A1893" s="94" t="s">
        <v>3008</v>
      </c>
      <c r="B1893" s="408" t="s">
        <v>6294</v>
      </c>
      <c r="C1893" s="111">
        <v>-4.9503058000000003E-2</v>
      </c>
      <c r="D1893" s="4" t="s">
        <v>1093</v>
      </c>
      <c r="E1893" s="335">
        <v>3797</v>
      </c>
      <c r="F1893" s="385">
        <v>2.301184E-4</v>
      </c>
      <c r="G1893" s="4" t="s">
        <v>1093</v>
      </c>
      <c r="H1893" s="99">
        <v>-0.23647697600000001</v>
      </c>
      <c r="I1893" s="217">
        <v>5.3761230000000002E-4</v>
      </c>
    </row>
    <row r="1894" spans="1:9" x14ac:dyDescent="0.2">
      <c r="A1894" s="94" t="s">
        <v>3009</v>
      </c>
      <c r="B1894" s="408" t="s">
        <v>6295</v>
      </c>
      <c r="C1894" s="111">
        <v>-0.12658227799999999</v>
      </c>
      <c r="D1894" s="4" t="s">
        <v>1093</v>
      </c>
      <c r="E1894" s="335">
        <v>701</v>
      </c>
      <c r="F1894" s="385">
        <v>4.2484300000000003E-5</v>
      </c>
      <c r="G1894" s="4" t="s">
        <v>1093</v>
      </c>
      <c r="H1894" s="99">
        <v>-0.21850613199999999</v>
      </c>
      <c r="I1894" s="217">
        <v>8.9602E-5</v>
      </c>
    </row>
    <row r="1895" spans="1:9" ht="22.5" customHeight="1" x14ac:dyDescent="0.2">
      <c r="A1895" s="94" t="s">
        <v>3010</v>
      </c>
      <c r="B1895" s="408" t="s">
        <v>6296</v>
      </c>
      <c r="C1895" s="111">
        <v>0.05</v>
      </c>
      <c r="D1895" s="4" t="s">
        <v>1093</v>
      </c>
      <c r="E1895" s="335">
        <v>101</v>
      </c>
      <c r="F1895" s="385">
        <v>6.1211363999999996E-6</v>
      </c>
      <c r="G1895" s="4" t="s">
        <v>1093</v>
      </c>
      <c r="H1895" s="99">
        <v>-0.198412698</v>
      </c>
      <c r="I1895" s="217">
        <v>1.14288E-5</v>
      </c>
    </row>
    <row r="1896" spans="1:9" ht="22.5" customHeight="1" x14ac:dyDescent="0.2">
      <c r="A1896" s="94" t="s">
        <v>3011</v>
      </c>
      <c r="B1896" s="408" t="s">
        <v>6297</v>
      </c>
      <c r="C1896" s="111">
        <v>-8.4792803E-2</v>
      </c>
      <c r="D1896" s="4" t="s">
        <v>1093</v>
      </c>
      <c r="E1896" s="335">
        <v>14346</v>
      </c>
      <c r="F1896" s="385">
        <v>8.6944379999999996E-4</v>
      </c>
      <c r="G1896" s="4" t="s">
        <v>1093</v>
      </c>
      <c r="H1896" s="99">
        <v>-0.24992157300000001</v>
      </c>
      <c r="I1896" s="217">
        <v>2.1851928000000001E-3</v>
      </c>
    </row>
    <row r="1897" spans="1:9" ht="22.5" customHeight="1" x14ac:dyDescent="0.2">
      <c r="A1897" s="94" t="s">
        <v>3012</v>
      </c>
      <c r="B1897" s="408" t="s">
        <v>6298</v>
      </c>
      <c r="C1897" s="111">
        <v>-0.150546022</v>
      </c>
      <c r="D1897" s="4" t="s">
        <v>1093</v>
      </c>
      <c r="E1897" s="335">
        <v>1438</v>
      </c>
      <c r="F1897" s="385">
        <v>8.7150400000000005E-5</v>
      </c>
      <c r="G1897" s="4" t="s">
        <v>1093</v>
      </c>
      <c r="H1897" s="99">
        <v>-0.33976124899999999</v>
      </c>
      <c r="I1897" s="217">
        <v>3.3829340000000001E-4</v>
      </c>
    </row>
    <row r="1898" spans="1:9" ht="22.5" customHeight="1" x14ac:dyDescent="0.2">
      <c r="A1898" s="94" t="s">
        <v>3013</v>
      </c>
      <c r="B1898" s="408" t="s">
        <v>6299</v>
      </c>
      <c r="C1898" s="111">
        <v>1.6611295700000001E-2</v>
      </c>
      <c r="D1898" s="4" t="s">
        <v>1093</v>
      </c>
      <c r="E1898" s="335">
        <v>199</v>
      </c>
      <c r="F1898" s="385">
        <v>1.2060500000000001E-5</v>
      </c>
      <c r="G1898" s="4" t="s">
        <v>1093</v>
      </c>
      <c r="H1898" s="99">
        <v>-0.34967320299999999</v>
      </c>
      <c r="I1898" s="217">
        <v>4.8915400000000003E-5</v>
      </c>
    </row>
    <row r="1899" spans="1:9" ht="22.5" customHeight="1" x14ac:dyDescent="0.2">
      <c r="A1899" s="94" t="s">
        <v>3014</v>
      </c>
      <c r="B1899" s="408" t="s">
        <v>6300</v>
      </c>
      <c r="C1899" s="111">
        <v>-6.9444443999999994E-2</v>
      </c>
      <c r="D1899" s="4" t="s">
        <v>1093</v>
      </c>
      <c r="E1899" s="335">
        <v>26</v>
      </c>
      <c r="F1899" s="385">
        <v>1.5757380999999999E-6</v>
      </c>
      <c r="G1899" s="4" t="s">
        <v>1093</v>
      </c>
      <c r="H1899" s="99">
        <v>-0.61194029900000002</v>
      </c>
      <c r="I1899" s="217">
        <v>1.8743300000000001E-5</v>
      </c>
    </row>
    <row r="1900" spans="1:9" ht="22.5" customHeight="1" x14ac:dyDescent="0.2">
      <c r="A1900" s="94" t="s">
        <v>3015</v>
      </c>
      <c r="B1900" s="408" t="s">
        <v>6301</v>
      </c>
      <c r="C1900" s="111">
        <v>5.0184008000000002E-2</v>
      </c>
      <c r="D1900" s="4" t="s">
        <v>1093</v>
      </c>
      <c r="E1900" s="335">
        <v>2604</v>
      </c>
      <c r="F1900" s="385">
        <v>1.5781620000000001E-4</v>
      </c>
      <c r="G1900" s="4" t="s">
        <v>1093</v>
      </c>
      <c r="H1900" s="99">
        <v>-0.17043644499999999</v>
      </c>
      <c r="I1900" s="217">
        <v>2.44577E-4</v>
      </c>
    </row>
    <row r="1901" spans="1:9" ht="22.5" customHeight="1" x14ac:dyDescent="0.2">
      <c r="A1901" s="94" t="s">
        <v>3016</v>
      </c>
      <c r="B1901" s="408" t="s">
        <v>6302</v>
      </c>
      <c r="C1901" s="111">
        <v>3.5051546400000001E-2</v>
      </c>
      <c r="D1901" s="4" t="s">
        <v>1093</v>
      </c>
      <c r="E1901" s="335">
        <v>4744</v>
      </c>
      <c r="F1901" s="385">
        <v>2.8751159999999999E-4</v>
      </c>
      <c r="G1901" s="4" t="s">
        <v>1093</v>
      </c>
      <c r="H1901" s="99">
        <v>-5.4980080000000001E-2</v>
      </c>
      <c r="I1901" s="217">
        <v>1.261743E-4</v>
      </c>
    </row>
    <row r="1902" spans="1:9" ht="22.5" customHeight="1" x14ac:dyDescent="0.2">
      <c r="A1902" s="94" t="s">
        <v>3017</v>
      </c>
      <c r="B1902" s="408" t="s">
        <v>6303</v>
      </c>
      <c r="C1902" s="111">
        <v>-2.808989E-3</v>
      </c>
      <c r="D1902" s="4" t="s">
        <v>1093</v>
      </c>
      <c r="E1902" s="335">
        <v>619</v>
      </c>
      <c r="F1902" s="385">
        <v>3.7514700000000002E-5</v>
      </c>
      <c r="G1902" s="4" t="s">
        <v>1093</v>
      </c>
      <c r="H1902" s="99">
        <v>-0.128169014</v>
      </c>
      <c r="I1902" s="217">
        <v>4.1600999999999997E-5</v>
      </c>
    </row>
    <row r="1903" spans="1:9" ht="22.5" customHeight="1" x14ac:dyDescent="0.2">
      <c r="A1903" s="94" t="s">
        <v>3018</v>
      </c>
      <c r="B1903" s="408" t="s">
        <v>6304</v>
      </c>
      <c r="C1903" s="111">
        <v>-7.0945945999999996E-2</v>
      </c>
      <c r="D1903" s="4" t="s">
        <v>1093</v>
      </c>
      <c r="E1903" s="335">
        <v>252</v>
      </c>
      <c r="F1903" s="385">
        <v>1.52725E-5</v>
      </c>
      <c r="G1903" s="4" t="s">
        <v>1093</v>
      </c>
      <c r="H1903" s="99">
        <v>-8.3636364000000005E-2</v>
      </c>
      <c r="I1903" s="217">
        <v>1.0514500000000001E-5</v>
      </c>
    </row>
    <row r="1904" spans="1:9" ht="22.5" x14ac:dyDescent="0.2">
      <c r="A1904" s="94" t="s">
        <v>3019</v>
      </c>
      <c r="B1904" s="408" t="s">
        <v>6305</v>
      </c>
      <c r="C1904" s="111">
        <v>0.19166666669999999</v>
      </c>
      <c r="D1904" s="4" t="s">
        <v>1093</v>
      </c>
      <c r="E1904" s="335">
        <v>101</v>
      </c>
      <c r="F1904" s="385">
        <v>6.1211363999999996E-6</v>
      </c>
      <c r="G1904" s="4" t="s">
        <v>1093</v>
      </c>
      <c r="H1904" s="99">
        <v>-0.29370629399999998</v>
      </c>
      <c r="I1904" s="217">
        <v>1.92004E-5</v>
      </c>
    </row>
    <row r="1905" spans="1:9" x14ac:dyDescent="0.2">
      <c r="A1905" s="94" t="s">
        <v>3020</v>
      </c>
      <c r="B1905" s="408" t="s">
        <v>6306</v>
      </c>
      <c r="C1905" s="111">
        <v>-0.15293537200000001</v>
      </c>
      <c r="D1905" s="4" t="s">
        <v>1093</v>
      </c>
      <c r="E1905" s="335">
        <v>2595</v>
      </c>
      <c r="F1905" s="385">
        <v>1.5727079999999999E-4</v>
      </c>
      <c r="G1905" s="4" t="s">
        <v>1093</v>
      </c>
      <c r="H1905" s="99">
        <v>-0.244321491</v>
      </c>
      <c r="I1905" s="217">
        <v>3.8355159999999998E-4</v>
      </c>
    </row>
    <row r="1906" spans="1:9" x14ac:dyDescent="0.2">
      <c r="A1906" s="94" t="s">
        <v>3021</v>
      </c>
      <c r="B1906" s="408" t="s">
        <v>6307</v>
      </c>
      <c r="C1906" s="111">
        <v>-0.15789473700000001</v>
      </c>
      <c r="D1906" s="4" t="s">
        <v>1093</v>
      </c>
      <c r="E1906" s="335">
        <v>208</v>
      </c>
      <c r="F1906" s="385">
        <v>1.2605900000000001E-5</v>
      </c>
      <c r="G1906" s="4" t="s">
        <v>1093</v>
      </c>
      <c r="H1906" s="99">
        <v>-7.1428570999999996E-2</v>
      </c>
      <c r="I1906" s="217">
        <v>7.3144528999999998E-6</v>
      </c>
    </row>
    <row r="1907" spans="1:9" x14ac:dyDescent="0.2">
      <c r="A1907" s="94" t="s">
        <v>3022</v>
      </c>
      <c r="B1907" s="408" t="s">
        <v>6308</v>
      </c>
      <c r="C1907" s="111">
        <v>-9.375E-2</v>
      </c>
      <c r="D1907" s="4" t="s">
        <v>1093</v>
      </c>
      <c r="E1907" s="335">
        <v>80</v>
      </c>
      <c r="F1907" s="385">
        <v>4.8484249000000001E-6</v>
      </c>
      <c r="G1907" s="4" t="s">
        <v>1093</v>
      </c>
      <c r="H1907" s="99">
        <v>-8.045977E-2</v>
      </c>
      <c r="I1907" s="217">
        <v>3.2000730999999999E-6</v>
      </c>
    </row>
    <row r="1908" spans="1:9" x14ac:dyDescent="0.2">
      <c r="A1908" s="94" t="s">
        <v>3023</v>
      </c>
      <c r="B1908" s="408" t="s">
        <v>6309</v>
      </c>
      <c r="C1908" s="111">
        <v>0.1</v>
      </c>
      <c r="D1908" s="4" t="s">
        <v>1093</v>
      </c>
      <c r="E1908" s="335">
        <v>26</v>
      </c>
      <c r="F1908" s="385">
        <v>1.5757380999999999E-6</v>
      </c>
      <c r="G1908" s="4" t="s">
        <v>1093</v>
      </c>
      <c r="H1908" s="99">
        <v>0.18181818180000001</v>
      </c>
      <c r="I1908" s="217">
        <v>-1.8286130000000001E-6</v>
      </c>
    </row>
    <row r="1909" spans="1:9" ht="33.75" customHeight="1" x14ac:dyDescent="0.2">
      <c r="A1909" s="94" t="s">
        <v>3024</v>
      </c>
      <c r="B1909" s="408" t="s">
        <v>6310</v>
      </c>
      <c r="C1909" s="111">
        <v>0.1583285633</v>
      </c>
      <c r="D1909" s="4" t="s">
        <v>1093</v>
      </c>
      <c r="E1909" s="335">
        <v>8239</v>
      </c>
      <c r="F1909" s="385">
        <v>4.993272E-4</v>
      </c>
      <c r="G1909" s="4" t="s">
        <v>1093</v>
      </c>
      <c r="H1909" s="99">
        <v>-0.18570863800000001</v>
      </c>
      <c r="I1909" s="217">
        <v>8.5899109999999996E-4</v>
      </c>
    </row>
    <row r="1910" spans="1:9" ht="33.75" customHeight="1" x14ac:dyDescent="0.2">
      <c r="A1910" s="94" t="s">
        <v>3025</v>
      </c>
      <c r="B1910" s="408" t="s">
        <v>6311</v>
      </c>
      <c r="C1910" s="111">
        <v>-9.1216881E-2</v>
      </c>
      <c r="D1910" s="4" t="s">
        <v>1093</v>
      </c>
      <c r="E1910" s="335">
        <v>18366</v>
      </c>
      <c r="F1910" s="385">
        <v>1.1130770999999999E-3</v>
      </c>
      <c r="G1910" s="4" t="s">
        <v>1093</v>
      </c>
      <c r="H1910" s="99">
        <v>-0.20438398899999999</v>
      </c>
      <c r="I1910" s="217">
        <v>2.1568492999999998E-3</v>
      </c>
    </row>
    <row r="1911" spans="1:9" ht="33.75" customHeight="1" x14ac:dyDescent="0.2">
      <c r="A1911" s="94" t="s">
        <v>3026</v>
      </c>
      <c r="B1911" s="408" t="s">
        <v>6312</v>
      </c>
      <c r="C1911" s="111">
        <v>-7.3126963000000003E-2</v>
      </c>
      <c r="D1911" s="4" t="s">
        <v>1093</v>
      </c>
      <c r="E1911" s="335">
        <v>1735</v>
      </c>
      <c r="F1911" s="385">
        <v>1.0515019999999999E-4</v>
      </c>
      <c r="G1911" s="4" t="s">
        <v>1093</v>
      </c>
      <c r="H1911" s="99">
        <v>-0.16021297200000001</v>
      </c>
      <c r="I1911" s="217">
        <v>1.5131770000000001E-4</v>
      </c>
    </row>
    <row r="1912" spans="1:9" ht="33.75" customHeight="1" x14ac:dyDescent="0.2">
      <c r="A1912" s="94" t="s">
        <v>3027</v>
      </c>
      <c r="B1912" s="408" t="s">
        <v>6313</v>
      </c>
      <c r="C1912" s="111">
        <v>-9.6153850000000006E-3</v>
      </c>
      <c r="D1912" s="4" t="s">
        <v>1093</v>
      </c>
      <c r="E1912" s="335">
        <v>463</v>
      </c>
      <c r="F1912" s="385">
        <v>2.80603E-5</v>
      </c>
      <c r="G1912" s="4" t="s">
        <v>1093</v>
      </c>
      <c r="H1912" s="99">
        <v>-0.250809061</v>
      </c>
      <c r="I1912" s="217">
        <v>7.0858800000000007E-5</v>
      </c>
    </row>
    <row r="1913" spans="1:9" ht="45" customHeight="1" x14ac:dyDescent="0.2">
      <c r="A1913" s="94" t="s">
        <v>3028</v>
      </c>
      <c r="B1913" s="408" t="s">
        <v>6314</v>
      </c>
      <c r="C1913" s="111">
        <v>-0.19354838699999999</v>
      </c>
      <c r="D1913" s="4" t="s">
        <v>1093</v>
      </c>
      <c r="E1913" s="335">
        <v>145</v>
      </c>
      <c r="F1913" s="385">
        <v>8.7877701000000003E-6</v>
      </c>
      <c r="G1913" s="4" t="s">
        <v>1093</v>
      </c>
      <c r="H1913" s="99">
        <v>-3.3333333E-2</v>
      </c>
      <c r="I1913" s="217">
        <v>2.2857664999999998E-6</v>
      </c>
    </row>
    <row r="1914" spans="1:9" ht="22.5" customHeight="1" x14ac:dyDescent="0.2">
      <c r="A1914" s="94" t="s">
        <v>3029</v>
      </c>
      <c r="B1914" s="408" t="s">
        <v>6315</v>
      </c>
      <c r="C1914" s="111">
        <v>0.1660758323</v>
      </c>
      <c r="D1914" s="4" t="s">
        <v>1093</v>
      </c>
      <c r="E1914" s="335">
        <v>13961</v>
      </c>
      <c r="F1914" s="385">
        <v>8.4611080000000002E-4</v>
      </c>
      <c r="G1914" s="4" t="s">
        <v>1093</v>
      </c>
      <c r="H1914" s="99">
        <v>-7.7324697999999997E-2</v>
      </c>
      <c r="I1914" s="217">
        <v>5.3486940000000002E-4</v>
      </c>
    </row>
    <row r="1915" spans="1:9" ht="22.5" customHeight="1" x14ac:dyDescent="0.2">
      <c r="A1915" s="94" t="s">
        <v>3030</v>
      </c>
      <c r="B1915" s="408" t="s">
        <v>6316</v>
      </c>
      <c r="C1915" s="111">
        <v>-5.0763181999999997E-2</v>
      </c>
      <c r="D1915" s="4" t="s">
        <v>1093</v>
      </c>
      <c r="E1915" s="335">
        <v>6566</v>
      </c>
      <c r="F1915" s="385">
        <v>3.9793450000000002E-4</v>
      </c>
      <c r="G1915" s="4" t="s">
        <v>1093</v>
      </c>
      <c r="H1915" s="99">
        <v>-0.20014618100000001</v>
      </c>
      <c r="I1915" s="217">
        <v>7.511029E-4</v>
      </c>
    </row>
    <row r="1916" spans="1:9" ht="22.5" customHeight="1" x14ac:dyDescent="0.2">
      <c r="A1916" s="94" t="s">
        <v>3031</v>
      </c>
      <c r="B1916" s="408" t="s">
        <v>6317</v>
      </c>
      <c r="C1916" s="111">
        <v>8.2774049200000005E-2</v>
      </c>
      <c r="D1916" s="4" t="s">
        <v>1093</v>
      </c>
      <c r="E1916" s="335">
        <v>425</v>
      </c>
      <c r="F1916" s="385">
        <v>2.5757300000000002E-5</v>
      </c>
      <c r="G1916" s="4" t="s">
        <v>1093</v>
      </c>
      <c r="H1916" s="99">
        <v>-0.121900826</v>
      </c>
      <c r="I1916" s="217">
        <v>2.6971999999999999E-5</v>
      </c>
    </row>
    <row r="1917" spans="1:9" ht="22.5" customHeight="1" x14ac:dyDescent="0.2">
      <c r="A1917" s="94" t="s">
        <v>3032</v>
      </c>
      <c r="B1917" s="408" t="s">
        <v>6318</v>
      </c>
      <c r="C1917" s="111">
        <v>-4.3103448000000003E-2</v>
      </c>
      <c r="D1917" s="4" t="s">
        <v>1093</v>
      </c>
      <c r="E1917" s="335">
        <v>188</v>
      </c>
      <c r="F1917" s="385">
        <v>1.1393799999999999E-5</v>
      </c>
      <c r="G1917" s="4" t="s">
        <v>1093</v>
      </c>
      <c r="H1917" s="99">
        <v>-0.15315315299999999</v>
      </c>
      <c r="I1917" s="217">
        <v>1.5543200000000001E-5</v>
      </c>
    </row>
    <row r="1918" spans="1:9" ht="22.5" customHeight="1" x14ac:dyDescent="0.2">
      <c r="A1918" s="94" t="s">
        <v>3033</v>
      </c>
      <c r="B1918" s="408" t="s">
        <v>6319</v>
      </c>
      <c r="C1918" s="111">
        <v>-9.2592590000000006E-3</v>
      </c>
      <c r="D1918" s="4" t="s">
        <v>1093</v>
      </c>
      <c r="E1918" s="335">
        <v>96</v>
      </c>
      <c r="F1918" s="385">
        <v>5.8181099000000002E-6</v>
      </c>
      <c r="G1918" s="4" t="s">
        <v>1093</v>
      </c>
      <c r="H1918" s="99">
        <v>-0.10280373800000001</v>
      </c>
      <c r="I1918" s="217">
        <v>5.0286863999999996E-6</v>
      </c>
    </row>
    <row r="1919" spans="1:9" ht="22.5" customHeight="1" x14ac:dyDescent="0.2">
      <c r="A1919" s="94" t="s">
        <v>3034</v>
      </c>
      <c r="B1919" s="408" t="s">
        <v>6320</v>
      </c>
      <c r="C1919" s="111">
        <v>2.8002077699999999E-2</v>
      </c>
      <c r="D1919" s="4" t="s">
        <v>1093</v>
      </c>
      <c r="E1919" s="335">
        <v>18505</v>
      </c>
      <c r="F1919" s="385">
        <v>1.1215012999999999E-3</v>
      </c>
      <c r="G1919" s="4" t="s">
        <v>1093</v>
      </c>
      <c r="H1919" s="99">
        <v>-0.14997703300000001</v>
      </c>
      <c r="I1919" s="217">
        <v>1.4926055000000001E-3</v>
      </c>
    </row>
    <row r="1920" spans="1:9" ht="22.5" customHeight="1" x14ac:dyDescent="0.2">
      <c r="A1920" s="94" t="s">
        <v>3035</v>
      </c>
      <c r="B1920" s="408" t="s">
        <v>6321</v>
      </c>
      <c r="C1920" s="111">
        <v>1.24847747E-2</v>
      </c>
      <c r="D1920" s="4" t="s">
        <v>1093</v>
      </c>
      <c r="E1920" s="335">
        <v>2756</v>
      </c>
      <c r="F1920" s="385">
        <v>1.6702819999999999E-4</v>
      </c>
      <c r="G1920" s="4" t="s">
        <v>1093</v>
      </c>
      <c r="H1920" s="99">
        <v>-0.17112782000000001</v>
      </c>
      <c r="I1920" s="217">
        <v>2.6012019999999998E-4</v>
      </c>
    </row>
    <row r="1921" spans="1:9" ht="22.5" customHeight="1" x14ac:dyDescent="0.2">
      <c r="A1921" s="94" t="s">
        <v>3036</v>
      </c>
      <c r="B1921" s="408" t="s">
        <v>6322</v>
      </c>
      <c r="C1921" s="111">
        <v>-3.5269710000000003E-2</v>
      </c>
      <c r="D1921" s="4" t="s">
        <v>1093</v>
      </c>
      <c r="E1921" s="335">
        <v>413</v>
      </c>
      <c r="F1921" s="385">
        <v>2.5029999999999999E-5</v>
      </c>
      <c r="G1921" s="4" t="s">
        <v>1093</v>
      </c>
      <c r="H1921" s="99">
        <v>-0.11182795700000001</v>
      </c>
      <c r="I1921" s="217">
        <v>2.3771999999999999E-5</v>
      </c>
    </row>
    <row r="1922" spans="1:9" ht="22.5" customHeight="1" x14ac:dyDescent="0.2">
      <c r="A1922" s="94" t="s">
        <v>3037</v>
      </c>
      <c r="B1922" s="408" t="s">
        <v>6323</v>
      </c>
      <c r="C1922" s="111">
        <v>6.8548387099999997E-2</v>
      </c>
      <c r="D1922" s="4" t="s">
        <v>1093</v>
      </c>
      <c r="E1922" s="335">
        <v>230</v>
      </c>
      <c r="F1922" s="385">
        <v>1.39392E-5</v>
      </c>
      <c r="G1922" s="4" t="s">
        <v>1093</v>
      </c>
      <c r="H1922" s="99">
        <v>-0.132075472</v>
      </c>
      <c r="I1922" s="217">
        <v>1.60004E-5</v>
      </c>
    </row>
    <row r="1923" spans="1:9" ht="22.5" customHeight="1" x14ac:dyDescent="0.2">
      <c r="A1923" s="94" t="s">
        <v>3038</v>
      </c>
      <c r="B1923" s="408" t="s">
        <v>6324</v>
      </c>
      <c r="C1923" s="111">
        <v>0.52380952380000001</v>
      </c>
      <c r="D1923" s="4" t="s">
        <v>1093</v>
      </c>
      <c r="E1923" s="335">
        <v>92</v>
      </c>
      <c r="F1923" s="385">
        <v>5.5756886E-6</v>
      </c>
      <c r="G1923" s="4" t="s">
        <v>1093</v>
      </c>
      <c r="H1923" s="99">
        <v>-0.28125</v>
      </c>
      <c r="I1923" s="217">
        <v>1.64575E-5</v>
      </c>
    </row>
    <row r="1924" spans="1:9" ht="22.5" customHeight="1" x14ac:dyDescent="0.2">
      <c r="A1924" s="94" t="s">
        <v>3039</v>
      </c>
      <c r="B1924" s="408" t="s">
        <v>6325</v>
      </c>
      <c r="C1924" s="111">
        <v>6.3039723699999994E-2</v>
      </c>
      <c r="D1924" s="4" t="s">
        <v>1093</v>
      </c>
      <c r="E1924" s="335">
        <v>3018</v>
      </c>
      <c r="F1924" s="385">
        <v>1.8290679999999999E-4</v>
      </c>
      <c r="G1924" s="4" t="s">
        <v>1093</v>
      </c>
      <c r="H1924" s="99">
        <v>-0.18277822899999999</v>
      </c>
      <c r="I1924" s="217">
        <v>3.0857850000000001E-4</v>
      </c>
    </row>
    <row r="1925" spans="1:9" ht="22.5" customHeight="1" x14ac:dyDescent="0.2">
      <c r="A1925" s="94" t="s">
        <v>3040</v>
      </c>
      <c r="B1925" s="408" t="s">
        <v>6326</v>
      </c>
      <c r="C1925" s="111">
        <v>-0.17051070800000001</v>
      </c>
      <c r="D1925" s="4" t="s">
        <v>1093</v>
      </c>
      <c r="E1925" s="335">
        <v>1131</v>
      </c>
      <c r="F1925" s="385">
        <v>6.8544600000000001E-5</v>
      </c>
      <c r="G1925" s="4" t="s">
        <v>1093</v>
      </c>
      <c r="H1925" s="99">
        <v>-0.438430983</v>
      </c>
      <c r="I1925" s="217">
        <v>4.0366639999999998E-4</v>
      </c>
    </row>
    <row r="1926" spans="1:9" ht="22.5" customHeight="1" x14ac:dyDescent="0.2">
      <c r="A1926" s="94" t="s">
        <v>3041</v>
      </c>
      <c r="B1926" s="408" t="s">
        <v>6327</v>
      </c>
      <c r="C1926" s="111">
        <v>-0.178571429</v>
      </c>
      <c r="D1926" s="4" t="s">
        <v>1093</v>
      </c>
      <c r="E1926" s="335" t="s">
        <v>6906</v>
      </c>
      <c r="F1926" s="385">
        <v>3.6363186999999999E-7</v>
      </c>
      <c r="G1926" s="4" t="s">
        <v>1093</v>
      </c>
      <c r="H1926" s="99">
        <v>-0.73913043499999997</v>
      </c>
      <c r="I1926" s="217">
        <v>7.7716061999999999E-6</v>
      </c>
    </row>
    <row r="1927" spans="1:9" ht="22.5" customHeight="1" x14ac:dyDescent="0.2">
      <c r="A1927" s="94" t="s">
        <v>3042</v>
      </c>
      <c r="B1927" s="408" t="s">
        <v>6328</v>
      </c>
      <c r="C1927" s="111">
        <v>-0.625</v>
      </c>
      <c r="D1927" s="4" t="s">
        <v>1093</v>
      </c>
      <c r="E1927" s="335" t="s">
        <v>6906</v>
      </c>
      <c r="F1927" s="385">
        <v>3.0302656E-7</v>
      </c>
      <c r="G1927" s="4" t="s">
        <v>1093</v>
      </c>
      <c r="H1927" s="99">
        <v>0.66666666669999997</v>
      </c>
      <c r="I1927" s="217">
        <v>-9.1430659999999999E-7</v>
      </c>
    </row>
    <row r="1928" spans="1:9" ht="22.5" customHeight="1" x14ac:dyDescent="0.2">
      <c r="A1928" s="94" t="s">
        <v>3043</v>
      </c>
      <c r="B1928" s="408" t="s">
        <v>6329</v>
      </c>
      <c r="C1928" s="111">
        <v>-0.66666666699999999</v>
      </c>
      <c r="D1928" s="4" t="s">
        <v>1093</v>
      </c>
      <c r="E1928" s="335" t="s">
        <v>6906</v>
      </c>
      <c r="F1928" s="385">
        <v>6.0605310999999996E-8</v>
      </c>
      <c r="G1928" s="4" t="s">
        <v>1093</v>
      </c>
      <c r="H1928" s="99">
        <v>0</v>
      </c>
      <c r="I1928" s="217">
        <v>0</v>
      </c>
    </row>
    <row r="1929" spans="1:9" ht="22.5" customHeight="1" x14ac:dyDescent="0.2">
      <c r="A1929" s="94" t="s">
        <v>3044</v>
      </c>
      <c r="B1929" s="408" t="s">
        <v>6330</v>
      </c>
      <c r="C1929" s="111">
        <v>2.2800748700000002E-2</v>
      </c>
      <c r="D1929" s="4" t="s">
        <v>1093</v>
      </c>
      <c r="E1929" s="335">
        <v>11979</v>
      </c>
      <c r="F1929" s="385">
        <v>7.2599100000000005E-4</v>
      </c>
      <c r="G1929" s="4" t="s">
        <v>1093</v>
      </c>
      <c r="H1929" s="99">
        <v>-0.33571785100000001</v>
      </c>
      <c r="I1929" s="217">
        <v>2.7676061000000002E-3</v>
      </c>
    </row>
    <row r="1930" spans="1:9" ht="22.5" customHeight="1" x14ac:dyDescent="0.2">
      <c r="A1930" s="94" t="s">
        <v>3045</v>
      </c>
      <c r="B1930" s="408" t="s">
        <v>6331</v>
      </c>
      <c r="C1930" s="111">
        <v>-0.100917431</v>
      </c>
      <c r="D1930" s="4" t="s">
        <v>1093</v>
      </c>
      <c r="E1930" s="335">
        <v>488</v>
      </c>
      <c r="F1930" s="385">
        <v>2.9575400000000001E-5</v>
      </c>
      <c r="G1930" s="4" t="s">
        <v>1093</v>
      </c>
      <c r="H1930" s="99">
        <v>-0.17006802700000001</v>
      </c>
      <c r="I1930" s="217">
        <v>4.5715299999999999E-5</v>
      </c>
    </row>
    <row r="1931" spans="1:9" ht="22.5" customHeight="1" x14ac:dyDescent="0.2">
      <c r="A1931" s="94" t="s">
        <v>3046</v>
      </c>
      <c r="B1931" s="408" t="s">
        <v>6332</v>
      </c>
      <c r="C1931" s="111">
        <v>-0.28571428599999998</v>
      </c>
      <c r="D1931" s="4" t="s">
        <v>1093</v>
      </c>
      <c r="E1931" s="335">
        <v>24</v>
      </c>
      <c r="F1931" s="385">
        <v>1.4545275E-6</v>
      </c>
      <c r="G1931" s="4" t="s">
        <v>1093</v>
      </c>
      <c r="H1931" s="99">
        <v>0.2</v>
      </c>
      <c r="I1931" s="217">
        <v>-1.8286130000000001E-6</v>
      </c>
    </row>
    <row r="1932" spans="1:9" ht="22.5" customHeight="1" x14ac:dyDescent="0.2">
      <c r="A1932" s="94" t="s">
        <v>3047</v>
      </c>
      <c r="B1932" s="408" t="s">
        <v>6333</v>
      </c>
      <c r="C1932" s="111">
        <v>5.5555555600000001E-2</v>
      </c>
      <c r="D1932" s="4" t="s">
        <v>1093</v>
      </c>
      <c r="E1932" s="335">
        <v>11</v>
      </c>
      <c r="F1932" s="385">
        <v>6.6665841999999995E-7</v>
      </c>
      <c r="G1932" s="4" t="s">
        <v>1093</v>
      </c>
      <c r="H1932" s="99">
        <v>-0.42105263199999998</v>
      </c>
      <c r="I1932" s="217">
        <v>3.6572264999999999E-6</v>
      </c>
    </row>
    <row r="1933" spans="1:9" ht="22.5" customHeight="1" x14ac:dyDescent="0.2">
      <c r="A1933" s="94" t="s">
        <v>3048</v>
      </c>
      <c r="B1933" s="408" t="s">
        <v>6334</v>
      </c>
      <c r="C1933" s="111">
        <v>-0.4</v>
      </c>
      <c r="D1933" s="4" t="s">
        <v>1093</v>
      </c>
      <c r="E1933" s="335" t="s">
        <v>6906</v>
      </c>
      <c r="F1933" s="385">
        <v>6.0605310999999996E-7</v>
      </c>
      <c r="G1933" s="4" t="s">
        <v>1093</v>
      </c>
      <c r="H1933" s="99">
        <v>0.11111111110000001</v>
      </c>
      <c r="I1933" s="217">
        <v>-4.5715329999999999E-7</v>
      </c>
    </row>
    <row r="1934" spans="1:9" ht="22.5" customHeight="1" x14ac:dyDescent="0.2">
      <c r="A1934" s="94" t="s">
        <v>3049</v>
      </c>
      <c r="B1934" s="408" t="s">
        <v>6335</v>
      </c>
      <c r="C1934" s="111">
        <v>2.4458342599999999E-2</v>
      </c>
      <c r="D1934" s="4" t="s">
        <v>1093</v>
      </c>
      <c r="E1934" s="335">
        <v>8315</v>
      </c>
      <c r="F1934" s="385">
        <v>5.0393319999999999E-4</v>
      </c>
      <c r="G1934" s="4" t="s">
        <v>1093</v>
      </c>
      <c r="H1934" s="99">
        <v>-9.3535376000000003E-2</v>
      </c>
      <c r="I1934" s="217">
        <v>3.9223749999999999E-4</v>
      </c>
    </row>
    <row r="1935" spans="1:9" ht="22.5" customHeight="1" x14ac:dyDescent="0.2">
      <c r="A1935" s="94" t="s">
        <v>2970</v>
      </c>
      <c r="B1935" s="408" t="s">
        <v>6261</v>
      </c>
      <c r="C1935" s="111">
        <v>-4.2153588999999998E-2</v>
      </c>
      <c r="D1935" s="4" t="s">
        <v>1093</v>
      </c>
      <c r="E1935" s="335">
        <v>1791</v>
      </c>
      <c r="F1935" s="385">
        <v>1.085441E-4</v>
      </c>
      <c r="G1935" s="4" t="s">
        <v>1093</v>
      </c>
      <c r="H1935" s="99">
        <v>-0.219607843</v>
      </c>
      <c r="I1935" s="217">
        <v>2.3040530000000001E-4</v>
      </c>
    </row>
    <row r="1936" spans="1:9" ht="22.5" customHeight="1" x14ac:dyDescent="0.2">
      <c r="A1936" s="94" t="s">
        <v>2971</v>
      </c>
      <c r="B1936" s="408" t="s">
        <v>6262</v>
      </c>
      <c r="C1936" s="111">
        <v>-0.134146341</v>
      </c>
      <c r="D1936" s="4" t="s">
        <v>1093</v>
      </c>
      <c r="E1936" s="335">
        <v>85</v>
      </c>
      <c r="F1936" s="385">
        <v>5.1514515000000004E-6</v>
      </c>
      <c r="G1936" s="4" t="s">
        <v>1093</v>
      </c>
      <c r="H1936" s="99">
        <v>0.1971830986</v>
      </c>
      <c r="I1936" s="217">
        <v>-6.4001459999999999E-6</v>
      </c>
    </row>
    <row r="1937" spans="1:9" ht="22.5" customHeight="1" x14ac:dyDescent="0.2">
      <c r="A1937" s="94" t="s">
        <v>2972</v>
      </c>
      <c r="B1937" s="408" t="s">
        <v>6263</v>
      </c>
      <c r="C1937" s="111">
        <v>-0.2</v>
      </c>
      <c r="D1937" s="4" t="s">
        <v>1093</v>
      </c>
      <c r="E1937" s="335">
        <v>24</v>
      </c>
      <c r="F1937" s="385">
        <v>1.4545275E-6</v>
      </c>
      <c r="G1937" s="4" t="s">
        <v>1093</v>
      </c>
      <c r="H1937" s="99">
        <v>0.2</v>
      </c>
      <c r="I1937" s="217">
        <v>-1.8286130000000001E-6</v>
      </c>
    </row>
    <row r="1938" spans="1:9" ht="22.5" customHeight="1" x14ac:dyDescent="0.2">
      <c r="A1938" s="94" t="s">
        <v>2973</v>
      </c>
      <c r="B1938" s="408" t="s">
        <v>6264</v>
      </c>
      <c r="C1938" s="111">
        <v>0.125</v>
      </c>
      <c r="D1938" s="4" t="s">
        <v>1093</v>
      </c>
      <c r="E1938" s="335" t="s">
        <v>6906</v>
      </c>
      <c r="F1938" s="385">
        <v>4.2423717999999998E-7</v>
      </c>
      <c r="G1938" s="4" t="s">
        <v>1093</v>
      </c>
      <c r="H1938" s="99">
        <v>-0.222222222</v>
      </c>
      <c r="I1938" s="217">
        <v>9.1430661000000002E-7</v>
      </c>
    </row>
    <row r="1939" spans="1:9" ht="22.5" customHeight="1" x14ac:dyDescent="0.2">
      <c r="A1939" s="94" t="s">
        <v>3050</v>
      </c>
      <c r="B1939" s="408" t="e">
        <v>#N/A</v>
      </c>
      <c r="C1939" s="111">
        <v>-5.6513880000000002E-3</v>
      </c>
      <c r="D1939" s="4" t="s">
        <v>1093</v>
      </c>
      <c r="E1939" s="335">
        <v>26577</v>
      </c>
      <c r="F1939" s="385">
        <v>1.6107074E-3</v>
      </c>
      <c r="G1939" s="4" t="s">
        <v>1093</v>
      </c>
      <c r="H1939" s="99">
        <v>-0.121798896</v>
      </c>
      <c r="I1939" s="217">
        <v>1.6850671E-3</v>
      </c>
    </row>
    <row r="1940" spans="1:9" ht="22.5" customHeight="1" x14ac:dyDescent="0.2">
      <c r="A1940" s="94" t="s">
        <v>3051</v>
      </c>
      <c r="B1940" s="408" t="s">
        <v>6336</v>
      </c>
      <c r="C1940" s="111">
        <v>-5.1166290000000003E-2</v>
      </c>
      <c r="D1940" s="4" t="s">
        <v>1093</v>
      </c>
      <c r="E1940" s="335">
        <v>958</v>
      </c>
      <c r="F1940" s="385">
        <v>5.8059900000000003E-5</v>
      </c>
      <c r="G1940" s="4" t="s">
        <v>1093</v>
      </c>
      <c r="H1940" s="99">
        <v>-0.24028548799999999</v>
      </c>
      <c r="I1940" s="217">
        <v>1.3851750000000001E-4</v>
      </c>
    </row>
    <row r="1941" spans="1:9" ht="22.5" customHeight="1" x14ac:dyDescent="0.2">
      <c r="A1941" s="94" t="s">
        <v>3052</v>
      </c>
      <c r="B1941" s="408" t="s">
        <v>6337</v>
      </c>
      <c r="C1941" s="111">
        <v>-5.8708409999999999E-3</v>
      </c>
      <c r="D1941" s="4" t="s">
        <v>1093</v>
      </c>
      <c r="E1941" s="335">
        <v>448</v>
      </c>
      <c r="F1941" s="385">
        <v>2.7151199999999998E-5</v>
      </c>
      <c r="G1941" s="4" t="s">
        <v>1093</v>
      </c>
      <c r="H1941" s="99">
        <v>-0.11811023599999999</v>
      </c>
      <c r="I1941" s="217">
        <v>2.7429200000000002E-5</v>
      </c>
    </row>
    <row r="1942" spans="1:9" ht="22.5" customHeight="1" x14ac:dyDescent="0.2">
      <c r="A1942" s="94" t="s">
        <v>3053</v>
      </c>
      <c r="B1942" s="408" t="s">
        <v>6338</v>
      </c>
      <c r="C1942" s="111">
        <v>-2.8490030000000001E-3</v>
      </c>
      <c r="D1942" s="4" t="s">
        <v>1093</v>
      </c>
      <c r="E1942" s="335">
        <v>291</v>
      </c>
      <c r="F1942" s="385">
        <v>1.7636099999999999E-5</v>
      </c>
      <c r="G1942" s="4" t="s">
        <v>1093</v>
      </c>
      <c r="H1942" s="99">
        <v>-0.16857142899999999</v>
      </c>
      <c r="I1942" s="217">
        <v>2.6971999999999999E-5</v>
      </c>
    </row>
    <row r="1943" spans="1:9" ht="22.5" customHeight="1" x14ac:dyDescent="0.2">
      <c r="A1943" s="94" t="s">
        <v>3054</v>
      </c>
      <c r="B1943" s="408" t="s">
        <v>6339</v>
      </c>
      <c r="C1943" s="111">
        <v>0.15591397849999999</v>
      </c>
      <c r="D1943" s="4" t="s">
        <v>1093</v>
      </c>
      <c r="E1943" s="335">
        <v>164</v>
      </c>
      <c r="F1943" s="385">
        <v>9.9392711000000005E-6</v>
      </c>
      <c r="G1943" s="4" t="s">
        <v>1093</v>
      </c>
      <c r="H1943" s="99">
        <v>-0.23720930200000001</v>
      </c>
      <c r="I1943" s="217">
        <v>2.3314799999999999E-5</v>
      </c>
    </row>
    <row r="1944" spans="1:9" ht="33.75" customHeight="1" x14ac:dyDescent="0.2">
      <c r="A1944" s="94" t="s">
        <v>3055</v>
      </c>
      <c r="B1944" s="408" t="s">
        <v>6340</v>
      </c>
      <c r="C1944" s="111">
        <v>8.6646279300000004E-2</v>
      </c>
      <c r="D1944" s="4" t="s">
        <v>1093</v>
      </c>
      <c r="E1944" s="335">
        <v>1819</v>
      </c>
      <c r="F1944" s="385">
        <v>1.102411E-4</v>
      </c>
      <c r="G1944" s="4" t="s">
        <v>1093</v>
      </c>
      <c r="H1944" s="99">
        <v>-0.14681050700000001</v>
      </c>
      <c r="I1944" s="217">
        <v>1.43089E-4</v>
      </c>
    </row>
    <row r="1945" spans="1:9" ht="33.75" customHeight="1" x14ac:dyDescent="0.2">
      <c r="A1945" s="94" t="s">
        <v>3056</v>
      </c>
      <c r="B1945" s="408" t="s">
        <v>6341</v>
      </c>
      <c r="C1945" s="111">
        <v>-2.9290690000000001E-2</v>
      </c>
      <c r="D1945" s="4" t="s">
        <v>1093</v>
      </c>
      <c r="E1945" s="335">
        <v>6112</v>
      </c>
      <c r="F1945" s="385">
        <v>3.704197E-4</v>
      </c>
      <c r="G1945" s="4" t="s">
        <v>1093</v>
      </c>
      <c r="H1945" s="99">
        <v>-3.0990050000000002E-3</v>
      </c>
      <c r="I1945" s="217">
        <v>8.6859128E-6</v>
      </c>
    </row>
    <row r="1946" spans="1:9" ht="33.75" customHeight="1" x14ac:dyDescent="0.2">
      <c r="A1946" s="94" t="s">
        <v>3057</v>
      </c>
      <c r="B1946" s="408" t="s">
        <v>6342</v>
      </c>
      <c r="C1946" s="111">
        <v>-4.8314308E-2</v>
      </c>
      <c r="D1946" s="4" t="s">
        <v>1093</v>
      </c>
      <c r="E1946" s="335">
        <v>3398</v>
      </c>
      <c r="F1946" s="385">
        <v>2.0593679999999999E-4</v>
      </c>
      <c r="G1946" s="4" t="s">
        <v>1093</v>
      </c>
      <c r="H1946" s="99">
        <v>-5.2161785000000002E-2</v>
      </c>
      <c r="I1946" s="217">
        <v>8.5487699999999998E-5</v>
      </c>
    </row>
    <row r="1947" spans="1:9" ht="33.75" customHeight="1" x14ac:dyDescent="0.2">
      <c r="A1947" s="94" t="s">
        <v>3058</v>
      </c>
      <c r="B1947" s="408" t="s">
        <v>6343</v>
      </c>
      <c r="C1947" s="111">
        <v>-7.5297225999999995E-2</v>
      </c>
      <c r="D1947" s="4" t="s">
        <v>1093</v>
      </c>
      <c r="E1947" s="335">
        <v>1330</v>
      </c>
      <c r="F1947" s="385">
        <v>8.0605099999999998E-5</v>
      </c>
      <c r="G1947" s="4" t="s">
        <v>1093</v>
      </c>
      <c r="H1947" s="99">
        <v>-0.05</v>
      </c>
      <c r="I1947" s="217">
        <v>3.20007E-5</v>
      </c>
    </row>
    <row r="1948" spans="1:9" ht="33.75" customHeight="1" x14ac:dyDescent="0.2">
      <c r="A1948" s="94" t="s">
        <v>3059</v>
      </c>
      <c r="B1948" s="408" t="s">
        <v>6344</v>
      </c>
      <c r="C1948" s="111">
        <v>1.8348624E-3</v>
      </c>
      <c r="D1948" s="4" t="s">
        <v>1093</v>
      </c>
      <c r="E1948" s="335">
        <v>473</v>
      </c>
      <c r="F1948" s="385">
        <v>2.86663E-5</v>
      </c>
      <c r="G1948" s="4" t="s">
        <v>1093</v>
      </c>
      <c r="H1948" s="99">
        <v>-0.13369963400000001</v>
      </c>
      <c r="I1948" s="217">
        <v>3.3372199999999999E-5</v>
      </c>
    </row>
    <row r="1949" spans="1:9" ht="33.75" customHeight="1" x14ac:dyDescent="0.2">
      <c r="A1949" s="94" t="s">
        <v>3060</v>
      </c>
      <c r="B1949" s="408" t="s">
        <v>6345</v>
      </c>
      <c r="C1949" s="111">
        <v>-2.4086709999999998E-3</v>
      </c>
      <c r="D1949" s="4" t="s">
        <v>1093</v>
      </c>
      <c r="E1949" s="335">
        <v>6424</v>
      </c>
      <c r="F1949" s="385">
        <v>3.8932849999999999E-4</v>
      </c>
      <c r="G1949" s="4" t="s">
        <v>1093</v>
      </c>
      <c r="H1949" s="99">
        <v>-0.13829644499999999</v>
      </c>
      <c r="I1949" s="217">
        <v>4.7132510000000001E-4</v>
      </c>
    </row>
    <row r="1950" spans="1:9" ht="33.75" customHeight="1" x14ac:dyDescent="0.2">
      <c r="A1950" s="94" t="s">
        <v>3061</v>
      </c>
      <c r="B1950" s="408" t="s">
        <v>6346</v>
      </c>
      <c r="C1950" s="111">
        <v>1.01214575E-2</v>
      </c>
      <c r="D1950" s="4" t="s">
        <v>1093</v>
      </c>
      <c r="E1950" s="335">
        <v>1131</v>
      </c>
      <c r="F1950" s="385">
        <v>6.8544600000000001E-5</v>
      </c>
      <c r="G1950" s="4" t="s">
        <v>1093</v>
      </c>
      <c r="H1950" s="99">
        <v>-0.244488978</v>
      </c>
      <c r="I1950" s="217">
        <v>1.6731809999999999E-4</v>
      </c>
    </row>
    <row r="1951" spans="1:9" ht="33.75" customHeight="1" x14ac:dyDescent="0.2">
      <c r="A1951" s="94" t="s">
        <v>3062</v>
      </c>
      <c r="B1951" s="408" t="s">
        <v>6347</v>
      </c>
      <c r="C1951" s="111">
        <v>-0.14697406299999999</v>
      </c>
      <c r="D1951" s="4" t="s">
        <v>1093</v>
      </c>
      <c r="E1951" s="335">
        <v>270</v>
      </c>
      <c r="F1951" s="385">
        <v>1.63634E-5</v>
      </c>
      <c r="G1951" s="4" t="s">
        <v>1093</v>
      </c>
      <c r="H1951" s="99">
        <v>-8.7837838000000001E-2</v>
      </c>
      <c r="I1951" s="217">
        <v>1.1885999999999999E-5</v>
      </c>
    </row>
    <row r="1952" spans="1:9" ht="33.75" x14ac:dyDescent="0.2">
      <c r="A1952" s="94" t="s">
        <v>3063</v>
      </c>
      <c r="B1952" s="408" t="s">
        <v>6348</v>
      </c>
      <c r="C1952" s="111">
        <v>4.9504950499999999E-2</v>
      </c>
      <c r="D1952" s="4" t="s">
        <v>1093</v>
      </c>
      <c r="E1952" s="335">
        <v>78</v>
      </c>
      <c r="F1952" s="385">
        <v>4.7272143E-6</v>
      </c>
      <c r="G1952" s="4" t="s">
        <v>1093</v>
      </c>
      <c r="H1952" s="99">
        <v>-0.26415094300000003</v>
      </c>
      <c r="I1952" s="217">
        <v>1.28003E-5</v>
      </c>
    </row>
    <row r="1953" spans="1:9" x14ac:dyDescent="0.2">
      <c r="A1953" s="94" t="s">
        <v>3064</v>
      </c>
      <c r="B1953" s="408" t="s">
        <v>4319</v>
      </c>
      <c r="C1953" s="111">
        <v>2.1153641399999999E-2</v>
      </c>
      <c r="D1953" s="4" t="s">
        <v>1093</v>
      </c>
      <c r="E1953" s="335">
        <v>48089</v>
      </c>
      <c r="F1953" s="385">
        <v>2.9144487999999999E-3</v>
      </c>
      <c r="G1953" s="4" t="s">
        <v>1093</v>
      </c>
      <c r="H1953" s="99">
        <v>-0.28383570600000002</v>
      </c>
      <c r="I1953" s="217">
        <v>8.7128849000000005E-3</v>
      </c>
    </row>
    <row r="1954" spans="1:9" x14ac:dyDescent="0.2">
      <c r="A1954" s="94" t="s">
        <v>3065</v>
      </c>
      <c r="B1954" s="408" t="s">
        <v>6349</v>
      </c>
      <c r="C1954" s="111">
        <v>-0.162509082</v>
      </c>
      <c r="D1954" s="4" t="s">
        <v>1093</v>
      </c>
      <c r="E1954" s="335">
        <v>4013</v>
      </c>
      <c r="F1954" s="385">
        <v>2.4320909999999999E-4</v>
      </c>
      <c r="G1954" s="4" t="s">
        <v>1093</v>
      </c>
      <c r="H1954" s="99">
        <v>-0.41975130100000002</v>
      </c>
      <c r="I1954" s="217">
        <v>1.3271159999999999E-3</v>
      </c>
    </row>
    <row r="1955" spans="1:9" x14ac:dyDescent="0.2">
      <c r="A1955" s="94" t="s">
        <v>3066</v>
      </c>
      <c r="B1955" s="408" t="s">
        <v>6350</v>
      </c>
      <c r="C1955" s="111">
        <v>-0.21530249100000001</v>
      </c>
      <c r="D1955" s="4" t="s">
        <v>1093</v>
      </c>
      <c r="E1955" s="335">
        <v>211</v>
      </c>
      <c r="F1955" s="385">
        <v>1.27877E-5</v>
      </c>
      <c r="G1955" s="4" t="s">
        <v>1093</v>
      </c>
      <c r="H1955" s="99">
        <v>-0.52154195000000003</v>
      </c>
      <c r="I1955" s="217">
        <v>1.051453E-4</v>
      </c>
    </row>
    <row r="1956" spans="1:9" x14ac:dyDescent="0.2">
      <c r="A1956" s="94" t="s">
        <v>3067</v>
      </c>
      <c r="B1956" s="408" t="s">
        <v>6351</v>
      </c>
      <c r="C1956" s="111">
        <v>-0.31884057999999998</v>
      </c>
      <c r="D1956" s="4" t="s">
        <v>1093</v>
      </c>
      <c r="E1956" s="335">
        <v>56</v>
      </c>
      <c r="F1956" s="385">
        <v>3.3938974000000001E-6</v>
      </c>
      <c r="G1956" s="4" t="s">
        <v>1093</v>
      </c>
      <c r="H1956" s="99">
        <v>-0.404255319</v>
      </c>
      <c r="I1956" s="217">
        <v>1.7371799999999999E-5</v>
      </c>
    </row>
    <row r="1957" spans="1:9" x14ac:dyDescent="0.2">
      <c r="A1957" s="94" t="s">
        <v>3068</v>
      </c>
      <c r="B1957" s="408" t="s">
        <v>6352</v>
      </c>
      <c r="C1957" s="111">
        <v>0.75</v>
      </c>
      <c r="D1957" s="4" t="s">
        <v>1093</v>
      </c>
      <c r="E1957" s="335" t="s">
        <v>6906</v>
      </c>
      <c r="F1957" s="385">
        <v>3.6363186999999999E-7</v>
      </c>
      <c r="G1957" s="4" t="s">
        <v>1093</v>
      </c>
      <c r="H1957" s="99">
        <v>-0.14285714299999999</v>
      </c>
      <c r="I1957" s="217">
        <v>4.5715330999999998E-7</v>
      </c>
    </row>
    <row r="1958" spans="1:9" x14ac:dyDescent="0.2">
      <c r="A1958" s="94" t="s">
        <v>3069</v>
      </c>
      <c r="B1958" s="408" t="s">
        <v>6353</v>
      </c>
      <c r="C1958" s="111">
        <v>-7.7150925999999995E-2</v>
      </c>
      <c r="D1958" s="4" t="s">
        <v>1093</v>
      </c>
      <c r="E1958" s="335">
        <v>8690</v>
      </c>
      <c r="F1958" s="385">
        <v>5.2666020000000004E-4</v>
      </c>
      <c r="G1958" s="4" t="s">
        <v>1093</v>
      </c>
      <c r="H1958" s="99">
        <v>-0.35134731699999999</v>
      </c>
      <c r="I1958" s="217">
        <v>2.1518205999999998E-3</v>
      </c>
    </row>
    <row r="1959" spans="1:9" x14ac:dyDescent="0.2">
      <c r="A1959" s="94" t="s">
        <v>3070</v>
      </c>
      <c r="B1959" s="408" t="s">
        <v>6354</v>
      </c>
      <c r="C1959" s="111">
        <v>3.8535645E-3</v>
      </c>
      <c r="D1959" s="4" t="s">
        <v>1093</v>
      </c>
      <c r="E1959" s="335">
        <v>4567</v>
      </c>
      <c r="F1959" s="385">
        <v>2.7678449999999998E-4</v>
      </c>
      <c r="G1959" s="4" t="s">
        <v>1093</v>
      </c>
      <c r="H1959" s="99">
        <v>-0.12341650699999999</v>
      </c>
      <c r="I1959" s="217">
        <v>2.9394959999999999E-4</v>
      </c>
    </row>
    <row r="1960" spans="1:9" x14ac:dyDescent="0.2">
      <c r="A1960" s="94" t="s">
        <v>3071</v>
      </c>
      <c r="B1960" s="408" t="s">
        <v>6355</v>
      </c>
      <c r="C1960" s="111">
        <v>3.7564766800000003E-2</v>
      </c>
      <c r="D1960" s="4" t="s">
        <v>1093</v>
      </c>
      <c r="E1960" s="335">
        <v>687</v>
      </c>
      <c r="F1960" s="385">
        <v>4.1635799999999999E-5</v>
      </c>
      <c r="G1960" s="4" t="s">
        <v>1093</v>
      </c>
      <c r="H1960" s="99">
        <v>-0.14232209700000001</v>
      </c>
      <c r="I1960" s="217">
        <v>5.2115499999999999E-5</v>
      </c>
    </row>
    <row r="1961" spans="1:9" x14ac:dyDescent="0.2">
      <c r="A1961" s="94" t="s">
        <v>3072</v>
      </c>
      <c r="B1961" s="408" t="s">
        <v>6356</v>
      </c>
      <c r="C1961" s="111">
        <v>0</v>
      </c>
      <c r="D1961" s="4" t="s">
        <v>1093</v>
      </c>
      <c r="E1961" s="335">
        <v>95</v>
      </c>
      <c r="F1961" s="385">
        <v>5.7575046000000001E-6</v>
      </c>
      <c r="G1961" s="4" t="s">
        <v>1093</v>
      </c>
      <c r="H1961" s="99">
        <v>-0.21487603299999999</v>
      </c>
      <c r="I1961" s="217">
        <v>1.1885999999999999E-5</v>
      </c>
    </row>
    <row r="1962" spans="1:9" ht="22.5" customHeight="1" x14ac:dyDescent="0.2">
      <c r="A1962" s="94" t="s">
        <v>3073</v>
      </c>
      <c r="B1962" s="408" t="s">
        <v>6357</v>
      </c>
      <c r="C1962" s="111">
        <v>-0.111111111</v>
      </c>
      <c r="D1962" s="4" t="s">
        <v>1093</v>
      </c>
      <c r="E1962" s="335">
        <v>29</v>
      </c>
      <c r="F1962" s="385">
        <v>1.7575539999999999E-6</v>
      </c>
      <c r="G1962" s="4" t="s">
        <v>1093</v>
      </c>
      <c r="H1962" s="99">
        <v>0.8125</v>
      </c>
      <c r="I1962" s="217">
        <v>-5.9429929999999997E-6</v>
      </c>
    </row>
    <row r="1963" spans="1:9" ht="22.5" customHeight="1" x14ac:dyDescent="0.2">
      <c r="A1963" s="94" t="s">
        <v>3074</v>
      </c>
      <c r="B1963" s="408" t="s">
        <v>6358</v>
      </c>
      <c r="C1963" s="111">
        <v>-0.19708029199999999</v>
      </c>
      <c r="D1963" s="4" t="s">
        <v>1093</v>
      </c>
      <c r="E1963" s="335">
        <v>1017</v>
      </c>
      <c r="F1963" s="385">
        <v>6.1635600000000003E-5</v>
      </c>
      <c r="G1963" s="4" t="s">
        <v>1093</v>
      </c>
      <c r="H1963" s="99">
        <v>-0.33961038999999998</v>
      </c>
      <c r="I1963" s="217">
        <v>2.3909119999999999E-4</v>
      </c>
    </row>
    <row r="1964" spans="1:9" ht="22.5" customHeight="1" x14ac:dyDescent="0.2">
      <c r="A1964" s="94" t="s">
        <v>3075</v>
      </c>
      <c r="B1964" s="408" t="s">
        <v>6359</v>
      </c>
      <c r="C1964" s="111">
        <v>-0.109756098</v>
      </c>
      <c r="D1964" s="4" t="s">
        <v>1093</v>
      </c>
      <c r="E1964" s="335">
        <v>35</v>
      </c>
      <c r="F1964" s="385">
        <v>2.1211858999999998E-6</v>
      </c>
      <c r="G1964" s="4" t="s">
        <v>1093</v>
      </c>
      <c r="H1964" s="99">
        <v>-0.52054794500000001</v>
      </c>
      <c r="I1964" s="217">
        <v>1.7371799999999999E-5</v>
      </c>
    </row>
    <row r="1965" spans="1:9" ht="22.5" customHeight="1" x14ac:dyDescent="0.2">
      <c r="A1965" s="94" t="s">
        <v>3076</v>
      </c>
      <c r="B1965" s="408" t="s">
        <v>6360</v>
      </c>
      <c r="C1965" s="111">
        <v>-0.45454545499999999</v>
      </c>
      <c r="D1965" s="4" t="s">
        <v>1093</v>
      </c>
      <c r="E1965" s="335" t="s">
        <v>6906</v>
      </c>
      <c r="F1965" s="385">
        <v>4.2423717999999998E-7</v>
      </c>
      <c r="G1965" s="4" t="s">
        <v>1093</v>
      </c>
      <c r="H1965" s="99">
        <v>0.16666666669999999</v>
      </c>
      <c r="I1965" s="217">
        <v>-4.5715329999999999E-7</v>
      </c>
    </row>
    <row r="1966" spans="1:9" ht="22.5" customHeight="1" x14ac:dyDescent="0.2">
      <c r="A1966" s="94" t="s">
        <v>3077</v>
      </c>
      <c r="B1966" s="408" t="s">
        <v>6361</v>
      </c>
      <c r="C1966" s="111">
        <v>2</v>
      </c>
      <c r="D1966" s="4" t="s">
        <v>1093</v>
      </c>
      <c r="E1966" s="335" t="s">
        <v>6906</v>
      </c>
      <c r="F1966" s="385">
        <v>6.0605310999999996E-8</v>
      </c>
      <c r="G1966" s="4" t="s">
        <v>1093</v>
      </c>
      <c r="H1966" s="99">
        <v>-0.66666666699999999</v>
      </c>
      <c r="I1966" s="217">
        <v>9.1430661000000002E-7</v>
      </c>
    </row>
    <row r="1967" spans="1:9" ht="22.5" customHeight="1" x14ac:dyDescent="0.2">
      <c r="A1967" s="94" t="s">
        <v>3078</v>
      </c>
      <c r="B1967" s="408" t="s">
        <v>6362</v>
      </c>
      <c r="C1967" s="111">
        <v>3.7756598199999998E-2</v>
      </c>
      <c r="D1967" s="4" t="s">
        <v>1093</v>
      </c>
      <c r="E1967" s="335">
        <v>2159</v>
      </c>
      <c r="F1967" s="385">
        <v>1.3084690000000001E-4</v>
      </c>
      <c r="G1967" s="4" t="s">
        <v>1093</v>
      </c>
      <c r="H1967" s="99">
        <v>-0.237371953</v>
      </c>
      <c r="I1967" s="217">
        <v>3.0720699999999999E-4</v>
      </c>
    </row>
    <row r="1968" spans="1:9" ht="22.5" customHeight="1" x14ac:dyDescent="0.2">
      <c r="A1968" s="94" t="s">
        <v>3079</v>
      </c>
      <c r="B1968" s="408" t="s">
        <v>6363</v>
      </c>
      <c r="C1968" s="111">
        <v>-0.112211221</v>
      </c>
      <c r="D1968" s="4" t="s">
        <v>1093</v>
      </c>
      <c r="E1968" s="335">
        <v>213</v>
      </c>
      <c r="F1968" s="385">
        <v>1.2908899999999999E-5</v>
      </c>
      <c r="G1968" s="4" t="s">
        <v>1093</v>
      </c>
      <c r="H1968" s="99">
        <v>-0.20817843899999999</v>
      </c>
      <c r="I1968" s="217">
        <v>2.56006E-5</v>
      </c>
    </row>
    <row r="1969" spans="1:9" ht="22.5" customHeight="1" x14ac:dyDescent="0.2">
      <c r="A1969" s="94" t="s">
        <v>1146</v>
      </c>
      <c r="B1969" s="408" t="e">
        <v>#N/A</v>
      </c>
      <c r="C1969" s="111">
        <v>0.11111111110000001</v>
      </c>
      <c r="D1969" s="4" t="s">
        <v>1093</v>
      </c>
      <c r="E1969" s="335" t="s">
        <v>6906</v>
      </c>
      <c r="F1969" s="385">
        <v>4.8484248999999997E-7</v>
      </c>
      <c r="G1969" s="4" t="s">
        <v>1093</v>
      </c>
      <c r="H1969" s="99">
        <v>-0.2</v>
      </c>
      <c r="I1969" s="217">
        <v>9.1430661000000002E-7</v>
      </c>
    </row>
    <row r="1970" spans="1:9" ht="33.75" customHeight="1" x14ac:dyDescent="0.2">
      <c r="A1970" s="94" t="s">
        <v>3080</v>
      </c>
      <c r="B1970" s="408" t="s">
        <v>6364</v>
      </c>
      <c r="C1970" s="111">
        <v>0</v>
      </c>
      <c r="D1970" s="4" t="s">
        <v>1093</v>
      </c>
      <c r="E1970" s="335" t="s">
        <v>6906</v>
      </c>
      <c r="F1970" s="385">
        <v>6.0605310999999996E-8</v>
      </c>
      <c r="G1970" s="4" t="s">
        <v>1093</v>
      </c>
      <c r="H1970" s="99">
        <v>-0.75</v>
      </c>
      <c r="I1970" s="217">
        <v>1.3714598999999999E-6</v>
      </c>
    </row>
    <row r="1971" spans="1:9" ht="33.75" customHeight="1" x14ac:dyDescent="0.2">
      <c r="A1971" s="94" t="s">
        <v>3081</v>
      </c>
      <c r="B1971" s="408" t="s">
        <v>6365</v>
      </c>
      <c r="C1971" s="111" t="s">
        <v>1142</v>
      </c>
      <c r="D1971" s="4" t="s">
        <v>1093</v>
      </c>
      <c r="E1971" s="335" t="s">
        <v>6906</v>
      </c>
      <c r="F1971" s="385">
        <v>6.0605310999999996E-8</v>
      </c>
      <c r="G1971" s="4" t="s">
        <v>1093</v>
      </c>
      <c r="H1971" s="99" t="s">
        <v>1142</v>
      </c>
      <c r="I1971" s="217" t="s">
        <v>1142</v>
      </c>
    </row>
    <row r="1972" spans="1:9" ht="45" customHeight="1" x14ac:dyDescent="0.2">
      <c r="A1972" s="94" t="s">
        <v>3082</v>
      </c>
      <c r="B1972" s="408" t="s">
        <v>6366</v>
      </c>
      <c r="C1972" s="111">
        <v>-8.0138767999999999E-2</v>
      </c>
      <c r="D1972" s="4" t="s">
        <v>1093</v>
      </c>
      <c r="E1972" s="335">
        <v>4545</v>
      </c>
      <c r="F1972" s="385">
        <v>2.754511E-4</v>
      </c>
      <c r="G1972" s="4" t="s">
        <v>1093</v>
      </c>
      <c r="H1972" s="99">
        <v>-0.14293796</v>
      </c>
      <c r="I1972" s="217">
        <v>3.465222E-4</v>
      </c>
    </row>
    <row r="1973" spans="1:9" ht="33.75" customHeight="1" x14ac:dyDescent="0.2">
      <c r="A1973" s="94" t="s">
        <v>3083</v>
      </c>
      <c r="B1973" s="408" t="s">
        <v>4324</v>
      </c>
      <c r="C1973" s="111">
        <v>4.25406204E-2</v>
      </c>
      <c r="D1973" s="4" t="s">
        <v>1093</v>
      </c>
      <c r="E1973" s="335">
        <v>54514</v>
      </c>
      <c r="F1973" s="385">
        <v>3.3038378999999999E-3</v>
      </c>
      <c r="G1973" s="4" t="s">
        <v>1093</v>
      </c>
      <c r="H1973" s="99">
        <v>-0.141809137</v>
      </c>
      <c r="I1973" s="217">
        <v>4.1180369999999997E-3</v>
      </c>
    </row>
    <row r="1974" spans="1:9" ht="33.75" customHeight="1" x14ac:dyDescent="0.2">
      <c r="A1974" s="94" t="s">
        <v>3084</v>
      </c>
      <c r="B1974" s="408" t="s">
        <v>4325</v>
      </c>
      <c r="C1974" s="111">
        <v>0.31400966180000001</v>
      </c>
      <c r="D1974" s="4" t="s">
        <v>1093</v>
      </c>
      <c r="E1974" s="335">
        <v>610</v>
      </c>
      <c r="F1974" s="385">
        <v>3.6969199999999998E-5</v>
      </c>
      <c r="G1974" s="4" t="s">
        <v>1093</v>
      </c>
      <c r="H1974" s="99">
        <v>0.1213235294</v>
      </c>
      <c r="I1974" s="217">
        <v>-3.0171999999999998E-5</v>
      </c>
    </row>
    <row r="1975" spans="1:9" ht="33.75" customHeight="1" x14ac:dyDescent="0.2">
      <c r="A1975" s="94" t="s">
        <v>3085</v>
      </c>
      <c r="B1975" s="408" t="s">
        <v>4326</v>
      </c>
      <c r="C1975" s="111">
        <v>-1.1444315E-2</v>
      </c>
      <c r="D1975" s="4" t="s">
        <v>1093</v>
      </c>
      <c r="E1975" s="335">
        <v>14730</v>
      </c>
      <c r="F1975" s="385">
        <v>8.9271619999999996E-4</v>
      </c>
      <c r="G1975" s="4" t="s">
        <v>1093</v>
      </c>
      <c r="H1975" s="99">
        <v>-0.21052631599999999</v>
      </c>
      <c r="I1975" s="217">
        <v>1.7956981999999999E-3</v>
      </c>
    </row>
    <row r="1976" spans="1:9" ht="22.5" customHeight="1" x14ac:dyDescent="0.2">
      <c r="A1976" s="94" t="s">
        <v>3086</v>
      </c>
      <c r="B1976" s="408" t="s">
        <v>4327</v>
      </c>
      <c r="C1976" s="111">
        <v>0.22738537789999999</v>
      </c>
      <c r="D1976" s="4" t="s">
        <v>1093</v>
      </c>
      <c r="E1976" s="335">
        <v>1897</v>
      </c>
      <c r="F1976" s="385">
        <v>1.1496829999999999E-4</v>
      </c>
      <c r="G1976" s="4" t="s">
        <v>1093</v>
      </c>
      <c r="H1976" s="99">
        <v>-4.2402826999999997E-2</v>
      </c>
      <c r="I1976" s="217">
        <v>3.84009E-5</v>
      </c>
    </row>
    <row r="1977" spans="1:9" ht="22.5" customHeight="1" x14ac:dyDescent="0.2">
      <c r="A1977" s="94" t="s">
        <v>3087</v>
      </c>
      <c r="B1977" s="408" t="s">
        <v>4328</v>
      </c>
      <c r="C1977" s="111">
        <v>2.81747652E-2</v>
      </c>
      <c r="D1977" s="4" t="s">
        <v>1093</v>
      </c>
      <c r="E1977" s="335">
        <v>6361</v>
      </c>
      <c r="F1977" s="385">
        <v>3.8551040000000001E-4</v>
      </c>
      <c r="G1977" s="4" t="s">
        <v>1093</v>
      </c>
      <c r="H1977" s="99">
        <v>-0.15792957399999999</v>
      </c>
      <c r="I1977" s="217">
        <v>5.4538389999999996E-4</v>
      </c>
    </row>
    <row r="1978" spans="1:9" ht="22.5" customHeight="1" x14ac:dyDescent="0.2">
      <c r="A1978" s="94" t="s">
        <v>3088</v>
      </c>
      <c r="B1978" s="408" t="s">
        <v>6367</v>
      </c>
      <c r="C1978" s="111">
        <v>-0.13525498899999999</v>
      </c>
      <c r="D1978" s="4" t="s">
        <v>1093</v>
      </c>
      <c r="E1978" s="335">
        <v>695</v>
      </c>
      <c r="F1978" s="385">
        <v>4.2120699999999998E-5</v>
      </c>
      <c r="G1978" s="4" t="s">
        <v>1093</v>
      </c>
      <c r="H1978" s="99">
        <v>-0.10897435900000001</v>
      </c>
      <c r="I1978" s="217">
        <v>3.8858E-5</v>
      </c>
    </row>
    <row r="1979" spans="1:9" ht="22.5" customHeight="1" x14ac:dyDescent="0.2">
      <c r="A1979" s="94" t="s">
        <v>3089</v>
      </c>
      <c r="B1979" s="408" t="s">
        <v>6368</v>
      </c>
      <c r="C1979" s="111">
        <v>-9.4736842000000002E-2</v>
      </c>
      <c r="D1979" s="4" t="s">
        <v>1093</v>
      </c>
      <c r="E1979" s="335">
        <v>825</v>
      </c>
      <c r="F1979" s="385">
        <v>4.9999400000000001E-5</v>
      </c>
      <c r="G1979" s="4" t="s">
        <v>1093</v>
      </c>
      <c r="H1979" s="99">
        <v>-4.0697674000000003E-2</v>
      </c>
      <c r="I1979" s="217">
        <v>1.60004E-5</v>
      </c>
    </row>
    <row r="1980" spans="1:9" ht="22.5" customHeight="1" x14ac:dyDescent="0.2">
      <c r="A1980" s="94" t="s">
        <v>3090</v>
      </c>
      <c r="B1980" s="408" t="s">
        <v>6369</v>
      </c>
      <c r="C1980" s="111">
        <v>4.5348837199999999E-2</v>
      </c>
      <c r="D1980" s="4" t="s">
        <v>1093</v>
      </c>
      <c r="E1980" s="335">
        <v>1657</v>
      </c>
      <c r="F1980" s="385">
        <v>1.00423E-4</v>
      </c>
      <c r="G1980" s="4" t="s">
        <v>1093</v>
      </c>
      <c r="H1980" s="99">
        <v>-7.8420466999999994E-2</v>
      </c>
      <c r="I1980" s="217">
        <v>6.44586E-5</v>
      </c>
    </row>
    <row r="1981" spans="1:9" ht="22.5" customHeight="1" x14ac:dyDescent="0.2">
      <c r="A1981" s="94" t="s">
        <v>3091</v>
      </c>
      <c r="B1981" s="408" t="s">
        <v>6370</v>
      </c>
      <c r="C1981" s="111">
        <v>1.6339868999999999E-3</v>
      </c>
      <c r="D1981" s="4" t="s">
        <v>1093</v>
      </c>
      <c r="E1981" s="335">
        <v>513</v>
      </c>
      <c r="F1981" s="385">
        <v>3.1090500000000003E-5</v>
      </c>
      <c r="G1981" s="4" t="s">
        <v>1093</v>
      </c>
      <c r="H1981" s="99">
        <v>-0.16313213700000001</v>
      </c>
      <c r="I1981" s="217">
        <v>4.5715299999999999E-5</v>
      </c>
    </row>
    <row r="1982" spans="1:9" ht="22.5" customHeight="1" x14ac:dyDescent="0.2">
      <c r="A1982" s="94" t="s">
        <v>3092</v>
      </c>
      <c r="B1982" s="408" t="s">
        <v>6371</v>
      </c>
      <c r="C1982" s="111">
        <v>7.7989601000000002E-3</v>
      </c>
      <c r="D1982" s="4" t="s">
        <v>1093</v>
      </c>
      <c r="E1982" s="335">
        <v>1145</v>
      </c>
      <c r="F1982" s="385">
        <v>6.9393099999999998E-5</v>
      </c>
      <c r="G1982" s="4" t="s">
        <v>1093</v>
      </c>
      <c r="H1982" s="99">
        <v>-1.5477214E-2</v>
      </c>
      <c r="I1982" s="217">
        <v>8.2287595000000008E-6</v>
      </c>
    </row>
    <row r="1983" spans="1:9" ht="22.5" customHeight="1" x14ac:dyDescent="0.2">
      <c r="A1983" s="94" t="s">
        <v>3093</v>
      </c>
      <c r="B1983" s="408" t="s">
        <v>6372</v>
      </c>
      <c r="C1983" s="111">
        <v>-4.1442410999999998E-2</v>
      </c>
      <c r="D1983" s="4" t="s">
        <v>1093</v>
      </c>
      <c r="E1983" s="335">
        <v>4491</v>
      </c>
      <c r="F1983" s="385">
        <v>2.7217849999999999E-4</v>
      </c>
      <c r="G1983" s="4" t="s">
        <v>1093</v>
      </c>
      <c r="H1983" s="99">
        <v>-0.159460977</v>
      </c>
      <c r="I1983" s="217">
        <v>3.8949459999999998E-4</v>
      </c>
    </row>
    <row r="1984" spans="1:9" ht="22.5" customHeight="1" x14ac:dyDescent="0.2">
      <c r="A1984" s="94" t="s">
        <v>3094</v>
      </c>
      <c r="B1984" s="408" t="s">
        <v>6373</v>
      </c>
      <c r="C1984" s="111">
        <v>6.1728399999999995E-4</v>
      </c>
      <c r="D1984" s="4" t="s">
        <v>1093</v>
      </c>
      <c r="E1984" s="335">
        <v>1421</v>
      </c>
      <c r="F1984" s="385">
        <v>8.6120100000000002E-5</v>
      </c>
      <c r="G1984" s="4" t="s">
        <v>1093</v>
      </c>
      <c r="H1984" s="99">
        <v>-0.12338062900000001</v>
      </c>
      <c r="I1984" s="217">
        <v>9.1430700000000005E-5</v>
      </c>
    </row>
    <row r="1985" spans="1:9" ht="22.5" customHeight="1" x14ac:dyDescent="0.2">
      <c r="A1985" s="94" t="s">
        <v>3095</v>
      </c>
      <c r="B1985" s="408" t="s">
        <v>6374</v>
      </c>
      <c r="C1985" s="111">
        <v>6.7469879499999996E-2</v>
      </c>
      <c r="D1985" s="4" t="s">
        <v>1093</v>
      </c>
      <c r="E1985" s="335">
        <v>392</v>
      </c>
      <c r="F1985" s="385">
        <v>2.37573E-5</v>
      </c>
      <c r="G1985" s="4" t="s">
        <v>1093</v>
      </c>
      <c r="H1985" s="99">
        <v>-0.11512415300000001</v>
      </c>
      <c r="I1985" s="217">
        <v>2.3314799999999999E-5</v>
      </c>
    </row>
    <row r="1986" spans="1:9" ht="22.5" customHeight="1" x14ac:dyDescent="0.2">
      <c r="A1986" s="94" t="s">
        <v>3096</v>
      </c>
      <c r="B1986" s="408" t="s">
        <v>6375</v>
      </c>
      <c r="C1986" s="111">
        <v>0.51898734179999995</v>
      </c>
      <c r="D1986" s="4" t="s">
        <v>1093</v>
      </c>
      <c r="E1986" s="335">
        <v>82</v>
      </c>
      <c r="F1986" s="385">
        <v>4.9696355000000003E-6</v>
      </c>
      <c r="G1986" s="4" t="s">
        <v>1093</v>
      </c>
      <c r="H1986" s="99">
        <v>-0.31666666700000001</v>
      </c>
      <c r="I1986" s="217">
        <v>1.7371799999999999E-5</v>
      </c>
    </row>
    <row r="1987" spans="1:9" ht="22.5" customHeight="1" x14ac:dyDescent="0.2">
      <c r="A1987" s="94" t="s">
        <v>3097</v>
      </c>
      <c r="B1987" s="408" t="s">
        <v>6376</v>
      </c>
      <c r="C1987" s="111">
        <v>2.8680396600000001E-2</v>
      </c>
      <c r="D1987" s="4" t="s">
        <v>1093</v>
      </c>
      <c r="E1987" s="335">
        <v>12925</v>
      </c>
      <c r="F1987" s="385">
        <v>7.8332360000000004E-4</v>
      </c>
      <c r="G1987" s="4" t="s">
        <v>1093</v>
      </c>
      <c r="H1987" s="99">
        <v>-4.1598694999999998E-2</v>
      </c>
      <c r="I1987" s="217">
        <v>2.5646300000000001E-4</v>
      </c>
    </row>
    <row r="1988" spans="1:9" ht="22.5" customHeight="1" x14ac:dyDescent="0.2">
      <c r="A1988" s="94" t="s">
        <v>3098</v>
      </c>
      <c r="B1988" s="408" t="s">
        <v>6377</v>
      </c>
      <c r="C1988" s="111">
        <v>3.3532253499999998E-2</v>
      </c>
      <c r="D1988" s="4" t="s">
        <v>1093</v>
      </c>
      <c r="E1988" s="335">
        <v>3285</v>
      </c>
      <c r="F1988" s="385">
        <v>1.9908839999999999E-4</v>
      </c>
      <c r="G1988" s="4" t="s">
        <v>1093</v>
      </c>
      <c r="H1988" s="99">
        <v>-9.6783063000000003E-2</v>
      </c>
      <c r="I1988" s="217">
        <v>1.6091799999999999E-4</v>
      </c>
    </row>
    <row r="1989" spans="1:9" ht="22.5" customHeight="1" x14ac:dyDescent="0.2">
      <c r="A1989" s="94" t="s">
        <v>3099</v>
      </c>
      <c r="B1989" s="408" t="s">
        <v>6378</v>
      </c>
      <c r="C1989" s="111">
        <v>0.16666666669999999</v>
      </c>
      <c r="D1989" s="4" t="s">
        <v>1093</v>
      </c>
      <c r="E1989" s="335">
        <v>772</v>
      </c>
      <c r="F1989" s="385">
        <v>4.6787299999999998E-5</v>
      </c>
      <c r="G1989" s="4" t="s">
        <v>1093</v>
      </c>
      <c r="H1989" s="99">
        <v>-0.13160854899999999</v>
      </c>
      <c r="I1989" s="217">
        <v>5.3486899999999998E-5</v>
      </c>
    </row>
    <row r="1990" spans="1:9" ht="22.5" customHeight="1" x14ac:dyDescent="0.2">
      <c r="A1990" s="94" t="s">
        <v>3100</v>
      </c>
      <c r="B1990" s="408" t="s">
        <v>6379</v>
      </c>
      <c r="C1990" s="111">
        <v>-0.14350797300000001</v>
      </c>
      <c r="D1990" s="4" t="s">
        <v>1093</v>
      </c>
      <c r="E1990" s="335">
        <v>346</v>
      </c>
      <c r="F1990" s="385">
        <v>2.09694E-5</v>
      </c>
      <c r="G1990" s="4" t="s">
        <v>1093</v>
      </c>
      <c r="H1990" s="99">
        <v>-7.9787233999999999E-2</v>
      </c>
      <c r="I1990" s="217">
        <v>1.3714600000000001E-5</v>
      </c>
    </row>
    <row r="1991" spans="1:9" ht="22.5" customHeight="1" x14ac:dyDescent="0.2">
      <c r="A1991" s="94" t="s">
        <v>3101</v>
      </c>
      <c r="B1991" s="408" t="s">
        <v>6380</v>
      </c>
      <c r="C1991" s="111">
        <v>-2.5641026000000001E-2</v>
      </c>
      <c r="D1991" s="4" t="s">
        <v>1093</v>
      </c>
      <c r="E1991" s="335">
        <v>130</v>
      </c>
      <c r="F1991" s="385">
        <v>7.8786905000000003E-6</v>
      </c>
      <c r="G1991" s="4" t="s">
        <v>1093</v>
      </c>
      <c r="H1991" s="99">
        <v>-0.144736842</v>
      </c>
      <c r="I1991" s="217">
        <v>1.00574E-5</v>
      </c>
    </row>
    <row r="1992" spans="1:9" ht="22.5" customHeight="1" x14ac:dyDescent="0.2">
      <c r="A1992" s="94" t="s">
        <v>3102</v>
      </c>
      <c r="B1992" s="408" t="s">
        <v>6381</v>
      </c>
      <c r="C1992" s="111">
        <v>-2.0806241999999999E-2</v>
      </c>
      <c r="D1992" s="4" t="s">
        <v>1093</v>
      </c>
      <c r="E1992" s="335">
        <v>532</v>
      </c>
      <c r="F1992" s="385">
        <v>3.2242000000000001E-5</v>
      </c>
      <c r="G1992" s="4" t="s">
        <v>1093</v>
      </c>
      <c r="H1992" s="99">
        <v>-0.293492696</v>
      </c>
      <c r="I1992" s="217">
        <v>1.010309E-4</v>
      </c>
    </row>
    <row r="1993" spans="1:9" ht="22.5" customHeight="1" x14ac:dyDescent="0.2">
      <c r="A1993" s="94" t="s">
        <v>3103</v>
      </c>
      <c r="B1993" s="408" t="s">
        <v>6382</v>
      </c>
      <c r="C1993" s="111">
        <v>9.1575091600000005E-2</v>
      </c>
      <c r="D1993" s="4" t="s">
        <v>1093</v>
      </c>
      <c r="E1993" s="335">
        <v>231</v>
      </c>
      <c r="F1993" s="385">
        <v>1.3999799999999999E-5</v>
      </c>
      <c r="G1993" s="4" t="s">
        <v>1093</v>
      </c>
      <c r="H1993" s="99">
        <v>-0.224832215</v>
      </c>
      <c r="I1993" s="217">
        <v>3.0629300000000002E-5</v>
      </c>
    </row>
    <row r="1994" spans="1:9" ht="22.5" customHeight="1" x14ac:dyDescent="0.2">
      <c r="A1994" s="94" t="s">
        <v>3104</v>
      </c>
      <c r="B1994" s="408" t="s">
        <v>6383</v>
      </c>
      <c r="C1994" s="111">
        <v>-0.203252033</v>
      </c>
      <c r="D1994" s="4" t="s">
        <v>1093</v>
      </c>
      <c r="E1994" s="335">
        <v>105</v>
      </c>
      <c r="F1994" s="385">
        <v>6.3635576999999998E-6</v>
      </c>
      <c r="G1994" s="4" t="s">
        <v>1093</v>
      </c>
      <c r="H1994" s="99">
        <v>7.1428571400000002E-2</v>
      </c>
      <c r="I1994" s="217">
        <v>-3.200073E-6</v>
      </c>
    </row>
    <row r="1995" spans="1:9" ht="22.5" customHeight="1" x14ac:dyDescent="0.2">
      <c r="A1995" s="94" t="s">
        <v>3105</v>
      </c>
      <c r="B1995" s="408" t="s">
        <v>6384</v>
      </c>
      <c r="C1995" s="111">
        <v>-6.3157895000000006E-2</v>
      </c>
      <c r="D1995" s="4" t="s">
        <v>1093</v>
      </c>
      <c r="E1995" s="335">
        <v>75</v>
      </c>
      <c r="F1995" s="385">
        <v>4.5453982999999999E-6</v>
      </c>
      <c r="G1995" s="4" t="s">
        <v>1093</v>
      </c>
      <c r="H1995" s="99">
        <v>-0.157303371</v>
      </c>
      <c r="I1995" s="217">
        <v>6.4001462999999997E-6</v>
      </c>
    </row>
    <row r="1996" spans="1:9" ht="22.5" customHeight="1" x14ac:dyDescent="0.2">
      <c r="A1996" s="94" t="s">
        <v>3106</v>
      </c>
      <c r="B1996" s="408" t="s">
        <v>6385</v>
      </c>
      <c r="C1996" s="111">
        <v>0.13793103449999999</v>
      </c>
      <c r="D1996" s="4" t="s">
        <v>1093</v>
      </c>
      <c r="E1996" s="335">
        <v>1149</v>
      </c>
      <c r="F1996" s="385">
        <v>6.9635500000000001E-5</v>
      </c>
      <c r="G1996" s="4" t="s">
        <v>1093</v>
      </c>
      <c r="H1996" s="99">
        <v>-0.107226107</v>
      </c>
      <c r="I1996" s="217">
        <v>6.3087200000000001E-5</v>
      </c>
    </row>
    <row r="1997" spans="1:9" ht="22.5" customHeight="1" x14ac:dyDescent="0.2">
      <c r="A1997" s="94" t="s">
        <v>3107</v>
      </c>
      <c r="B1997" s="408" t="s">
        <v>6386</v>
      </c>
      <c r="C1997" s="111">
        <v>-2.8763180000000001E-3</v>
      </c>
      <c r="D1997" s="4" t="s">
        <v>1093</v>
      </c>
      <c r="E1997" s="335">
        <v>2801</v>
      </c>
      <c r="F1997" s="385">
        <v>1.6975550000000001E-4</v>
      </c>
      <c r="G1997" s="4" t="s">
        <v>1093</v>
      </c>
      <c r="H1997" s="99">
        <v>-0.10224359</v>
      </c>
      <c r="I1997" s="217">
        <v>1.458319E-4</v>
      </c>
    </row>
    <row r="1998" spans="1:9" ht="22.5" customHeight="1" x14ac:dyDescent="0.2">
      <c r="A1998" s="94" t="s">
        <v>3108</v>
      </c>
      <c r="B1998" s="408" t="s">
        <v>6387</v>
      </c>
      <c r="C1998" s="111">
        <v>6.1371841199999999E-2</v>
      </c>
      <c r="D1998" s="4" t="s">
        <v>1093</v>
      </c>
      <c r="E1998" s="335">
        <v>248</v>
      </c>
      <c r="F1998" s="385">
        <v>1.50301E-5</v>
      </c>
      <c r="G1998" s="4" t="s">
        <v>1093</v>
      </c>
      <c r="H1998" s="99">
        <v>-0.15646258499999999</v>
      </c>
      <c r="I1998" s="217">
        <v>2.1029100000000002E-5</v>
      </c>
    </row>
    <row r="1999" spans="1:9" ht="22.5" customHeight="1" x14ac:dyDescent="0.2">
      <c r="A1999" s="94" t="s">
        <v>3109</v>
      </c>
      <c r="B1999" s="408" t="s">
        <v>6388</v>
      </c>
      <c r="C1999" s="111">
        <v>-0.169230769</v>
      </c>
      <c r="D1999" s="4" t="s">
        <v>1093</v>
      </c>
      <c r="E1999" s="335">
        <v>41</v>
      </c>
      <c r="F1999" s="385">
        <v>2.4848178000000001E-6</v>
      </c>
      <c r="G1999" s="4" t="s">
        <v>1093</v>
      </c>
      <c r="H1999" s="99">
        <v>-0.24074074100000001</v>
      </c>
      <c r="I1999" s="217">
        <v>5.9429929999999997E-6</v>
      </c>
    </row>
    <row r="2000" spans="1:9" ht="22.5" customHeight="1" x14ac:dyDescent="0.2">
      <c r="A2000" s="94" t="s">
        <v>3110</v>
      </c>
      <c r="B2000" s="408" t="s">
        <v>6389</v>
      </c>
      <c r="C2000" s="111">
        <v>6.6666666700000002E-2</v>
      </c>
      <c r="D2000" s="4" t="s">
        <v>1093</v>
      </c>
      <c r="E2000" s="335">
        <v>22</v>
      </c>
      <c r="F2000" s="385">
        <v>1.3333168E-6</v>
      </c>
      <c r="G2000" s="4" t="s">
        <v>1093</v>
      </c>
      <c r="H2000" s="99">
        <v>-0.3125</v>
      </c>
      <c r="I2000" s="217">
        <v>4.5715331000000004E-6</v>
      </c>
    </row>
    <row r="2001" spans="1:9" ht="22.5" customHeight="1" x14ac:dyDescent="0.2">
      <c r="A2001" s="94" t="s">
        <v>3111</v>
      </c>
      <c r="B2001" s="408" t="s">
        <v>6390</v>
      </c>
      <c r="C2001" s="111">
        <v>0.34624697339999999</v>
      </c>
      <c r="D2001" s="4" t="s">
        <v>1093</v>
      </c>
      <c r="E2001" s="335">
        <v>267</v>
      </c>
      <c r="F2001" s="385">
        <v>1.6181600000000001E-5</v>
      </c>
      <c r="G2001" s="4" t="s">
        <v>1093</v>
      </c>
      <c r="H2001" s="99">
        <v>-0.51978417300000002</v>
      </c>
      <c r="I2001" s="217">
        <v>1.321173E-4</v>
      </c>
    </row>
    <row r="2002" spans="1:9" ht="22.5" customHeight="1" x14ac:dyDescent="0.2">
      <c r="A2002" s="94" t="s">
        <v>3112</v>
      </c>
      <c r="B2002" s="408" t="s">
        <v>6391</v>
      </c>
      <c r="C2002" s="111" t="s">
        <v>1142</v>
      </c>
      <c r="D2002" s="4" t="s">
        <v>1093</v>
      </c>
      <c r="E2002" s="335" t="s">
        <v>1142</v>
      </c>
      <c r="F2002" s="385" t="s">
        <v>1142</v>
      </c>
      <c r="G2002" s="4" t="s">
        <v>1093</v>
      </c>
      <c r="H2002" s="99" t="s">
        <v>1142</v>
      </c>
      <c r="I2002" s="217" t="s">
        <v>1142</v>
      </c>
    </row>
    <row r="2003" spans="1:9" ht="33.75" customHeight="1" x14ac:dyDescent="0.2">
      <c r="A2003" s="94" t="s">
        <v>3113</v>
      </c>
      <c r="B2003" s="408" t="s">
        <v>4335</v>
      </c>
      <c r="C2003" s="111">
        <v>0.1082498808</v>
      </c>
      <c r="D2003" s="4" t="s">
        <v>1093</v>
      </c>
      <c r="E2003" s="335">
        <v>2186</v>
      </c>
      <c r="F2003" s="385">
        <v>1.3248320000000001E-4</v>
      </c>
      <c r="G2003" s="4" t="s">
        <v>1093</v>
      </c>
      <c r="H2003" s="99">
        <v>-5.9380378999999997E-2</v>
      </c>
      <c r="I2003" s="217">
        <v>6.3087200000000001E-5</v>
      </c>
    </row>
    <row r="2004" spans="1:9" ht="33.75" customHeight="1" x14ac:dyDescent="0.2">
      <c r="A2004" s="94" t="s">
        <v>3114</v>
      </c>
      <c r="B2004" s="408" t="s">
        <v>4336</v>
      </c>
      <c r="C2004" s="111">
        <v>-2.2508039000000001E-2</v>
      </c>
      <c r="D2004" s="4" t="s">
        <v>1093</v>
      </c>
      <c r="E2004" s="335">
        <v>699</v>
      </c>
      <c r="F2004" s="385">
        <v>4.2363100000000001E-5</v>
      </c>
      <c r="G2004" s="4" t="s">
        <v>1093</v>
      </c>
      <c r="H2004" s="99">
        <v>-0.23355263200000001</v>
      </c>
      <c r="I2004" s="217">
        <v>9.7373699999999999E-5</v>
      </c>
    </row>
    <row r="2005" spans="1:9" ht="33.75" customHeight="1" x14ac:dyDescent="0.2">
      <c r="A2005" s="94" t="s">
        <v>3115</v>
      </c>
      <c r="B2005" s="408" t="s">
        <v>6392</v>
      </c>
      <c r="C2005" s="111">
        <v>0.73741007189999996</v>
      </c>
      <c r="D2005" s="4" t="s">
        <v>1093</v>
      </c>
      <c r="E2005" s="335">
        <v>209</v>
      </c>
      <c r="F2005" s="385">
        <v>1.26665E-5</v>
      </c>
      <c r="G2005" s="4" t="s">
        <v>1093</v>
      </c>
      <c r="H2005" s="99">
        <v>-0.56728778499999999</v>
      </c>
      <c r="I2005" s="217">
        <v>1.2526E-4</v>
      </c>
    </row>
    <row r="2006" spans="1:9" ht="33.75" customHeight="1" x14ac:dyDescent="0.2">
      <c r="A2006" s="94" t="s">
        <v>3116</v>
      </c>
      <c r="B2006" s="408" t="s">
        <v>6393</v>
      </c>
      <c r="C2006" s="111">
        <v>0.11194029849999999</v>
      </c>
      <c r="D2006" s="4" t="s">
        <v>1093</v>
      </c>
      <c r="E2006" s="335">
        <v>140</v>
      </c>
      <c r="F2006" s="385">
        <v>8.4847435999999992E-6</v>
      </c>
      <c r="G2006" s="4" t="s">
        <v>1093</v>
      </c>
      <c r="H2006" s="99">
        <v>-6.0402684999999998E-2</v>
      </c>
      <c r="I2006" s="217">
        <v>4.1143798000000004E-6</v>
      </c>
    </row>
    <row r="2007" spans="1:9" ht="33.75" customHeight="1" x14ac:dyDescent="0.2">
      <c r="A2007" s="94" t="s">
        <v>3117</v>
      </c>
      <c r="B2007" s="408" t="s">
        <v>6394</v>
      </c>
      <c r="C2007" s="111">
        <v>0.33846153849999999</v>
      </c>
      <c r="D2007" s="4" t="s">
        <v>1093</v>
      </c>
      <c r="E2007" s="335">
        <v>59</v>
      </c>
      <c r="F2007" s="385">
        <v>3.5757133999999998E-6</v>
      </c>
      <c r="G2007" s="4" t="s">
        <v>1093</v>
      </c>
      <c r="H2007" s="99">
        <v>-0.32183908</v>
      </c>
      <c r="I2007" s="217">
        <v>1.28003E-5</v>
      </c>
    </row>
    <row r="2008" spans="1:9" ht="22.5" customHeight="1" x14ac:dyDescent="0.2">
      <c r="A2008" s="94" t="s">
        <v>3118</v>
      </c>
      <c r="B2008" s="408" t="s">
        <v>6395</v>
      </c>
      <c r="C2008" s="111">
        <v>0.5625</v>
      </c>
      <c r="D2008" s="4" t="s">
        <v>1093</v>
      </c>
      <c r="E2008" s="335">
        <v>31</v>
      </c>
      <c r="F2008" s="385">
        <v>1.8787647E-6</v>
      </c>
      <c r="G2008" s="4" t="s">
        <v>1093</v>
      </c>
      <c r="H2008" s="99">
        <v>-0.38</v>
      </c>
      <c r="I2008" s="217">
        <v>8.6859128E-6</v>
      </c>
    </row>
    <row r="2009" spans="1:9" ht="22.5" customHeight="1" x14ac:dyDescent="0.2">
      <c r="A2009" s="94" t="s">
        <v>3119</v>
      </c>
      <c r="B2009" s="408" t="s">
        <v>6396</v>
      </c>
      <c r="C2009" s="111">
        <v>0.1054827175</v>
      </c>
      <c r="D2009" s="4" t="s">
        <v>1093</v>
      </c>
      <c r="E2009" s="335">
        <v>1728</v>
      </c>
      <c r="F2009" s="385">
        <v>1.04726E-4</v>
      </c>
      <c r="G2009" s="4" t="s">
        <v>1093</v>
      </c>
      <c r="H2009" s="99">
        <v>-6.8463611999999993E-2</v>
      </c>
      <c r="I2009" s="217">
        <v>5.80585E-5</v>
      </c>
    </row>
    <row r="2010" spans="1:9" ht="22.5" customHeight="1" x14ac:dyDescent="0.2">
      <c r="A2010" s="94" t="s">
        <v>3120</v>
      </c>
      <c r="B2010" s="408" t="s">
        <v>4338</v>
      </c>
      <c r="C2010" s="111">
        <v>6.55307995E-2</v>
      </c>
      <c r="D2010" s="4" t="s">
        <v>1093</v>
      </c>
      <c r="E2010" s="335">
        <v>721</v>
      </c>
      <c r="F2010" s="385">
        <v>4.3696399999999997E-5</v>
      </c>
      <c r="G2010" s="4" t="s">
        <v>1093</v>
      </c>
      <c r="H2010" s="99">
        <v>-0.113161132</v>
      </c>
      <c r="I2010" s="217">
        <v>4.2058100000000003E-5</v>
      </c>
    </row>
    <row r="2011" spans="1:9" ht="22.5" customHeight="1" x14ac:dyDescent="0.2">
      <c r="A2011" s="94" t="s">
        <v>3121</v>
      </c>
      <c r="B2011" s="408" t="s">
        <v>6397</v>
      </c>
      <c r="C2011" s="111">
        <v>-1.8428547E-2</v>
      </c>
      <c r="D2011" s="4" t="s">
        <v>1093</v>
      </c>
      <c r="E2011" s="335">
        <v>32323</v>
      </c>
      <c r="F2011" s="385">
        <v>1.9589454999999999E-3</v>
      </c>
      <c r="G2011" s="4" t="s">
        <v>1093</v>
      </c>
      <c r="H2011" s="99">
        <v>-8.0531376000000002E-2</v>
      </c>
      <c r="I2011" s="217">
        <v>1.294201E-3</v>
      </c>
    </row>
    <row r="2012" spans="1:9" ht="22.5" customHeight="1" x14ac:dyDescent="0.2">
      <c r="A2012" s="94" t="s">
        <v>3122</v>
      </c>
      <c r="B2012" s="408" t="s">
        <v>4339</v>
      </c>
      <c r="C2012" s="111">
        <v>-1.5957447E-2</v>
      </c>
      <c r="D2012" s="4" t="s">
        <v>1093</v>
      </c>
      <c r="E2012" s="335">
        <v>14361</v>
      </c>
      <c r="F2012" s="385">
        <v>8.703529E-4</v>
      </c>
      <c r="G2012" s="4" t="s">
        <v>1093</v>
      </c>
      <c r="H2012" s="99">
        <v>-6.4734613999999996E-2</v>
      </c>
      <c r="I2012" s="217">
        <v>4.5441040000000001E-4</v>
      </c>
    </row>
    <row r="2013" spans="1:9" ht="22.5" customHeight="1" x14ac:dyDescent="0.2">
      <c r="A2013" s="94" t="s">
        <v>3123</v>
      </c>
      <c r="B2013" s="408" t="s">
        <v>6398</v>
      </c>
      <c r="C2013" s="111">
        <v>5.1282051299999999E-2</v>
      </c>
      <c r="D2013" s="4" t="s">
        <v>1093</v>
      </c>
      <c r="E2013" s="335">
        <v>169</v>
      </c>
      <c r="F2013" s="385">
        <v>1.02423E-5</v>
      </c>
      <c r="G2013" s="4" t="s">
        <v>1093</v>
      </c>
      <c r="H2013" s="99">
        <v>3.0487804899999998E-2</v>
      </c>
      <c r="I2013" s="217">
        <v>-2.2857669999999999E-6</v>
      </c>
    </row>
    <row r="2014" spans="1:9" ht="22.5" customHeight="1" x14ac:dyDescent="0.2">
      <c r="A2014" s="94" t="s">
        <v>3124</v>
      </c>
      <c r="B2014" s="408" t="s">
        <v>6399</v>
      </c>
      <c r="C2014" s="111">
        <v>0.1258278146</v>
      </c>
      <c r="D2014" s="4" t="s">
        <v>1093</v>
      </c>
      <c r="E2014" s="335">
        <v>141</v>
      </c>
      <c r="F2014" s="385">
        <v>8.5453489000000001E-6</v>
      </c>
      <c r="G2014" s="4" t="s">
        <v>1093</v>
      </c>
      <c r="H2014" s="99">
        <v>-0.170588235</v>
      </c>
      <c r="I2014" s="217">
        <v>1.3257399999999999E-5</v>
      </c>
    </row>
    <row r="2015" spans="1:9" ht="22.5" customHeight="1" x14ac:dyDescent="0.2">
      <c r="A2015" s="94" t="s">
        <v>3125</v>
      </c>
      <c r="B2015" s="408" t="s">
        <v>6400</v>
      </c>
      <c r="C2015" s="111">
        <v>-6.1538462000000002E-2</v>
      </c>
      <c r="D2015" s="4" t="s">
        <v>1093</v>
      </c>
      <c r="E2015" s="335">
        <v>142</v>
      </c>
      <c r="F2015" s="385">
        <v>8.6059541999999993E-6</v>
      </c>
      <c r="G2015" s="4" t="s">
        <v>1093</v>
      </c>
      <c r="H2015" s="99">
        <v>0.16393442620000001</v>
      </c>
      <c r="I2015" s="217">
        <v>-9.1430659999999992E-6</v>
      </c>
    </row>
    <row r="2016" spans="1:9" ht="22.5" customHeight="1" x14ac:dyDescent="0.2">
      <c r="A2016" s="94" t="s">
        <v>3126</v>
      </c>
      <c r="B2016" s="408" t="s">
        <v>6401</v>
      </c>
      <c r="C2016" s="111">
        <v>9.0909090900000003E-2</v>
      </c>
      <c r="D2016" s="4" t="s">
        <v>1093</v>
      </c>
      <c r="E2016" s="335">
        <v>63</v>
      </c>
      <c r="F2016" s="385">
        <v>3.8181346000000001E-6</v>
      </c>
      <c r="G2016" s="4" t="s">
        <v>1093</v>
      </c>
      <c r="H2016" s="99">
        <v>0.05</v>
      </c>
      <c r="I2016" s="217">
        <v>-1.3714600000000001E-6</v>
      </c>
    </row>
    <row r="2017" spans="1:9" ht="22.5" customHeight="1" x14ac:dyDescent="0.2">
      <c r="A2017" s="94" t="s">
        <v>3127</v>
      </c>
      <c r="B2017" s="408" t="s">
        <v>6402</v>
      </c>
      <c r="C2017" s="111">
        <v>-7.5797872000000002E-2</v>
      </c>
      <c r="D2017" s="4" t="s">
        <v>1093</v>
      </c>
      <c r="E2017" s="335">
        <v>2661</v>
      </c>
      <c r="F2017" s="385">
        <v>1.612707E-4</v>
      </c>
      <c r="G2017" s="4" t="s">
        <v>1093</v>
      </c>
      <c r="H2017" s="99">
        <v>-4.2805755000000001E-2</v>
      </c>
      <c r="I2017" s="217">
        <v>5.4401199999999997E-5</v>
      </c>
    </row>
    <row r="2018" spans="1:9" ht="22.5" customHeight="1" x14ac:dyDescent="0.2">
      <c r="A2018" s="94" t="s">
        <v>3128</v>
      </c>
      <c r="B2018" s="408" t="s">
        <v>6403</v>
      </c>
      <c r="C2018" s="111">
        <v>-6.6742727000000002E-2</v>
      </c>
      <c r="D2018" s="4" t="s">
        <v>1093</v>
      </c>
      <c r="E2018" s="335">
        <v>1665</v>
      </c>
      <c r="F2018" s="385">
        <v>1.009078E-4</v>
      </c>
      <c r="G2018" s="4" t="s">
        <v>1093</v>
      </c>
      <c r="H2018" s="99">
        <v>1.7726161399999999E-2</v>
      </c>
      <c r="I2018" s="217">
        <v>-1.3257E-5</v>
      </c>
    </row>
    <row r="2019" spans="1:9" ht="22.5" customHeight="1" x14ac:dyDescent="0.2">
      <c r="A2019" s="94" t="s">
        <v>3129</v>
      </c>
      <c r="B2019" s="408" t="s">
        <v>6404</v>
      </c>
      <c r="C2019" s="111">
        <v>-1.9260010000000001E-2</v>
      </c>
      <c r="D2019" s="4" t="s">
        <v>1093</v>
      </c>
      <c r="E2019" s="335">
        <v>1701</v>
      </c>
      <c r="F2019" s="385">
        <v>1.030896E-4</v>
      </c>
      <c r="G2019" s="4" t="s">
        <v>1093</v>
      </c>
      <c r="H2019" s="99">
        <v>-0.120930233</v>
      </c>
      <c r="I2019" s="217">
        <v>1.069739E-4</v>
      </c>
    </row>
    <row r="2020" spans="1:9" ht="22.5" customHeight="1" x14ac:dyDescent="0.2">
      <c r="A2020" s="94" t="s">
        <v>3130</v>
      </c>
      <c r="B2020" s="408" t="s">
        <v>6405</v>
      </c>
      <c r="C2020" s="111">
        <v>-4.3290043E-2</v>
      </c>
      <c r="D2020" s="4" t="s">
        <v>1093</v>
      </c>
      <c r="E2020" s="335">
        <v>205</v>
      </c>
      <c r="F2020" s="385">
        <v>1.24241E-5</v>
      </c>
      <c r="G2020" s="4" t="s">
        <v>1093</v>
      </c>
      <c r="H2020" s="99">
        <v>-7.2398190000000001E-2</v>
      </c>
      <c r="I2020" s="217">
        <v>7.3144528999999998E-6</v>
      </c>
    </row>
    <row r="2021" spans="1:9" ht="22.5" customHeight="1" x14ac:dyDescent="0.2">
      <c r="A2021" s="94" t="s">
        <v>3131</v>
      </c>
      <c r="B2021" s="408" t="s">
        <v>6406</v>
      </c>
      <c r="C2021" s="111">
        <v>1.80254587E-2</v>
      </c>
      <c r="D2021" s="4" t="s">
        <v>1093</v>
      </c>
      <c r="E2021" s="335">
        <v>117728</v>
      </c>
      <c r="F2021" s="385">
        <v>7.1349420999999996E-3</v>
      </c>
      <c r="G2021" s="4" t="s">
        <v>1093</v>
      </c>
      <c r="H2021" s="99">
        <v>-1.5339322000000001E-2</v>
      </c>
      <c r="I2021" s="217">
        <v>8.3841920000000004E-4</v>
      </c>
    </row>
    <row r="2022" spans="1:9" ht="22.5" customHeight="1" x14ac:dyDescent="0.2">
      <c r="A2022" s="94" t="s">
        <v>3132</v>
      </c>
      <c r="B2022" s="408" t="s">
        <v>6407</v>
      </c>
      <c r="C2022" s="111">
        <v>-4.3786699999999999E-4</v>
      </c>
      <c r="D2022" s="4" t="s">
        <v>1093</v>
      </c>
      <c r="E2022" s="335">
        <v>11331</v>
      </c>
      <c r="F2022" s="385">
        <v>6.8671879999999995E-4</v>
      </c>
      <c r="G2022" s="4" t="s">
        <v>1093</v>
      </c>
      <c r="H2022" s="99">
        <v>-7.2717720000000001E-3</v>
      </c>
      <c r="I2022" s="217">
        <v>3.7943700000000001E-5</v>
      </c>
    </row>
    <row r="2023" spans="1:9" ht="33.75" customHeight="1" x14ac:dyDescent="0.2">
      <c r="A2023" s="94" t="s">
        <v>3133</v>
      </c>
      <c r="B2023" s="408" t="s">
        <v>6408</v>
      </c>
      <c r="C2023" s="111">
        <v>4.1568921799999999E-2</v>
      </c>
      <c r="D2023" s="4" t="s">
        <v>1093</v>
      </c>
      <c r="E2023" s="335">
        <v>10320</v>
      </c>
      <c r="F2023" s="385">
        <v>6.2544680000000004E-4</v>
      </c>
      <c r="G2023" s="4" t="s">
        <v>1093</v>
      </c>
      <c r="H2023" s="99">
        <v>-7.0270269999999996E-2</v>
      </c>
      <c r="I2023" s="217">
        <v>3.5657959999999998E-4</v>
      </c>
    </row>
    <row r="2024" spans="1:9" ht="22.5" customHeight="1" x14ac:dyDescent="0.2">
      <c r="A2024" s="94" t="s">
        <v>3134</v>
      </c>
      <c r="B2024" s="408" t="s">
        <v>6409</v>
      </c>
      <c r="C2024" s="111">
        <v>0.13533834589999999</v>
      </c>
      <c r="D2024" s="4" t="s">
        <v>1093</v>
      </c>
      <c r="E2024" s="335">
        <v>1498</v>
      </c>
      <c r="F2024" s="385">
        <v>9.0786799999999996E-5</v>
      </c>
      <c r="G2024" s="4" t="s">
        <v>1093</v>
      </c>
      <c r="H2024" s="99">
        <v>-7.9470200000000008E-3</v>
      </c>
      <c r="I2024" s="217">
        <v>5.4858396999999997E-6</v>
      </c>
    </row>
    <row r="2025" spans="1:9" ht="22.5" customHeight="1" x14ac:dyDescent="0.2">
      <c r="A2025" s="94" t="s">
        <v>3135</v>
      </c>
      <c r="B2025" s="408" t="s">
        <v>6410</v>
      </c>
      <c r="C2025" s="111">
        <v>2.1475151800000002E-2</v>
      </c>
      <c r="D2025" s="4" t="s">
        <v>1093</v>
      </c>
      <c r="E2025" s="335">
        <v>9081</v>
      </c>
      <c r="F2025" s="385">
        <v>5.5035679999999995E-4</v>
      </c>
      <c r="G2025" s="4" t="s">
        <v>1093</v>
      </c>
      <c r="H2025" s="99">
        <v>-4.4028600000000002E-4</v>
      </c>
      <c r="I2025" s="217">
        <v>1.8286132E-6</v>
      </c>
    </row>
    <row r="2026" spans="1:9" ht="22.5" customHeight="1" x14ac:dyDescent="0.2">
      <c r="A2026" s="94" t="s">
        <v>3136</v>
      </c>
      <c r="B2026" s="408" t="s">
        <v>6411</v>
      </c>
      <c r="C2026" s="111">
        <v>-6.0561299999999998E-2</v>
      </c>
      <c r="D2026" s="4" t="s">
        <v>1093</v>
      </c>
      <c r="E2026" s="335">
        <v>551</v>
      </c>
      <c r="F2026" s="385">
        <v>3.3393499999999998E-5</v>
      </c>
      <c r="G2026" s="4" t="s">
        <v>1093</v>
      </c>
      <c r="H2026" s="99">
        <v>-0.13364779900000001</v>
      </c>
      <c r="I2026" s="217">
        <v>3.8858E-5</v>
      </c>
    </row>
    <row r="2027" spans="1:9" ht="33.75" customHeight="1" x14ac:dyDescent="0.2">
      <c r="A2027" s="94" t="s">
        <v>3137</v>
      </c>
      <c r="B2027" s="408" t="s">
        <v>6412</v>
      </c>
      <c r="C2027" s="111">
        <v>-6.1068702000000002E-2</v>
      </c>
      <c r="D2027" s="4" t="s">
        <v>1093</v>
      </c>
      <c r="E2027" s="335">
        <v>245</v>
      </c>
      <c r="F2027" s="385">
        <v>1.48483E-5</v>
      </c>
      <c r="G2027" s="4" t="s">
        <v>1093</v>
      </c>
      <c r="H2027" s="99">
        <v>-4.0650410000000001E-3</v>
      </c>
      <c r="I2027" s="217">
        <v>4.5715330999999998E-7</v>
      </c>
    </row>
    <row r="2028" spans="1:9" ht="22.5" customHeight="1" x14ac:dyDescent="0.2">
      <c r="A2028" s="94" t="s">
        <v>3138</v>
      </c>
      <c r="B2028" s="408" t="s">
        <v>4344</v>
      </c>
      <c r="C2028" s="111">
        <v>-6.1488673000000001E-2</v>
      </c>
      <c r="D2028" s="4" t="s">
        <v>1093</v>
      </c>
      <c r="E2028" s="335">
        <v>515</v>
      </c>
      <c r="F2028" s="385">
        <v>3.1211699999999998E-5</v>
      </c>
      <c r="G2028" s="4" t="s">
        <v>1093</v>
      </c>
      <c r="H2028" s="99">
        <v>-0.11206896600000001</v>
      </c>
      <c r="I2028" s="217">
        <v>2.9714999999999999E-5</v>
      </c>
    </row>
    <row r="2029" spans="1:9" ht="22.5" customHeight="1" x14ac:dyDescent="0.2">
      <c r="A2029" s="94" t="s">
        <v>3139</v>
      </c>
      <c r="B2029" s="408" t="s">
        <v>6413</v>
      </c>
      <c r="C2029" s="111">
        <v>-2.0790274000000001E-2</v>
      </c>
      <c r="D2029" s="4" t="s">
        <v>1093</v>
      </c>
      <c r="E2029" s="335">
        <v>7004</v>
      </c>
      <c r="F2029" s="385">
        <v>4.244796E-4</v>
      </c>
      <c r="G2029" s="4" t="s">
        <v>1093</v>
      </c>
      <c r="H2029" s="99">
        <v>-0.13037000200000001</v>
      </c>
      <c r="I2029" s="217">
        <v>4.8001100000000002E-4</v>
      </c>
    </row>
    <row r="2030" spans="1:9" ht="33.75" customHeight="1" x14ac:dyDescent="0.2">
      <c r="A2030" s="94" t="s">
        <v>3140</v>
      </c>
      <c r="B2030" s="408" t="s">
        <v>6414</v>
      </c>
      <c r="C2030" s="111">
        <v>8.42592593E-2</v>
      </c>
      <c r="D2030" s="4" t="s">
        <v>1093</v>
      </c>
      <c r="E2030" s="335">
        <v>977</v>
      </c>
      <c r="F2030" s="385">
        <v>5.92114E-5</v>
      </c>
      <c r="G2030" s="4" t="s">
        <v>1093</v>
      </c>
      <c r="H2030" s="99">
        <v>-0.16567036700000001</v>
      </c>
      <c r="I2030" s="217">
        <v>8.8687699999999995E-5</v>
      </c>
    </row>
    <row r="2031" spans="1:9" ht="33.75" customHeight="1" x14ac:dyDescent="0.2">
      <c r="A2031" s="94" t="s">
        <v>3141</v>
      </c>
      <c r="B2031" s="408" t="s">
        <v>6415</v>
      </c>
      <c r="C2031" s="111">
        <v>5.2894504799999999E-2</v>
      </c>
      <c r="D2031" s="4" t="s">
        <v>1093</v>
      </c>
      <c r="E2031" s="335">
        <v>3488</v>
      </c>
      <c r="F2031" s="385">
        <v>2.113913E-4</v>
      </c>
      <c r="G2031" s="4" t="s">
        <v>1093</v>
      </c>
      <c r="H2031" s="99">
        <v>-2.6514093999999998E-2</v>
      </c>
      <c r="I2031" s="217">
        <v>4.3429600000000002E-5</v>
      </c>
    </row>
    <row r="2032" spans="1:9" ht="33.75" customHeight="1" x14ac:dyDescent="0.2">
      <c r="A2032" s="94" t="s">
        <v>3142</v>
      </c>
      <c r="B2032" s="408" t="s">
        <v>6416</v>
      </c>
      <c r="C2032" s="111">
        <v>-8.8765749999999994E-3</v>
      </c>
      <c r="D2032" s="4" t="s">
        <v>1093</v>
      </c>
      <c r="E2032" s="335">
        <v>48198</v>
      </c>
      <c r="F2032" s="385">
        <v>2.9210548E-3</v>
      </c>
      <c r="G2032" s="4" t="s">
        <v>1093</v>
      </c>
      <c r="H2032" s="99">
        <v>-0.14181934700000001</v>
      </c>
      <c r="I2032" s="217">
        <v>3.6412261E-3</v>
      </c>
    </row>
    <row r="2033" spans="1:9" ht="33.75" customHeight="1" x14ac:dyDescent="0.2">
      <c r="A2033" s="94" t="s">
        <v>3143</v>
      </c>
      <c r="B2033" s="408" t="s">
        <v>6417</v>
      </c>
      <c r="C2033" s="111">
        <v>7.1949440899999995E-2</v>
      </c>
      <c r="D2033" s="4" t="s">
        <v>1093</v>
      </c>
      <c r="E2033" s="335">
        <v>10572</v>
      </c>
      <c r="F2033" s="385">
        <v>6.4071940000000002E-4</v>
      </c>
      <c r="G2033" s="4" t="s">
        <v>1093</v>
      </c>
      <c r="H2033" s="99">
        <v>-4.1088435E-2</v>
      </c>
      <c r="I2033" s="217">
        <v>2.070904E-4</v>
      </c>
    </row>
    <row r="2034" spans="1:9" ht="22.5" customHeight="1" x14ac:dyDescent="0.2">
      <c r="A2034" s="94" t="s">
        <v>3144</v>
      </c>
      <c r="B2034" s="408" t="s">
        <v>6418</v>
      </c>
      <c r="C2034" s="111">
        <v>0.16126418149999999</v>
      </c>
      <c r="D2034" s="4" t="s">
        <v>1093</v>
      </c>
      <c r="E2034" s="335">
        <v>1268</v>
      </c>
      <c r="F2034" s="385">
        <v>7.6847499999999999E-5</v>
      </c>
      <c r="G2034" s="4" t="s">
        <v>1093</v>
      </c>
      <c r="H2034" s="99">
        <v>-0.11514305699999999</v>
      </c>
      <c r="I2034" s="217">
        <v>7.5430299999999995E-5</v>
      </c>
    </row>
    <row r="2035" spans="1:9" ht="22.5" customHeight="1" x14ac:dyDescent="0.2">
      <c r="A2035" s="94" t="s">
        <v>3145</v>
      </c>
      <c r="B2035" s="408" t="s">
        <v>6419</v>
      </c>
      <c r="C2035" s="111">
        <v>-4.4502618000000001E-2</v>
      </c>
      <c r="D2035" s="4" t="s">
        <v>1093</v>
      </c>
      <c r="E2035" s="335">
        <v>679</v>
      </c>
      <c r="F2035" s="385">
        <v>4.1151E-5</v>
      </c>
      <c r="G2035" s="4" t="s">
        <v>1093</v>
      </c>
      <c r="H2035" s="99">
        <v>-6.9863014000000001E-2</v>
      </c>
      <c r="I2035" s="217">
        <v>2.3314799999999999E-5</v>
      </c>
    </row>
    <row r="2036" spans="1:9" ht="22.5" customHeight="1" x14ac:dyDescent="0.2">
      <c r="A2036" s="94" t="s">
        <v>3146</v>
      </c>
      <c r="B2036" s="408" t="s">
        <v>6420</v>
      </c>
      <c r="C2036" s="111">
        <v>2.7113892800000001E-2</v>
      </c>
      <c r="D2036" s="4" t="s">
        <v>1093</v>
      </c>
      <c r="E2036" s="335">
        <v>53972</v>
      </c>
      <c r="F2036" s="385">
        <v>3.2709899000000001E-3</v>
      </c>
      <c r="G2036" s="4" t="s">
        <v>1093</v>
      </c>
      <c r="H2036" s="99">
        <v>0.26983977599999998</v>
      </c>
      <c r="I2036" s="217">
        <v>-5.2430910000000001E-3</v>
      </c>
    </row>
    <row r="2037" spans="1:9" ht="22.5" x14ac:dyDescent="0.2">
      <c r="A2037" s="94" t="s">
        <v>3147</v>
      </c>
      <c r="B2037" s="408" t="s">
        <v>6421</v>
      </c>
      <c r="C2037" s="111">
        <v>6.3145353500000001E-2</v>
      </c>
      <c r="D2037" s="4" t="s">
        <v>1093</v>
      </c>
      <c r="E2037" s="335">
        <v>12517</v>
      </c>
      <c r="F2037" s="385">
        <v>7.5859669999999997E-4</v>
      </c>
      <c r="G2037" s="4" t="s">
        <v>1093</v>
      </c>
      <c r="H2037" s="99">
        <v>-6.4848711000000003E-2</v>
      </c>
      <c r="I2037" s="217">
        <v>3.9680910000000001E-4</v>
      </c>
    </row>
    <row r="2038" spans="1:9" ht="22.5" x14ac:dyDescent="0.2">
      <c r="A2038" s="94" t="s">
        <v>3147</v>
      </c>
      <c r="B2038" s="408" t="s">
        <v>6421</v>
      </c>
      <c r="C2038" s="111">
        <v>4.8118445400000001E-2</v>
      </c>
      <c r="D2038" s="4" t="s">
        <v>1093</v>
      </c>
      <c r="E2038" s="335">
        <v>1509</v>
      </c>
      <c r="F2038" s="385">
        <v>9.1453399999999994E-5</v>
      </c>
      <c r="G2038" s="4" t="s">
        <v>1093</v>
      </c>
      <c r="H2038" s="99">
        <v>-0.11183048900000001</v>
      </c>
      <c r="I2038" s="217">
        <v>8.6859099999999996E-5</v>
      </c>
    </row>
    <row r="2039" spans="1:9" x14ac:dyDescent="0.2">
      <c r="A2039" s="94" t="s">
        <v>3148</v>
      </c>
      <c r="B2039" s="408" t="s">
        <v>6422</v>
      </c>
      <c r="C2039" s="111">
        <v>-3.7293349000000003E-2</v>
      </c>
      <c r="D2039" s="4" t="s">
        <v>1093</v>
      </c>
      <c r="E2039" s="335">
        <v>2504</v>
      </c>
      <c r="F2039" s="385">
        <v>1.5175569999999999E-4</v>
      </c>
      <c r="G2039" s="4" t="s">
        <v>1093</v>
      </c>
      <c r="H2039" s="99">
        <v>0</v>
      </c>
      <c r="I2039" s="217">
        <v>0</v>
      </c>
    </row>
    <row r="2040" spans="1:9" ht="33.75" customHeight="1" x14ac:dyDescent="0.2">
      <c r="A2040" s="94" t="s">
        <v>3149</v>
      </c>
      <c r="B2040" s="408" t="s">
        <v>4348</v>
      </c>
      <c r="C2040" s="111">
        <v>-1.2953368E-2</v>
      </c>
      <c r="D2040" s="4" t="s">
        <v>1093</v>
      </c>
      <c r="E2040" s="335">
        <v>1821</v>
      </c>
      <c r="F2040" s="385">
        <v>1.1036230000000001E-4</v>
      </c>
      <c r="G2040" s="4" t="s">
        <v>1093</v>
      </c>
      <c r="H2040" s="99">
        <v>-0.203412073</v>
      </c>
      <c r="I2040" s="217">
        <v>2.1257630000000001E-4</v>
      </c>
    </row>
    <row r="2041" spans="1:9" ht="33.75" customHeight="1" x14ac:dyDescent="0.2">
      <c r="A2041" s="94" t="s">
        <v>3150</v>
      </c>
      <c r="B2041" s="408" t="s">
        <v>4349</v>
      </c>
      <c r="C2041" s="111" t="s">
        <v>1142</v>
      </c>
      <c r="D2041" s="4" t="s">
        <v>1093</v>
      </c>
      <c r="E2041" s="335" t="s">
        <v>1142</v>
      </c>
      <c r="F2041" s="385" t="s">
        <v>1142</v>
      </c>
      <c r="G2041" s="4" t="s">
        <v>1093</v>
      </c>
      <c r="H2041" s="99" t="s">
        <v>1142</v>
      </c>
      <c r="I2041" s="217" t="s">
        <v>1142</v>
      </c>
    </row>
    <row r="2042" spans="1:9" ht="22.5" customHeight="1" x14ac:dyDescent="0.2">
      <c r="A2042" s="94" t="s">
        <v>3151</v>
      </c>
      <c r="B2042" s="408" t="s">
        <v>4350</v>
      </c>
      <c r="C2042" s="111">
        <v>3.6993678299999999E-2</v>
      </c>
      <c r="D2042" s="4" t="s">
        <v>1093</v>
      </c>
      <c r="E2042" s="335">
        <v>4527</v>
      </c>
      <c r="F2042" s="385">
        <v>2.7436019999999998E-4</v>
      </c>
      <c r="G2042" s="4" t="s">
        <v>1093</v>
      </c>
      <c r="H2042" s="99">
        <v>2.2126890900000001E-2</v>
      </c>
      <c r="I2042" s="217">
        <v>-4.4801E-5</v>
      </c>
    </row>
    <row r="2043" spans="1:9" ht="33.75" customHeight="1" x14ac:dyDescent="0.2">
      <c r="A2043" s="94" t="s">
        <v>3152</v>
      </c>
      <c r="B2043" s="408" t="s">
        <v>6423</v>
      </c>
      <c r="C2043" s="111">
        <v>-7.6862744999999996E-2</v>
      </c>
      <c r="D2043" s="4" t="s">
        <v>1093</v>
      </c>
      <c r="E2043" s="335">
        <v>3504</v>
      </c>
      <c r="F2043" s="385">
        <v>2.12361E-4</v>
      </c>
      <c r="G2043" s="4" t="s">
        <v>1093</v>
      </c>
      <c r="H2043" s="99">
        <v>-7.6465589999999998E-3</v>
      </c>
      <c r="I2043" s="217">
        <v>1.23431E-5</v>
      </c>
    </row>
    <row r="2044" spans="1:9" ht="22.5" customHeight="1" x14ac:dyDescent="0.2">
      <c r="A2044" s="94" t="s">
        <v>3153</v>
      </c>
      <c r="B2044" s="408" t="s">
        <v>6424</v>
      </c>
      <c r="C2044" s="111">
        <v>-3.546099E-3</v>
      </c>
      <c r="D2044" s="4" t="s">
        <v>1093</v>
      </c>
      <c r="E2044" s="335">
        <v>512</v>
      </c>
      <c r="F2044" s="385">
        <v>3.1029899999999999E-5</v>
      </c>
      <c r="G2044" s="4" t="s">
        <v>1093</v>
      </c>
      <c r="H2044" s="99">
        <v>-8.8967972000000006E-2</v>
      </c>
      <c r="I2044" s="217">
        <v>2.28577E-5</v>
      </c>
    </row>
    <row r="2045" spans="1:9" ht="33.75" customHeight="1" x14ac:dyDescent="0.2">
      <c r="A2045" s="94" t="s">
        <v>3154</v>
      </c>
      <c r="B2045" s="408" t="s">
        <v>6425</v>
      </c>
      <c r="C2045" s="111">
        <v>-2.9976941E-2</v>
      </c>
      <c r="D2045" s="4" t="s">
        <v>1093</v>
      </c>
      <c r="E2045" s="335">
        <v>1479</v>
      </c>
      <c r="F2045" s="385">
        <v>8.9635299999999999E-5</v>
      </c>
      <c r="G2045" s="4" t="s">
        <v>1093</v>
      </c>
      <c r="H2045" s="99">
        <v>0.17194928679999999</v>
      </c>
      <c r="I2045" s="217">
        <v>-9.9202000000000003E-5</v>
      </c>
    </row>
    <row r="2046" spans="1:9" ht="22.5" customHeight="1" x14ac:dyDescent="0.2">
      <c r="A2046" s="94" t="s">
        <v>3155</v>
      </c>
      <c r="B2046" s="408" t="s">
        <v>6426</v>
      </c>
      <c r="C2046" s="111">
        <v>-3.9528024000000002E-2</v>
      </c>
      <c r="D2046" s="4" t="s">
        <v>1093</v>
      </c>
      <c r="E2046" s="335">
        <v>1495</v>
      </c>
      <c r="F2046" s="385">
        <v>9.0604899999999997E-5</v>
      </c>
      <c r="G2046" s="4" t="s">
        <v>1093</v>
      </c>
      <c r="H2046" s="99">
        <v>-8.1695331999999996E-2</v>
      </c>
      <c r="I2046" s="217">
        <v>6.0801399999999997E-5</v>
      </c>
    </row>
    <row r="2047" spans="1:9" ht="33.75" customHeight="1" x14ac:dyDescent="0.2">
      <c r="A2047" s="94" t="s">
        <v>3156</v>
      </c>
      <c r="B2047" s="408" t="s">
        <v>6427</v>
      </c>
      <c r="C2047" s="111">
        <v>-0.152658662</v>
      </c>
      <c r="D2047" s="4" t="s">
        <v>1093</v>
      </c>
      <c r="E2047" s="335">
        <v>528</v>
      </c>
      <c r="F2047" s="385">
        <v>3.1999599999999998E-5</v>
      </c>
      <c r="G2047" s="4" t="s">
        <v>1093</v>
      </c>
      <c r="H2047" s="99">
        <v>6.8825910899999995E-2</v>
      </c>
      <c r="I2047" s="217">
        <v>-1.5543E-5</v>
      </c>
    </row>
    <row r="2048" spans="1:9" ht="33.75" customHeight="1" x14ac:dyDescent="0.2">
      <c r="A2048" s="94" t="s">
        <v>3157</v>
      </c>
      <c r="B2048" s="408" t="s">
        <v>6428</v>
      </c>
      <c r="C2048" s="111">
        <v>-4.9336509000000001E-2</v>
      </c>
      <c r="D2048" s="4" t="s">
        <v>1093</v>
      </c>
      <c r="E2048" s="335">
        <v>2659</v>
      </c>
      <c r="F2048" s="385">
        <v>1.6114950000000001E-4</v>
      </c>
      <c r="G2048" s="4" t="s">
        <v>1093</v>
      </c>
      <c r="H2048" s="99">
        <v>-4.8317824000000002E-2</v>
      </c>
      <c r="I2048" s="217">
        <v>6.1715699999999996E-5</v>
      </c>
    </row>
    <row r="2049" spans="1:9" ht="33.75" customHeight="1" x14ac:dyDescent="0.2">
      <c r="A2049" s="94" t="s">
        <v>3158</v>
      </c>
      <c r="B2049" s="408" t="s">
        <v>6429</v>
      </c>
      <c r="C2049" s="111">
        <v>-8.7014726000000001E-2</v>
      </c>
      <c r="D2049" s="4" t="s">
        <v>1093</v>
      </c>
      <c r="E2049" s="335">
        <v>633</v>
      </c>
      <c r="F2049" s="385">
        <v>3.8363199999999999E-5</v>
      </c>
      <c r="G2049" s="4" t="s">
        <v>1093</v>
      </c>
      <c r="H2049" s="99">
        <v>-7.1847507000000005E-2</v>
      </c>
      <c r="I2049" s="217">
        <v>2.24005E-5</v>
      </c>
    </row>
    <row r="2050" spans="1:9" ht="33.75" customHeight="1" x14ac:dyDescent="0.2">
      <c r="A2050" s="94" t="s">
        <v>3159</v>
      </c>
      <c r="B2050" s="408" t="s">
        <v>6430</v>
      </c>
      <c r="C2050" s="111">
        <v>-1.1998949E-2</v>
      </c>
      <c r="D2050" s="4" t="s">
        <v>1093</v>
      </c>
      <c r="E2050" s="335">
        <v>198929</v>
      </c>
      <c r="F2050" s="385">
        <v>1.2056153999999999E-2</v>
      </c>
      <c r="G2050" s="4" t="s">
        <v>1093</v>
      </c>
      <c r="H2050" s="99">
        <v>-2.0305144000000001E-2</v>
      </c>
      <c r="I2050" s="217">
        <v>1.8848431E-3</v>
      </c>
    </row>
    <row r="2051" spans="1:9" ht="22.5" customHeight="1" x14ac:dyDescent="0.2">
      <c r="A2051" s="94" t="s">
        <v>3160</v>
      </c>
      <c r="B2051" s="408" t="s">
        <v>6431</v>
      </c>
      <c r="C2051" s="111">
        <v>2.3451521600000001E-2</v>
      </c>
      <c r="D2051" s="4" t="s">
        <v>1093</v>
      </c>
      <c r="E2051" s="335">
        <v>25171</v>
      </c>
      <c r="F2051" s="385">
        <v>1.5254963E-3</v>
      </c>
      <c r="G2051" s="4" t="s">
        <v>1093</v>
      </c>
      <c r="H2051" s="99">
        <v>-1.9095125000000001E-2</v>
      </c>
      <c r="I2051" s="217">
        <v>2.240051E-4</v>
      </c>
    </row>
    <row r="2052" spans="1:9" ht="33.75" customHeight="1" x14ac:dyDescent="0.2">
      <c r="A2052" s="94" t="s">
        <v>3161</v>
      </c>
      <c r="B2052" s="408" t="s">
        <v>6432</v>
      </c>
      <c r="C2052" s="111">
        <v>1.0619468999999999E-3</v>
      </c>
      <c r="D2052" s="4" t="s">
        <v>1093</v>
      </c>
      <c r="E2052" s="335">
        <v>5121</v>
      </c>
      <c r="F2052" s="385">
        <v>3.1035980000000002E-4</v>
      </c>
      <c r="G2052" s="4" t="s">
        <v>1093</v>
      </c>
      <c r="H2052" s="99">
        <v>-9.4589815999999993E-2</v>
      </c>
      <c r="I2052" s="217">
        <v>2.44577E-4</v>
      </c>
    </row>
    <row r="2053" spans="1:9" ht="33.75" customHeight="1" x14ac:dyDescent="0.2">
      <c r="A2053" s="94" t="s">
        <v>3162</v>
      </c>
      <c r="B2053" s="408" t="s">
        <v>6433</v>
      </c>
      <c r="C2053" s="111">
        <v>-3.2400589E-2</v>
      </c>
      <c r="D2053" s="4" t="s">
        <v>1093</v>
      </c>
      <c r="E2053" s="335">
        <v>1179</v>
      </c>
      <c r="F2053" s="385">
        <v>7.1453700000000003E-5</v>
      </c>
      <c r="G2053" s="4" t="s">
        <v>1093</v>
      </c>
      <c r="H2053" s="99">
        <v>-0.102739726</v>
      </c>
      <c r="I2053" s="217">
        <v>6.1715699999999996E-5</v>
      </c>
    </row>
    <row r="2054" spans="1:9" ht="33.75" customHeight="1" x14ac:dyDescent="0.2">
      <c r="A2054" s="94" t="s">
        <v>3163</v>
      </c>
      <c r="B2054" s="408" t="s">
        <v>6434</v>
      </c>
      <c r="C2054" s="111">
        <v>-8.2492581999999995E-2</v>
      </c>
      <c r="D2054" s="4" t="s">
        <v>1093</v>
      </c>
      <c r="E2054" s="335">
        <v>1644</v>
      </c>
      <c r="F2054" s="385">
        <v>9.9635099999999997E-5</v>
      </c>
      <c r="G2054" s="4" t="s">
        <v>1093</v>
      </c>
      <c r="H2054" s="99">
        <v>6.3389392000000003E-2</v>
      </c>
      <c r="I2054" s="217">
        <v>-4.4801E-5</v>
      </c>
    </row>
    <row r="2055" spans="1:9" ht="33.75" customHeight="1" x14ac:dyDescent="0.2">
      <c r="A2055" s="94" t="s">
        <v>3164</v>
      </c>
      <c r="B2055" s="408" t="s">
        <v>6435</v>
      </c>
      <c r="C2055" s="111">
        <v>-2.1804963E-2</v>
      </c>
      <c r="D2055" s="4" t="s">
        <v>1093</v>
      </c>
      <c r="E2055" s="335">
        <v>297482</v>
      </c>
      <c r="F2055" s="385">
        <v>1.8028989200000001E-2</v>
      </c>
      <c r="G2055" s="4" t="s">
        <v>1093</v>
      </c>
      <c r="H2055" s="99">
        <v>-2.8541384999999999E-2</v>
      </c>
      <c r="I2055" s="217">
        <v>3.9955199000000002E-3</v>
      </c>
    </row>
    <row r="2056" spans="1:9" ht="22.5" customHeight="1" x14ac:dyDescent="0.2">
      <c r="A2056" s="94" t="s">
        <v>3165</v>
      </c>
      <c r="B2056" s="408" t="s">
        <v>6436</v>
      </c>
      <c r="C2056" s="111">
        <v>5.9641312100000003E-2</v>
      </c>
      <c r="D2056" s="4" t="s">
        <v>1093</v>
      </c>
      <c r="E2056" s="335">
        <v>23877</v>
      </c>
      <c r="F2056" s="385">
        <v>1.4470729999999999E-3</v>
      </c>
      <c r="G2056" s="4" t="s">
        <v>1093</v>
      </c>
      <c r="H2056" s="99">
        <v>-5.3589124000000002E-2</v>
      </c>
      <c r="I2056" s="217">
        <v>6.1807129999999998E-4</v>
      </c>
    </row>
    <row r="2057" spans="1:9" ht="22.5" customHeight="1" x14ac:dyDescent="0.2">
      <c r="A2057" s="94" t="s">
        <v>3166</v>
      </c>
      <c r="B2057" s="408" t="s">
        <v>6437</v>
      </c>
      <c r="C2057" s="111">
        <v>-1.5835882999999999E-2</v>
      </c>
      <c r="D2057" s="4" t="s">
        <v>1093</v>
      </c>
      <c r="E2057" s="335">
        <v>4940</v>
      </c>
      <c r="F2057" s="385">
        <v>2.9939019999999998E-4</v>
      </c>
      <c r="G2057" s="4" t="s">
        <v>1093</v>
      </c>
      <c r="H2057" s="99">
        <v>-9.6727007000000004E-2</v>
      </c>
      <c r="I2057" s="217">
        <v>2.418341E-4</v>
      </c>
    </row>
    <row r="2058" spans="1:9" ht="22.5" customHeight="1" x14ac:dyDescent="0.2">
      <c r="A2058" s="94" t="s">
        <v>3167</v>
      </c>
      <c r="B2058" s="408" t="s">
        <v>6438</v>
      </c>
      <c r="C2058" s="111">
        <v>-5.9515062000000001E-2</v>
      </c>
      <c r="D2058" s="4" t="s">
        <v>1093</v>
      </c>
      <c r="E2058" s="335">
        <v>1163</v>
      </c>
      <c r="F2058" s="385">
        <v>7.0483999999999998E-5</v>
      </c>
      <c r="G2058" s="4" t="s">
        <v>1093</v>
      </c>
      <c r="H2058" s="99">
        <v>-9.1406249999999994E-2</v>
      </c>
      <c r="I2058" s="217">
        <v>5.3486899999999998E-5</v>
      </c>
    </row>
    <row r="2059" spans="1:9" ht="22.5" customHeight="1" x14ac:dyDescent="0.2">
      <c r="A2059" s="94" t="s">
        <v>3168</v>
      </c>
      <c r="B2059" s="408" t="s">
        <v>6439</v>
      </c>
      <c r="C2059" s="111">
        <v>-3.0358785999999999E-2</v>
      </c>
      <c r="D2059" s="4" t="s">
        <v>1093</v>
      </c>
      <c r="E2059" s="335">
        <v>4140</v>
      </c>
      <c r="F2059" s="385">
        <v>2.5090600000000001E-4</v>
      </c>
      <c r="G2059" s="4" t="s">
        <v>1093</v>
      </c>
      <c r="H2059" s="99">
        <v>0.30929791270000001</v>
      </c>
      <c r="I2059" s="217">
        <v>-4.4709600000000002E-4</v>
      </c>
    </row>
    <row r="2060" spans="1:9" ht="33.75" customHeight="1" x14ac:dyDescent="0.2">
      <c r="A2060" s="94" t="s">
        <v>3169</v>
      </c>
      <c r="B2060" s="408" t="s">
        <v>4356</v>
      </c>
      <c r="C2060" s="111">
        <v>2.6996834899999999E-2</v>
      </c>
      <c r="D2060" s="4" t="s">
        <v>1093</v>
      </c>
      <c r="E2060" s="335">
        <v>5786</v>
      </c>
      <c r="F2060" s="385">
        <v>3.5066230000000001E-4</v>
      </c>
      <c r="G2060" s="4" t="s">
        <v>1093</v>
      </c>
      <c r="H2060" s="99">
        <v>4.8948513399999997E-2</v>
      </c>
      <c r="I2060" s="217">
        <v>-1.2343099999999999E-4</v>
      </c>
    </row>
    <row r="2061" spans="1:9" ht="33.75" customHeight="1" x14ac:dyDescent="0.2">
      <c r="A2061" s="94" t="s">
        <v>3170</v>
      </c>
      <c r="B2061" s="408" t="s">
        <v>6440</v>
      </c>
      <c r="C2061" s="111">
        <v>-3.2334478E-2</v>
      </c>
      <c r="D2061" s="4" t="s">
        <v>1093</v>
      </c>
      <c r="E2061" s="335">
        <v>21336</v>
      </c>
      <c r="F2061" s="385">
        <v>1.2930749E-3</v>
      </c>
      <c r="G2061" s="4" t="s">
        <v>1093</v>
      </c>
      <c r="H2061" s="99">
        <v>-0.129498164</v>
      </c>
      <c r="I2061" s="217">
        <v>1.4510046000000001E-3</v>
      </c>
    </row>
    <row r="2062" spans="1:9" ht="33.75" customHeight="1" x14ac:dyDescent="0.2">
      <c r="A2062" s="94" t="s">
        <v>3171</v>
      </c>
      <c r="B2062" s="408" t="s">
        <v>4357</v>
      </c>
      <c r="C2062" s="111">
        <v>-4.7836301999999997E-2</v>
      </c>
      <c r="D2062" s="4" t="s">
        <v>1093</v>
      </c>
      <c r="E2062" s="335">
        <v>29672</v>
      </c>
      <c r="F2062" s="385">
        <v>1.7982808E-3</v>
      </c>
      <c r="G2062" s="4" t="s">
        <v>1093</v>
      </c>
      <c r="H2062" s="99">
        <v>-0.148652914</v>
      </c>
      <c r="I2062" s="217">
        <v>2.3685112999999999E-3</v>
      </c>
    </row>
    <row r="2063" spans="1:9" ht="33.75" customHeight="1" x14ac:dyDescent="0.2">
      <c r="A2063" s="94" t="s">
        <v>3172</v>
      </c>
      <c r="B2063" s="408" t="s">
        <v>6441</v>
      </c>
      <c r="C2063" s="111">
        <v>0.375</v>
      </c>
      <c r="D2063" s="4" t="s">
        <v>1093</v>
      </c>
      <c r="E2063" s="335">
        <v>122</v>
      </c>
      <c r="F2063" s="385">
        <v>7.3938479999999999E-6</v>
      </c>
      <c r="G2063" s="4" t="s">
        <v>1093</v>
      </c>
      <c r="H2063" s="99">
        <v>8.2644628000000005E-3</v>
      </c>
      <c r="I2063" s="217">
        <v>-4.5715329999999999E-7</v>
      </c>
    </row>
    <row r="2064" spans="1:9" ht="33.75" customHeight="1" x14ac:dyDescent="0.2">
      <c r="A2064" s="94" t="s">
        <v>3173</v>
      </c>
      <c r="B2064" s="408" t="s">
        <v>6442</v>
      </c>
      <c r="C2064" s="111">
        <v>-1.6509434E-2</v>
      </c>
      <c r="D2064" s="4" t="s">
        <v>1093</v>
      </c>
      <c r="E2064" s="335">
        <v>373</v>
      </c>
      <c r="F2064" s="385">
        <v>2.26058E-5</v>
      </c>
      <c r="G2064" s="4" t="s">
        <v>1093</v>
      </c>
      <c r="H2064" s="99">
        <v>-0.10551558799999999</v>
      </c>
      <c r="I2064" s="217">
        <v>2.0114699999999999E-5</v>
      </c>
    </row>
    <row r="2065" spans="1:9" ht="33.75" customHeight="1" x14ac:dyDescent="0.2">
      <c r="A2065" s="94" t="s">
        <v>3174</v>
      </c>
      <c r="B2065" s="408" t="s">
        <v>6443</v>
      </c>
      <c r="C2065" s="111">
        <v>-0.3125</v>
      </c>
      <c r="D2065" s="4" t="s">
        <v>1093</v>
      </c>
      <c r="E2065" s="335">
        <v>42</v>
      </c>
      <c r="F2065" s="385">
        <v>2.5454231000000002E-6</v>
      </c>
      <c r="G2065" s="4" t="s">
        <v>1093</v>
      </c>
      <c r="H2065" s="99">
        <v>0.27272727270000002</v>
      </c>
      <c r="I2065" s="217">
        <v>-4.1143800000000002E-6</v>
      </c>
    </row>
    <row r="2066" spans="1:9" ht="33.75" customHeight="1" x14ac:dyDescent="0.2">
      <c r="A2066" s="94" t="s">
        <v>3175</v>
      </c>
      <c r="B2066" s="408" t="s">
        <v>6444</v>
      </c>
      <c r="C2066" s="111">
        <v>0.2163461538</v>
      </c>
      <c r="D2066" s="4" t="s">
        <v>1093</v>
      </c>
      <c r="E2066" s="335">
        <v>196</v>
      </c>
      <c r="F2066" s="385">
        <v>1.18786E-5</v>
      </c>
      <c r="G2066" s="4" t="s">
        <v>1093</v>
      </c>
      <c r="H2066" s="99">
        <v>-0.22529644300000001</v>
      </c>
      <c r="I2066" s="217">
        <v>2.60577E-5</v>
      </c>
    </row>
    <row r="2067" spans="1:9" ht="22.5" customHeight="1" x14ac:dyDescent="0.2">
      <c r="A2067" s="94" t="s">
        <v>3176</v>
      </c>
      <c r="B2067" s="408" t="s">
        <v>6445</v>
      </c>
      <c r="C2067" s="111">
        <v>-6.1538460000000001E-3</v>
      </c>
      <c r="D2067" s="4" t="s">
        <v>1093</v>
      </c>
      <c r="E2067" s="335">
        <v>706</v>
      </c>
      <c r="F2067" s="385">
        <v>4.2787300000000003E-5</v>
      </c>
      <c r="G2067" s="4" t="s">
        <v>1093</v>
      </c>
      <c r="H2067" s="99">
        <v>9.2879257000000007E-2</v>
      </c>
      <c r="I2067" s="217">
        <v>-2.7429000000000001E-5</v>
      </c>
    </row>
    <row r="2068" spans="1:9" ht="33.75" customHeight="1" x14ac:dyDescent="0.2">
      <c r="A2068" s="94" t="s">
        <v>3177</v>
      </c>
      <c r="B2068" s="408" t="s">
        <v>6446</v>
      </c>
      <c r="C2068" s="111">
        <v>-0.12344139699999999</v>
      </c>
      <c r="D2068" s="4" t="s">
        <v>1093</v>
      </c>
      <c r="E2068" s="335">
        <v>739</v>
      </c>
      <c r="F2068" s="385">
        <v>4.4787299999999997E-5</v>
      </c>
      <c r="G2068" s="4" t="s">
        <v>1093</v>
      </c>
      <c r="H2068" s="99">
        <v>5.1209103800000003E-2</v>
      </c>
      <c r="I2068" s="217">
        <v>-1.6458000000000001E-5</v>
      </c>
    </row>
    <row r="2069" spans="1:9" ht="22.5" customHeight="1" x14ac:dyDescent="0.2">
      <c r="A2069" s="94" t="s">
        <v>3178</v>
      </c>
      <c r="B2069" s="408" t="s">
        <v>6447</v>
      </c>
      <c r="C2069" s="111">
        <v>3.3898305099999998E-2</v>
      </c>
      <c r="D2069" s="4" t="s">
        <v>1093</v>
      </c>
      <c r="E2069" s="335">
        <v>62</v>
      </c>
      <c r="F2069" s="385">
        <v>3.7575293E-6</v>
      </c>
      <c r="G2069" s="4" t="s">
        <v>1093</v>
      </c>
      <c r="H2069" s="99">
        <v>1.6393442599999999E-2</v>
      </c>
      <c r="I2069" s="217">
        <v>-4.5715329999999999E-7</v>
      </c>
    </row>
    <row r="2070" spans="1:9" ht="22.5" customHeight="1" x14ac:dyDescent="0.2">
      <c r="A2070" s="94" t="s">
        <v>3179</v>
      </c>
      <c r="B2070" s="408" t="s">
        <v>6448</v>
      </c>
      <c r="C2070" s="111">
        <v>-1.4218009E-2</v>
      </c>
      <c r="D2070" s="4" t="s">
        <v>1093</v>
      </c>
      <c r="E2070" s="335">
        <v>198</v>
      </c>
      <c r="F2070" s="385">
        <v>1.19999E-5</v>
      </c>
      <c r="G2070" s="4" t="s">
        <v>1093</v>
      </c>
      <c r="H2070" s="99">
        <v>-4.8076923000000001E-2</v>
      </c>
      <c r="I2070" s="217">
        <v>4.5715331000000004E-6</v>
      </c>
    </row>
    <row r="2071" spans="1:9" ht="33.75" x14ac:dyDescent="0.2">
      <c r="A2071" s="94" t="s">
        <v>3180</v>
      </c>
      <c r="B2071" s="408" t="s">
        <v>6449</v>
      </c>
      <c r="C2071" s="111">
        <v>-0.33333333300000001</v>
      </c>
      <c r="D2071" s="4" t="s">
        <v>1093</v>
      </c>
      <c r="E2071" s="335">
        <v>29</v>
      </c>
      <c r="F2071" s="385">
        <v>1.7575539999999999E-6</v>
      </c>
      <c r="G2071" s="4" t="s">
        <v>1093</v>
      </c>
      <c r="H2071" s="99">
        <v>0.1153846154</v>
      </c>
      <c r="I2071" s="217">
        <v>-1.3714600000000001E-6</v>
      </c>
    </row>
    <row r="2072" spans="1:9" ht="22.5" x14ac:dyDescent="0.2">
      <c r="A2072" s="94" t="s">
        <v>3181</v>
      </c>
      <c r="B2072" s="408" t="s">
        <v>6450</v>
      </c>
      <c r="C2072" s="111">
        <v>-9.0410958999999999E-2</v>
      </c>
      <c r="D2072" s="4" t="s">
        <v>1093</v>
      </c>
      <c r="E2072" s="335">
        <v>352</v>
      </c>
      <c r="F2072" s="385">
        <v>2.1333100000000001E-5</v>
      </c>
      <c r="G2072" s="4" t="s">
        <v>1093</v>
      </c>
      <c r="H2072" s="99">
        <v>6.02409639E-2</v>
      </c>
      <c r="I2072" s="217">
        <v>-9.1430659999999992E-6</v>
      </c>
    </row>
    <row r="2073" spans="1:9" ht="45" customHeight="1" x14ac:dyDescent="0.2">
      <c r="A2073" s="94" t="s">
        <v>3182</v>
      </c>
      <c r="B2073" s="408" t="s">
        <v>4363</v>
      </c>
      <c r="C2073" s="111">
        <v>-1.3111741999999999E-2</v>
      </c>
      <c r="D2073" s="4" t="s">
        <v>1093</v>
      </c>
      <c r="E2073" s="335">
        <v>11173</v>
      </c>
      <c r="F2073" s="385">
        <v>6.7714309999999998E-4</v>
      </c>
      <c r="G2073" s="4" t="s">
        <v>1093</v>
      </c>
      <c r="H2073" s="99">
        <v>-5.4497757000000001E-2</v>
      </c>
      <c r="I2073" s="217">
        <v>2.9440670000000001E-4</v>
      </c>
    </row>
    <row r="2074" spans="1:9" ht="45" customHeight="1" x14ac:dyDescent="0.2">
      <c r="A2074" s="94" t="s">
        <v>3183</v>
      </c>
      <c r="B2074" s="408" t="s">
        <v>4364</v>
      </c>
      <c r="C2074" s="111">
        <v>8.2629108000000007E-2</v>
      </c>
      <c r="D2074" s="4" t="s">
        <v>1093</v>
      </c>
      <c r="E2074" s="335">
        <v>1040</v>
      </c>
      <c r="F2074" s="385">
        <v>6.3029500000000004E-5</v>
      </c>
      <c r="G2074" s="4" t="s">
        <v>1093</v>
      </c>
      <c r="H2074" s="99">
        <v>-9.8005203999999999E-2</v>
      </c>
      <c r="I2074" s="217">
        <v>5.16583E-5</v>
      </c>
    </row>
    <row r="2075" spans="1:9" ht="45" customHeight="1" x14ac:dyDescent="0.2">
      <c r="A2075" s="94" t="s">
        <v>3184</v>
      </c>
      <c r="B2075" s="408" t="s">
        <v>4365</v>
      </c>
      <c r="C2075" s="111">
        <v>-3.4037559000000002E-2</v>
      </c>
      <c r="D2075" s="4" t="s">
        <v>1093</v>
      </c>
      <c r="E2075" s="335">
        <v>825</v>
      </c>
      <c r="F2075" s="385">
        <v>4.9999400000000001E-5</v>
      </c>
      <c r="G2075" s="4" t="s">
        <v>1093</v>
      </c>
      <c r="H2075" s="99">
        <v>2.4301336999999999E-3</v>
      </c>
      <c r="I2075" s="217">
        <v>-9.1430659999999999E-7</v>
      </c>
    </row>
    <row r="2076" spans="1:9" ht="45" customHeight="1" x14ac:dyDescent="0.2">
      <c r="A2076" s="94" t="s">
        <v>3185</v>
      </c>
      <c r="B2076" s="408" t="s">
        <v>6451</v>
      </c>
      <c r="C2076" s="111">
        <v>-1.5189302E-2</v>
      </c>
      <c r="D2076" s="4" t="s">
        <v>1093</v>
      </c>
      <c r="E2076" s="335">
        <v>485597</v>
      </c>
      <c r="F2076" s="385">
        <v>2.9429757399999999E-2</v>
      </c>
      <c r="G2076" s="4" t="s">
        <v>1093</v>
      </c>
      <c r="H2076" s="99">
        <v>-2.4023716000000001E-2</v>
      </c>
      <c r="I2076" s="217">
        <v>5.4643534999999997E-3</v>
      </c>
    </row>
    <row r="2077" spans="1:9" ht="45" customHeight="1" x14ac:dyDescent="0.2">
      <c r="A2077" s="94" t="s">
        <v>3186</v>
      </c>
      <c r="B2077" s="408" t="s">
        <v>6452</v>
      </c>
      <c r="C2077" s="111">
        <v>2.5881591700000001E-2</v>
      </c>
      <c r="D2077" s="4" t="s">
        <v>1093</v>
      </c>
      <c r="E2077" s="335">
        <v>146731</v>
      </c>
      <c r="F2077" s="385">
        <v>8.8926778999999997E-3</v>
      </c>
      <c r="G2077" s="4" t="s">
        <v>1093</v>
      </c>
      <c r="H2077" s="99">
        <v>-1.5472668E-2</v>
      </c>
      <c r="I2077" s="217">
        <v>1.0541954999999999E-3</v>
      </c>
    </row>
    <row r="2078" spans="1:9" ht="45" customHeight="1" x14ac:dyDescent="0.2">
      <c r="A2078" s="94" t="s">
        <v>3187</v>
      </c>
      <c r="B2078" s="408" t="s">
        <v>6453</v>
      </c>
      <c r="C2078" s="111">
        <v>0.19844711100000001</v>
      </c>
      <c r="D2078" s="4" t="s">
        <v>1093</v>
      </c>
      <c r="E2078" s="335">
        <v>11979</v>
      </c>
      <c r="F2078" s="385">
        <v>7.2599100000000005E-4</v>
      </c>
      <c r="G2078" s="4" t="s">
        <v>1093</v>
      </c>
      <c r="H2078" s="99">
        <v>7.9091292000000001E-3</v>
      </c>
      <c r="I2078" s="217">
        <v>-4.2972000000000001E-5</v>
      </c>
    </row>
    <row r="2079" spans="1:9" ht="45" customHeight="1" x14ac:dyDescent="0.2">
      <c r="A2079" s="94" t="s">
        <v>3188</v>
      </c>
      <c r="B2079" s="408" t="s">
        <v>6454</v>
      </c>
      <c r="C2079" s="111">
        <v>6.3492063500000001E-2</v>
      </c>
      <c r="D2079" s="4" t="s">
        <v>1093</v>
      </c>
      <c r="E2079" s="335">
        <v>1948</v>
      </c>
      <c r="F2079" s="385">
        <v>1.180591E-4</v>
      </c>
      <c r="G2079" s="4" t="s">
        <v>1093</v>
      </c>
      <c r="H2079" s="99">
        <v>-3.0845771000000001E-2</v>
      </c>
      <c r="I2079" s="217">
        <v>2.8343500000000001E-5</v>
      </c>
    </row>
    <row r="2080" spans="1:9" ht="45" customHeight="1" x14ac:dyDescent="0.2">
      <c r="A2080" s="94" t="s">
        <v>3189</v>
      </c>
      <c r="B2080" s="408" t="s">
        <v>6455</v>
      </c>
      <c r="C2080" s="111">
        <v>-3.1164234999999998E-2</v>
      </c>
      <c r="D2080" s="4" t="s">
        <v>1093</v>
      </c>
      <c r="E2080" s="335">
        <v>25267</v>
      </c>
      <c r="F2080" s="385">
        <v>1.5313143999999999E-3</v>
      </c>
      <c r="G2080" s="4" t="s">
        <v>1093</v>
      </c>
      <c r="H2080" s="99">
        <v>-5.8220582E-2</v>
      </c>
      <c r="I2080" s="217">
        <v>7.1407350000000003E-4</v>
      </c>
    </row>
    <row r="2081" spans="1:9" ht="45" customHeight="1" x14ac:dyDescent="0.2">
      <c r="A2081" s="94" t="s">
        <v>3190</v>
      </c>
      <c r="B2081" s="408" t="s">
        <v>6456</v>
      </c>
      <c r="C2081" s="111">
        <v>-9.5960379999999994E-3</v>
      </c>
      <c r="D2081" s="4" t="s">
        <v>1093</v>
      </c>
      <c r="E2081" s="335">
        <v>18519</v>
      </c>
      <c r="F2081" s="385">
        <v>1.1223498E-3</v>
      </c>
      <c r="G2081" s="4" t="s">
        <v>1093</v>
      </c>
      <c r="H2081" s="99">
        <v>-3.5318018E-2</v>
      </c>
      <c r="I2081" s="217">
        <v>3.0994989999999999E-4</v>
      </c>
    </row>
    <row r="2082" spans="1:9" ht="45" customHeight="1" x14ac:dyDescent="0.2">
      <c r="A2082" s="94" t="s">
        <v>3191</v>
      </c>
      <c r="B2082" s="408" t="s">
        <v>6457</v>
      </c>
      <c r="C2082" s="111">
        <v>8.53462158E-2</v>
      </c>
      <c r="D2082" s="4" t="s">
        <v>1093</v>
      </c>
      <c r="E2082" s="335">
        <v>2115</v>
      </c>
      <c r="F2082" s="385">
        <v>1.281802E-4</v>
      </c>
      <c r="G2082" s="4" t="s">
        <v>1093</v>
      </c>
      <c r="H2082" s="99">
        <v>4.5994065299999998E-2</v>
      </c>
      <c r="I2082" s="217">
        <v>-4.2515000000000002E-5</v>
      </c>
    </row>
    <row r="2083" spans="1:9" ht="45" customHeight="1" x14ac:dyDescent="0.2">
      <c r="A2083" s="94" t="s">
        <v>3192</v>
      </c>
      <c r="B2083" s="408" t="s">
        <v>6458</v>
      </c>
      <c r="C2083" s="111">
        <v>-5.9225513E-2</v>
      </c>
      <c r="D2083" s="4" t="s">
        <v>1093</v>
      </c>
      <c r="E2083" s="335">
        <v>467</v>
      </c>
      <c r="F2083" s="385">
        <v>2.8302699999999999E-5</v>
      </c>
      <c r="G2083" s="4" t="s">
        <v>1093</v>
      </c>
      <c r="H2083" s="99">
        <v>0.13075060529999999</v>
      </c>
      <c r="I2083" s="217">
        <v>-2.4686E-5</v>
      </c>
    </row>
    <row r="2084" spans="1:9" ht="45" customHeight="1" x14ac:dyDescent="0.2">
      <c r="A2084" s="94" t="s">
        <v>3193</v>
      </c>
      <c r="B2084" s="408" t="s">
        <v>6459</v>
      </c>
      <c r="C2084" s="111">
        <v>-2.0701412999999998E-2</v>
      </c>
      <c r="D2084" s="4" t="s">
        <v>1093</v>
      </c>
      <c r="E2084" s="335">
        <v>11098</v>
      </c>
      <c r="F2084" s="385">
        <v>6.7259769999999995E-4</v>
      </c>
      <c r="G2084" s="4" t="s">
        <v>1093</v>
      </c>
      <c r="H2084" s="99">
        <v>-7.9996683999999998E-2</v>
      </c>
      <c r="I2084" s="217">
        <v>4.4115289999999998E-4</v>
      </c>
    </row>
    <row r="2085" spans="1:9" ht="45" customHeight="1" x14ac:dyDescent="0.2">
      <c r="A2085" s="94" t="s">
        <v>3194</v>
      </c>
      <c r="B2085" s="408" t="s">
        <v>6460</v>
      </c>
      <c r="C2085" s="111">
        <v>7.5678496900000003E-2</v>
      </c>
      <c r="D2085" s="4" t="s">
        <v>1093</v>
      </c>
      <c r="E2085" s="335">
        <v>2104</v>
      </c>
      <c r="F2085" s="385">
        <v>1.2751360000000001E-4</v>
      </c>
      <c r="G2085" s="4" t="s">
        <v>1093</v>
      </c>
      <c r="H2085" s="99">
        <v>2.0863658399999999E-2</v>
      </c>
      <c r="I2085" s="217">
        <v>-1.9658000000000001E-5</v>
      </c>
    </row>
    <row r="2086" spans="1:9" ht="45" customHeight="1" x14ac:dyDescent="0.2">
      <c r="A2086" s="94" t="s">
        <v>3195</v>
      </c>
      <c r="B2086" s="408" t="s">
        <v>6461</v>
      </c>
      <c r="C2086" s="111">
        <v>-7.0484581000000004E-2</v>
      </c>
      <c r="D2086" s="4" t="s">
        <v>1093</v>
      </c>
      <c r="E2086" s="335">
        <v>249</v>
      </c>
      <c r="F2086" s="385">
        <v>1.5090699999999999E-5</v>
      </c>
      <c r="G2086" s="4" t="s">
        <v>1093</v>
      </c>
      <c r="H2086" s="99">
        <v>0.18009478670000001</v>
      </c>
      <c r="I2086" s="217">
        <v>-1.7371999999999999E-5</v>
      </c>
    </row>
    <row r="2087" spans="1:9" ht="45" customHeight="1" x14ac:dyDescent="0.2">
      <c r="A2087" s="94" t="s">
        <v>3196</v>
      </c>
      <c r="B2087" s="408" t="s">
        <v>6462</v>
      </c>
      <c r="C2087" s="111">
        <v>-5.3327149999999997E-2</v>
      </c>
      <c r="D2087" s="4" t="s">
        <v>1093</v>
      </c>
      <c r="E2087" s="335">
        <v>7605</v>
      </c>
      <c r="F2087" s="385">
        <v>4.609034E-4</v>
      </c>
      <c r="G2087" s="4" t="s">
        <v>1093</v>
      </c>
      <c r="H2087" s="99">
        <v>-6.8699486000000004E-2</v>
      </c>
      <c r="I2087" s="217">
        <v>2.5646300000000001E-4</v>
      </c>
    </row>
    <row r="2088" spans="1:9" ht="45" customHeight="1" x14ac:dyDescent="0.2">
      <c r="A2088" s="94" t="s">
        <v>3197</v>
      </c>
      <c r="B2088" s="408" t="s">
        <v>6463</v>
      </c>
      <c r="C2088" s="111">
        <v>-1.5490534E-2</v>
      </c>
      <c r="D2088" s="4" t="s">
        <v>1093</v>
      </c>
      <c r="E2088" s="335">
        <v>2384</v>
      </c>
      <c r="F2088" s="385">
        <v>1.444831E-4</v>
      </c>
      <c r="G2088" s="4" t="s">
        <v>1093</v>
      </c>
      <c r="H2088" s="99">
        <v>4.1958042000000001E-2</v>
      </c>
      <c r="I2088" s="217">
        <v>-4.3887000000000002E-5</v>
      </c>
    </row>
    <row r="2089" spans="1:9" ht="45" customHeight="1" x14ac:dyDescent="0.2">
      <c r="A2089" s="94" t="s">
        <v>3198</v>
      </c>
      <c r="B2089" s="408" t="s">
        <v>6464</v>
      </c>
      <c r="C2089" s="111">
        <v>8.1447963799999995E-2</v>
      </c>
      <c r="D2089" s="4" t="s">
        <v>1093</v>
      </c>
      <c r="E2089" s="335">
        <v>243</v>
      </c>
      <c r="F2089" s="385">
        <v>1.47271E-5</v>
      </c>
      <c r="G2089" s="4" t="s">
        <v>1093</v>
      </c>
      <c r="H2089" s="99">
        <v>1.67364017E-2</v>
      </c>
      <c r="I2089" s="217">
        <v>-1.8286130000000001E-6</v>
      </c>
    </row>
    <row r="2090" spans="1:9" ht="45" customHeight="1" x14ac:dyDescent="0.2">
      <c r="A2090" s="94" t="s">
        <v>3199</v>
      </c>
      <c r="B2090" s="408" t="s">
        <v>6465</v>
      </c>
      <c r="C2090" s="111">
        <v>-4.0466926E-2</v>
      </c>
      <c r="D2090" s="4" t="s">
        <v>1093</v>
      </c>
      <c r="E2090" s="335">
        <v>4504</v>
      </c>
      <c r="F2090" s="385">
        <v>2.7296630000000002E-4</v>
      </c>
      <c r="G2090" s="4" t="s">
        <v>1093</v>
      </c>
      <c r="H2090" s="99">
        <v>-8.6780210999999996E-2</v>
      </c>
      <c r="I2090" s="217">
        <v>1.9566160000000001E-4</v>
      </c>
    </row>
    <row r="2091" spans="1:9" ht="45" customHeight="1" x14ac:dyDescent="0.2">
      <c r="A2091" s="94" t="s">
        <v>3200</v>
      </c>
      <c r="B2091" s="408" t="s">
        <v>6466</v>
      </c>
      <c r="C2091" s="111">
        <v>-4.4543430000000004E-3</v>
      </c>
      <c r="D2091" s="4" t="s">
        <v>1093</v>
      </c>
      <c r="E2091" s="335">
        <v>2729</v>
      </c>
      <c r="F2091" s="385">
        <v>1.6539190000000001E-4</v>
      </c>
      <c r="G2091" s="4" t="s">
        <v>1093</v>
      </c>
      <c r="H2091" s="99">
        <v>1.75242356E-2</v>
      </c>
      <c r="I2091" s="217">
        <v>-2.1486000000000001E-5</v>
      </c>
    </row>
    <row r="2092" spans="1:9" ht="45" customHeight="1" x14ac:dyDescent="0.2">
      <c r="A2092" s="94" t="s">
        <v>3201</v>
      </c>
      <c r="B2092" s="408" t="s">
        <v>6467</v>
      </c>
      <c r="C2092" s="111">
        <v>-5.5147058999999998E-2</v>
      </c>
      <c r="D2092" s="4" t="s">
        <v>1093</v>
      </c>
      <c r="E2092" s="335">
        <v>261</v>
      </c>
      <c r="F2092" s="385">
        <v>1.5818E-5</v>
      </c>
      <c r="G2092" s="4" t="s">
        <v>1093</v>
      </c>
      <c r="H2092" s="99">
        <v>1.55642023E-2</v>
      </c>
      <c r="I2092" s="217">
        <v>-1.8286130000000001E-6</v>
      </c>
    </row>
    <row r="2093" spans="1:9" ht="45" customHeight="1" x14ac:dyDescent="0.2">
      <c r="A2093" s="94" t="s">
        <v>3202</v>
      </c>
      <c r="B2093" s="408" t="s">
        <v>6468</v>
      </c>
      <c r="C2093" s="111">
        <v>-8.8723332000000002E-2</v>
      </c>
      <c r="D2093" s="4" t="s">
        <v>1093</v>
      </c>
      <c r="E2093" s="335">
        <v>2309</v>
      </c>
      <c r="F2093" s="385">
        <v>1.3993769999999999E-4</v>
      </c>
      <c r="G2093" s="4" t="s">
        <v>1093</v>
      </c>
      <c r="H2093" s="99">
        <v>-0.14195466400000001</v>
      </c>
      <c r="I2093" s="217">
        <v>1.7463259999999999E-4</v>
      </c>
    </row>
    <row r="2094" spans="1:9" ht="45" customHeight="1" x14ac:dyDescent="0.2">
      <c r="A2094" s="94" t="s">
        <v>3203</v>
      </c>
      <c r="B2094" s="408" t="s">
        <v>6469</v>
      </c>
      <c r="C2094" s="111">
        <v>1.7024726399999999E-2</v>
      </c>
      <c r="D2094" s="4" t="s">
        <v>1093</v>
      </c>
      <c r="E2094" s="335">
        <v>2516</v>
      </c>
      <c r="F2094" s="385">
        <v>1.52483E-4</v>
      </c>
      <c r="G2094" s="4" t="s">
        <v>1093</v>
      </c>
      <c r="H2094" s="99">
        <v>2.7899562000000002E-3</v>
      </c>
      <c r="I2094" s="217">
        <v>-3.200073E-6</v>
      </c>
    </row>
    <row r="2095" spans="1:9" ht="45" customHeight="1" x14ac:dyDescent="0.2">
      <c r="A2095" s="94" t="s">
        <v>3204</v>
      </c>
      <c r="B2095" s="408" t="s">
        <v>6470</v>
      </c>
      <c r="C2095" s="111">
        <v>-7.8431372999999999E-2</v>
      </c>
      <c r="D2095" s="4" t="s">
        <v>1093</v>
      </c>
      <c r="E2095" s="335">
        <v>286</v>
      </c>
      <c r="F2095" s="385">
        <v>1.7333099999999998E-5</v>
      </c>
      <c r="G2095" s="4" t="s">
        <v>1093</v>
      </c>
      <c r="H2095" s="99">
        <v>0.21702127660000001</v>
      </c>
      <c r="I2095" s="217">
        <v>-2.3315E-5</v>
      </c>
    </row>
    <row r="2096" spans="1:9" ht="45" customHeight="1" x14ac:dyDescent="0.2">
      <c r="A2096" s="94" t="s">
        <v>3205</v>
      </c>
      <c r="B2096" s="408" t="s">
        <v>6471</v>
      </c>
      <c r="C2096" s="111">
        <v>-4.8322911000000003E-2</v>
      </c>
      <c r="D2096" s="4" t="s">
        <v>1093</v>
      </c>
      <c r="E2096" s="335">
        <v>1463</v>
      </c>
      <c r="F2096" s="385">
        <v>8.8665599999999994E-5</v>
      </c>
      <c r="G2096" s="4" t="s">
        <v>1093</v>
      </c>
      <c r="H2096" s="99">
        <v>-0.1260454</v>
      </c>
      <c r="I2096" s="217">
        <v>9.64593E-5</v>
      </c>
    </row>
    <row r="2097" spans="1:9" ht="45" customHeight="1" x14ac:dyDescent="0.2">
      <c r="A2097" s="94" t="s">
        <v>3206</v>
      </c>
      <c r="B2097" s="408" t="s">
        <v>6472</v>
      </c>
      <c r="C2097" s="111">
        <v>3.89136603E-2</v>
      </c>
      <c r="D2097" s="4" t="s">
        <v>1093</v>
      </c>
      <c r="E2097" s="335">
        <v>2388</v>
      </c>
      <c r="F2097" s="385">
        <v>1.4472549999999999E-4</v>
      </c>
      <c r="G2097" s="4" t="s">
        <v>1093</v>
      </c>
      <c r="H2097" s="99">
        <v>-6.8279359999999997E-2</v>
      </c>
      <c r="I2097" s="217">
        <v>8.0001799999999997E-5</v>
      </c>
    </row>
    <row r="2098" spans="1:9" ht="45" customHeight="1" x14ac:dyDescent="0.2">
      <c r="A2098" s="94" t="s">
        <v>3207</v>
      </c>
      <c r="B2098" s="408" t="s">
        <v>6473</v>
      </c>
      <c r="C2098" s="111">
        <v>-8.8957054999999993E-2</v>
      </c>
      <c r="D2098" s="4" t="s">
        <v>1093</v>
      </c>
      <c r="E2098" s="335">
        <v>358</v>
      </c>
      <c r="F2098" s="385">
        <v>2.1696699999999998E-5</v>
      </c>
      <c r="G2098" s="4" t="s">
        <v>1093</v>
      </c>
      <c r="H2098" s="99">
        <v>0.20538720539999999</v>
      </c>
      <c r="I2098" s="217">
        <v>-2.7886E-5</v>
      </c>
    </row>
    <row r="2099" spans="1:9" ht="45" customHeight="1" x14ac:dyDescent="0.2">
      <c r="A2099" s="94" t="s">
        <v>3208</v>
      </c>
      <c r="B2099" s="408" t="s">
        <v>6474</v>
      </c>
      <c r="C2099" s="111">
        <v>-2.919708E-2</v>
      </c>
      <c r="D2099" s="4" t="s">
        <v>1093</v>
      </c>
      <c r="E2099" s="335">
        <v>2900</v>
      </c>
      <c r="F2099" s="385">
        <v>1.7575539999999999E-4</v>
      </c>
      <c r="G2099" s="4" t="s">
        <v>1093</v>
      </c>
      <c r="H2099" s="99">
        <v>-5.1977770999999999E-2</v>
      </c>
      <c r="I2099" s="217">
        <v>7.2687400000000005E-5</v>
      </c>
    </row>
    <row r="2100" spans="1:9" ht="33.75" customHeight="1" x14ac:dyDescent="0.2">
      <c r="A2100" s="94" t="s">
        <v>3209</v>
      </c>
      <c r="B2100" s="408" t="s">
        <v>6475</v>
      </c>
      <c r="C2100" s="111">
        <v>6.1179088000000003E-3</v>
      </c>
      <c r="D2100" s="4" t="s">
        <v>1093</v>
      </c>
      <c r="E2100" s="335">
        <v>1805</v>
      </c>
      <c r="F2100" s="385">
        <v>1.093926E-4</v>
      </c>
      <c r="G2100" s="4" t="s">
        <v>1093</v>
      </c>
      <c r="H2100" s="99">
        <v>-2.2111660000000001E-3</v>
      </c>
      <c r="I2100" s="217">
        <v>1.8286132E-6</v>
      </c>
    </row>
    <row r="2101" spans="1:9" ht="33.75" customHeight="1" x14ac:dyDescent="0.2">
      <c r="A2101" s="94" t="s">
        <v>3210</v>
      </c>
      <c r="B2101" s="408" t="s">
        <v>6476</v>
      </c>
      <c r="C2101" s="111">
        <v>1.7316017E-3</v>
      </c>
      <c r="D2101" s="4" t="s">
        <v>1093</v>
      </c>
      <c r="E2101" s="335">
        <v>1085</v>
      </c>
      <c r="F2101" s="385">
        <v>6.57568E-5</v>
      </c>
      <c r="G2101" s="4" t="s">
        <v>1093</v>
      </c>
      <c r="H2101" s="99">
        <v>-6.2229905000000002E-2</v>
      </c>
      <c r="I2101" s="217">
        <v>3.2914999999999999E-5</v>
      </c>
    </row>
    <row r="2102" spans="1:9" ht="45" x14ac:dyDescent="0.2">
      <c r="A2102" s="94" t="s">
        <v>3211</v>
      </c>
      <c r="B2102" s="408" t="s">
        <v>6477</v>
      </c>
      <c r="C2102" s="111">
        <v>-4.9203048999999999E-2</v>
      </c>
      <c r="D2102" s="4" t="s">
        <v>1093</v>
      </c>
      <c r="E2102" s="335">
        <v>1374</v>
      </c>
      <c r="F2102" s="385">
        <v>8.3271700000000004E-5</v>
      </c>
      <c r="G2102" s="4" t="s">
        <v>1093</v>
      </c>
      <c r="H2102" s="99">
        <v>1.4577259000000001E-3</v>
      </c>
      <c r="I2102" s="217">
        <v>-9.1430659999999999E-7</v>
      </c>
    </row>
    <row r="2103" spans="1:9" ht="33.75" x14ac:dyDescent="0.2">
      <c r="A2103" s="94" t="s">
        <v>3212</v>
      </c>
      <c r="B2103" s="408" t="s">
        <v>6478</v>
      </c>
      <c r="C2103" s="111">
        <v>-0.113733906</v>
      </c>
      <c r="D2103" s="4" t="s">
        <v>1093</v>
      </c>
      <c r="E2103" s="335">
        <v>449</v>
      </c>
      <c r="F2103" s="385">
        <v>2.7211799999999999E-5</v>
      </c>
      <c r="G2103" s="4" t="s">
        <v>1093</v>
      </c>
      <c r="H2103" s="99">
        <v>8.7167070200000002E-2</v>
      </c>
      <c r="I2103" s="217">
        <v>-1.6458000000000001E-5</v>
      </c>
    </row>
    <row r="2104" spans="1:9" ht="33.75" x14ac:dyDescent="0.2">
      <c r="A2104" s="94" t="s">
        <v>3213</v>
      </c>
      <c r="B2104" s="408" t="s">
        <v>6479</v>
      </c>
      <c r="C2104" s="111">
        <v>2.3054755E-2</v>
      </c>
      <c r="D2104" s="4" t="s">
        <v>1093</v>
      </c>
      <c r="E2104" s="335">
        <v>1695</v>
      </c>
      <c r="F2104" s="385">
        <v>1.0272600000000001E-4</v>
      </c>
      <c r="G2104" s="4" t="s">
        <v>1093</v>
      </c>
      <c r="H2104" s="99">
        <v>-4.5070422999999998E-2</v>
      </c>
      <c r="I2104" s="217">
        <v>3.6572300000000002E-5</v>
      </c>
    </row>
    <row r="2105" spans="1:9" x14ac:dyDescent="0.2">
      <c r="A2105" s="94" t="s">
        <v>3214</v>
      </c>
      <c r="B2105" s="408" t="s">
        <v>6480</v>
      </c>
      <c r="C2105" s="111">
        <v>3.0508474599999998E-2</v>
      </c>
      <c r="D2105" s="4" t="s">
        <v>1093</v>
      </c>
      <c r="E2105" s="335">
        <v>270</v>
      </c>
      <c r="F2105" s="385">
        <v>1.63634E-5</v>
      </c>
      <c r="G2105" s="4" t="s">
        <v>1093</v>
      </c>
      <c r="H2105" s="99">
        <v>-0.111842105</v>
      </c>
      <c r="I2105" s="217">
        <v>1.5543200000000001E-5</v>
      </c>
    </row>
    <row r="2106" spans="1:9" ht="33.75" customHeight="1" x14ac:dyDescent="0.2">
      <c r="A2106" s="94" t="s">
        <v>3215</v>
      </c>
      <c r="B2106" s="408" t="s">
        <v>6481</v>
      </c>
      <c r="C2106" s="111">
        <v>-7.1917808E-2</v>
      </c>
      <c r="D2106" s="4" t="s">
        <v>1093</v>
      </c>
      <c r="E2106" s="335">
        <v>194</v>
      </c>
      <c r="F2106" s="385">
        <v>1.17574E-5</v>
      </c>
      <c r="G2106" s="4" t="s">
        <v>1093</v>
      </c>
      <c r="H2106" s="99">
        <v>-0.28413284100000002</v>
      </c>
      <c r="I2106" s="217">
        <v>3.5200799999999997E-5</v>
      </c>
    </row>
    <row r="2107" spans="1:9" ht="33.75" customHeight="1" x14ac:dyDescent="0.2">
      <c r="A2107" s="94" t="s">
        <v>3216</v>
      </c>
      <c r="B2107" s="408" t="s">
        <v>6482</v>
      </c>
      <c r="C2107" s="111">
        <v>0.24226804120000001</v>
      </c>
      <c r="D2107" s="4" t="s">
        <v>1093</v>
      </c>
      <c r="E2107" s="335">
        <v>198</v>
      </c>
      <c r="F2107" s="385">
        <v>1.19999E-5</v>
      </c>
      <c r="G2107" s="4" t="s">
        <v>1093</v>
      </c>
      <c r="H2107" s="99">
        <v>-0.17842323700000001</v>
      </c>
      <c r="I2107" s="217">
        <v>1.96576E-5</v>
      </c>
    </row>
    <row r="2108" spans="1:9" ht="33.75" customHeight="1" x14ac:dyDescent="0.2">
      <c r="A2108" s="94" t="s">
        <v>3217</v>
      </c>
      <c r="B2108" s="408" t="s">
        <v>6483</v>
      </c>
      <c r="C2108" s="111">
        <v>8.4112149499999997E-2</v>
      </c>
      <c r="D2108" s="4" t="s">
        <v>1093</v>
      </c>
      <c r="E2108" s="335">
        <v>90</v>
      </c>
      <c r="F2108" s="385">
        <v>5.4544779999999999E-6</v>
      </c>
      <c r="G2108" s="4" t="s">
        <v>1093</v>
      </c>
      <c r="H2108" s="99">
        <v>-0.22413793100000001</v>
      </c>
      <c r="I2108" s="217">
        <v>1.1885999999999999E-5</v>
      </c>
    </row>
    <row r="2109" spans="1:9" ht="33.75" customHeight="1" x14ac:dyDescent="0.2">
      <c r="A2109" s="94" t="s">
        <v>3218</v>
      </c>
      <c r="B2109" s="408" t="s">
        <v>6484</v>
      </c>
      <c r="C2109" s="111">
        <v>-2.6705012E-2</v>
      </c>
      <c r="D2109" s="4" t="s">
        <v>1093</v>
      </c>
      <c r="E2109" s="335">
        <v>2147</v>
      </c>
      <c r="F2109" s="385">
        <v>1.3011960000000001E-4</v>
      </c>
      <c r="G2109" s="4" t="s">
        <v>1093</v>
      </c>
      <c r="H2109" s="99">
        <v>-9.3710425999999999E-2</v>
      </c>
      <c r="I2109" s="217">
        <v>1.01488E-4</v>
      </c>
    </row>
    <row r="2110" spans="1:9" ht="33.75" customHeight="1" x14ac:dyDescent="0.2">
      <c r="A2110" s="94" t="s">
        <v>3219</v>
      </c>
      <c r="B2110" s="408" t="s">
        <v>6485</v>
      </c>
      <c r="C2110" s="111">
        <v>-4.1742287000000003E-2</v>
      </c>
      <c r="D2110" s="4" t="s">
        <v>1093</v>
      </c>
      <c r="E2110" s="335">
        <v>415</v>
      </c>
      <c r="F2110" s="385">
        <v>2.5151200000000001E-5</v>
      </c>
      <c r="G2110" s="4" t="s">
        <v>1093</v>
      </c>
      <c r="H2110" s="99">
        <v>-0.21401515199999999</v>
      </c>
      <c r="I2110" s="217">
        <v>5.16583E-5</v>
      </c>
    </row>
    <row r="2111" spans="1:9" ht="33.75" x14ac:dyDescent="0.2">
      <c r="A2111" s="94" t="s">
        <v>3220</v>
      </c>
      <c r="B2111" s="408" t="s">
        <v>6486</v>
      </c>
      <c r="C2111" s="111">
        <v>0.15897435900000001</v>
      </c>
      <c r="D2111" s="4" t="s">
        <v>1093</v>
      </c>
      <c r="E2111" s="335">
        <v>206</v>
      </c>
      <c r="F2111" s="385">
        <v>1.2484699999999999E-5</v>
      </c>
      <c r="G2111" s="4" t="s">
        <v>1093</v>
      </c>
      <c r="H2111" s="99">
        <v>-8.8495575000000007E-2</v>
      </c>
      <c r="I2111" s="217">
        <v>9.1430660999999992E-6</v>
      </c>
    </row>
    <row r="2112" spans="1:9" ht="33.75" x14ac:dyDescent="0.2">
      <c r="A2112" s="94" t="s">
        <v>3221</v>
      </c>
      <c r="B2112" s="408" t="s">
        <v>6487</v>
      </c>
      <c r="C2112" s="111">
        <v>-7.6271186000000005E-2</v>
      </c>
      <c r="D2112" s="4" t="s">
        <v>1093</v>
      </c>
      <c r="E2112" s="335">
        <v>124</v>
      </c>
      <c r="F2112" s="385">
        <v>7.5150586E-6</v>
      </c>
      <c r="G2112" s="4" t="s">
        <v>1093</v>
      </c>
      <c r="H2112" s="99">
        <v>0.13761467890000001</v>
      </c>
      <c r="I2112" s="217">
        <v>-6.8573000000000004E-6</v>
      </c>
    </row>
    <row r="2113" spans="1:9" ht="33.75" x14ac:dyDescent="0.2">
      <c r="A2113" s="94" t="s">
        <v>3222</v>
      </c>
      <c r="B2113" s="408" t="s">
        <v>6488</v>
      </c>
      <c r="C2113" s="111">
        <v>-1.1226945E-2</v>
      </c>
      <c r="D2113" s="4" t="s">
        <v>1093</v>
      </c>
      <c r="E2113" s="335">
        <v>2387</v>
      </c>
      <c r="F2113" s="385">
        <v>1.446649E-4</v>
      </c>
      <c r="G2113" s="4" t="s">
        <v>1093</v>
      </c>
      <c r="H2113" s="99">
        <v>-3.2035685000000001E-2</v>
      </c>
      <c r="I2113" s="217">
        <v>3.6115100000000003E-5</v>
      </c>
    </row>
    <row r="2114" spans="1:9" x14ac:dyDescent="0.2">
      <c r="A2114" s="94" t="s">
        <v>3223</v>
      </c>
      <c r="B2114" s="408" t="s">
        <v>6489</v>
      </c>
      <c r="C2114" s="111">
        <v>-8.7613292999999995E-2</v>
      </c>
      <c r="D2114" s="4" t="s">
        <v>1093</v>
      </c>
      <c r="E2114" s="335">
        <v>540</v>
      </c>
      <c r="F2114" s="385">
        <v>3.27269E-5</v>
      </c>
      <c r="G2114" s="4" t="s">
        <v>1093</v>
      </c>
      <c r="H2114" s="99">
        <v>-0.105960265</v>
      </c>
      <c r="I2114" s="217">
        <v>2.92578E-5</v>
      </c>
    </row>
    <row r="2115" spans="1:9" x14ac:dyDescent="0.2">
      <c r="A2115" s="94" t="s">
        <v>3224</v>
      </c>
      <c r="B2115" s="408" t="s">
        <v>6490</v>
      </c>
      <c r="C2115" s="111">
        <v>1.3736263699999999E-2</v>
      </c>
      <c r="D2115" s="4" t="s">
        <v>1093</v>
      </c>
      <c r="E2115" s="335">
        <v>608</v>
      </c>
      <c r="F2115" s="385">
        <v>3.6847999999999997E-5</v>
      </c>
      <c r="G2115" s="4" t="s">
        <v>1093</v>
      </c>
      <c r="H2115" s="99">
        <v>-0.17615176199999999</v>
      </c>
      <c r="I2115" s="217">
        <v>5.9429899999999998E-5</v>
      </c>
    </row>
    <row r="2116" spans="1:9" x14ac:dyDescent="0.2">
      <c r="A2116" s="94" t="s">
        <v>3225</v>
      </c>
      <c r="B2116" s="408" t="s">
        <v>6491</v>
      </c>
      <c r="C2116" s="111">
        <v>4.9668874199999997E-2</v>
      </c>
      <c r="D2116" s="4" t="s">
        <v>1093</v>
      </c>
      <c r="E2116" s="335">
        <v>321</v>
      </c>
      <c r="F2116" s="385">
        <v>1.9454300000000001E-5</v>
      </c>
      <c r="G2116" s="4" t="s">
        <v>1093</v>
      </c>
      <c r="H2116" s="99">
        <v>1.2618296500000001E-2</v>
      </c>
      <c r="I2116" s="217">
        <v>-1.8286130000000001E-6</v>
      </c>
    </row>
    <row r="2117" spans="1:9" x14ac:dyDescent="0.2">
      <c r="A2117" s="94" t="s">
        <v>3226</v>
      </c>
      <c r="B2117" s="408" t="s">
        <v>6492</v>
      </c>
      <c r="C2117" s="111">
        <v>0.119266055</v>
      </c>
      <c r="D2117" s="4" t="s">
        <v>1093</v>
      </c>
      <c r="E2117" s="335">
        <v>122</v>
      </c>
      <c r="F2117" s="385">
        <v>7.3938479999999999E-6</v>
      </c>
      <c r="G2117" s="4" t="s">
        <v>1093</v>
      </c>
      <c r="H2117" s="99">
        <v>0</v>
      </c>
      <c r="I2117" s="217">
        <v>0</v>
      </c>
    </row>
    <row r="2118" spans="1:9" x14ac:dyDescent="0.2">
      <c r="A2118" s="94" t="s">
        <v>3227</v>
      </c>
      <c r="B2118" s="408" t="s">
        <v>6493</v>
      </c>
      <c r="C2118" s="111">
        <v>0.16009280740000001</v>
      </c>
      <c r="D2118" s="4" t="s">
        <v>1093</v>
      </c>
      <c r="E2118" s="335">
        <v>436</v>
      </c>
      <c r="F2118" s="385">
        <v>2.64239E-5</v>
      </c>
      <c r="G2118" s="4" t="s">
        <v>1093</v>
      </c>
      <c r="H2118" s="99">
        <v>-0.128</v>
      </c>
      <c r="I2118" s="217">
        <v>2.92578E-5</v>
      </c>
    </row>
    <row r="2119" spans="1:9" x14ac:dyDescent="0.2">
      <c r="A2119" s="94" t="s">
        <v>3231</v>
      </c>
      <c r="B2119" s="408" t="s">
        <v>6494</v>
      </c>
      <c r="C2119" s="111">
        <v>-3.0978934E-2</v>
      </c>
      <c r="D2119" s="4" t="s">
        <v>1093</v>
      </c>
      <c r="E2119" s="335">
        <v>691</v>
      </c>
      <c r="F2119" s="385">
        <v>4.1878300000000002E-5</v>
      </c>
      <c r="G2119" s="4" t="s">
        <v>1093</v>
      </c>
      <c r="H2119" s="99">
        <v>-0.116368286</v>
      </c>
      <c r="I2119" s="217">
        <v>4.1600999999999997E-5</v>
      </c>
    </row>
    <row r="2120" spans="1:9" x14ac:dyDescent="0.2">
      <c r="A2120" s="94" t="s">
        <v>3232</v>
      </c>
      <c r="B2120" s="408" t="s">
        <v>6495</v>
      </c>
      <c r="C2120" s="111">
        <v>0.5</v>
      </c>
      <c r="D2120" s="4" t="s">
        <v>1093</v>
      </c>
      <c r="E2120" s="335">
        <v>15</v>
      </c>
      <c r="F2120" s="385">
        <v>9.0907966999999995E-7</v>
      </c>
      <c r="G2120" s="4" t="s">
        <v>1093</v>
      </c>
      <c r="H2120" s="99">
        <v>0.66666666669999997</v>
      </c>
      <c r="I2120" s="217">
        <v>-2.7429200000000002E-6</v>
      </c>
    </row>
    <row r="2121" spans="1:9" x14ac:dyDescent="0.2">
      <c r="A2121" s="94" t="s">
        <v>3233</v>
      </c>
      <c r="B2121" s="408" t="s">
        <v>6496</v>
      </c>
      <c r="C2121" s="111" t="s">
        <v>1142</v>
      </c>
      <c r="D2121" s="4" t="s">
        <v>1093</v>
      </c>
      <c r="E2121" s="335" t="s">
        <v>6906</v>
      </c>
      <c r="F2121" s="385">
        <v>6.0605310999999996E-8</v>
      </c>
      <c r="G2121" s="4" t="s">
        <v>1093</v>
      </c>
      <c r="H2121" s="99">
        <v>0</v>
      </c>
      <c r="I2121" s="217">
        <v>0</v>
      </c>
    </row>
    <row r="2122" spans="1:9" x14ac:dyDescent="0.2">
      <c r="A2122" s="94" t="s">
        <v>3228</v>
      </c>
      <c r="B2122" s="408" t="s">
        <v>6497</v>
      </c>
      <c r="C2122" s="111">
        <v>9.5505618E-2</v>
      </c>
      <c r="D2122" s="4" t="s">
        <v>1093</v>
      </c>
      <c r="E2122" s="335">
        <v>608</v>
      </c>
      <c r="F2122" s="385">
        <v>3.6847999999999997E-5</v>
      </c>
      <c r="G2122" s="4" t="s">
        <v>1093</v>
      </c>
      <c r="H2122" s="99">
        <v>-0.376410256</v>
      </c>
      <c r="I2122" s="217">
        <v>1.6777529999999999E-4</v>
      </c>
    </row>
    <row r="2123" spans="1:9" x14ac:dyDescent="0.2">
      <c r="A2123" s="94" t="s">
        <v>3229</v>
      </c>
      <c r="B2123" s="408" t="s">
        <v>6498</v>
      </c>
      <c r="C2123" s="111">
        <v>6.6666666700000002E-2</v>
      </c>
      <c r="D2123" s="4" t="s">
        <v>1093</v>
      </c>
      <c r="E2123" s="335">
        <v>117</v>
      </c>
      <c r="F2123" s="385">
        <v>7.0908213999999996E-6</v>
      </c>
      <c r="G2123" s="4" t="s">
        <v>1093</v>
      </c>
      <c r="H2123" s="99">
        <v>-8.59375E-2</v>
      </c>
      <c r="I2123" s="217">
        <v>5.0286863999999996E-6</v>
      </c>
    </row>
    <row r="2124" spans="1:9" ht="22.5" customHeight="1" x14ac:dyDescent="0.2">
      <c r="A2124" s="94" t="s">
        <v>3230</v>
      </c>
      <c r="B2124" s="408" t="s">
        <v>6499</v>
      </c>
      <c r="C2124" s="111">
        <v>-4.1666666999999998E-2</v>
      </c>
      <c r="D2124" s="4" t="s">
        <v>1093</v>
      </c>
      <c r="E2124" s="335">
        <v>36</v>
      </c>
      <c r="F2124" s="385">
        <v>2.1817911999999999E-6</v>
      </c>
      <c r="G2124" s="4" t="s">
        <v>1093</v>
      </c>
      <c r="H2124" s="99">
        <v>-0.21739130400000001</v>
      </c>
      <c r="I2124" s="217">
        <v>4.5715331000000004E-6</v>
      </c>
    </row>
    <row r="2125" spans="1:9" ht="22.5" customHeight="1" x14ac:dyDescent="0.2">
      <c r="A2125" s="94" t="s">
        <v>3234</v>
      </c>
      <c r="B2125" s="408" t="s">
        <v>6500</v>
      </c>
      <c r="C2125" s="111">
        <v>0.15789473679999999</v>
      </c>
      <c r="D2125" s="4" t="s">
        <v>1093</v>
      </c>
      <c r="E2125" s="335">
        <v>14</v>
      </c>
      <c r="F2125" s="385">
        <v>8.4847435999999996E-7</v>
      </c>
      <c r="G2125" s="4" t="s">
        <v>1093</v>
      </c>
      <c r="H2125" s="99">
        <v>-0.36363636399999999</v>
      </c>
      <c r="I2125" s="217">
        <v>3.6572264999999999E-6</v>
      </c>
    </row>
    <row r="2126" spans="1:9" ht="22.5" customHeight="1" x14ac:dyDescent="0.2">
      <c r="A2126" s="94" t="s">
        <v>3235</v>
      </c>
      <c r="B2126" s="408" t="s">
        <v>6501</v>
      </c>
      <c r="C2126" s="111">
        <v>-4.4881890000000001E-2</v>
      </c>
      <c r="D2126" s="4" t="s">
        <v>1093</v>
      </c>
      <c r="E2126" s="335">
        <v>3121</v>
      </c>
      <c r="F2126" s="385">
        <v>1.8914919999999999E-4</v>
      </c>
      <c r="G2126" s="4" t="s">
        <v>1093</v>
      </c>
      <c r="H2126" s="99">
        <v>-0.142346799</v>
      </c>
      <c r="I2126" s="217">
        <v>2.3680540000000001E-4</v>
      </c>
    </row>
    <row r="2127" spans="1:9" ht="22.5" customHeight="1" x14ac:dyDescent="0.2">
      <c r="A2127" s="94" t="s">
        <v>3236</v>
      </c>
      <c r="B2127" s="408" t="s">
        <v>6502</v>
      </c>
      <c r="C2127" s="111">
        <v>-3.1482734999999998E-2</v>
      </c>
      <c r="D2127" s="4" t="s">
        <v>1093</v>
      </c>
      <c r="E2127" s="335">
        <v>2393</v>
      </c>
      <c r="F2127" s="385">
        <v>1.4502849999999999E-4</v>
      </c>
      <c r="G2127" s="4" t="s">
        <v>1093</v>
      </c>
      <c r="H2127" s="99">
        <v>-0.163579168</v>
      </c>
      <c r="I2127" s="217">
        <v>2.139477E-4</v>
      </c>
    </row>
    <row r="2128" spans="1:9" ht="33.75" customHeight="1" x14ac:dyDescent="0.2">
      <c r="A2128" s="94" t="s">
        <v>3237</v>
      </c>
      <c r="B2128" s="408" t="s">
        <v>6503</v>
      </c>
      <c r="C2128" s="111">
        <v>2.7941966700000001E-2</v>
      </c>
      <c r="D2128" s="4" t="s">
        <v>1093</v>
      </c>
      <c r="E2128" s="335">
        <v>1625</v>
      </c>
      <c r="F2128" s="385">
        <v>9.84836E-5</v>
      </c>
      <c r="G2128" s="4" t="s">
        <v>1093</v>
      </c>
      <c r="H2128" s="99">
        <v>-0.150548876</v>
      </c>
      <c r="I2128" s="217">
        <v>1.3166020000000001E-4</v>
      </c>
    </row>
    <row r="2129" spans="1:9" ht="33.75" customHeight="1" x14ac:dyDescent="0.2">
      <c r="A2129" s="94" t="s">
        <v>3238</v>
      </c>
      <c r="B2129" s="408" t="s">
        <v>6504</v>
      </c>
      <c r="C2129" s="111">
        <v>6.5088757400000002E-2</v>
      </c>
      <c r="D2129" s="4" t="s">
        <v>1093</v>
      </c>
      <c r="E2129" s="335">
        <v>990</v>
      </c>
      <c r="F2129" s="385">
        <v>5.99993E-5</v>
      </c>
      <c r="G2129" s="4" t="s">
        <v>1093</v>
      </c>
      <c r="H2129" s="99">
        <v>-0.21428571399999999</v>
      </c>
      <c r="I2129" s="217">
        <v>1.2343139999999999E-4</v>
      </c>
    </row>
    <row r="2130" spans="1:9" ht="33.75" customHeight="1" x14ac:dyDescent="0.2">
      <c r="A2130" s="94" t="s">
        <v>3239</v>
      </c>
      <c r="B2130" s="408" t="s">
        <v>6505</v>
      </c>
      <c r="C2130" s="111">
        <v>3.9980134100000002E-2</v>
      </c>
      <c r="D2130" s="4" t="s">
        <v>1093</v>
      </c>
      <c r="E2130" s="335">
        <v>3822</v>
      </c>
      <c r="F2130" s="385">
        <v>2.316335E-4</v>
      </c>
      <c r="G2130" s="4" t="s">
        <v>1093</v>
      </c>
      <c r="H2130" s="99">
        <v>-8.7392549999999999E-2</v>
      </c>
      <c r="I2130" s="217">
        <v>1.6731809999999999E-4</v>
      </c>
    </row>
    <row r="2131" spans="1:9" ht="33.75" customHeight="1" x14ac:dyDescent="0.2">
      <c r="A2131" s="94" t="s">
        <v>3240</v>
      </c>
      <c r="B2131" s="408" t="s">
        <v>6506</v>
      </c>
      <c r="C2131" s="111">
        <v>6.1559507499999999E-2</v>
      </c>
      <c r="D2131" s="4" t="s">
        <v>1093</v>
      </c>
      <c r="E2131" s="335">
        <v>4501</v>
      </c>
      <c r="F2131" s="385">
        <v>2.7278449999999999E-4</v>
      </c>
      <c r="G2131" s="4" t="s">
        <v>1093</v>
      </c>
      <c r="H2131" s="99">
        <v>-0.17139175300000001</v>
      </c>
      <c r="I2131" s="217">
        <v>4.2560969999999999E-4</v>
      </c>
    </row>
    <row r="2132" spans="1:9" ht="33.75" customHeight="1" x14ac:dyDescent="0.2">
      <c r="A2132" s="94" t="s">
        <v>3241</v>
      </c>
      <c r="B2132" s="408" t="s">
        <v>6507</v>
      </c>
      <c r="C2132" s="111">
        <v>3.6541676600000003E-2</v>
      </c>
      <c r="D2132" s="4" t="s">
        <v>1093</v>
      </c>
      <c r="E2132" s="335">
        <v>7832</v>
      </c>
      <c r="F2132" s="385">
        <v>4.7466080000000001E-4</v>
      </c>
      <c r="G2132" s="4" t="s">
        <v>1093</v>
      </c>
      <c r="H2132" s="99">
        <v>-9.7695852999999999E-2</v>
      </c>
      <c r="I2132" s="217">
        <v>3.87666E-4</v>
      </c>
    </row>
    <row r="2133" spans="1:9" ht="33.75" customHeight="1" x14ac:dyDescent="0.2">
      <c r="A2133" s="94" t="s">
        <v>3242</v>
      </c>
      <c r="B2133" s="408" t="s">
        <v>6508</v>
      </c>
      <c r="C2133" s="111">
        <v>6.5755919900000001E-2</v>
      </c>
      <c r="D2133" s="4" t="s">
        <v>1093</v>
      </c>
      <c r="E2133" s="335">
        <v>5396</v>
      </c>
      <c r="F2133" s="385">
        <v>3.270263E-4</v>
      </c>
      <c r="G2133" s="4" t="s">
        <v>1093</v>
      </c>
      <c r="H2133" s="99">
        <v>-7.7764484999999994E-2</v>
      </c>
      <c r="I2133" s="217">
        <v>2.080048E-4</v>
      </c>
    </row>
    <row r="2134" spans="1:9" ht="33.75" customHeight="1" x14ac:dyDescent="0.2">
      <c r="A2134" s="94" t="s">
        <v>3243</v>
      </c>
      <c r="B2134" s="408" t="s">
        <v>6509</v>
      </c>
      <c r="C2134" s="111">
        <v>8.7770630000000001E-4</v>
      </c>
      <c r="D2134" s="4" t="s">
        <v>1093</v>
      </c>
      <c r="E2134" s="335">
        <v>3160</v>
      </c>
      <c r="F2134" s="385">
        <v>1.9151279999999999E-4</v>
      </c>
      <c r="G2134" s="4" t="s">
        <v>1093</v>
      </c>
      <c r="H2134" s="99">
        <v>-7.6293480999999996E-2</v>
      </c>
      <c r="I2134" s="217">
        <v>1.19317E-4</v>
      </c>
    </row>
    <row r="2135" spans="1:9" ht="33.75" customHeight="1" x14ac:dyDescent="0.2">
      <c r="A2135" s="94" t="s">
        <v>3244</v>
      </c>
      <c r="B2135" s="408" t="s">
        <v>6510</v>
      </c>
      <c r="C2135" s="111">
        <v>8.6007130099999995E-2</v>
      </c>
      <c r="D2135" s="4" t="s">
        <v>1093</v>
      </c>
      <c r="E2135" s="335">
        <v>5832</v>
      </c>
      <c r="F2135" s="385">
        <v>3.5345020000000001E-4</v>
      </c>
      <c r="G2135" s="4" t="s">
        <v>1093</v>
      </c>
      <c r="H2135" s="99">
        <v>-0.202297907</v>
      </c>
      <c r="I2135" s="217">
        <v>6.7612970000000005E-4</v>
      </c>
    </row>
    <row r="2136" spans="1:9" ht="33.75" customHeight="1" x14ac:dyDescent="0.2">
      <c r="A2136" s="94" t="s">
        <v>3245</v>
      </c>
      <c r="B2136" s="408" t="s">
        <v>6511</v>
      </c>
      <c r="C2136" s="111">
        <v>-2.6220266999999998E-2</v>
      </c>
      <c r="D2136" s="4" t="s">
        <v>1093</v>
      </c>
      <c r="E2136" s="335">
        <v>20860</v>
      </c>
      <c r="F2136" s="385">
        <v>1.2642268000000001E-3</v>
      </c>
      <c r="G2136" s="4" t="s">
        <v>1093</v>
      </c>
      <c r="H2136" s="99">
        <v>-8.5208087000000002E-2</v>
      </c>
      <c r="I2136" s="217">
        <v>8.8824889999999999E-4</v>
      </c>
    </row>
    <row r="2137" spans="1:9" ht="33.75" customHeight="1" x14ac:dyDescent="0.2">
      <c r="A2137" s="94" t="s">
        <v>3246</v>
      </c>
      <c r="B2137" s="408" t="s">
        <v>6512</v>
      </c>
      <c r="C2137" s="111">
        <v>2.6064292E-3</v>
      </c>
      <c r="D2137" s="4" t="s">
        <v>1093</v>
      </c>
      <c r="E2137" s="335">
        <v>27301</v>
      </c>
      <c r="F2137" s="385">
        <v>1.6545856000000001E-3</v>
      </c>
      <c r="G2137" s="4" t="s">
        <v>1093</v>
      </c>
      <c r="H2137" s="99">
        <v>-5.3691507999999999E-2</v>
      </c>
      <c r="I2137" s="217">
        <v>7.0813050000000002E-4</v>
      </c>
    </row>
    <row r="2138" spans="1:9" ht="33.75" customHeight="1" x14ac:dyDescent="0.2">
      <c r="A2138" s="94" t="s">
        <v>3247</v>
      </c>
      <c r="B2138" s="408" t="s">
        <v>6513</v>
      </c>
      <c r="C2138" s="111">
        <v>4.0465660100000002E-2</v>
      </c>
      <c r="D2138" s="4" t="s">
        <v>1093</v>
      </c>
      <c r="E2138" s="335">
        <v>19067</v>
      </c>
      <c r="F2138" s="385">
        <v>1.1555615E-3</v>
      </c>
      <c r="G2138" s="4" t="s">
        <v>1093</v>
      </c>
      <c r="H2138" s="99">
        <v>-6.8402795000000002E-2</v>
      </c>
      <c r="I2138" s="217">
        <v>6.4001460000000004E-4</v>
      </c>
    </row>
    <row r="2139" spans="1:9" ht="33.75" x14ac:dyDescent="0.2">
      <c r="A2139" s="94" t="s">
        <v>3248</v>
      </c>
      <c r="B2139" s="408" t="s">
        <v>6514</v>
      </c>
      <c r="C2139" s="111">
        <v>2.9496971300000001E-2</v>
      </c>
      <c r="D2139" s="4" t="s">
        <v>1093</v>
      </c>
      <c r="E2139" s="335">
        <v>3641</v>
      </c>
      <c r="F2139" s="385">
        <v>2.2066389999999999E-4</v>
      </c>
      <c r="G2139" s="4" t="s">
        <v>1093</v>
      </c>
      <c r="H2139" s="99">
        <v>-6.8559733999999997E-2</v>
      </c>
      <c r="I2139" s="217">
        <v>1.225171E-4</v>
      </c>
    </row>
    <row r="2140" spans="1:9" ht="33.75" x14ac:dyDescent="0.2">
      <c r="A2140" s="94" t="s">
        <v>3249</v>
      </c>
      <c r="B2140" s="408" t="s">
        <v>6515</v>
      </c>
      <c r="C2140" s="111">
        <v>8.1583612400000005E-2</v>
      </c>
      <c r="D2140" s="4" t="s">
        <v>1093</v>
      </c>
      <c r="E2140" s="335">
        <v>50510</v>
      </c>
      <c r="F2140" s="385">
        <v>3.0611742999999999E-3</v>
      </c>
      <c r="G2140" s="4" t="s">
        <v>1093</v>
      </c>
      <c r="H2140" s="99">
        <v>-8.0164627000000002E-2</v>
      </c>
      <c r="I2140" s="217">
        <v>2.0123888999999998E-3</v>
      </c>
    </row>
    <row r="2141" spans="1:9" x14ac:dyDescent="0.2">
      <c r="A2141" s="94" t="s">
        <v>3250</v>
      </c>
      <c r="B2141" s="408" t="s">
        <v>6516</v>
      </c>
      <c r="C2141" s="111">
        <v>-5.8662092999999998E-2</v>
      </c>
      <c r="D2141" s="4" t="s">
        <v>1093</v>
      </c>
      <c r="E2141" s="335">
        <v>2041</v>
      </c>
      <c r="F2141" s="385">
        <v>1.236954E-4</v>
      </c>
      <c r="G2141" s="4" t="s">
        <v>1093</v>
      </c>
      <c r="H2141" s="99">
        <v>-0.25619533500000002</v>
      </c>
      <c r="I2141" s="217">
        <v>3.2137879999999999E-4</v>
      </c>
    </row>
    <row r="2142" spans="1:9" x14ac:dyDescent="0.2">
      <c r="A2142" s="94" t="s">
        <v>3251</v>
      </c>
      <c r="B2142" s="408" t="s">
        <v>6517</v>
      </c>
      <c r="C2142" s="111">
        <v>-8.5316569999999998E-3</v>
      </c>
      <c r="D2142" s="4" t="s">
        <v>1093</v>
      </c>
      <c r="E2142" s="335">
        <v>1957</v>
      </c>
      <c r="F2142" s="385">
        <v>1.1860460000000001E-4</v>
      </c>
      <c r="G2142" s="4" t="s">
        <v>1093</v>
      </c>
      <c r="H2142" s="99">
        <v>-0.113677536</v>
      </c>
      <c r="I2142" s="217">
        <v>1.1474549999999999E-4</v>
      </c>
    </row>
    <row r="2143" spans="1:9" x14ac:dyDescent="0.2">
      <c r="A2143" s="94" t="s">
        <v>3252</v>
      </c>
      <c r="B2143" s="408" t="s">
        <v>6518</v>
      </c>
      <c r="C2143" s="111">
        <v>3.2531824600000002E-2</v>
      </c>
      <c r="D2143" s="4" t="s">
        <v>1093</v>
      </c>
      <c r="E2143" s="335">
        <v>595</v>
      </c>
      <c r="F2143" s="385">
        <v>3.6060199999999997E-5</v>
      </c>
      <c r="G2143" s="4" t="s">
        <v>1093</v>
      </c>
      <c r="H2143" s="99">
        <v>-0.18493150699999999</v>
      </c>
      <c r="I2143" s="217">
        <v>6.1715699999999996E-5</v>
      </c>
    </row>
    <row r="2144" spans="1:9" ht="22.5" customHeight="1" x14ac:dyDescent="0.2">
      <c r="A2144" s="94" t="s">
        <v>3253</v>
      </c>
      <c r="B2144" s="408" t="s">
        <v>6519</v>
      </c>
      <c r="C2144" s="111">
        <v>0.1451612903</v>
      </c>
      <c r="D2144" s="4" t="s">
        <v>1093</v>
      </c>
      <c r="E2144" s="335">
        <v>164</v>
      </c>
      <c r="F2144" s="385">
        <v>9.9392711000000005E-6</v>
      </c>
      <c r="G2144" s="4" t="s">
        <v>1093</v>
      </c>
      <c r="H2144" s="99">
        <v>-0.230046948</v>
      </c>
      <c r="I2144" s="217">
        <v>2.24005E-5</v>
      </c>
    </row>
    <row r="2145" spans="1:9" ht="22.5" customHeight="1" x14ac:dyDescent="0.2">
      <c r="A2145" s="94" t="s">
        <v>3254</v>
      </c>
      <c r="B2145" s="408" t="s">
        <v>6520</v>
      </c>
      <c r="C2145" s="111">
        <v>7.0218918E-3</v>
      </c>
      <c r="D2145" s="4" t="s">
        <v>1093</v>
      </c>
      <c r="E2145" s="335">
        <v>1703</v>
      </c>
      <c r="F2145" s="385">
        <v>1.032108E-4</v>
      </c>
      <c r="G2145" s="4" t="s">
        <v>1093</v>
      </c>
      <c r="H2145" s="99">
        <v>-0.30147661999999997</v>
      </c>
      <c r="I2145" s="217">
        <v>3.3600770000000001E-4</v>
      </c>
    </row>
    <row r="2146" spans="1:9" ht="22.5" customHeight="1" x14ac:dyDescent="0.2">
      <c r="A2146" s="94" t="s">
        <v>3255</v>
      </c>
      <c r="B2146" s="408" t="s">
        <v>6521</v>
      </c>
      <c r="C2146" s="111">
        <v>-3.9400532000000002E-2</v>
      </c>
      <c r="D2146" s="4" t="s">
        <v>1093</v>
      </c>
      <c r="E2146" s="335">
        <v>3258</v>
      </c>
      <c r="F2146" s="385">
        <v>1.9745210000000001E-4</v>
      </c>
      <c r="G2146" s="4" t="s">
        <v>1093</v>
      </c>
      <c r="H2146" s="99">
        <v>-0.18017111199999999</v>
      </c>
      <c r="I2146" s="217">
        <v>3.2732179999999999E-4</v>
      </c>
    </row>
    <row r="2147" spans="1:9" ht="22.5" customHeight="1" x14ac:dyDescent="0.2">
      <c r="A2147" s="94" t="s">
        <v>3256</v>
      </c>
      <c r="B2147" s="408" t="s">
        <v>6522</v>
      </c>
      <c r="C2147" s="111">
        <v>-2.9345372000000002E-2</v>
      </c>
      <c r="D2147" s="4" t="s">
        <v>1093</v>
      </c>
      <c r="E2147" s="335">
        <v>1448</v>
      </c>
      <c r="F2147" s="385">
        <v>8.7756499999999999E-5</v>
      </c>
      <c r="G2147" s="4" t="s">
        <v>1093</v>
      </c>
      <c r="H2147" s="99">
        <v>-0.158139535</v>
      </c>
      <c r="I2147" s="217">
        <v>1.2434570000000001E-4</v>
      </c>
    </row>
    <row r="2148" spans="1:9" ht="22.5" customHeight="1" x14ac:dyDescent="0.2">
      <c r="A2148" s="94" t="s">
        <v>3257</v>
      </c>
      <c r="B2148" s="408" t="s">
        <v>6523</v>
      </c>
      <c r="C2148" s="111">
        <v>-6.1810154999999999E-2</v>
      </c>
      <c r="D2148" s="4" t="s">
        <v>1093</v>
      </c>
      <c r="E2148" s="335">
        <v>1450</v>
      </c>
      <c r="F2148" s="385">
        <v>8.7877699999999994E-5</v>
      </c>
      <c r="G2148" s="4" t="s">
        <v>1093</v>
      </c>
      <c r="H2148" s="99">
        <v>-0.147058824</v>
      </c>
      <c r="I2148" s="217">
        <v>1.1428829999999999E-4</v>
      </c>
    </row>
    <row r="2149" spans="1:9" ht="33.75" customHeight="1" x14ac:dyDescent="0.2">
      <c r="A2149" s="94" t="s">
        <v>3258</v>
      </c>
      <c r="B2149" s="408" t="s">
        <v>6524</v>
      </c>
      <c r="C2149" s="111">
        <v>-1.2578616000000001E-2</v>
      </c>
      <c r="D2149" s="4" t="s">
        <v>1093</v>
      </c>
      <c r="E2149" s="335">
        <v>1150</v>
      </c>
      <c r="F2149" s="385">
        <v>6.9696099999999998E-5</v>
      </c>
      <c r="G2149" s="4" t="s">
        <v>1093</v>
      </c>
      <c r="H2149" s="99">
        <v>-0.18612880400000001</v>
      </c>
      <c r="I2149" s="217">
        <v>1.202313E-4</v>
      </c>
    </row>
    <row r="2150" spans="1:9" ht="22.5" customHeight="1" x14ac:dyDescent="0.2">
      <c r="A2150" s="94" t="s">
        <v>3259</v>
      </c>
      <c r="B2150" s="408" t="s">
        <v>6525</v>
      </c>
      <c r="C2150" s="111">
        <v>0.18346456689999999</v>
      </c>
      <c r="D2150" s="4" t="s">
        <v>1093</v>
      </c>
      <c r="E2150" s="335">
        <v>2415</v>
      </c>
      <c r="F2150" s="385">
        <v>1.4636179999999999E-4</v>
      </c>
      <c r="G2150" s="4" t="s">
        <v>1093</v>
      </c>
      <c r="H2150" s="99">
        <v>-0.19660678600000001</v>
      </c>
      <c r="I2150" s="217">
        <v>2.7017760000000001E-4</v>
      </c>
    </row>
    <row r="2151" spans="1:9" ht="22.5" customHeight="1" x14ac:dyDescent="0.2">
      <c r="A2151" s="94" t="s">
        <v>3260</v>
      </c>
      <c r="B2151" s="408" t="s">
        <v>4386</v>
      </c>
      <c r="C2151" s="111">
        <v>5.1035698499999997E-2</v>
      </c>
      <c r="D2151" s="4" t="s">
        <v>1093</v>
      </c>
      <c r="E2151" s="335">
        <v>10834</v>
      </c>
      <c r="F2151" s="385">
        <v>6.5659789999999996E-4</v>
      </c>
      <c r="G2151" s="4" t="s">
        <v>1093</v>
      </c>
      <c r="H2151" s="99">
        <v>-9.1412278E-2</v>
      </c>
      <c r="I2151" s="217">
        <v>4.9829710000000001E-4</v>
      </c>
    </row>
    <row r="2152" spans="1:9" ht="33.75" customHeight="1" x14ac:dyDescent="0.2">
      <c r="A2152" s="94" t="s">
        <v>3261</v>
      </c>
      <c r="B2152" s="408" t="s">
        <v>6526</v>
      </c>
      <c r="C2152" s="111">
        <v>-1.912823E-2</v>
      </c>
      <c r="D2152" s="4" t="s">
        <v>1093</v>
      </c>
      <c r="E2152" s="335">
        <v>24761</v>
      </c>
      <c r="F2152" s="385">
        <v>1.5006481000000001E-3</v>
      </c>
      <c r="G2152" s="4" t="s">
        <v>1093</v>
      </c>
      <c r="H2152" s="99">
        <v>-5.8731848000000003E-2</v>
      </c>
      <c r="I2152" s="217">
        <v>7.0630189999999998E-4</v>
      </c>
    </row>
    <row r="2153" spans="1:9" ht="33.75" customHeight="1" x14ac:dyDescent="0.2">
      <c r="A2153" s="94" t="s">
        <v>3262</v>
      </c>
      <c r="B2153" s="408" t="s">
        <v>4387</v>
      </c>
      <c r="C2153" s="111">
        <v>-5.6418991000000002E-2</v>
      </c>
      <c r="D2153" s="4" t="s">
        <v>1093</v>
      </c>
      <c r="E2153" s="335">
        <v>3831</v>
      </c>
      <c r="F2153" s="385">
        <v>2.3217889999999999E-4</v>
      </c>
      <c r="G2153" s="4" t="s">
        <v>1093</v>
      </c>
      <c r="H2153" s="99">
        <v>-0.135604693</v>
      </c>
      <c r="I2153" s="217">
        <v>2.747491E-4</v>
      </c>
    </row>
    <row r="2154" spans="1:9" ht="33.75" customHeight="1" x14ac:dyDescent="0.2">
      <c r="A2154" s="94" t="s">
        <v>3263</v>
      </c>
      <c r="B2154" s="408" t="s">
        <v>6527</v>
      </c>
      <c r="C2154" s="111">
        <v>-7.9936050000000008E-3</v>
      </c>
      <c r="D2154" s="4" t="s">
        <v>1093</v>
      </c>
      <c r="E2154" s="335">
        <v>2652</v>
      </c>
      <c r="F2154" s="385">
        <v>1.6072530000000001E-4</v>
      </c>
      <c r="G2154" s="4" t="s">
        <v>1093</v>
      </c>
      <c r="H2154" s="99">
        <v>-0.28767123300000003</v>
      </c>
      <c r="I2154" s="217">
        <v>4.896112E-4</v>
      </c>
    </row>
    <row r="2155" spans="1:9" ht="33.75" customHeight="1" x14ac:dyDescent="0.2">
      <c r="A2155" s="94" t="s">
        <v>3264</v>
      </c>
      <c r="B2155" s="408" t="s">
        <v>6528</v>
      </c>
      <c r="C2155" s="111">
        <v>4.7358834199999998E-2</v>
      </c>
      <c r="D2155" s="4" t="s">
        <v>1093</v>
      </c>
      <c r="E2155" s="335">
        <v>2470</v>
      </c>
      <c r="F2155" s="385">
        <v>1.4969509999999999E-4</v>
      </c>
      <c r="G2155" s="4" t="s">
        <v>1093</v>
      </c>
      <c r="H2155" s="99">
        <v>-0.140869565</v>
      </c>
      <c r="I2155" s="217">
        <v>1.8514709999999999E-4</v>
      </c>
    </row>
    <row r="2156" spans="1:9" ht="33.75" customHeight="1" x14ac:dyDescent="0.2">
      <c r="A2156" s="94" t="s">
        <v>3301</v>
      </c>
      <c r="B2156" s="408" t="s">
        <v>6529</v>
      </c>
      <c r="C2156" s="111">
        <v>-2.9313233000000001E-2</v>
      </c>
      <c r="D2156" s="4" t="s">
        <v>1093</v>
      </c>
      <c r="E2156" s="335">
        <v>948</v>
      </c>
      <c r="F2156" s="385">
        <v>5.7453800000000002E-5</v>
      </c>
      <c r="G2156" s="4" t="s">
        <v>1093</v>
      </c>
      <c r="H2156" s="99">
        <v>-0.18205349400000001</v>
      </c>
      <c r="I2156" s="217">
        <v>9.64593E-5</v>
      </c>
    </row>
    <row r="2157" spans="1:9" ht="33.75" customHeight="1" x14ac:dyDescent="0.2">
      <c r="A2157" s="94" t="s">
        <v>3302</v>
      </c>
      <c r="B2157" s="408" t="s">
        <v>6530</v>
      </c>
      <c r="C2157" s="111">
        <v>-5.1224944000000001E-2</v>
      </c>
      <c r="D2157" s="4" t="s">
        <v>1093</v>
      </c>
      <c r="E2157" s="335">
        <v>419</v>
      </c>
      <c r="F2157" s="385">
        <v>2.53936E-5</v>
      </c>
      <c r="G2157" s="4" t="s">
        <v>1093</v>
      </c>
      <c r="H2157" s="99">
        <v>-1.6431925E-2</v>
      </c>
      <c r="I2157" s="217">
        <v>3.2000730999999999E-6</v>
      </c>
    </row>
    <row r="2158" spans="1:9" ht="33.75" customHeight="1" x14ac:dyDescent="0.2">
      <c r="A2158" s="94" t="s">
        <v>3265</v>
      </c>
      <c r="B2158" s="408" t="s">
        <v>6531</v>
      </c>
      <c r="C2158" s="111">
        <v>2.2029613600000001E-2</v>
      </c>
      <c r="D2158" s="4" t="s">
        <v>1093</v>
      </c>
      <c r="E2158" s="335">
        <v>2064</v>
      </c>
      <c r="F2158" s="385">
        <v>1.250894E-4</v>
      </c>
      <c r="G2158" s="4" t="s">
        <v>1093</v>
      </c>
      <c r="H2158" s="99">
        <v>-0.27067137800000002</v>
      </c>
      <c r="I2158" s="217">
        <v>3.5017940000000002E-4</v>
      </c>
    </row>
    <row r="2159" spans="1:9" ht="33.75" customHeight="1" x14ac:dyDescent="0.2">
      <c r="A2159" s="94" t="s">
        <v>3266</v>
      </c>
      <c r="B2159" s="408" t="s">
        <v>6532</v>
      </c>
      <c r="C2159" s="111">
        <v>-2.8186275E-2</v>
      </c>
      <c r="D2159" s="4" t="s">
        <v>1093</v>
      </c>
      <c r="E2159" s="335">
        <v>773</v>
      </c>
      <c r="F2159" s="385">
        <v>4.6847900000000003E-5</v>
      </c>
      <c r="G2159" s="4" t="s">
        <v>1093</v>
      </c>
      <c r="H2159" s="99">
        <v>-2.5220680999999998E-2</v>
      </c>
      <c r="I2159" s="217">
        <v>9.1430660999999992E-6</v>
      </c>
    </row>
    <row r="2160" spans="1:9" ht="33.75" customHeight="1" x14ac:dyDescent="0.2">
      <c r="A2160" s="94" t="s">
        <v>3267</v>
      </c>
      <c r="B2160" s="408" t="s">
        <v>6533</v>
      </c>
      <c r="C2160" s="111">
        <v>-7.1661238000000002E-2</v>
      </c>
      <c r="D2160" s="4" t="s">
        <v>1093</v>
      </c>
      <c r="E2160" s="335">
        <v>278</v>
      </c>
      <c r="F2160" s="385">
        <v>1.6848299999999999E-5</v>
      </c>
      <c r="G2160" s="4" t="s">
        <v>1093</v>
      </c>
      <c r="H2160" s="99">
        <v>-2.4561403999999998E-2</v>
      </c>
      <c r="I2160" s="217">
        <v>3.2000730999999999E-6</v>
      </c>
    </row>
    <row r="2161" spans="1:9" ht="33.75" customHeight="1" x14ac:dyDescent="0.2">
      <c r="A2161" s="94" t="s">
        <v>3268</v>
      </c>
      <c r="B2161" s="408" t="s">
        <v>6534</v>
      </c>
      <c r="C2161" s="111">
        <v>-8.1081080999999999E-2</v>
      </c>
      <c r="D2161" s="4" t="s">
        <v>1093</v>
      </c>
      <c r="E2161" s="335">
        <v>64</v>
      </c>
      <c r="F2161" s="385">
        <v>3.8787399000000001E-6</v>
      </c>
      <c r="G2161" s="4" t="s">
        <v>1093</v>
      </c>
      <c r="H2161" s="99">
        <v>-5.8823528999999999E-2</v>
      </c>
      <c r="I2161" s="217">
        <v>1.8286132E-6</v>
      </c>
    </row>
    <row r="2162" spans="1:9" ht="33.75" customHeight="1" x14ac:dyDescent="0.2">
      <c r="A2162" s="94" t="s">
        <v>3269</v>
      </c>
      <c r="B2162" s="408" t="s">
        <v>6535</v>
      </c>
      <c r="C2162" s="111">
        <v>0.33333333329999998</v>
      </c>
      <c r="D2162" s="4" t="s">
        <v>1093</v>
      </c>
      <c r="E2162" s="335">
        <v>13</v>
      </c>
      <c r="F2162" s="385">
        <v>7.8786904999999997E-7</v>
      </c>
      <c r="G2162" s="4" t="s">
        <v>1093</v>
      </c>
      <c r="H2162" s="99">
        <v>8.3333333300000006E-2</v>
      </c>
      <c r="I2162" s="217">
        <v>-4.5715329999999999E-7</v>
      </c>
    </row>
    <row r="2163" spans="1:9" ht="33.75" customHeight="1" x14ac:dyDescent="0.2">
      <c r="A2163" s="94" t="s">
        <v>3270</v>
      </c>
      <c r="B2163" s="408" t="s">
        <v>6536</v>
      </c>
      <c r="C2163" s="111">
        <v>5.2517985599999997E-2</v>
      </c>
      <c r="D2163" s="4" t="s">
        <v>1093</v>
      </c>
      <c r="E2163" s="335">
        <v>1365</v>
      </c>
      <c r="F2163" s="385">
        <v>8.2726199999999994E-5</v>
      </c>
      <c r="G2163" s="4" t="s">
        <v>1093</v>
      </c>
      <c r="H2163" s="99">
        <v>-6.6985645999999996E-2</v>
      </c>
      <c r="I2163" s="217">
        <v>4.4801E-5</v>
      </c>
    </row>
    <row r="2164" spans="1:9" ht="33.75" customHeight="1" x14ac:dyDescent="0.2">
      <c r="A2164" s="94" t="s">
        <v>3271</v>
      </c>
      <c r="B2164" s="408" t="s">
        <v>6537</v>
      </c>
      <c r="C2164" s="111">
        <v>0.24152542369999999</v>
      </c>
      <c r="D2164" s="4" t="s">
        <v>1093</v>
      </c>
      <c r="E2164" s="335">
        <v>273</v>
      </c>
      <c r="F2164" s="385">
        <v>1.6545199999999999E-5</v>
      </c>
      <c r="G2164" s="4" t="s">
        <v>1093</v>
      </c>
      <c r="H2164" s="99">
        <v>-6.8259386000000005E-2</v>
      </c>
      <c r="I2164" s="217">
        <v>9.1430660999999992E-6</v>
      </c>
    </row>
    <row r="2165" spans="1:9" ht="33.75" customHeight="1" x14ac:dyDescent="0.2">
      <c r="A2165" s="94" t="s">
        <v>3272</v>
      </c>
      <c r="B2165" s="408" t="s">
        <v>6538</v>
      </c>
      <c r="C2165" s="111">
        <v>0.1052631579</v>
      </c>
      <c r="D2165" s="4" t="s">
        <v>1093</v>
      </c>
      <c r="E2165" s="335">
        <v>26</v>
      </c>
      <c r="F2165" s="385">
        <v>1.5757380999999999E-6</v>
      </c>
      <c r="G2165" s="4" t="s">
        <v>1093</v>
      </c>
      <c r="H2165" s="99">
        <v>0.2380952381</v>
      </c>
      <c r="I2165" s="217">
        <v>-2.2857669999999999E-6</v>
      </c>
    </row>
    <row r="2166" spans="1:9" ht="22.5" customHeight="1" x14ac:dyDescent="0.2">
      <c r="A2166" s="94" t="s">
        <v>3273</v>
      </c>
      <c r="B2166" s="408" t="s">
        <v>6539</v>
      </c>
      <c r="C2166" s="111">
        <v>0.33333333329999998</v>
      </c>
      <c r="D2166" s="4" t="s">
        <v>1093</v>
      </c>
      <c r="E2166" s="335" t="s">
        <v>6906</v>
      </c>
      <c r="F2166" s="385">
        <v>4.8484248999999997E-7</v>
      </c>
      <c r="G2166" s="4" t="s">
        <v>1093</v>
      </c>
      <c r="H2166" s="99">
        <v>0</v>
      </c>
      <c r="I2166" s="217">
        <v>0</v>
      </c>
    </row>
    <row r="2167" spans="1:9" ht="22.5" customHeight="1" x14ac:dyDescent="0.2">
      <c r="A2167" s="94" t="s">
        <v>3274</v>
      </c>
      <c r="B2167" s="408" t="s">
        <v>6540</v>
      </c>
      <c r="C2167" s="111">
        <v>0</v>
      </c>
      <c r="D2167" s="4" t="s">
        <v>1093</v>
      </c>
      <c r="E2167" s="335" t="s">
        <v>6906</v>
      </c>
      <c r="F2167" s="385">
        <v>6.0605310999999996E-8</v>
      </c>
      <c r="G2167" s="4" t="s">
        <v>1093</v>
      </c>
      <c r="H2167" s="99">
        <v>-0.5</v>
      </c>
      <c r="I2167" s="217">
        <v>4.5715330999999998E-7</v>
      </c>
    </row>
    <row r="2168" spans="1:9" ht="22.5" customHeight="1" x14ac:dyDescent="0.2">
      <c r="A2168" s="94" t="s">
        <v>3275</v>
      </c>
      <c r="B2168" s="408" t="s">
        <v>6541</v>
      </c>
      <c r="C2168" s="111">
        <v>-8.1545064E-2</v>
      </c>
      <c r="D2168" s="4" t="s">
        <v>1093</v>
      </c>
      <c r="E2168" s="335">
        <v>1055</v>
      </c>
      <c r="F2168" s="385">
        <v>6.3938599999999998E-5</v>
      </c>
      <c r="G2168" s="4" t="s">
        <v>1093</v>
      </c>
      <c r="H2168" s="99">
        <v>-1.4018691999999999E-2</v>
      </c>
      <c r="I2168" s="217">
        <v>6.8572995999999998E-6</v>
      </c>
    </row>
    <row r="2169" spans="1:9" ht="22.5" customHeight="1" x14ac:dyDescent="0.2">
      <c r="A2169" s="94" t="s">
        <v>3276</v>
      </c>
      <c r="B2169" s="408" t="s">
        <v>6542</v>
      </c>
      <c r="C2169" s="111">
        <v>-1.7811705000000001E-2</v>
      </c>
      <c r="D2169" s="4" t="s">
        <v>1093</v>
      </c>
      <c r="E2169" s="335">
        <v>1121</v>
      </c>
      <c r="F2169" s="385">
        <v>6.79386E-5</v>
      </c>
      <c r="G2169" s="4" t="s">
        <v>1093</v>
      </c>
      <c r="H2169" s="99">
        <v>-3.1951641000000003E-2</v>
      </c>
      <c r="I2169" s="217">
        <v>1.6914699999999999E-5</v>
      </c>
    </row>
    <row r="2170" spans="1:9" ht="22.5" customHeight="1" x14ac:dyDescent="0.2">
      <c r="A2170" s="94" t="s">
        <v>3277</v>
      </c>
      <c r="B2170" s="408" t="s">
        <v>6543</v>
      </c>
      <c r="C2170" s="111">
        <v>8.6190009799999995E-2</v>
      </c>
      <c r="D2170" s="4" t="s">
        <v>1093</v>
      </c>
      <c r="E2170" s="335">
        <v>1105</v>
      </c>
      <c r="F2170" s="385">
        <v>6.6968899999999995E-5</v>
      </c>
      <c r="G2170" s="4" t="s">
        <v>1093</v>
      </c>
      <c r="H2170" s="99">
        <v>-3.6068530000000001E-3</v>
      </c>
      <c r="I2170" s="217">
        <v>1.8286132E-6</v>
      </c>
    </row>
    <row r="2171" spans="1:9" ht="22.5" customHeight="1" x14ac:dyDescent="0.2">
      <c r="A2171" s="94" t="s">
        <v>3278</v>
      </c>
      <c r="B2171" s="408" t="s">
        <v>6544</v>
      </c>
      <c r="C2171" s="111">
        <v>-3.1818182E-2</v>
      </c>
      <c r="D2171" s="4" t="s">
        <v>1093</v>
      </c>
      <c r="E2171" s="335">
        <v>582</v>
      </c>
      <c r="F2171" s="385">
        <v>3.5272299999999998E-5</v>
      </c>
      <c r="G2171" s="4" t="s">
        <v>1093</v>
      </c>
      <c r="H2171" s="99">
        <v>-8.9201877999999998E-2</v>
      </c>
      <c r="I2171" s="217">
        <v>2.60577E-5</v>
      </c>
    </row>
    <row r="2172" spans="1:9" ht="22.5" customHeight="1" x14ac:dyDescent="0.2">
      <c r="A2172" s="94" t="s">
        <v>3279</v>
      </c>
      <c r="B2172" s="408" t="s">
        <v>6545</v>
      </c>
      <c r="C2172" s="111">
        <v>3.3094191199999998E-2</v>
      </c>
      <c r="D2172" s="4" t="s">
        <v>1093</v>
      </c>
      <c r="E2172" s="335">
        <v>4522</v>
      </c>
      <c r="F2172" s="385">
        <v>2.7405719999999998E-4</v>
      </c>
      <c r="G2172" s="4" t="s">
        <v>1093</v>
      </c>
      <c r="H2172" s="99">
        <v>1.29928315E-2</v>
      </c>
      <c r="I2172" s="217">
        <v>-2.6514999999999999E-5</v>
      </c>
    </row>
    <row r="2173" spans="1:9" ht="22.5" customHeight="1" x14ac:dyDescent="0.2">
      <c r="A2173" s="94" t="s">
        <v>3280</v>
      </c>
      <c r="B2173" s="408" t="s">
        <v>6546</v>
      </c>
      <c r="C2173" s="111">
        <v>-2.904163E-3</v>
      </c>
      <c r="D2173" s="4" t="s">
        <v>1093</v>
      </c>
      <c r="E2173" s="335">
        <v>889</v>
      </c>
      <c r="F2173" s="385">
        <v>5.3878100000000002E-5</v>
      </c>
      <c r="G2173" s="4" t="s">
        <v>1093</v>
      </c>
      <c r="H2173" s="99">
        <v>-0.13689320399999999</v>
      </c>
      <c r="I2173" s="217">
        <v>6.44586E-5</v>
      </c>
    </row>
    <row r="2174" spans="1:9" ht="22.5" customHeight="1" x14ac:dyDescent="0.2">
      <c r="A2174" s="94" t="s">
        <v>3281</v>
      </c>
      <c r="B2174" s="408" t="s">
        <v>6547</v>
      </c>
      <c r="C2174" s="111">
        <v>-7.6923077000000006E-2</v>
      </c>
      <c r="D2174" s="4" t="s">
        <v>1093</v>
      </c>
      <c r="E2174" s="335">
        <v>517</v>
      </c>
      <c r="F2174" s="385">
        <v>3.1332899999999999E-5</v>
      </c>
      <c r="G2174" s="4" t="s">
        <v>1093</v>
      </c>
      <c r="H2174" s="99">
        <v>1.9379845E-3</v>
      </c>
      <c r="I2174" s="217">
        <v>-4.5715329999999999E-7</v>
      </c>
    </row>
    <row r="2175" spans="1:9" ht="22.5" customHeight="1" x14ac:dyDescent="0.2">
      <c r="A2175" s="94" t="s">
        <v>3282</v>
      </c>
      <c r="B2175" s="408" t="s">
        <v>6548</v>
      </c>
      <c r="C2175" s="111">
        <v>0.23553719009999999</v>
      </c>
      <c r="D2175" s="4" t="s">
        <v>1093</v>
      </c>
      <c r="E2175" s="335">
        <v>270</v>
      </c>
      <c r="F2175" s="385">
        <v>1.63634E-5</v>
      </c>
      <c r="G2175" s="4" t="s">
        <v>1093</v>
      </c>
      <c r="H2175" s="99">
        <v>-9.6989966999999996E-2</v>
      </c>
      <c r="I2175" s="217">
        <v>1.3257399999999999E-5</v>
      </c>
    </row>
    <row r="2176" spans="1:9" ht="22.5" customHeight="1" x14ac:dyDescent="0.2">
      <c r="A2176" s="94" t="s">
        <v>3283</v>
      </c>
      <c r="B2176" s="408" t="s">
        <v>6549</v>
      </c>
      <c r="C2176" s="111">
        <v>-1.2287757E-2</v>
      </c>
      <c r="D2176" s="4" t="s">
        <v>1093</v>
      </c>
      <c r="E2176" s="335">
        <v>3794</v>
      </c>
      <c r="F2176" s="385">
        <v>2.2993659999999999E-4</v>
      </c>
      <c r="G2176" s="4" t="s">
        <v>1093</v>
      </c>
      <c r="H2176" s="99">
        <v>-0.141823117</v>
      </c>
      <c r="I2176" s="217">
        <v>2.8663510000000002E-4</v>
      </c>
    </row>
    <row r="2177" spans="1:9" ht="22.5" customHeight="1" x14ac:dyDescent="0.2">
      <c r="A2177" s="94" t="s">
        <v>3284</v>
      </c>
      <c r="B2177" s="408" t="s">
        <v>6550</v>
      </c>
      <c r="C2177" s="111">
        <v>-7.1428570999999996E-2</v>
      </c>
      <c r="D2177" s="4" t="s">
        <v>1093</v>
      </c>
      <c r="E2177" s="335">
        <v>702</v>
      </c>
      <c r="F2177" s="385">
        <v>4.25449E-5</v>
      </c>
      <c r="G2177" s="4" t="s">
        <v>1093</v>
      </c>
      <c r="H2177" s="99">
        <v>-0.169230769</v>
      </c>
      <c r="I2177" s="217">
        <v>6.5372900000000006E-5</v>
      </c>
    </row>
    <row r="2178" spans="1:9" ht="22.5" customHeight="1" x14ac:dyDescent="0.2">
      <c r="A2178" s="94" t="s">
        <v>3285</v>
      </c>
      <c r="B2178" s="408" t="s">
        <v>6551</v>
      </c>
      <c r="C2178" s="111">
        <v>-5.3905390999999997E-2</v>
      </c>
      <c r="D2178" s="4" t="s">
        <v>1093</v>
      </c>
      <c r="E2178" s="335">
        <v>817</v>
      </c>
      <c r="F2178" s="385">
        <v>4.9514500000000002E-5</v>
      </c>
      <c r="G2178" s="4" t="s">
        <v>1093</v>
      </c>
      <c r="H2178" s="99">
        <v>-0.05</v>
      </c>
      <c r="I2178" s="217">
        <v>1.96576E-5</v>
      </c>
    </row>
    <row r="2179" spans="1:9" ht="22.5" x14ac:dyDescent="0.2">
      <c r="A2179" s="94" t="s">
        <v>3286</v>
      </c>
      <c r="B2179" s="408" t="s">
        <v>6552</v>
      </c>
      <c r="C2179" s="111">
        <v>-3.5785287999999998E-2</v>
      </c>
      <c r="D2179" s="4" t="s">
        <v>1093</v>
      </c>
      <c r="E2179" s="335">
        <v>457</v>
      </c>
      <c r="F2179" s="385">
        <v>2.7696599999999998E-5</v>
      </c>
      <c r="G2179" s="4" t="s">
        <v>1093</v>
      </c>
      <c r="H2179" s="99">
        <v>-5.7731958999999999E-2</v>
      </c>
      <c r="I2179" s="217">
        <v>1.28003E-5</v>
      </c>
    </row>
    <row r="2180" spans="1:9" ht="22.5" x14ac:dyDescent="0.2">
      <c r="A2180" s="94" t="s">
        <v>3287</v>
      </c>
      <c r="B2180" s="408" t="s">
        <v>6553</v>
      </c>
      <c r="C2180" s="111">
        <v>2.6833630999999998E-3</v>
      </c>
      <c r="D2180" s="4" t="s">
        <v>1093</v>
      </c>
      <c r="E2180" s="335">
        <v>5201</v>
      </c>
      <c r="F2180" s="385">
        <v>3.152082E-4</v>
      </c>
      <c r="G2180" s="4" t="s">
        <v>1093</v>
      </c>
      <c r="H2180" s="99">
        <v>-7.2078501000000003E-2</v>
      </c>
      <c r="I2180" s="217">
        <v>1.8468989999999999E-4</v>
      </c>
    </row>
    <row r="2181" spans="1:9" x14ac:dyDescent="0.2">
      <c r="A2181" s="94" t="s">
        <v>3288</v>
      </c>
      <c r="B2181" s="408" t="s">
        <v>6554</v>
      </c>
      <c r="C2181" s="111">
        <v>1.0061919500000001E-2</v>
      </c>
      <c r="D2181" s="4" t="s">
        <v>1093</v>
      </c>
      <c r="E2181" s="335">
        <v>6098</v>
      </c>
      <c r="F2181" s="385">
        <v>3.6957119999999998E-4</v>
      </c>
      <c r="G2181" s="4" t="s">
        <v>1093</v>
      </c>
      <c r="H2181" s="99">
        <v>-6.5440612999999995E-2</v>
      </c>
      <c r="I2181" s="217">
        <v>1.9520449999999999E-4</v>
      </c>
    </row>
    <row r="2182" spans="1:9" x14ac:dyDescent="0.2">
      <c r="A2182" s="94" t="s">
        <v>3289</v>
      </c>
      <c r="B2182" s="408" t="s">
        <v>6555</v>
      </c>
      <c r="C2182" s="111">
        <v>-2.3157895000000001E-2</v>
      </c>
      <c r="D2182" s="4" t="s">
        <v>1093</v>
      </c>
      <c r="E2182" s="335">
        <v>696</v>
      </c>
      <c r="F2182" s="385">
        <v>4.2181300000000002E-5</v>
      </c>
      <c r="G2182" s="4" t="s">
        <v>1093</v>
      </c>
      <c r="H2182" s="99">
        <v>-0.25</v>
      </c>
      <c r="I2182" s="217">
        <v>1.060596E-4</v>
      </c>
    </row>
    <row r="2183" spans="1:9" ht="22.5" customHeight="1" x14ac:dyDescent="0.2">
      <c r="A2183" s="94" t="s">
        <v>3290</v>
      </c>
      <c r="B2183" s="408" t="s">
        <v>6556</v>
      </c>
      <c r="C2183" s="111">
        <v>6.1082024399999997E-2</v>
      </c>
      <c r="D2183" s="4" t="s">
        <v>1093</v>
      </c>
      <c r="E2183" s="335">
        <v>521</v>
      </c>
      <c r="F2183" s="385">
        <v>3.1575400000000003E-5</v>
      </c>
      <c r="G2183" s="4" t="s">
        <v>1093</v>
      </c>
      <c r="H2183" s="99">
        <v>-0.143092105</v>
      </c>
      <c r="I2183" s="217">
        <v>3.9772299999999999E-5</v>
      </c>
    </row>
    <row r="2184" spans="1:9" ht="22.5" customHeight="1" x14ac:dyDescent="0.2">
      <c r="A2184" s="94" t="s">
        <v>3291</v>
      </c>
      <c r="B2184" s="408" t="s">
        <v>6557</v>
      </c>
      <c r="C2184" s="111">
        <v>-0.21052631599999999</v>
      </c>
      <c r="D2184" s="4" t="s">
        <v>1093</v>
      </c>
      <c r="E2184" s="335">
        <v>133</v>
      </c>
      <c r="F2184" s="385">
        <v>8.0605063999999997E-6</v>
      </c>
      <c r="G2184" s="4" t="s">
        <v>1093</v>
      </c>
      <c r="H2184" s="99">
        <v>-0.31794871800000002</v>
      </c>
      <c r="I2184" s="217">
        <v>2.8343500000000001E-5</v>
      </c>
    </row>
    <row r="2185" spans="1:9" ht="33.75" customHeight="1" x14ac:dyDescent="0.2">
      <c r="A2185" s="94" t="s">
        <v>3292</v>
      </c>
      <c r="B2185" s="408" t="s">
        <v>6558</v>
      </c>
      <c r="C2185" s="111">
        <v>-2.6938776000000001E-2</v>
      </c>
      <c r="D2185" s="4" t="s">
        <v>1093</v>
      </c>
      <c r="E2185" s="335">
        <v>922</v>
      </c>
      <c r="F2185" s="385">
        <v>5.5878100000000003E-5</v>
      </c>
      <c r="G2185" s="4" t="s">
        <v>1093</v>
      </c>
      <c r="H2185" s="99">
        <v>-0.22651006700000001</v>
      </c>
      <c r="I2185" s="217">
        <v>1.2343139999999999E-4</v>
      </c>
    </row>
    <row r="2186" spans="1:9" ht="22.5" x14ac:dyDescent="0.2">
      <c r="A2186" s="94" t="s">
        <v>3293</v>
      </c>
      <c r="B2186" s="408" t="s">
        <v>6559</v>
      </c>
      <c r="C2186" s="111">
        <v>0.125</v>
      </c>
      <c r="D2186" s="4" t="s">
        <v>1093</v>
      </c>
      <c r="E2186" s="335" t="s">
        <v>6906</v>
      </c>
      <c r="F2186" s="385">
        <v>4.8484248999999997E-7</v>
      </c>
      <c r="G2186" s="4" t="s">
        <v>1093</v>
      </c>
      <c r="H2186" s="99">
        <v>-0.111111111</v>
      </c>
      <c r="I2186" s="217">
        <v>4.5715330999999998E-7</v>
      </c>
    </row>
    <row r="2187" spans="1:9" ht="22.5" x14ac:dyDescent="0.2">
      <c r="A2187" s="94" t="s">
        <v>3294</v>
      </c>
      <c r="B2187" s="408" t="s">
        <v>6560</v>
      </c>
      <c r="C2187" s="111" t="s">
        <v>1142</v>
      </c>
      <c r="D2187" s="4" t="s">
        <v>1093</v>
      </c>
      <c r="E2187" s="335" t="s">
        <v>6906</v>
      </c>
      <c r="F2187" s="385">
        <v>6.0605310999999996E-8</v>
      </c>
      <c r="G2187" s="4" t="s">
        <v>1093</v>
      </c>
      <c r="H2187" s="99" t="s">
        <v>1142</v>
      </c>
      <c r="I2187" s="217" t="s">
        <v>1142</v>
      </c>
    </row>
    <row r="2188" spans="1:9" ht="33.75" x14ac:dyDescent="0.2">
      <c r="A2188" s="94" t="s">
        <v>3295</v>
      </c>
      <c r="B2188" s="408" t="s">
        <v>4396</v>
      </c>
      <c r="C2188" s="111">
        <v>7.7333333300000001E-2</v>
      </c>
      <c r="D2188" s="4" t="s">
        <v>1093</v>
      </c>
      <c r="E2188" s="335">
        <v>7168</v>
      </c>
      <c r="F2188" s="385">
        <v>4.3441889999999998E-4</v>
      </c>
      <c r="G2188" s="4" t="s">
        <v>1093</v>
      </c>
      <c r="H2188" s="99">
        <v>-0.112871287</v>
      </c>
      <c r="I2188" s="217">
        <v>4.1692379999999998E-4</v>
      </c>
    </row>
    <row r="2189" spans="1:9" x14ac:dyDescent="0.2">
      <c r="A2189" s="94" t="s">
        <v>3296</v>
      </c>
      <c r="B2189" s="408" t="s">
        <v>6561</v>
      </c>
      <c r="C2189" s="111">
        <v>-8.9005239999999999E-3</v>
      </c>
      <c r="D2189" s="4" t="s">
        <v>1093</v>
      </c>
      <c r="E2189" s="335">
        <v>1870</v>
      </c>
      <c r="F2189" s="385">
        <v>1.133319E-4</v>
      </c>
      <c r="G2189" s="4" t="s">
        <v>1093</v>
      </c>
      <c r="H2189" s="99">
        <v>-1.2150026E-2</v>
      </c>
      <c r="I2189" s="217">
        <v>1.0514500000000001E-5</v>
      </c>
    </row>
    <row r="2190" spans="1:9" x14ac:dyDescent="0.2">
      <c r="A2190" s="94" t="s">
        <v>3297</v>
      </c>
      <c r="B2190" s="408" t="s">
        <v>6562</v>
      </c>
      <c r="C2190" s="111">
        <v>0.29257641919999999</v>
      </c>
      <c r="D2190" s="4" t="s">
        <v>1093</v>
      </c>
      <c r="E2190" s="335">
        <v>333</v>
      </c>
      <c r="F2190" s="385">
        <v>2.01816E-5</v>
      </c>
      <c r="G2190" s="4" t="s">
        <v>1093</v>
      </c>
      <c r="H2190" s="99">
        <v>0.125</v>
      </c>
      <c r="I2190" s="217">
        <v>-1.6915E-5</v>
      </c>
    </row>
    <row r="2191" spans="1:9" x14ac:dyDescent="0.2">
      <c r="A2191" s="94" t="s">
        <v>3298</v>
      </c>
      <c r="B2191" s="408" t="s">
        <v>6563</v>
      </c>
      <c r="C2191" s="111">
        <v>0</v>
      </c>
      <c r="D2191" s="4" t="s">
        <v>1093</v>
      </c>
      <c r="E2191" s="335">
        <v>59</v>
      </c>
      <c r="F2191" s="385">
        <v>3.5757133999999998E-6</v>
      </c>
      <c r="G2191" s="4" t="s">
        <v>1093</v>
      </c>
      <c r="H2191" s="99">
        <v>0.3111111111</v>
      </c>
      <c r="I2191" s="217">
        <v>-6.4001459999999999E-6</v>
      </c>
    </row>
    <row r="2192" spans="1:9" x14ac:dyDescent="0.2">
      <c r="A2192" s="94" t="s">
        <v>3299</v>
      </c>
      <c r="B2192" s="408" t="s">
        <v>6564</v>
      </c>
      <c r="C2192" s="111">
        <v>-0.28571428599999998</v>
      </c>
      <c r="D2192" s="4" t="s">
        <v>1093</v>
      </c>
      <c r="E2192" s="335">
        <v>25</v>
      </c>
      <c r="F2192" s="385">
        <v>1.5151328000000001E-6</v>
      </c>
      <c r="G2192" s="4" t="s">
        <v>1093</v>
      </c>
      <c r="H2192" s="99">
        <v>0.25</v>
      </c>
      <c r="I2192" s="217">
        <v>-2.2857669999999999E-6</v>
      </c>
    </row>
    <row r="2193" spans="1:9" x14ac:dyDescent="0.2">
      <c r="A2193" s="94" t="s">
        <v>3300</v>
      </c>
      <c r="B2193" s="408" t="s">
        <v>6565</v>
      </c>
      <c r="C2193" s="111">
        <v>6.4598025399999995E-2</v>
      </c>
      <c r="D2193" s="4" t="s">
        <v>1093</v>
      </c>
      <c r="E2193" s="335">
        <v>7205</v>
      </c>
      <c r="F2193" s="385">
        <v>4.3666130000000002E-4</v>
      </c>
      <c r="G2193" s="4" t="s">
        <v>1093</v>
      </c>
      <c r="H2193" s="99">
        <v>-4.5442501000000003E-2</v>
      </c>
      <c r="I2193" s="217">
        <v>1.568036E-4</v>
      </c>
    </row>
    <row r="2194" spans="1:9" ht="22.5" customHeight="1" x14ac:dyDescent="0.2">
      <c r="A2194" s="94" t="s">
        <v>3303</v>
      </c>
      <c r="B2194" s="408" t="s">
        <v>6566</v>
      </c>
      <c r="C2194" s="111">
        <v>-2.1739129999999999E-2</v>
      </c>
      <c r="D2194" s="4" t="s">
        <v>1093</v>
      </c>
      <c r="E2194" s="335">
        <v>127</v>
      </c>
      <c r="F2194" s="385">
        <v>7.6968744999999994E-6</v>
      </c>
      <c r="G2194" s="4" t="s">
        <v>1093</v>
      </c>
      <c r="H2194" s="99">
        <v>-5.9259259000000002E-2</v>
      </c>
      <c r="I2194" s="217">
        <v>3.6572264999999999E-6</v>
      </c>
    </row>
    <row r="2195" spans="1:9" ht="22.5" customHeight="1" x14ac:dyDescent="0.2">
      <c r="A2195" s="94" t="s">
        <v>3304</v>
      </c>
      <c r="B2195" s="408" t="s">
        <v>6567</v>
      </c>
      <c r="C2195" s="111">
        <v>0.81818181820000002</v>
      </c>
      <c r="D2195" s="4" t="s">
        <v>1093</v>
      </c>
      <c r="E2195" s="335">
        <v>14</v>
      </c>
      <c r="F2195" s="385">
        <v>8.4847435999999996E-7</v>
      </c>
      <c r="G2195" s="4" t="s">
        <v>1093</v>
      </c>
      <c r="H2195" s="99">
        <v>-0.3</v>
      </c>
      <c r="I2195" s="217">
        <v>2.7429197999999999E-6</v>
      </c>
    </row>
    <row r="2196" spans="1:9" ht="22.5" customHeight="1" x14ac:dyDescent="0.2">
      <c r="A2196" s="94" t="s">
        <v>3305</v>
      </c>
      <c r="B2196" s="408" t="s">
        <v>6568</v>
      </c>
      <c r="C2196" s="111" t="s">
        <v>1142</v>
      </c>
      <c r="D2196" s="4" t="s">
        <v>1093</v>
      </c>
      <c r="E2196" s="335" t="s">
        <v>6906</v>
      </c>
      <c r="F2196" s="385">
        <v>3.6363186999999999E-7</v>
      </c>
      <c r="G2196" s="4" t="s">
        <v>1093</v>
      </c>
      <c r="H2196" s="99">
        <v>1</v>
      </c>
      <c r="I2196" s="217">
        <v>-1.3714600000000001E-6</v>
      </c>
    </row>
    <row r="2197" spans="1:9" ht="22.5" customHeight="1" x14ac:dyDescent="0.2">
      <c r="A2197" s="94" t="s">
        <v>3306</v>
      </c>
      <c r="B2197" s="408" t="s">
        <v>6569</v>
      </c>
      <c r="C2197" s="111">
        <v>-3.9695141000000003E-2</v>
      </c>
      <c r="D2197" s="4" t="s">
        <v>1093</v>
      </c>
      <c r="E2197" s="335">
        <v>6089</v>
      </c>
      <c r="F2197" s="385">
        <v>3.6902570000000001E-4</v>
      </c>
      <c r="G2197" s="4" t="s">
        <v>1093</v>
      </c>
      <c r="H2197" s="99">
        <v>6.7791005000000003E-3</v>
      </c>
      <c r="I2197" s="217">
        <v>-1.8743E-5</v>
      </c>
    </row>
    <row r="2198" spans="1:9" ht="22.5" customHeight="1" x14ac:dyDescent="0.2">
      <c r="A2198" s="94" t="s">
        <v>3307</v>
      </c>
      <c r="B2198" s="408" t="s">
        <v>6570</v>
      </c>
      <c r="C2198" s="111">
        <v>6.4226075800000004E-2</v>
      </c>
      <c r="D2198" s="4" t="s">
        <v>1093</v>
      </c>
      <c r="E2198" s="335">
        <v>1491</v>
      </c>
      <c r="F2198" s="385">
        <v>9.0362499999999994E-5</v>
      </c>
      <c r="G2198" s="4" t="s">
        <v>1093</v>
      </c>
      <c r="H2198" s="99">
        <v>-0.10018104999999999</v>
      </c>
      <c r="I2198" s="217">
        <v>7.5887400000000001E-5</v>
      </c>
    </row>
    <row r="2199" spans="1:9" ht="22.5" customHeight="1" x14ac:dyDescent="0.2">
      <c r="A2199" s="94" t="s">
        <v>3308</v>
      </c>
      <c r="B2199" s="408" t="s">
        <v>6571</v>
      </c>
      <c r="C2199" s="111">
        <v>5.9701492500000002E-2</v>
      </c>
      <c r="D2199" s="4" t="s">
        <v>1093</v>
      </c>
      <c r="E2199" s="335">
        <v>542</v>
      </c>
      <c r="F2199" s="385">
        <v>3.2848100000000001E-5</v>
      </c>
      <c r="G2199" s="4" t="s">
        <v>1093</v>
      </c>
      <c r="H2199" s="99">
        <v>-4.5774648000000001E-2</v>
      </c>
      <c r="I2199" s="217">
        <v>1.1885999999999999E-5</v>
      </c>
    </row>
    <row r="2200" spans="1:9" ht="22.5" customHeight="1" x14ac:dyDescent="0.2">
      <c r="A2200" s="94" t="s">
        <v>3309</v>
      </c>
      <c r="B2200" s="408" t="s">
        <v>6572</v>
      </c>
      <c r="C2200" s="111">
        <v>1.8245341599999999E-2</v>
      </c>
      <c r="D2200" s="4" t="s">
        <v>1093</v>
      </c>
      <c r="E2200" s="335">
        <v>2499</v>
      </c>
      <c r="F2200" s="385">
        <v>1.5145269999999999E-4</v>
      </c>
      <c r="G2200" s="4" t="s">
        <v>1093</v>
      </c>
      <c r="H2200" s="99">
        <v>-4.7274113999999999E-2</v>
      </c>
      <c r="I2200" s="217">
        <v>5.6687000000000001E-5</v>
      </c>
    </row>
    <row r="2201" spans="1:9" ht="22.5" customHeight="1" x14ac:dyDescent="0.2">
      <c r="A2201" s="94" t="s">
        <v>3310</v>
      </c>
      <c r="B2201" s="408" t="s">
        <v>6573</v>
      </c>
      <c r="C2201" s="111">
        <v>-5.1088363999999997E-2</v>
      </c>
      <c r="D2201" s="4" t="s">
        <v>1093</v>
      </c>
      <c r="E2201" s="335">
        <v>27779</v>
      </c>
      <c r="F2201" s="385">
        <v>1.6835549E-3</v>
      </c>
      <c r="G2201" s="4" t="s">
        <v>1093</v>
      </c>
      <c r="H2201" s="99">
        <v>-9.7410404000000006E-2</v>
      </c>
      <c r="I2201" s="217">
        <v>1.3705455999999999E-3</v>
      </c>
    </row>
    <row r="2202" spans="1:9" ht="22.5" customHeight="1" x14ac:dyDescent="0.2">
      <c r="A2202" s="94" t="s">
        <v>3311</v>
      </c>
      <c r="B2202" s="408" t="s">
        <v>6574</v>
      </c>
      <c r="C2202" s="111">
        <v>1.6337496399999998E-2</v>
      </c>
      <c r="D2202" s="4" t="s">
        <v>1093</v>
      </c>
      <c r="E2202" s="335">
        <v>12743</v>
      </c>
      <c r="F2202" s="385">
        <v>7.7229350000000002E-4</v>
      </c>
      <c r="G2202" s="4" t="s">
        <v>1093</v>
      </c>
      <c r="H2202" s="99">
        <v>-8.9590627000000006E-2</v>
      </c>
      <c r="I2202" s="217">
        <v>5.7327020000000003E-4</v>
      </c>
    </row>
    <row r="2203" spans="1:9" ht="22.5" customHeight="1" x14ac:dyDescent="0.2">
      <c r="A2203" s="94" t="s">
        <v>3312</v>
      </c>
      <c r="B2203" s="408" t="s">
        <v>6575</v>
      </c>
      <c r="C2203" s="111">
        <v>-4.2749028000000001E-2</v>
      </c>
      <c r="D2203" s="4" t="s">
        <v>1093</v>
      </c>
      <c r="E2203" s="335">
        <v>4704</v>
      </c>
      <c r="F2203" s="385">
        <v>2.8508739999999998E-4</v>
      </c>
      <c r="G2203" s="4" t="s">
        <v>1093</v>
      </c>
      <c r="H2203" s="99">
        <v>5.1282050999999999E-3</v>
      </c>
      <c r="I2203" s="217">
        <v>-1.0971999999999999E-5</v>
      </c>
    </row>
    <row r="2204" spans="1:9" ht="22.5" customHeight="1" x14ac:dyDescent="0.2">
      <c r="A2204" s="94" t="s">
        <v>3313</v>
      </c>
      <c r="B2204" s="408" t="s">
        <v>6576</v>
      </c>
      <c r="C2204" s="111">
        <v>1.52073733E-2</v>
      </c>
      <c r="D2204" s="4" t="s">
        <v>1093</v>
      </c>
      <c r="E2204" s="335">
        <v>2193</v>
      </c>
      <c r="F2204" s="385">
        <v>1.3290740000000001E-4</v>
      </c>
      <c r="G2204" s="4" t="s">
        <v>1093</v>
      </c>
      <c r="H2204" s="99">
        <v>-4.5392649999999998E-3</v>
      </c>
      <c r="I2204" s="217">
        <v>4.5715331000000004E-6</v>
      </c>
    </row>
    <row r="2205" spans="1:9" ht="22.5" customHeight="1" x14ac:dyDescent="0.2">
      <c r="A2205" s="94" t="s">
        <v>3314</v>
      </c>
      <c r="B2205" s="408" t="s">
        <v>6577</v>
      </c>
      <c r="C2205" s="111">
        <v>-1.2052808999999999E-2</v>
      </c>
      <c r="D2205" s="4" t="s">
        <v>1093</v>
      </c>
      <c r="E2205" s="335">
        <v>88364</v>
      </c>
      <c r="F2205" s="385">
        <v>5.3553276999999998E-3</v>
      </c>
      <c r="G2205" s="4" t="s">
        <v>1093</v>
      </c>
      <c r="H2205" s="99">
        <v>-7.3859408000000001E-2</v>
      </c>
      <c r="I2205" s="217">
        <v>3.2215592999999998E-3</v>
      </c>
    </row>
    <row r="2206" spans="1:9" ht="22.5" customHeight="1" x14ac:dyDescent="0.2">
      <c r="A2206" s="94" t="s">
        <v>3315</v>
      </c>
      <c r="B2206" s="408" t="s">
        <v>6578</v>
      </c>
      <c r="C2206" s="111">
        <v>1.6666666699999999E-2</v>
      </c>
      <c r="D2206" s="4" t="s">
        <v>1093</v>
      </c>
      <c r="E2206" s="335">
        <v>160</v>
      </c>
      <c r="F2206" s="385">
        <v>9.6968498000000003E-6</v>
      </c>
      <c r="G2206" s="4" t="s">
        <v>1093</v>
      </c>
      <c r="H2206" s="99">
        <v>-0.12568306000000001</v>
      </c>
      <c r="I2206" s="217">
        <v>1.0514500000000001E-5</v>
      </c>
    </row>
    <row r="2207" spans="1:9" ht="22.5" customHeight="1" x14ac:dyDescent="0.2">
      <c r="A2207" s="94" t="s">
        <v>3316</v>
      </c>
      <c r="B2207" s="408" t="s">
        <v>6579</v>
      </c>
      <c r="C2207" s="111">
        <v>-0.20547945200000001</v>
      </c>
      <c r="D2207" s="4" t="s">
        <v>1093</v>
      </c>
      <c r="E2207" s="335">
        <v>57</v>
      </c>
      <c r="F2207" s="385">
        <v>3.4545027000000002E-6</v>
      </c>
      <c r="G2207" s="4" t="s">
        <v>1093</v>
      </c>
      <c r="H2207" s="99">
        <v>-1.7241379000000001E-2</v>
      </c>
      <c r="I2207" s="217">
        <v>4.5715330999999998E-7</v>
      </c>
    </row>
    <row r="2208" spans="1:9" ht="22.5" customHeight="1" x14ac:dyDescent="0.2">
      <c r="A2208" s="94" t="s">
        <v>3317</v>
      </c>
      <c r="B2208" s="408" t="s">
        <v>6580</v>
      </c>
      <c r="C2208" s="111">
        <v>0.1725663717</v>
      </c>
      <c r="D2208" s="4" t="s">
        <v>1093</v>
      </c>
      <c r="E2208" s="335">
        <v>293</v>
      </c>
      <c r="F2208" s="385">
        <v>1.77574E-5</v>
      </c>
      <c r="G2208" s="4" t="s">
        <v>1093</v>
      </c>
      <c r="H2208" s="99">
        <v>0.10566037740000001</v>
      </c>
      <c r="I2208" s="217">
        <v>-1.2799999999999999E-5</v>
      </c>
    </row>
    <row r="2209" spans="1:9" ht="22.5" customHeight="1" x14ac:dyDescent="0.2">
      <c r="A2209" s="94" t="s">
        <v>3318</v>
      </c>
      <c r="B2209" s="408" t="s">
        <v>6581</v>
      </c>
      <c r="C2209" s="111">
        <v>-2.5782689000000001E-2</v>
      </c>
      <c r="D2209" s="4" t="s">
        <v>1093</v>
      </c>
      <c r="E2209" s="335">
        <v>523</v>
      </c>
      <c r="F2209" s="385">
        <v>3.1696599999999997E-5</v>
      </c>
      <c r="G2209" s="4" t="s">
        <v>1093</v>
      </c>
      <c r="H2209" s="99">
        <v>-1.1342155E-2</v>
      </c>
      <c r="I2209" s="217">
        <v>2.7429197999999999E-6</v>
      </c>
    </row>
    <row r="2210" spans="1:9" ht="22.5" customHeight="1" x14ac:dyDescent="0.2">
      <c r="A2210" s="94" t="s">
        <v>3319</v>
      </c>
      <c r="B2210" s="408" t="s">
        <v>6582</v>
      </c>
      <c r="C2210" s="111">
        <v>-0.16129032300000001</v>
      </c>
      <c r="D2210" s="4" t="s">
        <v>1093</v>
      </c>
      <c r="E2210" s="335">
        <v>161</v>
      </c>
      <c r="F2210" s="385">
        <v>9.7574550999999995E-6</v>
      </c>
      <c r="G2210" s="4" t="s">
        <v>1093</v>
      </c>
      <c r="H2210" s="99">
        <v>0.23846153849999999</v>
      </c>
      <c r="I2210" s="217">
        <v>-1.4171999999999999E-5</v>
      </c>
    </row>
    <row r="2211" spans="1:9" ht="22.5" customHeight="1" x14ac:dyDescent="0.2">
      <c r="A2211" s="94" t="s">
        <v>3320</v>
      </c>
      <c r="B2211" s="408" t="s">
        <v>6583</v>
      </c>
      <c r="C2211" s="111">
        <v>-9.0839694999999998E-2</v>
      </c>
      <c r="D2211" s="4" t="s">
        <v>1093</v>
      </c>
      <c r="E2211" s="335">
        <v>1175</v>
      </c>
      <c r="F2211" s="385">
        <v>7.1211199999999993E-5</v>
      </c>
      <c r="G2211" s="4" t="s">
        <v>1093</v>
      </c>
      <c r="H2211" s="99">
        <v>-1.3434089E-2</v>
      </c>
      <c r="I2211" s="217">
        <v>7.3144528999999998E-6</v>
      </c>
    </row>
    <row r="2212" spans="1:9" ht="22.5" customHeight="1" x14ac:dyDescent="0.2">
      <c r="A2212" s="94" t="s">
        <v>3321</v>
      </c>
      <c r="B2212" s="408" t="s">
        <v>6584</v>
      </c>
      <c r="C2212" s="111">
        <v>-0.12121212100000001</v>
      </c>
      <c r="D2212" s="4" t="s">
        <v>1093</v>
      </c>
      <c r="E2212" s="335">
        <v>977</v>
      </c>
      <c r="F2212" s="385">
        <v>5.92114E-5</v>
      </c>
      <c r="G2212" s="4" t="s">
        <v>1093</v>
      </c>
      <c r="H2212" s="99">
        <v>2.08986416E-2</v>
      </c>
      <c r="I2212" s="217">
        <v>-9.1430659999999992E-6</v>
      </c>
    </row>
    <row r="2213" spans="1:9" ht="33.75" customHeight="1" x14ac:dyDescent="0.2">
      <c r="A2213" s="94" t="s">
        <v>3322</v>
      </c>
      <c r="B2213" s="408" t="s">
        <v>6585</v>
      </c>
      <c r="C2213" s="111">
        <v>-3.669725E-3</v>
      </c>
      <c r="D2213" s="4" t="s">
        <v>1093</v>
      </c>
      <c r="E2213" s="335">
        <v>2104</v>
      </c>
      <c r="F2213" s="385">
        <v>1.2751360000000001E-4</v>
      </c>
      <c r="G2213" s="4" t="s">
        <v>1093</v>
      </c>
      <c r="H2213" s="99">
        <v>-3.1307551000000003E-2</v>
      </c>
      <c r="I2213" s="217">
        <v>3.1086400000000001E-5</v>
      </c>
    </row>
    <row r="2214" spans="1:9" ht="22.5" customHeight="1" x14ac:dyDescent="0.2">
      <c r="A2214" s="94" t="s">
        <v>3323</v>
      </c>
      <c r="B2214" s="408" t="s">
        <v>6586</v>
      </c>
      <c r="C2214" s="111">
        <v>1.50442478E-2</v>
      </c>
      <c r="D2214" s="4" t="s">
        <v>1093</v>
      </c>
      <c r="E2214" s="335">
        <v>3452</v>
      </c>
      <c r="F2214" s="385">
        <v>2.092095E-4</v>
      </c>
      <c r="G2214" s="4" t="s">
        <v>1093</v>
      </c>
      <c r="H2214" s="99">
        <v>3.1967451E-3</v>
      </c>
      <c r="I2214" s="217">
        <v>-5.0286859999999998E-6</v>
      </c>
    </row>
    <row r="2215" spans="1:9" ht="22.5" customHeight="1" x14ac:dyDescent="0.2">
      <c r="A2215" s="94" t="s">
        <v>3324</v>
      </c>
      <c r="B2215" s="408" t="s">
        <v>6587</v>
      </c>
      <c r="C2215" s="111">
        <v>-1.4193548E-2</v>
      </c>
      <c r="D2215" s="4" t="s">
        <v>1093</v>
      </c>
      <c r="E2215" s="335">
        <v>788</v>
      </c>
      <c r="F2215" s="385">
        <v>4.7756999999999997E-5</v>
      </c>
      <c r="G2215" s="4" t="s">
        <v>1093</v>
      </c>
      <c r="H2215" s="99">
        <v>3.1413612600000002E-2</v>
      </c>
      <c r="I2215" s="217">
        <v>-1.0971999999999999E-5</v>
      </c>
    </row>
    <row r="2216" spans="1:9" ht="22.5" customHeight="1" x14ac:dyDescent="0.2">
      <c r="A2216" s="94" t="s">
        <v>3325</v>
      </c>
      <c r="B2216" s="408" t="s">
        <v>4403</v>
      </c>
      <c r="C2216" s="111">
        <v>8.5622333699999997E-2</v>
      </c>
      <c r="D2216" s="4" t="s">
        <v>1093</v>
      </c>
      <c r="E2216" s="335">
        <v>13781</v>
      </c>
      <c r="F2216" s="385">
        <v>8.3520179999999999E-4</v>
      </c>
      <c r="G2216" s="4" t="s">
        <v>1093</v>
      </c>
      <c r="H2216" s="99">
        <v>-4.9913823000000003E-2</v>
      </c>
      <c r="I2216" s="217">
        <v>3.3097900000000002E-4</v>
      </c>
    </row>
    <row r="2217" spans="1:9" ht="22.5" customHeight="1" x14ac:dyDescent="0.2">
      <c r="A2217" s="94" t="s">
        <v>3326</v>
      </c>
      <c r="B2217" s="408" t="s">
        <v>6588</v>
      </c>
      <c r="C2217" s="111">
        <v>3.9955249999999998E-3</v>
      </c>
      <c r="D2217" s="4" t="s">
        <v>1093</v>
      </c>
      <c r="E2217" s="335">
        <v>5959</v>
      </c>
      <c r="F2217" s="385">
        <v>3.6114710000000001E-4</v>
      </c>
      <c r="G2217" s="4" t="s">
        <v>1093</v>
      </c>
      <c r="H2217" s="99">
        <v>-5.1416745999999999E-2</v>
      </c>
      <c r="I2217" s="217">
        <v>1.4766049999999999E-4</v>
      </c>
    </row>
    <row r="2218" spans="1:9" ht="22.5" customHeight="1" x14ac:dyDescent="0.2">
      <c r="A2218" s="94" t="s">
        <v>3327</v>
      </c>
      <c r="B2218" s="408" t="s">
        <v>6589</v>
      </c>
      <c r="C2218" s="111">
        <v>1.6877636999999999E-3</v>
      </c>
      <c r="D2218" s="4" t="s">
        <v>1093</v>
      </c>
      <c r="E2218" s="335">
        <v>3200</v>
      </c>
      <c r="F2218" s="385">
        <v>1.9393700000000001E-4</v>
      </c>
      <c r="G2218" s="4" t="s">
        <v>1093</v>
      </c>
      <c r="H2218" s="99">
        <v>-0.101376018</v>
      </c>
      <c r="I2218" s="217">
        <v>1.6503230000000001E-4</v>
      </c>
    </row>
    <row r="2219" spans="1:9" ht="22.5" customHeight="1" x14ac:dyDescent="0.2">
      <c r="A2219" s="94" t="s">
        <v>3328</v>
      </c>
      <c r="B2219" s="408" t="s">
        <v>6590</v>
      </c>
      <c r="C2219" s="111">
        <v>2.6559026600000001E-2</v>
      </c>
      <c r="D2219" s="4" t="s">
        <v>1093</v>
      </c>
      <c r="E2219" s="335">
        <v>8638</v>
      </c>
      <c r="F2219" s="385">
        <v>5.2350870000000002E-4</v>
      </c>
      <c r="G2219" s="4" t="s">
        <v>1093</v>
      </c>
      <c r="H2219" s="99">
        <v>-1.5500342E-2</v>
      </c>
      <c r="I2219" s="217">
        <v>6.2172800000000002E-5</v>
      </c>
    </row>
    <row r="2220" spans="1:9" ht="22.5" customHeight="1" x14ac:dyDescent="0.2">
      <c r="A2220" s="94" t="s">
        <v>3329</v>
      </c>
      <c r="B2220" s="408" t="s">
        <v>6591</v>
      </c>
      <c r="C2220" s="111">
        <v>0.1574245225</v>
      </c>
      <c r="D2220" s="4" t="s">
        <v>1093</v>
      </c>
      <c r="E2220" s="335">
        <v>3514</v>
      </c>
      <c r="F2220" s="385">
        <v>2.129671E-4</v>
      </c>
      <c r="G2220" s="4" t="s">
        <v>1093</v>
      </c>
      <c r="H2220" s="99">
        <v>-6.4679265E-2</v>
      </c>
      <c r="I2220" s="217">
        <v>1.110883E-4</v>
      </c>
    </row>
    <row r="2221" spans="1:9" ht="22.5" customHeight="1" x14ac:dyDescent="0.2">
      <c r="A2221" s="94" t="s">
        <v>3330</v>
      </c>
      <c r="B2221" s="408" t="s">
        <v>6592</v>
      </c>
      <c r="C2221" s="111">
        <v>2.2182786199999999E-2</v>
      </c>
      <c r="D2221" s="4" t="s">
        <v>1093</v>
      </c>
      <c r="E2221" s="335">
        <v>5667</v>
      </c>
      <c r="F2221" s="385">
        <v>3.4345030000000002E-4</v>
      </c>
      <c r="G2221" s="4" t="s">
        <v>1093</v>
      </c>
      <c r="H2221" s="99">
        <v>-1.6145832999999998E-2</v>
      </c>
      <c r="I2221" s="217">
        <v>4.2515300000000003E-5</v>
      </c>
    </row>
    <row r="2222" spans="1:9" ht="22.5" customHeight="1" x14ac:dyDescent="0.2">
      <c r="A2222" s="94" t="s">
        <v>3331</v>
      </c>
      <c r="B2222" s="408" t="s">
        <v>6593</v>
      </c>
      <c r="C2222" s="111">
        <v>-4.8422923E-2</v>
      </c>
      <c r="D2222" s="4" t="s">
        <v>1093</v>
      </c>
      <c r="E2222" s="335">
        <v>1923</v>
      </c>
      <c r="F2222" s="385">
        <v>1.16544E-4</v>
      </c>
      <c r="G2222" s="4" t="s">
        <v>1093</v>
      </c>
      <c r="H2222" s="99">
        <v>-0.102240896</v>
      </c>
      <c r="I2222" s="217">
        <v>1.001166E-4</v>
      </c>
    </row>
    <row r="2223" spans="1:9" ht="22.5" customHeight="1" x14ac:dyDescent="0.2">
      <c r="A2223" s="94" t="s">
        <v>3332</v>
      </c>
      <c r="B2223" s="408" t="s">
        <v>6594</v>
      </c>
      <c r="C2223" s="111">
        <v>-6.5781150999999996E-2</v>
      </c>
      <c r="D2223" s="4" t="s">
        <v>1093</v>
      </c>
      <c r="E2223" s="335">
        <v>1295</v>
      </c>
      <c r="F2223" s="385">
        <v>7.8483899999999996E-5</v>
      </c>
      <c r="G2223" s="4" t="s">
        <v>1093</v>
      </c>
      <c r="H2223" s="99">
        <v>-0.12322274900000001</v>
      </c>
      <c r="I2223" s="217">
        <v>8.32019E-5</v>
      </c>
    </row>
    <row r="2224" spans="1:9" ht="22.5" customHeight="1" x14ac:dyDescent="0.2">
      <c r="A2224" s="94" t="s">
        <v>3333</v>
      </c>
      <c r="B2224" s="408" t="s">
        <v>6595</v>
      </c>
      <c r="C2224" s="111">
        <v>-1.193634E-2</v>
      </c>
      <c r="D2224" s="4" t="s">
        <v>1093</v>
      </c>
      <c r="E2224" s="335">
        <v>1432</v>
      </c>
      <c r="F2224" s="385">
        <v>8.6786799999999994E-5</v>
      </c>
      <c r="G2224" s="4" t="s">
        <v>1093</v>
      </c>
      <c r="H2224" s="99">
        <v>-3.8926174000000001E-2</v>
      </c>
      <c r="I2224" s="217">
        <v>2.6514899999999999E-5</v>
      </c>
    </row>
    <row r="2225" spans="1:9" ht="22.5" customHeight="1" x14ac:dyDescent="0.2">
      <c r="A2225" s="94" t="s">
        <v>3334</v>
      </c>
      <c r="B2225" s="408" t="s">
        <v>6596</v>
      </c>
      <c r="C2225" s="111">
        <v>0.1431924883</v>
      </c>
      <c r="D2225" s="4" t="s">
        <v>1093</v>
      </c>
      <c r="E2225" s="335">
        <v>383</v>
      </c>
      <c r="F2225" s="385">
        <v>2.32118E-5</v>
      </c>
      <c r="G2225" s="4" t="s">
        <v>1093</v>
      </c>
      <c r="H2225" s="99">
        <v>-0.213552361</v>
      </c>
      <c r="I2225" s="217">
        <v>4.7543899999999997E-5</v>
      </c>
    </row>
    <row r="2226" spans="1:9" ht="22.5" customHeight="1" x14ac:dyDescent="0.2">
      <c r="A2226" s="94" t="s">
        <v>3335</v>
      </c>
      <c r="B2226" s="408" t="s">
        <v>6597</v>
      </c>
      <c r="C2226" s="111">
        <v>8.6845930200000004E-2</v>
      </c>
      <c r="D2226" s="4" t="s">
        <v>1093</v>
      </c>
      <c r="E2226" s="335">
        <v>2730</v>
      </c>
      <c r="F2226" s="385">
        <v>1.654525E-4</v>
      </c>
      <c r="G2226" s="4" t="s">
        <v>1093</v>
      </c>
      <c r="H2226" s="99">
        <v>-8.7261784999999994E-2</v>
      </c>
      <c r="I2226" s="217">
        <v>1.19317E-4</v>
      </c>
    </row>
    <row r="2227" spans="1:9" ht="22.5" customHeight="1" x14ac:dyDescent="0.2">
      <c r="A2227" s="94" t="s">
        <v>3336</v>
      </c>
      <c r="B2227" s="408" t="s">
        <v>6598</v>
      </c>
      <c r="C2227" s="111">
        <v>2.7259148600000001E-2</v>
      </c>
      <c r="D2227" s="4" t="s">
        <v>1093</v>
      </c>
      <c r="E2227" s="335">
        <v>2291</v>
      </c>
      <c r="F2227" s="385">
        <v>1.3884680000000001E-4</v>
      </c>
      <c r="G2227" s="4" t="s">
        <v>1093</v>
      </c>
      <c r="H2227" s="99">
        <v>-0.16721192300000001</v>
      </c>
      <c r="I2227" s="217">
        <v>2.102905E-4</v>
      </c>
    </row>
    <row r="2228" spans="1:9" ht="22.5" customHeight="1" x14ac:dyDescent="0.2">
      <c r="A2228" s="94" t="s">
        <v>3337</v>
      </c>
      <c r="B2228" s="408" t="s">
        <v>6599</v>
      </c>
      <c r="C2228" s="111">
        <v>-5.9701493000000001E-2</v>
      </c>
      <c r="D2228" s="4" t="s">
        <v>1093</v>
      </c>
      <c r="E2228" s="335">
        <v>979</v>
      </c>
      <c r="F2228" s="385">
        <v>5.9332600000000002E-5</v>
      </c>
      <c r="G2228" s="4" t="s">
        <v>1093</v>
      </c>
      <c r="H2228" s="99">
        <v>-8.5901027000000005E-2</v>
      </c>
      <c r="I2228" s="217">
        <v>4.2058100000000003E-5</v>
      </c>
    </row>
    <row r="2229" spans="1:9" ht="22.5" customHeight="1" x14ac:dyDescent="0.2">
      <c r="A2229" s="94" t="s">
        <v>3338</v>
      </c>
      <c r="B2229" s="408" t="s">
        <v>6600</v>
      </c>
      <c r="C2229" s="111">
        <v>3.97350993E-2</v>
      </c>
      <c r="D2229" s="4" t="s">
        <v>1093</v>
      </c>
      <c r="E2229" s="335">
        <v>1537</v>
      </c>
      <c r="F2229" s="385">
        <v>9.3150400000000002E-5</v>
      </c>
      <c r="G2229" s="4" t="s">
        <v>1093</v>
      </c>
      <c r="H2229" s="99">
        <v>-2.1019108000000002E-2</v>
      </c>
      <c r="I2229" s="217">
        <v>1.5086099999999999E-5</v>
      </c>
    </row>
    <row r="2230" spans="1:9" ht="22.5" customHeight="1" x14ac:dyDescent="0.2">
      <c r="A2230" s="94" t="s">
        <v>3339</v>
      </c>
      <c r="B2230" s="408" t="s">
        <v>6601</v>
      </c>
      <c r="C2230" s="111">
        <v>0.1390041494</v>
      </c>
      <c r="D2230" s="4" t="s">
        <v>1093</v>
      </c>
      <c r="E2230" s="335">
        <v>491</v>
      </c>
      <c r="F2230" s="385">
        <v>2.97572E-5</v>
      </c>
      <c r="G2230" s="4" t="s">
        <v>1093</v>
      </c>
      <c r="H2230" s="99">
        <v>-0.10564663000000001</v>
      </c>
      <c r="I2230" s="217">
        <v>2.6514899999999999E-5</v>
      </c>
    </row>
    <row r="2231" spans="1:9" ht="22.5" customHeight="1" x14ac:dyDescent="0.2">
      <c r="A2231" s="94" t="s">
        <v>3340</v>
      </c>
      <c r="B2231" s="408" t="s">
        <v>6602</v>
      </c>
      <c r="C2231" s="111">
        <v>0.1117647059</v>
      </c>
      <c r="D2231" s="4" t="s">
        <v>1093</v>
      </c>
      <c r="E2231" s="335">
        <v>1243</v>
      </c>
      <c r="F2231" s="385">
        <v>7.5332400000000004E-5</v>
      </c>
      <c r="G2231" s="4" t="s">
        <v>1093</v>
      </c>
      <c r="H2231" s="99">
        <v>-6.0468632000000001E-2</v>
      </c>
      <c r="I2231" s="217">
        <v>3.6572300000000002E-5</v>
      </c>
    </row>
    <row r="2232" spans="1:9" ht="22.5" customHeight="1" x14ac:dyDescent="0.2">
      <c r="A2232" s="94" t="s">
        <v>3341</v>
      </c>
      <c r="B2232" s="408" t="s">
        <v>6603</v>
      </c>
      <c r="C2232" s="111">
        <v>-0.11023622</v>
      </c>
      <c r="D2232" s="4" t="s">
        <v>1093</v>
      </c>
      <c r="E2232" s="335">
        <v>481</v>
      </c>
      <c r="F2232" s="385">
        <v>2.91512E-5</v>
      </c>
      <c r="G2232" s="4" t="s">
        <v>1093</v>
      </c>
      <c r="H2232" s="99">
        <v>-0.14867256600000001</v>
      </c>
      <c r="I2232" s="217">
        <v>3.84009E-5</v>
      </c>
    </row>
    <row r="2233" spans="1:9" ht="22.5" customHeight="1" x14ac:dyDescent="0.2">
      <c r="A2233" s="94" t="s">
        <v>3342</v>
      </c>
      <c r="B2233" s="408" t="s">
        <v>6604</v>
      </c>
      <c r="C2233" s="111">
        <v>-6.7441860000000006E-2</v>
      </c>
      <c r="D2233" s="4" t="s">
        <v>1093</v>
      </c>
      <c r="E2233" s="335">
        <v>373</v>
      </c>
      <c r="F2233" s="385">
        <v>2.26058E-5</v>
      </c>
      <c r="G2233" s="4" t="s">
        <v>1093</v>
      </c>
      <c r="H2233" s="99">
        <v>-6.9825436000000005E-2</v>
      </c>
      <c r="I2233" s="217">
        <v>1.28003E-5</v>
      </c>
    </row>
    <row r="2234" spans="1:9" ht="33.75" customHeight="1" x14ac:dyDescent="0.2">
      <c r="A2234" s="94" t="s">
        <v>3343</v>
      </c>
      <c r="B2234" s="408" t="s">
        <v>6605</v>
      </c>
      <c r="C2234" s="111">
        <v>-4.7272727E-2</v>
      </c>
      <c r="D2234" s="4" t="s">
        <v>1093</v>
      </c>
      <c r="E2234" s="335">
        <v>781</v>
      </c>
      <c r="F2234" s="385">
        <v>4.7332700000000002E-5</v>
      </c>
      <c r="G2234" s="4" t="s">
        <v>1093</v>
      </c>
      <c r="H2234" s="99">
        <v>-6.3613230000000003E-3</v>
      </c>
      <c r="I2234" s="217">
        <v>2.2857664999999998E-6</v>
      </c>
    </row>
    <row r="2235" spans="1:9" ht="33.75" customHeight="1" x14ac:dyDescent="0.2">
      <c r="A2235" s="94" t="s">
        <v>3344</v>
      </c>
      <c r="B2235" s="408" t="s">
        <v>6606</v>
      </c>
      <c r="C2235" s="111">
        <v>-7.1957672E-2</v>
      </c>
      <c r="D2235" s="4" t="s">
        <v>1093</v>
      </c>
      <c r="E2235" s="335">
        <v>772</v>
      </c>
      <c r="F2235" s="385">
        <v>4.6787299999999998E-5</v>
      </c>
      <c r="G2235" s="4" t="s">
        <v>1093</v>
      </c>
      <c r="H2235" s="99">
        <v>-0.11972634</v>
      </c>
      <c r="I2235" s="217">
        <v>4.8001099999999997E-5</v>
      </c>
    </row>
    <row r="2236" spans="1:9" ht="33.75" customHeight="1" x14ac:dyDescent="0.2">
      <c r="A2236" s="94" t="s">
        <v>3345</v>
      </c>
      <c r="B2236" s="408" t="s">
        <v>6607</v>
      </c>
      <c r="C2236" s="111">
        <v>0.25994694959999998</v>
      </c>
      <c r="D2236" s="4" t="s">
        <v>1093</v>
      </c>
      <c r="E2236" s="335">
        <v>1016</v>
      </c>
      <c r="F2236" s="385">
        <v>6.1575000000000006E-5</v>
      </c>
      <c r="G2236" s="4" t="s">
        <v>1093</v>
      </c>
      <c r="H2236" s="99">
        <v>6.9473684199999997E-2</v>
      </c>
      <c r="I2236" s="217">
        <v>-3.0171999999999998E-5</v>
      </c>
    </row>
    <row r="2237" spans="1:9" ht="33.75" customHeight="1" x14ac:dyDescent="0.2">
      <c r="A2237" s="94" t="s">
        <v>3346</v>
      </c>
      <c r="B2237" s="408" t="s">
        <v>6608</v>
      </c>
      <c r="C2237" s="111">
        <v>-3.2168031E-2</v>
      </c>
      <c r="D2237" s="4" t="s">
        <v>1093</v>
      </c>
      <c r="E2237" s="335">
        <v>16861</v>
      </c>
      <c r="F2237" s="385">
        <v>1.0218662E-3</v>
      </c>
      <c r="G2237" s="4" t="s">
        <v>1093</v>
      </c>
      <c r="H2237" s="99">
        <v>-0.17586392300000001</v>
      </c>
      <c r="I2237" s="217">
        <v>1.6448375999999999E-3</v>
      </c>
    </row>
    <row r="2238" spans="1:9" ht="22.5" customHeight="1" x14ac:dyDescent="0.2">
      <c r="A2238" s="94" t="s">
        <v>3347</v>
      </c>
      <c r="B2238" s="408" t="s">
        <v>6609</v>
      </c>
      <c r="C2238" s="111">
        <v>4.78395062E-2</v>
      </c>
      <c r="D2238" s="4" t="s">
        <v>1093</v>
      </c>
      <c r="E2238" s="335">
        <v>2268</v>
      </c>
      <c r="F2238" s="385">
        <v>1.3745280000000001E-4</v>
      </c>
      <c r="G2238" s="4" t="s">
        <v>1093</v>
      </c>
      <c r="H2238" s="99">
        <v>0.1134020619</v>
      </c>
      <c r="I2238" s="217">
        <v>-1.05602E-4</v>
      </c>
    </row>
    <row r="2239" spans="1:9" ht="22.5" customHeight="1" x14ac:dyDescent="0.2">
      <c r="A2239" s="94" t="s">
        <v>3348</v>
      </c>
      <c r="B2239" s="408" t="s">
        <v>6610</v>
      </c>
      <c r="C2239" s="111">
        <v>-1.1627907E-2</v>
      </c>
      <c r="D2239" s="4" t="s">
        <v>1093</v>
      </c>
      <c r="E2239" s="335">
        <v>239</v>
      </c>
      <c r="F2239" s="385">
        <v>1.44847E-5</v>
      </c>
      <c r="G2239" s="4" t="s">
        <v>1093</v>
      </c>
      <c r="H2239" s="99">
        <v>-6.2745097999999999E-2</v>
      </c>
      <c r="I2239" s="217">
        <v>7.3144528999999998E-6</v>
      </c>
    </row>
    <row r="2240" spans="1:9" ht="22.5" customHeight="1" x14ac:dyDescent="0.2">
      <c r="A2240" s="94" t="s">
        <v>3349</v>
      </c>
      <c r="B2240" s="408" t="s">
        <v>6611</v>
      </c>
      <c r="C2240" s="111">
        <v>1.9417475699999999E-2</v>
      </c>
      <c r="D2240" s="4" t="s">
        <v>1093</v>
      </c>
      <c r="E2240" s="335">
        <v>104</v>
      </c>
      <c r="F2240" s="385">
        <v>6.3029523999999997E-6</v>
      </c>
      <c r="G2240" s="4" t="s">
        <v>1093</v>
      </c>
      <c r="H2240" s="99">
        <v>-9.5238100000000006E-3</v>
      </c>
      <c r="I2240" s="217">
        <v>4.5715330999999998E-7</v>
      </c>
    </row>
    <row r="2241" spans="1:9" ht="22.5" customHeight="1" x14ac:dyDescent="0.2">
      <c r="A2241" s="94" t="s">
        <v>3350</v>
      </c>
      <c r="B2241" s="408" t="s">
        <v>6612</v>
      </c>
      <c r="C2241" s="111">
        <v>0.2185886403</v>
      </c>
      <c r="D2241" s="4" t="s">
        <v>1093</v>
      </c>
      <c r="E2241" s="335">
        <v>2375</v>
      </c>
      <c r="F2241" s="385">
        <v>1.439376E-4</v>
      </c>
      <c r="G2241" s="4" t="s">
        <v>1093</v>
      </c>
      <c r="H2241" s="99">
        <v>0.67725988699999995</v>
      </c>
      <c r="I2241" s="217">
        <v>-4.3841000000000003E-4</v>
      </c>
    </row>
    <row r="2242" spans="1:9" ht="22.5" customHeight="1" x14ac:dyDescent="0.2">
      <c r="A2242" s="94" t="s">
        <v>3351</v>
      </c>
      <c r="B2242" s="408" t="s">
        <v>6613</v>
      </c>
      <c r="C2242" s="111">
        <v>0.23283859000000001</v>
      </c>
      <c r="D2242" s="4" t="s">
        <v>1093</v>
      </c>
      <c r="E2242" s="335">
        <v>3545</v>
      </c>
      <c r="F2242" s="385">
        <v>2.148458E-4</v>
      </c>
      <c r="G2242" s="4" t="s">
        <v>1093</v>
      </c>
      <c r="H2242" s="99">
        <v>1.6674191120999999</v>
      </c>
      <c r="I2242" s="217">
        <v>-1.013052E-3</v>
      </c>
    </row>
    <row r="2243" spans="1:9" ht="22.5" customHeight="1" x14ac:dyDescent="0.2">
      <c r="A2243" s="94" t="s">
        <v>3352</v>
      </c>
      <c r="B2243" s="408" t="s">
        <v>6614</v>
      </c>
      <c r="C2243" s="111">
        <v>0.3163686382</v>
      </c>
      <c r="D2243" s="4" t="s">
        <v>1093</v>
      </c>
      <c r="E2243" s="335">
        <v>7803</v>
      </c>
      <c r="F2243" s="385">
        <v>4.7290320000000001E-4</v>
      </c>
      <c r="G2243" s="4" t="s">
        <v>1093</v>
      </c>
      <c r="H2243" s="99">
        <v>7.1536050157000002</v>
      </c>
      <c r="I2243" s="217">
        <v>-3.129672E-3</v>
      </c>
    </row>
    <row r="2244" spans="1:9" ht="22.5" customHeight="1" x14ac:dyDescent="0.2">
      <c r="A2244" s="94" t="s">
        <v>3353</v>
      </c>
      <c r="B2244" s="408" t="s">
        <v>6615</v>
      </c>
      <c r="C2244" s="111">
        <v>0.22471910110000001</v>
      </c>
      <c r="D2244" s="4" t="s">
        <v>1093</v>
      </c>
      <c r="E2244" s="335">
        <v>1354</v>
      </c>
      <c r="F2244" s="385">
        <v>8.2059599999999996E-5</v>
      </c>
      <c r="G2244" s="4" t="s">
        <v>1093</v>
      </c>
      <c r="H2244" s="99">
        <v>5.2110091743</v>
      </c>
      <c r="I2244" s="217">
        <v>-5.1932599999999997E-4</v>
      </c>
    </row>
    <row r="2245" spans="1:9" ht="22.5" customHeight="1" x14ac:dyDescent="0.2">
      <c r="A2245" s="94" t="s">
        <v>3354</v>
      </c>
      <c r="B2245" s="408" t="s">
        <v>6616</v>
      </c>
      <c r="C2245" s="111">
        <v>0.13805522210000001</v>
      </c>
      <c r="D2245" s="4" t="s">
        <v>1093</v>
      </c>
      <c r="E2245" s="335">
        <v>6872</v>
      </c>
      <c r="F2245" s="385">
        <v>4.164797E-4</v>
      </c>
      <c r="G2245" s="4" t="s">
        <v>1093</v>
      </c>
      <c r="H2245" s="99">
        <v>6.2489451476999998</v>
      </c>
      <c r="I2245" s="217">
        <v>-2.7081760000000001E-3</v>
      </c>
    </row>
    <row r="2246" spans="1:9" ht="22.5" customHeight="1" x14ac:dyDescent="0.2">
      <c r="A2246" s="94" t="s">
        <v>3355</v>
      </c>
      <c r="B2246" s="408" t="s">
        <v>6617</v>
      </c>
      <c r="C2246" s="111">
        <v>-7.8109616000000007E-2</v>
      </c>
      <c r="D2246" s="4" t="s">
        <v>1093</v>
      </c>
      <c r="E2246" s="335">
        <v>4767</v>
      </c>
      <c r="F2246" s="385">
        <v>2.8890550000000001E-4</v>
      </c>
      <c r="G2246" s="4" t="s">
        <v>1093</v>
      </c>
      <c r="H2246" s="99">
        <v>-0.15147739399999999</v>
      </c>
      <c r="I2246" s="217">
        <v>3.8903750000000002E-4</v>
      </c>
    </row>
    <row r="2247" spans="1:9" ht="22.5" customHeight="1" x14ac:dyDescent="0.2">
      <c r="A2247" s="94" t="s">
        <v>3356</v>
      </c>
      <c r="B2247" s="408" t="s">
        <v>6618</v>
      </c>
      <c r="C2247" s="111">
        <v>-6.0346335000000001E-2</v>
      </c>
      <c r="D2247" s="4" t="s">
        <v>1093</v>
      </c>
      <c r="E2247" s="335">
        <v>4876</v>
      </c>
      <c r="F2247" s="385">
        <v>2.9551149999999999E-4</v>
      </c>
      <c r="G2247" s="4" t="s">
        <v>1093</v>
      </c>
      <c r="H2247" s="99">
        <v>-9.2330602999999997E-2</v>
      </c>
      <c r="I2247" s="217">
        <v>2.26748E-4</v>
      </c>
    </row>
    <row r="2248" spans="1:9" ht="22.5" customHeight="1" x14ac:dyDescent="0.2">
      <c r="A2248" s="94" t="s">
        <v>3357</v>
      </c>
      <c r="B2248" s="408" t="s">
        <v>6619</v>
      </c>
      <c r="C2248" s="111">
        <v>-1.4861111E-2</v>
      </c>
      <c r="D2248" s="4" t="s">
        <v>1093</v>
      </c>
      <c r="E2248" s="335">
        <v>6424</v>
      </c>
      <c r="F2248" s="385">
        <v>3.8932849999999999E-4</v>
      </c>
      <c r="G2248" s="4" t="s">
        <v>1093</v>
      </c>
      <c r="H2248" s="99">
        <v>-9.4318341999999999E-2</v>
      </c>
      <c r="I2248" s="217">
        <v>3.058356E-4</v>
      </c>
    </row>
    <row r="2249" spans="1:9" ht="22.5" customHeight="1" x14ac:dyDescent="0.2">
      <c r="A2249" s="94" t="s">
        <v>3358</v>
      </c>
      <c r="B2249" s="408" t="s">
        <v>6620</v>
      </c>
      <c r="C2249" s="111">
        <v>-8.4269662999999995E-2</v>
      </c>
      <c r="D2249" s="4" t="s">
        <v>1093</v>
      </c>
      <c r="E2249" s="335">
        <v>411</v>
      </c>
      <c r="F2249" s="385">
        <v>2.4908800000000001E-5</v>
      </c>
      <c r="G2249" s="4" t="s">
        <v>1093</v>
      </c>
      <c r="H2249" s="99">
        <v>-0.15950920199999999</v>
      </c>
      <c r="I2249" s="217">
        <v>3.5658000000000003E-5</v>
      </c>
    </row>
    <row r="2250" spans="1:9" ht="22.5" customHeight="1" x14ac:dyDescent="0.2">
      <c r="A2250" s="94" t="s">
        <v>3359</v>
      </c>
      <c r="B2250" s="408" t="s">
        <v>6621</v>
      </c>
      <c r="C2250" s="111">
        <v>-8.3838379999999994E-3</v>
      </c>
      <c r="D2250" s="4" t="s">
        <v>1093</v>
      </c>
      <c r="E2250" s="335">
        <v>12243</v>
      </c>
      <c r="F2250" s="385">
        <v>7.4199080000000004E-4</v>
      </c>
      <c r="G2250" s="4" t="s">
        <v>1093</v>
      </c>
      <c r="H2250" s="99">
        <v>0.24712233880000001</v>
      </c>
      <c r="I2250" s="217">
        <v>-1.1090539999999999E-3</v>
      </c>
    </row>
    <row r="2251" spans="1:9" ht="22.5" customHeight="1" x14ac:dyDescent="0.2">
      <c r="A2251" s="94" t="s">
        <v>3360</v>
      </c>
      <c r="B2251" s="408" t="s">
        <v>6622</v>
      </c>
      <c r="C2251" s="111">
        <v>-2.3121387E-2</v>
      </c>
      <c r="D2251" s="4" t="s">
        <v>1093</v>
      </c>
      <c r="E2251" s="335">
        <v>371</v>
      </c>
      <c r="F2251" s="385">
        <v>2.2484600000000002E-5</v>
      </c>
      <c r="G2251" s="4" t="s">
        <v>1093</v>
      </c>
      <c r="H2251" s="99">
        <v>-0.26824457600000001</v>
      </c>
      <c r="I2251" s="217">
        <v>6.2172800000000002E-5</v>
      </c>
    </row>
    <row r="2252" spans="1:9" ht="22.5" customHeight="1" x14ac:dyDescent="0.2">
      <c r="A2252" s="94" t="s">
        <v>3361</v>
      </c>
      <c r="B2252" s="408" t="s">
        <v>6623</v>
      </c>
      <c r="C2252" s="111">
        <v>1.86480186E-2</v>
      </c>
      <c r="D2252" s="4" t="s">
        <v>1093</v>
      </c>
      <c r="E2252" s="335">
        <v>349</v>
      </c>
      <c r="F2252" s="385">
        <v>2.1151299999999999E-5</v>
      </c>
      <c r="G2252" s="4" t="s">
        <v>1093</v>
      </c>
      <c r="H2252" s="99">
        <v>-0.201372998</v>
      </c>
      <c r="I2252" s="217">
        <v>4.0229499999999998E-5</v>
      </c>
    </row>
    <row r="2253" spans="1:9" ht="22.5" customHeight="1" x14ac:dyDescent="0.2">
      <c r="A2253" s="94" t="s">
        <v>3362</v>
      </c>
      <c r="B2253" s="408" t="s">
        <v>6624</v>
      </c>
      <c r="C2253" s="111">
        <v>-9.4059405999999998E-2</v>
      </c>
      <c r="D2253" s="4" t="s">
        <v>1093</v>
      </c>
      <c r="E2253" s="335">
        <v>152</v>
      </c>
      <c r="F2253" s="385">
        <v>9.2120072999999999E-6</v>
      </c>
      <c r="G2253" s="4" t="s">
        <v>1093</v>
      </c>
      <c r="H2253" s="99">
        <v>-0.16939890699999999</v>
      </c>
      <c r="I2253" s="217">
        <v>1.41718E-5</v>
      </c>
    </row>
    <row r="2254" spans="1:9" ht="22.5" customHeight="1" x14ac:dyDescent="0.2">
      <c r="A2254" s="94" t="s">
        <v>3363</v>
      </c>
      <c r="B2254" s="408" t="s">
        <v>6625</v>
      </c>
      <c r="C2254" s="111">
        <v>-0.272373541</v>
      </c>
      <c r="D2254" s="4" t="s">
        <v>1093</v>
      </c>
      <c r="E2254" s="335">
        <v>139</v>
      </c>
      <c r="F2254" s="385">
        <v>8.4241383E-6</v>
      </c>
      <c r="G2254" s="4" t="s">
        <v>1093</v>
      </c>
      <c r="H2254" s="99">
        <v>-0.25668449199999999</v>
      </c>
      <c r="I2254" s="217">
        <v>2.1943400000000001E-5</v>
      </c>
    </row>
    <row r="2255" spans="1:9" ht="22.5" customHeight="1" x14ac:dyDescent="0.2">
      <c r="A2255" s="94" t="s">
        <v>3364</v>
      </c>
      <c r="B2255" s="408" t="s">
        <v>6626</v>
      </c>
      <c r="C2255" s="111">
        <v>-9.3290276000000005E-2</v>
      </c>
      <c r="D2255" s="4" t="s">
        <v>1093</v>
      </c>
      <c r="E2255" s="335">
        <v>2321</v>
      </c>
      <c r="F2255" s="385">
        <v>1.4066489999999999E-4</v>
      </c>
      <c r="G2255" s="4" t="s">
        <v>1093</v>
      </c>
      <c r="H2255" s="99">
        <v>-8.1519588000000004E-2</v>
      </c>
      <c r="I2255" s="217">
        <v>9.4173599999999996E-5</v>
      </c>
    </row>
    <row r="2256" spans="1:9" ht="22.5" customHeight="1" x14ac:dyDescent="0.2">
      <c r="A2256" s="94" t="s">
        <v>3365</v>
      </c>
      <c r="B2256" s="408" t="s">
        <v>6627</v>
      </c>
      <c r="C2256" s="111">
        <v>-1.3013597999999999E-2</v>
      </c>
      <c r="D2256" s="4" t="s">
        <v>1093</v>
      </c>
      <c r="E2256" s="335">
        <v>6310</v>
      </c>
      <c r="F2256" s="385">
        <v>3.8241950000000001E-4</v>
      </c>
      <c r="G2256" s="4" t="s">
        <v>1093</v>
      </c>
      <c r="H2256" s="99">
        <v>-6.5185185000000007E-2</v>
      </c>
      <c r="I2256" s="217">
        <v>2.011475E-4</v>
      </c>
    </row>
    <row r="2257" spans="1:9" ht="22.5" x14ac:dyDescent="0.2">
      <c r="A2257" s="94" t="s">
        <v>3366</v>
      </c>
      <c r="B2257" s="408" t="s">
        <v>6628</v>
      </c>
      <c r="C2257" s="111">
        <v>1.02669405E-2</v>
      </c>
      <c r="D2257" s="4" t="s">
        <v>1093</v>
      </c>
      <c r="E2257" s="335">
        <v>10191</v>
      </c>
      <c r="F2257" s="385">
        <v>6.1762869999999997E-4</v>
      </c>
      <c r="G2257" s="4" t="s">
        <v>1093</v>
      </c>
      <c r="H2257" s="99">
        <v>-5.8481153000000001E-2</v>
      </c>
      <c r="I2257" s="217">
        <v>2.8937800000000002E-4</v>
      </c>
    </row>
    <row r="2258" spans="1:9" ht="22.5" x14ac:dyDescent="0.2">
      <c r="A2258" s="94" t="s">
        <v>3367</v>
      </c>
      <c r="B2258" s="408" t="s">
        <v>6629</v>
      </c>
      <c r="C2258" s="111">
        <v>1.3689253999999999E-3</v>
      </c>
      <c r="D2258" s="4" t="s">
        <v>1093</v>
      </c>
      <c r="E2258" s="335">
        <v>3851</v>
      </c>
      <c r="F2258" s="385">
        <v>2.3339110000000001E-4</v>
      </c>
      <c r="G2258" s="4" t="s">
        <v>1093</v>
      </c>
      <c r="H2258" s="99">
        <v>-0.122579175</v>
      </c>
      <c r="I2258" s="217">
        <v>2.4594850000000002E-4</v>
      </c>
    </row>
    <row r="2259" spans="1:9" ht="22.5" x14ac:dyDescent="0.2">
      <c r="A2259" s="94" t="s">
        <v>3368</v>
      </c>
      <c r="B2259" s="408" t="s">
        <v>6630</v>
      </c>
      <c r="C2259" s="111">
        <v>2.3887587799999999E-2</v>
      </c>
      <c r="D2259" s="4" t="s">
        <v>1093</v>
      </c>
      <c r="E2259" s="335">
        <v>2130</v>
      </c>
      <c r="F2259" s="385">
        <v>1.290893E-4</v>
      </c>
      <c r="G2259" s="4" t="s">
        <v>1093</v>
      </c>
      <c r="H2259" s="99">
        <v>-2.5617566000000001E-2</v>
      </c>
      <c r="I2259" s="217">
        <v>2.56006E-5</v>
      </c>
    </row>
    <row r="2260" spans="1:9" x14ac:dyDescent="0.2">
      <c r="A2260" s="94" t="s">
        <v>3369</v>
      </c>
      <c r="B2260" s="408" t="s">
        <v>6631</v>
      </c>
      <c r="C2260" s="111">
        <v>-3.6075035999999998E-2</v>
      </c>
      <c r="D2260" s="4" t="s">
        <v>1093</v>
      </c>
      <c r="E2260" s="335">
        <v>460</v>
      </c>
      <c r="F2260" s="385">
        <v>2.7878400000000001E-5</v>
      </c>
      <c r="G2260" s="4" t="s">
        <v>1093</v>
      </c>
      <c r="H2260" s="99">
        <v>-0.65568862299999997</v>
      </c>
      <c r="I2260" s="217">
        <v>4.0046629999999998E-4</v>
      </c>
    </row>
    <row r="2261" spans="1:9" x14ac:dyDescent="0.2">
      <c r="A2261" s="94" t="s">
        <v>3370</v>
      </c>
      <c r="B2261" s="408" t="s">
        <v>6632</v>
      </c>
      <c r="C2261" s="111">
        <v>0.21886336149999999</v>
      </c>
      <c r="D2261" s="4" t="s">
        <v>1093</v>
      </c>
      <c r="E2261" s="335">
        <v>452</v>
      </c>
      <c r="F2261" s="385">
        <v>2.7393600000000001E-5</v>
      </c>
      <c r="G2261" s="4" t="s">
        <v>1093</v>
      </c>
      <c r="H2261" s="99">
        <v>-0.55158730199999995</v>
      </c>
      <c r="I2261" s="217">
        <v>2.5417719999999998E-4</v>
      </c>
    </row>
    <row r="2262" spans="1:9" x14ac:dyDescent="0.2">
      <c r="A2262" s="94" t="s">
        <v>3371</v>
      </c>
      <c r="B2262" s="408" t="s">
        <v>6633</v>
      </c>
      <c r="C2262" s="111">
        <v>2.69058296E-2</v>
      </c>
      <c r="D2262" s="4" t="s">
        <v>1093</v>
      </c>
      <c r="E2262" s="335">
        <v>113</v>
      </c>
      <c r="F2262" s="385">
        <v>6.8484002000000002E-6</v>
      </c>
      <c r="G2262" s="4" t="s">
        <v>1093</v>
      </c>
      <c r="H2262" s="99">
        <v>-0.506550218</v>
      </c>
      <c r="I2262" s="217">
        <v>5.3029799999999998E-5</v>
      </c>
    </row>
    <row r="2263" spans="1:9" x14ac:dyDescent="0.2">
      <c r="A2263" s="94" t="s">
        <v>3372</v>
      </c>
      <c r="B2263" s="408" t="s">
        <v>6634</v>
      </c>
      <c r="C2263" s="111">
        <v>0.25454545449999999</v>
      </c>
      <c r="D2263" s="4" t="s">
        <v>1093</v>
      </c>
      <c r="E2263" s="335">
        <v>37</v>
      </c>
      <c r="F2263" s="385">
        <v>2.2423964999999999E-6</v>
      </c>
      <c r="G2263" s="4" t="s">
        <v>1093</v>
      </c>
      <c r="H2263" s="99">
        <v>-0.46376811600000001</v>
      </c>
      <c r="I2263" s="217">
        <v>1.46289E-5</v>
      </c>
    </row>
    <row r="2264" spans="1:9" x14ac:dyDescent="0.2">
      <c r="A2264" s="94" t="s">
        <v>3373</v>
      </c>
      <c r="B2264" s="408" t="s">
        <v>6635</v>
      </c>
      <c r="C2264" s="111">
        <v>0.106442577</v>
      </c>
      <c r="D2264" s="4" t="s">
        <v>1093</v>
      </c>
      <c r="E2264" s="335">
        <v>452</v>
      </c>
      <c r="F2264" s="385">
        <v>2.7393600000000001E-5</v>
      </c>
      <c r="G2264" s="4" t="s">
        <v>1093</v>
      </c>
      <c r="H2264" s="99">
        <v>-0.61856540100000001</v>
      </c>
      <c r="I2264" s="217">
        <v>3.3509339999999999E-4</v>
      </c>
    </row>
    <row r="2265" spans="1:9" x14ac:dyDescent="0.2">
      <c r="A2265" s="94" t="s">
        <v>3374</v>
      </c>
      <c r="B2265" s="408" t="s">
        <v>6636</v>
      </c>
      <c r="C2265" s="111">
        <v>-7.9275198000000005E-2</v>
      </c>
      <c r="D2265" s="4" t="s">
        <v>1093</v>
      </c>
      <c r="E2265" s="335">
        <v>610</v>
      </c>
      <c r="F2265" s="385">
        <v>3.6969199999999998E-5</v>
      </c>
      <c r="G2265" s="4" t="s">
        <v>1093</v>
      </c>
      <c r="H2265" s="99">
        <v>-0.24969249700000001</v>
      </c>
      <c r="I2265" s="217">
        <v>9.2802100000000004E-5</v>
      </c>
    </row>
    <row r="2266" spans="1:9" ht="22.5" customHeight="1" x14ac:dyDescent="0.2">
      <c r="A2266" s="94" t="s">
        <v>3375</v>
      </c>
      <c r="B2266" s="408" t="s">
        <v>6637</v>
      </c>
      <c r="C2266" s="111">
        <v>-2.4566474000000001E-2</v>
      </c>
      <c r="D2266" s="4" t="s">
        <v>1093</v>
      </c>
      <c r="E2266" s="335">
        <v>540</v>
      </c>
      <c r="F2266" s="385">
        <v>3.27269E-5</v>
      </c>
      <c r="G2266" s="4" t="s">
        <v>1093</v>
      </c>
      <c r="H2266" s="99">
        <v>-0.2</v>
      </c>
      <c r="I2266" s="217">
        <v>6.1715699999999996E-5</v>
      </c>
    </row>
    <row r="2267" spans="1:9" ht="22.5" customHeight="1" x14ac:dyDescent="0.2">
      <c r="A2267" s="94" t="s">
        <v>3376</v>
      </c>
      <c r="B2267" s="408" t="s">
        <v>6638</v>
      </c>
      <c r="C2267" s="111">
        <v>5.45905707E-2</v>
      </c>
      <c r="D2267" s="4" t="s">
        <v>1093</v>
      </c>
      <c r="E2267" s="335">
        <v>328</v>
      </c>
      <c r="F2267" s="385">
        <v>1.9878499999999999E-5</v>
      </c>
      <c r="G2267" s="4" t="s">
        <v>1093</v>
      </c>
      <c r="H2267" s="99">
        <v>-0.22823529400000001</v>
      </c>
      <c r="I2267" s="217">
        <v>4.4343900000000001E-5</v>
      </c>
    </row>
    <row r="2268" spans="1:9" ht="22.5" customHeight="1" x14ac:dyDescent="0.2">
      <c r="A2268" s="94" t="s">
        <v>3377</v>
      </c>
      <c r="B2268" s="408" t="s">
        <v>6639</v>
      </c>
      <c r="C2268" s="111">
        <v>4.2372881000000001E-3</v>
      </c>
      <c r="D2268" s="4" t="s">
        <v>1093</v>
      </c>
      <c r="E2268" s="335">
        <v>200</v>
      </c>
      <c r="F2268" s="385">
        <v>1.21211E-5</v>
      </c>
      <c r="G2268" s="4" t="s">
        <v>1093</v>
      </c>
      <c r="H2268" s="99">
        <v>-0.15611814299999999</v>
      </c>
      <c r="I2268" s="217">
        <v>1.6914699999999999E-5</v>
      </c>
    </row>
    <row r="2269" spans="1:9" ht="22.5" customHeight="1" x14ac:dyDescent="0.2">
      <c r="A2269" s="94" t="s">
        <v>3378</v>
      </c>
      <c r="B2269" s="408" t="s">
        <v>6640</v>
      </c>
      <c r="C2269" s="111">
        <v>-2.2082019000000001E-2</v>
      </c>
      <c r="D2269" s="4" t="s">
        <v>1093</v>
      </c>
      <c r="E2269" s="335">
        <v>244</v>
      </c>
      <c r="F2269" s="385">
        <v>1.4787700000000001E-5</v>
      </c>
      <c r="G2269" s="4" t="s">
        <v>1093</v>
      </c>
      <c r="H2269" s="99">
        <v>-0.212903226</v>
      </c>
      <c r="I2269" s="217">
        <v>3.0172099999999999E-5</v>
      </c>
    </row>
    <row r="2270" spans="1:9" ht="22.5" customHeight="1" x14ac:dyDescent="0.2">
      <c r="A2270" s="94" t="s">
        <v>3379</v>
      </c>
      <c r="B2270" s="408" t="s">
        <v>6641</v>
      </c>
      <c r="C2270" s="111">
        <v>-0.112960161</v>
      </c>
      <c r="D2270" s="4" t="s">
        <v>1093</v>
      </c>
      <c r="E2270" s="335">
        <v>1123</v>
      </c>
      <c r="F2270" s="385">
        <v>6.8059799999999995E-5</v>
      </c>
      <c r="G2270" s="4" t="s">
        <v>1093</v>
      </c>
      <c r="H2270" s="99">
        <v>-0.36156907300000002</v>
      </c>
      <c r="I2270" s="217">
        <v>2.9074949999999998E-4</v>
      </c>
    </row>
    <row r="2271" spans="1:9" ht="22.5" customHeight="1" x14ac:dyDescent="0.2">
      <c r="A2271" s="94" t="s">
        <v>3380</v>
      </c>
      <c r="B2271" s="408" t="s">
        <v>6642</v>
      </c>
      <c r="C2271" s="111">
        <v>-5.6939502000000003E-2</v>
      </c>
      <c r="D2271" s="4" t="s">
        <v>1093</v>
      </c>
      <c r="E2271" s="335">
        <v>775</v>
      </c>
      <c r="F2271" s="385">
        <v>4.6969099999999997E-5</v>
      </c>
      <c r="G2271" s="4" t="s">
        <v>1093</v>
      </c>
      <c r="H2271" s="99">
        <v>-0.26886792500000001</v>
      </c>
      <c r="I2271" s="217">
        <v>1.3028869999999999E-4</v>
      </c>
    </row>
    <row r="2272" spans="1:9" ht="22.5" customHeight="1" x14ac:dyDescent="0.2">
      <c r="A2272" s="94" t="s">
        <v>3381</v>
      </c>
      <c r="B2272" s="408" t="s">
        <v>6643</v>
      </c>
      <c r="C2272" s="111">
        <v>0</v>
      </c>
      <c r="D2272" s="4" t="s">
        <v>1093</v>
      </c>
      <c r="E2272" s="335">
        <v>399</v>
      </c>
      <c r="F2272" s="385">
        <v>2.4181499999999999E-5</v>
      </c>
      <c r="G2272" s="4" t="s">
        <v>1093</v>
      </c>
      <c r="H2272" s="99">
        <v>-0.26247689499999999</v>
      </c>
      <c r="I2272" s="217">
        <v>6.4915799999999999E-5</v>
      </c>
    </row>
    <row r="2273" spans="1:9" ht="22.5" customHeight="1" x14ac:dyDescent="0.2">
      <c r="A2273" s="94" t="s">
        <v>3382</v>
      </c>
      <c r="B2273" s="408" t="s">
        <v>6644</v>
      </c>
      <c r="C2273" s="111">
        <v>5.8394160600000002E-2</v>
      </c>
      <c r="D2273" s="4" t="s">
        <v>1093</v>
      </c>
      <c r="E2273" s="335">
        <v>315</v>
      </c>
      <c r="F2273" s="385">
        <v>1.90907E-5</v>
      </c>
      <c r="G2273" s="4" t="s">
        <v>1093</v>
      </c>
      <c r="H2273" s="99">
        <v>-0.27586206899999999</v>
      </c>
      <c r="I2273" s="217">
        <v>5.4858400000000003E-5</v>
      </c>
    </row>
    <row r="2274" spans="1:9" ht="22.5" customHeight="1" x14ac:dyDescent="0.2">
      <c r="A2274" s="94" t="s">
        <v>3383</v>
      </c>
      <c r="B2274" s="408" t="s">
        <v>6645</v>
      </c>
      <c r="C2274" s="111">
        <v>-0.105489418</v>
      </c>
      <c r="D2274" s="4" t="s">
        <v>1093</v>
      </c>
      <c r="E2274" s="335">
        <v>2381</v>
      </c>
      <c r="F2274" s="385">
        <v>1.4430119999999999E-4</v>
      </c>
      <c r="G2274" s="4" t="s">
        <v>1093</v>
      </c>
      <c r="H2274" s="99">
        <v>-0.11977818899999999</v>
      </c>
      <c r="I2274" s="217">
        <v>1.4811770000000001E-4</v>
      </c>
    </row>
    <row r="2275" spans="1:9" ht="22.5" customHeight="1" x14ac:dyDescent="0.2">
      <c r="A2275" s="94" t="s">
        <v>3384</v>
      </c>
      <c r="B2275" s="408" t="s">
        <v>4416</v>
      </c>
      <c r="C2275" s="111">
        <v>-3.9951920000000002E-2</v>
      </c>
      <c r="D2275" s="4" t="s">
        <v>1093</v>
      </c>
      <c r="E2275" s="335">
        <v>15539</v>
      </c>
      <c r="F2275" s="385">
        <v>9.417459E-4</v>
      </c>
      <c r="G2275" s="4" t="s">
        <v>1093</v>
      </c>
      <c r="H2275" s="99">
        <v>-7.3570619000000004E-2</v>
      </c>
      <c r="I2275" s="217">
        <v>5.6412719999999995E-4</v>
      </c>
    </row>
    <row r="2276" spans="1:9" ht="22.5" customHeight="1" x14ac:dyDescent="0.2">
      <c r="A2276" s="94" t="s">
        <v>3385</v>
      </c>
      <c r="B2276" s="408" t="s">
        <v>4417</v>
      </c>
      <c r="C2276" s="111">
        <v>2.2421525E-3</v>
      </c>
      <c r="D2276" s="4" t="s">
        <v>1093</v>
      </c>
      <c r="E2276" s="335">
        <v>931</v>
      </c>
      <c r="F2276" s="385">
        <v>5.6423499999999999E-5</v>
      </c>
      <c r="G2276" s="4" t="s">
        <v>1093</v>
      </c>
      <c r="H2276" s="99">
        <v>4.1387024600000002E-2</v>
      </c>
      <c r="I2276" s="217">
        <v>-1.6915E-5</v>
      </c>
    </row>
    <row r="2277" spans="1:9" ht="22.5" customHeight="1" x14ac:dyDescent="0.2">
      <c r="A2277" s="94" t="s">
        <v>3386</v>
      </c>
      <c r="B2277" s="408" t="s">
        <v>6646</v>
      </c>
      <c r="C2277" s="111">
        <v>0.12524590159999999</v>
      </c>
      <c r="D2277" s="4" t="s">
        <v>1093</v>
      </c>
      <c r="E2277" s="335">
        <v>690</v>
      </c>
      <c r="F2277" s="385">
        <v>4.1817699999999998E-5</v>
      </c>
      <c r="G2277" s="4" t="s">
        <v>1093</v>
      </c>
      <c r="H2277" s="99">
        <v>-0.59790209800000005</v>
      </c>
      <c r="I2277" s="217">
        <v>4.6903929999999997E-4</v>
      </c>
    </row>
    <row r="2278" spans="1:9" ht="22.5" customHeight="1" x14ac:dyDescent="0.2">
      <c r="A2278" s="94" t="s">
        <v>3387</v>
      </c>
      <c r="B2278" s="408" t="s">
        <v>4418</v>
      </c>
      <c r="C2278" s="111">
        <v>7.0552147199999998E-2</v>
      </c>
      <c r="D2278" s="4" t="s">
        <v>1093</v>
      </c>
      <c r="E2278" s="335">
        <v>183</v>
      </c>
      <c r="F2278" s="385">
        <v>1.1090800000000001E-5</v>
      </c>
      <c r="G2278" s="4" t="s">
        <v>1093</v>
      </c>
      <c r="H2278" s="99">
        <v>-0.475644699</v>
      </c>
      <c r="I2278" s="217">
        <v>7.5887400000000001E-5</v>
      </c>
    </row>
    <row r="2279" spans="1:9" ht="22.5" customHeight="1" x14ac:dyDescent="0.2">
      <c r="A2279" s="94" t="s">
        <v>3388</v>
      </c>
      <c r="B2279" s="408" t="s">
        <v>6647</v>
      </c>
      <c r="C2279" s="111">
        <v>-0.12528473800000001</v>
      </c>
      <c r="D2279" s="4" t="s">
        <v>1093</v>
      </c>
      <c r="E2279" s="335">
        <v>275</v>
      </c>
      <c r="F2279" s="385">
        <v>1.66665E-5</v>
      </c>
      <c r="G2279" s="4" t="s">
        <v>1093</v>
      </c>
      <c r="H2279" s="99">
        <v>-0.28385416699999999</v>
      </c>
      <c r="I2279" s="217">
        <v>4.9829700000000002E-5</v>
      </c>
    </row>
    <row r="2280" spans="1:9" ht="33.75" customHeight="1" x14ac:dyDescent="0.2">
      <c r="A2280" s="94" t="s">
        <v>3389</v>
      </c>
      <c r="B2280" s="408" t="s">
        <v>6648</v>
      </c>
      <c r="C2280" s="111">
        <v>-7.1895424999999999E-2</v>
      </c>
      <c r="D2280" s="4" t="s">
        <v>1093</v>
      </c>
      <c r="E2280" s="335">
        <v>118</v>
      </c>
      <c r="F2280" s="385">
        <v>7.1514266999999997E-6</v>
      </c>
      <c r="G2280" s="4" t="s">
        <v>1093</v>
      </c>
      <c r="H2280" s="99">
        <v>-0.16901408500000001</v>
      </c>
      <c r="I2280" s="217">
        <v>1.09717E-5</v>
      </c>
    </row>
    <row r="2281" spans="1:9" ht="33.75" customHeight="1" x14ac:dyDescent="0.2">
      <c r="A2281" s="94" t="s">
        <v>3390</v>
      </c>
      <c r="B2281" s="408" t="s">
        <v>6649</v>
      </c>
      <c r="C2281" s="111">
        <v>-0.113636364</v>
      </c>
      <c r="D2281" s="4" t="s">
        <v>1093</v>
      </c>
      <c r="E2281" s="335">
        <v>26</v>
      </c>
      <c r="F2281" s="385">
        <v>1.5757380999999999E-6</v>
      </c>
      <c r="G2281" s="4" t="s">
        <v>1093</v>
      </c>
      <c r="H2281" s="99">
        <v>-0.33333333300000001</v>
      </c>
      <c r="I2281" s="217">
        <v>5.9429929999999997E-6</v>
      </c>
    </row>
    <row r="2282" spans="1:9" ht="33.75" customHeight="1" x14ac:dyDescent="0.2">
      <c r="A2282" s="94" t="s">
        <v>3391</v>
      </c>
      <c r="B2282" s="408" t="s">
        <v>6650</v>
      </c>
      <c r="C2282" s="111">
        <v>6.25E-2</v>
      </c>
      <c r="D2282" s="4" t="s">
        <v>1093</v>
      </c>
      <c r="E2282" s="335">
        <v>13</v>
      </c>
      <c r="F2282" s="385">
        <v>7.8786904999999997E-7</v>
      </c>
      <c r="G2282" s="4" t="s">
        <v>1093</v>
      </c>
      <c r="H2282" s="99">
        <v>-0.235294118</v>
      </c>
      <c r="I2282" s="217">
        <v>1.8286132E-6</v>
      </c>
    </row>
    <row r="2283" spans="1:9" ht="33.75" customHeight="1" x14ac:dyDescent="0.2">
      <c r="A2283" s="94" t="s">
        <v>3392</v>
      </c>
      <c r="B2283" s="408" t="s">
        <v>6651</v>
      </c>
      <c r="C2283" s="111">
        <v>0.33511777300000001</v>
      </c>
      <c r="D2283" s="4" t="s">
        <v>1093</v>
      </c>
      <c r="E2283" s="335">
        <v>1238</v>
      </c>
      <c r="F2283" s="385">
        <v>7.5029400000000004E-5</v>
      </c>
      <c r="G2283" s="4" t="s">
        <v>1093</v>
      </c>
      <c r="H2283" s="99">
        <v>-7.217322E-3</v>
      </c>
      <c r="I2283" s="217">
        <v>4.1143798000000004E-6</v>
      </c>
    </row>
    <row r="2284" spans="1:9" ht="22.5" customHeight="1" x14ac:dyDescent="0.2">
      <c r="A2284" s="94" t="s">
        <v>3393</v>
      </c>
      <c r="B2284" s="408" t="s">
        <v>6652</v>
      </c>
      <c r="C2284" s="111">
        <v>0.25142857140000002</v>
      </c>
      <c r="D2284" s="4" t="s">
        <v>1093</v>
      </c>
      <c r="E2284" s="335">
        <v>250</v>
      </c>
      <c r="F2284" s="385">
        <v>1.51513E-5</v>
      </c>
      <c r="G2284" s="4" t="s">
        <v>1093</v>
      </c>
      <c r="H2284" s="99">
        <v>0.1415525114</v>
      </c>
      <c r="I2284" s="217">
        <v>-1.4171999999999999E-5</v>
      </c>
    </row>
    <row r="2285" spans="1:9" ht="22.5" customHeight="1" x14ac:dyDescent="0.2">
      <c r="A2285" s="94" t="s">
        <v>3394</v>
      </c>
      <c r="B2285" s="408" t="s">
        <v>6653</v>
      </c>
      <c r="C2285" s="111">
        <v>-9.3877551000000004E-2</v>
      </c>
      <c r="D2285" s="4" t="s">
        <v>1093</v>
      </c>
      <c r="E2285" s="335">
        <v>228</v>
      </c>
      <c r="F2285" s="385">
        <v>1.3818000000000001E-5</v>
      </c>
      <c r="G2285" s="4" t="s">
        <v>1093</v>
      </c>
      <c r="H2285" s="99">
        <v>2.7027026999999999E-2</v>
      </c>
      <c r="I2285" s="217">
        <v>-2.7429200000000002E-6</v>
      </c>
    </row>
    <row r="2286" spans="1:9" ht="22.5" customHeight="1" x14ac:dyDescent="0.2">
      <c r="A2286" s="94" t="s">
        <v>3395</v>
      </c>
      <c r="B2286" s="408" t="s">
        <v>6654</v>
      </c>
      <c r="C2286" s="111">
        <v>0.25316455700000001</v>
      </c>
      <c r="D2286" s="4" t="s">
        <v>1093</v>
      </c>
      <c r="E2286" s="335">
        <v>84</v>
      </c>
      <c r="F2286" s="385">
        <v>5.0908461000000004E-6</v>
      </c>
      <c r="G2286" s="4" t="s">
        <v>1093</v>
      </c>
      <c r="H2286" s="99">
        <v>-0.15151515199999999</v>
      </c>
      <c r="I2286" s="217">
        <v>6.8572995999999998E-6</v>
      </c>
    </row>
    <row r="2287" spans="1:9" ht="22.5" customHeight="1" x14ac:dyDescent="0.2">
      <c r="A2287" s="94" t="s">
        <v>3396</v>
      </c>
      <c r="B2287" s="408" t="s">
        <v>6655</v>
      </c>
      <c r="C2287" s="111">
        <v>-1.4730159E-2</v>
      </c>
      <c r="D2287" s="4" t="s">
        <v>1093</v>
      </c>
      <c r="E2287" s="335">
        <v>6471</v>
      </c>
      <c r="F2287" s="385">
        <v>3.9217700000000001E-4</v>
      </c>
      <c r="G2287" s="4" t="s">
        <v>1093</v>
      </c>
      <c r="H2287" s="99">
        <v>-0.16600077299999999</v>
      </c>
      <c r="I2287" s="217">
        <v>5.8881350000000005E-4</v>
      </c>
    </row>
    <row r="2288" spans="1:9" ht="33.75" customHeight="1" x14ac:dyDescent="0.2">
      <c r="A2288" s="94" t="s">
        <v>3397</v>
      </c>
      <c r="B2288" s="408" t="s">
        <v>6656</v>
      </c>
      <c r="C2288" s="111">
        <v>4.1363051900000003E-2</v>
      </c>
      <c r="D2288" s="4" t="s">
        <v>1093</v>
      </c>
      <c r="E2288" s="335">
        <v>4345</v>
      </c>
      <c r="F2288" s="385">
        <v>2.6333010000000002E-4</v>
      </c>
      <c r="G2288" s="4" t="s">
        <v>1093</v>
      </c>
      <c r="H2288" s="99">
        <v>-0.105783083</v>
      </c>
      <c r="I2288" s="217">
        <v>2.349768E-4</v>
      </c>
    </row>
    <row r="2289" spans="1:9" ht="33.75" customHeight="1" x14ac:dyDescent="0.2">
      <c r="A2289" s="94" t="s">
        <v>3398</v>
      </c>
      <c r="B2289" s="408" t="s">
        <v>6657</v>
      </c>
      <c r="C2289" s="111">
        <v>6.7300998000000001E-3</v>
      </c>
      <c r="D2289" s="4" t="s">
        <v>1093</v>
      </c>
      <c r="E2289" s="335">
        <v>3805</v>
      </c>
      <c r="F2289" s="385">
        <v>2.306032E-4</v>
      </c>
      <c r="G2289" s="4" t="s">
        <v>1093</v>
      </c>
      <c r="H2289" s="99">
        <v>-0.12286768100000001</v>
      </c>
      <c r="I2289" s="217">
        <v>2.4366270000000001E-4</v>
      </c>
    </row>
    <row r="2290" spans="1:9" ht="33.75" customHeight="1" x14ac:dyDescent="0.2">
      <c r="A2290" s="94" t="s">
        <v>3399</v>
      </c>
      <c r="B2290" s="408" t="s">
        <v>6658</v>
      </c>
      <c r="C2290" s="111">
        <v>2.02564103E-2</v>
      </c>
      <c r="D2290" s="4" t="s">
        <v>1093</v>
      </c>
      <c r="E2290" s="335">
        <v>3708</v>
      </c>
      <c r="F2290" s="385">
        <v>2.2472449999999999E-4</v>
      </c>
      <c r="G2290" s="4" t="s">
        <v>1093</v>
      </c>
      <c r="H2290" s="99">
        <v>-6.8107564999999995E-2</v>
      </c>
      <c r="I2290" s="217">
        <v>1.2388850000000001E-4</v>
      </c>
    </row>
    <row r="2291" spans="1:9" ht="33.75" customHeight="1" x14ac:dyDescent="0.2">
      <c r="A2291" s="94" t="s">
        <v>3400</v>
      </c>
      <c r="B2291" s="408" t="s">
        <v>6659</v>
      </c>
      <c r="C2291" s="111">
        <v>1.9965198300000001E-2</v>
      </c>
      <c r="D2291" s="4" t="s">
        <v>1093</v>
      </c>
      <c r="E2291" s="335">
        <v>21117</v>
      </c>
      <c r="F2291" s="385">
        <v>1.2798023999999999E-3</v>
      </c>
      <c r="G2291" s="4" t="s">
        <v>1093</v>
      </c>
      <c r="H2291" s="99">
        <v>-5.1943970999999999E-2</v>
      </c>
      <c r="I2291" s="217">
        <v>5.2892640000000001E-4</v>
      </c>
    </row>
    <row r="2292" spans="1:9" ht="33.75" customHeight="1" x14ac:dyDescent="0.2">
      <c r="A2292" s="94" t="s">
        <v>3401</v>
      </c>
      <c r="B2292" s="408" t="s">
        <v>6660</v>
      </c>
      <c r="C2292" s="111">
        <v>-0.13482599200000001</v>
      </c>
      <c r="D2292" s="4" t="s">
        <v>1093</v>
      </c>
      <c r="E2292" s="335">
        <v>3337</v>
      </c>
      <c r="F2292" s="385">
        <v>2.0223990000000001E-4</v>
      </c>
      <c r="G2292" s="4" t="s">
        <v>1093</v>
      </c>
      <c r="H2292" s="99">
        <v>-6.1322082E-2</v>
      </c>
      <c r="I2292" s="217">
        <v>9.9659400000000003E-5</v>
      </c>
    </row>
    <row r="2293" spans="1:9" ht="33.75" customHeight="1" x14ac:dyDescent="0.2">
      <c r="A2293" s="94" t="s">
        <v>3402</v>
      </c>
      <c r="B2293" s="408" t="s">
        <v>6661</v>
      </c>
      <c r="C2293" s="111">
        <v>-5.3591672999999999E-2</v>
      </c>
      <c r="D2293" s="4" t="s">
        <v>1093</v>
      </c>
      <c r="E2293" s="335">
        <v>8094</v>
      </c>
      <c r="F2293" s="385">
        <v>4.9053940000000004E-4</v>
      </c>
      <c r="G2293" s="4" t="s">
        <v>1093</v>
      </c>
      <c r="H2293" s="99">
        <v>-0.11858869700000001</v>
      </c>
      <c r="I2293" s="217">
        <v>4.9784000000000004E-4</v>
      </c>
    </row>
    <row r="2294" spans="1:9" ht="33.75" customHeight="1" x14ac:dyDescent="0.2">
      <c r="A2294" s="94" t="s">
        <v>3403</v>
      </c>
      <c r="B2294" s="408" t="s">
        <v>6662</v>
      </c>
      <c r="C2294" s="111">
        <v>-1.9502354E-2</v>
      </c>
      <c r="D2294" s="4" t="s">
        <v>1093</v>
      </c>
      <c r="E2294" s="335">
        <v>17816</v>
      </c>
      <c r="F2294" s="385">
        <v>1.0797442E-3</v>
      </c>
      <c r="G2294" s="4" t="s">
        <v>1093</v>
      </c>
      <c r="H2294" s="99">
        <v>-0.12718009</v>
      </c>
      <c r="I2294" s="217">
        <v>1.18677E-3</v>
      </c>
    </row>
    <row r="2295" spans="1:9" ht="33.75" customHeight="1" x14ac:dyDescent="0.2">
      <c r="A2295" s="94" t="s">
        <v>3404</v>
      </c>
      <c r="B2295" s="408" t="s">
        <v>6663</v>
      </c>
      <c r="C2295" s="111">
        <v>-3.1351792000000003E-2</v>
      </c>
      <c r="D2295" s="4" t="s">
        <v>1093</v>
      </c>
      <c r="E2295" s="335">
        <v>2170</v>
      </c>
      <c r="F2295" s="385">
        <v>1.3151349999999999E-4</v>
      </c>
      <c r="G2295" s="4" t="s">
        <v>1093</v>
      </c>
      <c r="H2295" s="99">
        <v>-8.7852039000000007E-2</v>
      </c>
      <c r="I2295" s="217">
        <v>9.5544999999999994E-5</v>
      </c>
    </row>
    <row r="2296" spans="1:9" ht="33.75" customHeight="1" x14ac:dyDescent="0.2">
      <c r="A2296" s="94" t="s">
        <v>3405</v>
      </c>
      <c r="B2296" s="408" t="s">
        <v>6664</v>
      </c>
      <c r="C2296" s="111">
        <v>-3.0902435999999998E-2</v>
      </c>
      <c r="D2296" s="4" t="s">
        <v>1093</v>
      </c>
      <c r="E2296" s="335">
        <v>20095</v>
      </c>
      <c r="F2296" s="385">
        <v>1.2178637E-3</v>
      </c>
      <c r="G2296" s="4" t="s">
        <v>1093</v>
      </c>
      <c r="H2296" s="99">
        <v>-0.27017505600000002</v>
      </c>
      <c r="I2296" s="217">
        <v>3.4007633999999999E-3</v>
      </c>
    </row>
    <row r="2297" spans="1:9" ht="33.75" customHeight="1" x14ac:dyDescent="0.2">
      <c r="A2297" s="94" t="s">
        <v>3406</v>
      </c>
      <c r="B2297" s="408" t="s">
        <v>6665</v>
      </c>
      <c r="C2297" s="111">
        <v>-6.4979123E-2</v>
      </c>
      <c r="D2297" s="4" t="s">
        <v>1093</v>
      </c>
      <c r="E2297" s="335">
        <v>3083</v>
      </c>
      <c r="F2297" s="385">
        <v>1.8684619999999999E-4</v>
      </c>
      <c r="G2297" s="4" t="s">
        <v>1093</v>
      </c>
      <c r="H2297" s="99">
        <v>-0.13954786499999999</v>
      </c>
      <c r="I2297" s="217">
        <v>2.285767E-4</v>
      </c>
    </row>
    <row r="2298" spans="1:9" ht="33.75" customHeight="1" x14ac:dyDescent="0.2">
      <c r="A2298" s="94" t="s">
        <v>3407</v>
      </c>
      <c r="B2298" s="408" t="s">
        <v>6666</v>
      </c>
      <c r="C2298" s="111">
        <v>-6.0964988999999997E-2</v>
      </c>
      <c r="D2298" s="4" t="s">
        <v>1093</v>
      </c>
      <c r="E2298" s="335">
        <v>4920</v>
      </c>
      <c r="F2298" s="385">
        <v>2.981781E-4</v>
      </c>
      <c r="G2298" s="4" t="s">
        <v>1093</v>
      </c>
      <c r="H2298" s="99">
        <v>-8.7367835000000005E-2</v>
      </c>
      <c r="I2298" s="217">
        <v>2.1531919999999999E-4</v>
      </c>
    </row>
    <row r="2299" spans="1:9" ht="22.5" customHeight="1" x14ac:dyDescent="0.2">
      <c r="A2299" s="94" t="s">
        <v>3408</v>
      </c>
      <c r="B2299" s="408" t="s">
        <v>6667</v>
      </c>
      <c r="C2299" s="111">
        <v>1.4037526099999999E-2</v>
      </c>
      <c r="D2299" s="4" t="s">
        <v>1093</v>
      </c>
      <c r="E2299" s="335">
        <v>6617</v>
      </c>
      <c r="F2299" s="385">
        <v>4.010253E-4</v>
      </c>
      <c r="G2299" s="4" t="s">
        <v>1093</v>
      </c>
      <c r="H2299" s="99">
        <v>-9.3064693000000004E-2</v>
      </c>
      <c r="I2299" s="217">
        <v>3.1040709999999999E-4</v>
      </c>
    </row>
    <row r="2300" spans="1:9" ht="22.5" customHeight="1" x14ac:dyDescent="0.2">
      <c r="A2300" s="94" t="s">
        <v>3409</v>
      </c>
      <c r="B2300" s="408" t="s">
        <v>6668</v>
      </c>
      <c r="C2300" s="111">
        <v>5.8884297500000002E-2</v>
      </c>
      <c r="D2300" s="4" t="s">
        <v>1093</v>
      </c>
      <c r="E2300" s="335">
        <v>1017</v>
      </c>
      <c r="F2300" s="385">
        <v>6.1635600000000003E-5</v>
      </c>
      <c r="G2300" s="4" t="s">
        <v>1093</v>
      </c>
      <c r="H2300" s="99">
        <v>-7.8048780000000003E-3</v>
      </c>
      <c r="I2300" s="217">
        <v>3.6572264999999999E-6</v>
      </c>
    </row>
    <row r="2301" spans="1:9" ht="22.5" customHeight="1" x14ac:dyDescent="0.2">
      <c r="A2301" s="94" t="s">
        <v>3410</v>
      </c>
      <c r="B2301" s="408" t="s">
        <v>6669</v>
      </c>
      <c r="C2301" s="111">
        <v>1.38894806E-2</v>
      </c>
      <c r="D2301" s="4" t="s">
        <v>1093</v>
      </c>
      <c r="E2301" s="335">
        <v>18538</v>
      </c>
      <c r="F2301" s="385">
        <v>1.1235012999999999E-3</v>
      </c>
      <c r="G2301" s="4" t="s">
        <v>1093</v>
      </c>
      <c r="H2301" s="99">
        <v>-0.22099424300000001</v>
      </c>
      <c r="I2301" s="217">
        <v>2.4041691999999999E-3</v>
      </c>
    </row>
    <row r="2302" spans="1:9" ht="22.5" customHeight="1" x14ac:dyDescent="0.2">
      <c r="A2302" s="94" t="s">
        <v>3411</v>
      </c>
      <c r="B2302" s="408" t="s">
        <v>6670</v>
      </c>
      <c r="C2302" s="111">
        <v>-9.2214664000000002E-2</v>
      </c>
      <c r="D2302" s="4" t="s">
        <v>1093</v>
      </c>
      <c r="E2302" s="335">
        <v>899</v>
      </c>
      <c r="F2302" s="385">
        <v>5.4484200000000003E-5</v>
      </c>
      <c r="G2302" s="4" t="s">
        <v>1093</v>
      </c>
      <c r="H2302" s="99">
        <v>-0.25145711900000001</v>
      </c>
      <c r="I2302" s="217">
        <v>1.3806030000000001E-4</v>
      </c>
    </row>
    <row r="2303" spans="1:9" ht="22.5" customHeight="1" x14ac:dyDescent="0.2">
      <c r="A2303" s="94" t="s">
        <v>3412</v>
      </c>
      <c r="B2303" s="408" t="s">
        <v>6671</v>
      </c>
      <c r="C2303" s="111">
        <v>-8.7976540000000002E-3</v>
      </c>
      <c r="D2303" s="4" t="s">
        <v>1093</v>
      </c>
      <c r="E2303" s="335">
        <v>507</v>
      </c>
      <c r="F2303" s="385">
        <v>3.0726899999999999E-5</v>
      </c>
      <c r="G2303" s="4" t="s">
        <v>1093</v>
      </c>
      <c r="H2303" s="99">
        <v>-0.25</v>
      </c>
      <c r="I2303" s="217">
        <v>7.7258900000000007E-5</v>
      </c>
    </row>
    <row r="2304" spans="1:9" ht="22.5" x14ac:dyDescent="0.2">
      <c r="A2304" s="94" t="s">
        <v>3413</v>
      </c>
      <c r="B2304" s="408" t="s">
        <v>6672</v>
      </c>
      <c r="C2304" s="111">
        <v>0.12795857990000001</v>
      </c>
      <c r="D2304" s="4" t="s">
        <v>1093</v>
      </c>
      <c r="E2304" s="335">
        <v>1257</v>
      </c>
      <c r="F2304" s="385">
        <v>7.6180900000000001E-5</v>
      </c>
      <c r="G2304" s="4" t="s">
        <v>1093</v>
      </c>
      <c r="H2304" s="99">
        <v>-0.17573770499999999</v>
      </c>
      <c r="I2304" s="217">
        <v>1.225171E-4</v>
      </c>
    </row>
    <row r="2305" spans="1:9" ht="22.5" x14ac:dyDescent="0.2">
      <c r="A2305" s="94" t="s">
        <v>3414</v>
      </c>
      <c r="B2305" s="408" t="s">
        <v>6673</v>
      </c>
      <c r="C2305" s="111">
        <v>3.7499999999999999E-2</v>
      </c>
      <c r="D2305" s="4" t="s">
        <v>1093</v>
      </c>
      <c r="E2305" s="335">
        <v>73</v>
      </c>
      <c r="F2305" s="385">
        <v>4.4241876999999998E-6</v>
      </c>
      <c r="G2305" s="4" t="s">
        <v>1093</v>
      </c>
      <c r="H2305" s="99">
        <v>-0.120481928</v>
      </c>
      <c r="I2305" s="217">
        <v>4.5715331000000004E-6</v>
      </c>
    </row>
    <row r="2306" spans="1:9" ht="22.5" x14ac:dyDescent="0.2">
      <c r="A2306" s="94" t="s">
        <v>3415</v>
      </c>
      <c r="B2306" s="408" t="s">
        <v>6674</v>
      </c>
      <c r="C2306" s="111">
        <v>-6.1736333999999997E-2</v>
      </c>
      <c r="D2306" s="4" t="s">
        <v>1093</v>
      </c>
      <c r="E2306" s="335">
        <v>1426</v>
      </c>
      <c r="F2306" s="385">
        <v>8.6423199999999996E-5</v>
      </c>
      <c r="G2306" s="4" t="s">
        <v>1093</v>
      </c>
      <c r="H2306" s="99">
        <v>-2.2618231999999999E-2</v>
      </c>
      <c r="I2306" s="217">
        <v>1.5086099999999999E-5</v>
      </c>
    </row>
    <row r="2307" spans="1:9" x14ac:dyDescent="0.2">
      <c r="A2307" s="94" t="s">
        <v>3416</v>
      </c>
      <c r="B2307" s="408" t="s">
        <v>6675</v>
      </c>
      <c r="C2307" s="111">
        <v>-0.110244989</v>
      </c>
      <c r="D2307" s="4" t="s">
        <v>1093</v>
      </c>
      <c r="E2307" s="335">
        <v>5814</v>
      </c>
      <c r="F2307" s="385">
        <v>3.523593E-4</v>
      </c>
      <c r="G2307" s="4" t="s">
        <v>1093</v>
      </c>
      <c r="H2307" s="99">
        <v>-0.191489362</v>
      </c>
      <c r="I2307" s="217">
        <v>6.2950009999999999E-4</v>
      </c>
    </row>
    <row r="2308" spans="1:9" x14ac:dyDescent="0.2">
      <c r="A2308" s="94" t="s">
        <v>3417</v>
      </c>
      <c r="B2308" s="408" t="s">
        <v>6676</v>
      </c>
      <c r="C2308" s="111">
        <v>-1.6496700999999999E-2</v>
      </c>
      <c r="D2308" s="4" t="s">
        <v>1093</v>
      </c>
      <c r="E2308" s="335">
        <v>2808</v>
      </c>
      <c r="F2308" s="385">
        <v>1.7017970000000001E-4</v>
      </c>
      <c r="G2308" s="4" t="s">
        <v>1093</v>
      </c>
      <c r="H2308" s="99">
        <v>-0.143641354</v>
      </c>
      <c r="I2308" s="217">
        <v>2.1531919999999999E-4</v>
      </c>
    </row>
    <row r="2309" spans="1:9" x14ac:dyDescent="0.2">
      <c r="A2309" s="94" t="s">
        <v>3418</v>
      </c>
      <c r="B2309" s="408" t="s">
        <v>6677</v>
      </c>
      <c r="C2309" s="111">
        <v>-8.2523121000000005E-2</v>
      </c>
      <c r="D2309" s="4" t="s">
        <v>1093</v>
      </c>
      <c r="E2309" s="335">
        <v>3211</v>
      </c>
      <c r="F2309" s="385">
        <v>1.946037E-4</v>
      </c>
      <c r="G2309" s="4" t="s">
        <v>1093</v>
      </c>
      <c r="H2309" s="99">
        <v>-0.170069785</v>
      </c>
      <c r="I2309" s="217">
        <v>3.0080690000000002E-4</v>
      </c>
    </row>
    <row r="2310" spans="1:9" x14ac:dyDescent="0.2">
      <c r="A2310" s="94" t="s">
        <v>3419</v>
      </c>
      <c r="B2310" s="408" t="s">
        <v>6678</v>
      </c>
      <c r="C2310" s="111">
        <v>-6.25E-2</v>
      </c>
      <c r="D2310" s="4" t="s">
        <v>1093</v>
      </c>
      <c r="E2310" s="335">
        <v>276</v>
      </c>
      <c r="F2310" s="385">
        <v>1.6727100000000001E-5</v>
      </c>
      <c r="G2310" s="4" t="s">
        <v>1093</v>
      </c>
      <c r="H2310" s="99">
        <v>-0.2</v>
      </c>
      <c r="I2310" s="217">
        <v>3.1543600000000001E-5</v>
      </c>
    </row>
    <row r="2311" spans="1:9" x14ac:dyDescent="0.2">
      <c r="A2311" s="94" t="s">
        <v>3420</v>
      </c>
      <c r="B2311" s="408" t="s">
        <v>6679</v>
      </c>
      <c r="C2311" s="111">
        <v>9.5647500999999999E-3</v>
      </c>
      <c r="D2311" s="4" t="s">
        <v>1093</v>
      </c>
      <c r="E2311" s="335">
        <v>16850</v>
      </c>
      <c r="F2311" s="385">
        <v>1.0211994999999999E-3</v>
      </c>
      <c r="G2311" s="4" t="s">
        <v>1093</v>
      </c>
      <c r="H2311" s="99">
        <v>-0.10315094700000001</v>
      </c>
      <c r="I2311" s="217">
        <v>8.8596309999999995E-4</v>
      </c>
    </row>
    <row r="2312" spans="1:9" x14ac:dyDescent="0.2">
      <c r="A2312" s="94" t="s">
        <v>3421</v>
      </c>
      <c r="B2312" s="408" t="s">
        <v>6680</v>
      </c>
      <c r="C2312" s="111">
        <v>-0.20508325999999999</v>
      </c>
      <c r="D2312" s="4" t="s">
        <v>1093</v>
      </c>
      <c r="E2312" s="335">
        <v>979</v>
      </c>
      <c r="F2312" s="385">
        <v>5.9332600000000002E-5</v>
      </c>
      <c r="G2312" s="4" t="s">
        <v>1093</v>
      </c>
      <c r="H2312" s="99">
        <v>7.93825799E-2</v>
      </c>
      <c r="I2312" s="217">
        <v>-3.2914999999999999E-5</v>
      </c>
    </row>
    <row r="2313" spans="1:9" ht="22.5" customHeight="1" x14ac:dyDescent="0.2">
      <c r="A2313" s="94" t="s">
        <v>3422</v>
      </c>
      <c r="B2313" s="408" t="s">
        <v>6681</v>
      </c>
      <c r="C2313" s="111">
        <v>-0.01</v>
      </c>
      <c r="D2313" s="4" t="s">
        <v>1093</v>
      </c>
      <c r="E2313" s="335">
        <v>445</v>
      </c>
      <c r="F2313" s="385">
        <v>2.69694E-5</v>
      </c>
      <c r="G2313" s="4" t="s">
        <v>1093</v>
      </c>
      <c r="H2313" s="99">
        <v>-0.101010101</v>
      </c>
      <c r="I2313" s="217">
        <v>2.28577E-5</v>
      </c>
    </row>
    <row r="2314" spans="1:9" ht="33.75" customHeight="1" x14ac:dyDescent="0.2">
      <c r="A2314" s="94" t="s">
        <v>3423</v>
      </c>
      <c r="B2314" s="408" t="s">
        <v>6682</v>
      </c>
      <c r="C2314" s="111">
        <v>3.9819684399999999E-2</v>
      </c>
      <c r="D2314" s="4" t="s">
        <v>1093</v>
      </c>
      <c r="E2314" s="335">
        <v>1447</v>
      </c>
      <c r="F2314" s="385">
        <v>8.7695900000000002E-5</v>
      </c>
      <c r="G2314" s="4" t="s">
        <v>1093</v>
      </c>
      <c r="H2314" s="99">
        <v>4.5520231199999997E-2</v>
      </c>
      <c r="I2314" s="217">
        <v>-2.8801000000000001E-5</v>
      </c>
    </row>
    <row r="2315" spans="1:9" ht="33.75" customHeight="1" x14ac:dyDescent="0.2">
      <c r="A2315" s="94" t="s">
        <v>3424</v>
      </c>
      <c r="B2315" s="408" t="s">
        <v>6683</v>
      </c>
      <c r="C2315" s="111">
        <v>4.3478260900000003E-2</v>
      </c>
      <c r="D2315" s="4" t="s">
        <v>1093</v>
      </c>
      <c r="E2315" s="335">
        <v>50</v>
      </c>
      <c r="F2315" s="385">
        <v>3.0302656000000002E-6</v>
      </c>
      <c r="G2315" s="4" t="s">
        <v>1093</v>
      </c>
      <c r="H2315" s="99">
        <v>4.16666667E-2</v>
      </c>
      <c r="I2315" s="217">
        <v>-9.1430659999999999E-7</v>
      </c>
    </row>
    <row r="2316" spans="1:9" ht="33.75" customHeight="1" x14ac:dyDescent="0.2">
      <c r="A2316" s="94" t="s">
        <v>3425</v>
      </c>
      <c r="B2316" s="408" t="s">
        <v>6684</v>
      </c>
      <c r="C2316" s="111">
        <v>-0.336919105</v>
      </c>
      <c r="D2316" s="4" t="s">
        <v>1093</v>
      </c>
      <c r="E2316" s="335">
        <v>1448</v>
      </c>
      <c r="F2316" s="385">
        <v>8.7756499999999999E-5</v>
      </c>
      <c r="G2316" s="4" t="s">
        <v>1093</v>
      </c>
      <c r="H2316" s="99">
        <v>-6.0350422000000001E-2</v>
      </c>
      <c r="I2316" s="217">
        <v>4.2515300000000003E-5</v>
      </c>
    </row>
    <row r="2317" spans="1:9" ht="33.75" customHeight="1" x14ac:dyDescent="0.2">
      <c r="A2317" s="94" t="s">
        <v>3426</v>
      </c>
      <c r="B2317" s="408" t="s">
        <v>6685</v>
      </c>
      <c r="C2317" s="111">
        <v>0.14692256779999999</v>
      </c>
      <c r="D2317" s="4" t="s">
        <v>1093</v>
      </c>
      <c r="E2317" s="335">
        <v>1448</v>
      </c>
      <c r="F2317" s="385">
        <v>8.7756499999999999E-5</v>
      </c>
      <c r="G2317" s="4" t="s">
        <v>1093</v>
      </c>
      <c r="H2317" s="99">
        <v>-0.16445470300000001</v>
      </c>
      <c r="I2317" s="217">
        <v>1.3028869999999999E-4</v>
      </c>
    </row>
    <row r="2318" spans="1:9" ht="33.75" customHeight="1" x14ac:dyDescent="0.2">
      <c r="A2318" s="94" t="s">
        <v>3427</v>
      </c>
      <c r="B2318" s="408" t="s">
        <v>6686</v>
      </c>
      <c r="C2318" s="111">
        <v>0.1519536903</v>
      </c>
      <c r="D2318" s="4" t="s">
        <v>1093</v>
      </c>
      <c r="E2318" s="335">
        <v>680</v>
      </c>
      <c r="F2318" s="385">
        <v>4.1211599999999997E-5</v>
      </c>
      <c r="G2318" s="4" t="s">
        <v>1093</v>
      </c>
      <c r="H2318" s="99">
        <v>-0.14572864299999999</v>
      </c>
      <c r="I2318" s="217">
        <v>5.3029799999999998E-5</v>
      </c>
    </row>
    <row r="2319" spans="1:9" ht="22.5" customHeight="1" x14ac:dyDescent="0.2">
      <c r="A2319" s="94" t="s">
        <v>3428</v>
      </c>
      <c r="B2319" s="408" t="s">
        <v>6687</v>
      </c>
      <c r="C2319" s="111">
        <v>-0.114942529</v>
      </c>
      <c r="D2319" s="4" t="s">
        <v>1093</v>
      </c>
      <c r="E2319" s="335">
        <v>658</v>
      </c>
      <c r="F2319" s="385">
        <v>3.9878300000000001E-5</v>
      </c>
      <c r="G2319" s="4" t="s">
        <v>1093</v>
      </c>
      <c r="H2319" s="99">
        <v>-5.0505051000000002E-2</v>
      </c>
      <c r="I2319" s="217">
        <v>1.60004E-5</v>
      </c>
    </row>
    <row r="2320" spans="1:9" ht="22.5" customHeight="1" x14ac:dyDescent="0.2">
      <c r="A2320" s="94" t="s">
        <v>3429</v>
      </c>
      <c r="B2320" s="408" t="s">
        <v>6688</v>
      </c>
      <c r="C2320" s="111">
        <v>0.16666666669999999</v>
      </c>
      <c r="D2320" s="4" t="s">
        <v>1093</v>
      </c>
      <c r="E2320" s="335">
        <v>53</v>
      </c>
      <c r="F2320" s="385">
        <v>3.2120814999999999E-6</v>
      </c>
      <c r="G2320" s="4" t="s">
        <v>1093</v>
      </c>
      <c r="H2320" s="99">
        <v>-0.15873015900000001</v>
      </c>
      <c r="I2320" s="217">
        <v>4.5715331000000004E-6</v>
      </c>
    </row>
    <row r="2321" spans="1:9" ht="22.5" customHeight="1" x14ac:dyDescent="0.2">
      <c r="A2321" s="94" t="s">
        <v>3430</v>
      </c>
      <c r="B2321" s="408" t="s">
        <v>6689</v>
      </c>
      <c r="C2321" s="111">
        <v>0.18680338830000001</v>
      </c>
      <c r="D2321" s="4" t="s">
        <v>1093</v>
      </c>
      <c r="E2321" s="335">
        <v>2530</v>
      </c>
      <c r="F2321" s="385">
        <v>1.5333139999999999E-4</v>
      </c>
      <c r="G2321" s="4" t="s">
        <v>1093</v>
      </c>
      <c r="H2321" s="99">
        <v>-4.9586776999999999E-2</v>
      </c>
      <c r="I2321" s="217">
        <v>6.0344199999999997E-5</v>
      </c>
    </row>
    <row r="2322" spans="1:9" ht="22.5" customHeight="1" x14ac:dyDescent="0.2">
      <c r="A2322" s="94" t="s">
        <v>3431</v>
      </c>
      <c r="B2322" s="408" t="s">
        <v>6690</v>
      </c>
      <c r="C2322" s="111">
        <v>-1.1469142999999999E-2</v>
      </c>
      <c r="D2322" s="4" t="s">
        <v>1093</v>
      </c>
      <c r="E2322" s="335">
        <v>1512</v>
      </c>
      <c r="F2322" s="385">
        <v>9.16352E-5</v>
      </c>
      <c r="G2322" s="4" t="s">
        <v>1093</v>
      </c>
      <c r="H2322" s="99">
        <v>-0.16464088399999999</v>
      </c>
      <c r="I2322" s="217">
        <v>1.362317E-4</v>
      </c>
    </row>
    <row r="2323" spans="1:9" ht="22.5" customHeight="1" x14ac:dyDescent="0.2">
      <c r="A2323" s="94" t="s">
        <v>3432</v>
      </c>
      <c r="B2323" s="408" t="s">
        <v>6691</v>
      </c>
      <c r="C2323" s="111">
        <v>-1.7857142999999999E-2</v>
      </c>
      <c r="D2323" s="4" t="s">
        <v>1093</v>
      </c>
      <c r="E2323" s="335">
        <v>909</v>
      </c>
      <c r="F2323" s="385">
        <v>5.5090200000000003E-5</v>
      </c>
      <c r="G2323" s="4" t="s">
        <v>1093</v>
      </c>
      <c r="H2323" s="99">
        <v>-8.1818182000000003E-2</v>
      </c>
      <c r="I2323" s="217">
        <v>3.7029400000000002E-5</v>
      </c>
    </row>
    <row r="2324" spans="1:9" ht="22.5" customHeight="1" x14ac:dyDescent="0.2">
      <c r="A2324" s="94" t="s">
        <v>3433</v>
      </c>
      <c r="B2324" s="408" t="s">
        <v>6692</v>
      </c>
      <c r="C2324" s="111">
        <v>2.1796565399999999E-2</v>
      </c>
      <c r="D2324" s="4" t="s">
        <v>1093</v>
      </c>
      <c r="E2324" s="335">
        <v>1170</v>
      </c>
      <c r="F2324" s="385">
        <v>7.0908200000000007E-5</v>
      </c>
      <c r="G2324" s="4" t="s">
        <v>1093</v>
      </c>
      <c r="H2324" s="99">
        <v>-0.24369747899999999</v>
      </c>
      <c r="I2324" s="217">
        <v>1.7234680000000001E-4</v>
      </c>
    </row>
    <row r="2325" spans="1:9" ht="22.5" customHeight="1" x14ac:dyDescent="0.2">
      <c r="A2325" s="94" t="s">
        <v>3434</v>
      </c>
      <c r="B2325" s="408" t="s">
        <v>6693</v>
      </c>
      <c r="C2325" s="111">
        <v>-5.6338027999999998E-2</v>
      </c>
      <c r="D2325" s="4" t="s">
        <v>1093</v>
      </c>
      <c r="E2325" s="335">
        <v>113</v>
      </c>
      <c r="F2325" s="385">
        <v>6.8484002000000002E-6</v>
      </c>
      <c r="G2325" s="4" t="s">
        <v>1093</v>
      </c>
      <c r="H2325" s="99">
        <v>-0.156716418</v>
      </c>
      <c r="I2325" s="217">
        <v>9.6002194000000001E-6</v>
      </c>
    </row>
    <row r="2326" spans="1:9" ht="22.5" customHeight="1" x14ac:dyDescent="0.2">
      <c r="A2326" s="94" t="s">
        <v>3435</v>
      </c>
      <c r="B2326" s="408" t="s">
        <v>6694</v>
      </c>
      <c r="C2326" s="111">
        <v>-3.0622389999999999E-2</v>
      </c>
      <c r="D2326" s="4" t="s">
        <v>1093</v>
      </c>
      <c r="E2326" s="335">
        <v>4522</v>
      </c>
      <c r="F2326" s="385">
        <v>2.7405719999999998E-4</v>
      </c>
      <c r="G2326" s="4" t="s">
        <v>1093</v>
      </c>
      <c r="H2326" s="99">
        <v>-7.2410256000000006E-2</v>
      </c>
      <c r="I2326" s="217">
        <v>1.6137510000000001E-4</v>
      </c>
    </row>
    <row r="2327" spans="1:9" ht="22.5" customHeight="1" x14ac:dyDescent="0.2">
      <c r="A2327" s="94" t="s">
        <v>3436</v>
      </c>
      <c r="B2327" s="408" t="s">
        <v>6695</v>
      </c>
      <c r="C2327" s="111">
        <v>7.4468085099999998E-2</v>
      </c>
      <c r="D2327" s="4" t="s">
        <v>1093</v>
      </c>
      <c r="E2327" s="335">
        <v>150</v>
      </c>
      <c r="F2327" s="385">
        <v>9.0907966999999997E-6</v>
      </c>
      <c r="G2327" s="4" t="s">
        <v>1093</v>
      </c>
      <c r="H2327" s="99">
        <v>-0.25742574299999998</v>
      </c>
      <c r="I2327" s="217">
        <v>2.3771999999999999E-5</v>
      </c>
    </row>
    <row r="2328" spans="1:9" ht="22.5" customHeight="1" x14ac:dyDescent="0.2">
      <c r="A2328" s="94" t="s">
        <v>3437</v>
      </c>
      <c r="B2328" s="408" t="s">
        <v>6696</v>
      </c>
      <c r="C2328" s="111">
        <v>-1.026694E-2</v>
      </c>
      <c r="D2328" s="4" t="s">
        <v>1093</v>
      </c>
      <c r="E2328" s="335">
        <v>481</v>
      </c>
      <c r="F2328" s="385">
        <v>2.91512E-5</v>
      </c>
      <c r="G2328" s="4" t="s">
        <v>1093</v>
      </c>
      <c r="H2328" s="99">
        <v>-2.0746889999999998E-3</v>
      </c>
      <c r="I2328" s="217">
        <v>4.5715330999999998E-7</v>
      </c>
    </row>
    <row r="2329" spans="1:9" ht="22.5" customHeight="1" x14ac:dyDescent="0.2">
      <c r="A2329" s="94" t="s">
        <v>3438</v>
      </c>
      <c r="B2329" s="408" t="s">
        <v>6697</v>
      </c>
      <c r="C2329" s="111">
        <v>6.3893016299999994E-2</v>
      </c>
      <c r="D2329" s="4" t="s">
        <v>1093</v>
      </c>
      <c r="E2329" s="335">
        <v>589</v>
      </c>
      <c r="F2329" s="385">
        <v>3.5696499999999999E-5</v>
      </c>
      <c r="G2329" s="4" t="s">
        <v>1093</v>
      </c>
      <c r="H2329" s="99">
        <v>-0.17737430200000001</v>
      </c>
      <c r="I2329" s="217">
        <v>5.80585E-5</v>
      </c>
    </row>
    <row r="2330" spans="1:9" ht="22.5" customHeight="1" x14ac:dyDescent="0.2">
      <c r="A2330" s="94" t="s">
        <v>3439</v>
      </c>
      <c r="B2330" s="408" t="s">
        <v>6698</v>
      </c>
      <c r="C2330" s="111">
        <v>-0.104477612</v>
      </c>
      <c r="D2330" s="4" t="s">
        <v>1093</v>
      </c>
      <c r="E2330" s="335">
        <v>59</v>
      </c>
      <c r="F2330" s="385">
        <v>3.5757133999999998E-6</v>
      </c>
      <c r="G2330" s="4" t="s">
        <v>1093</v>
      </c>
      <c r="H2330" s="99">
        <v>-1.6666667E-2</v>
      </c>
      <c r="I2330" s="217">
        <v>4.5715330999999998E-7</v>
      </c>
    </row>
    <row r="2331" spans="1:9" ht="22.5" customHeight="1" x14ac:dyDescent="0.2">
      <c r="A2331" s="94" t="s">
        <v>3440</v>
      </c>
      <c r="B2331" s="408" t="s">
        <v>6699</v>
      </c>
      <c r="C2331" s="111">
        <v>-2.8818443999999999E-2</v>
      </c>
      <c r="D2331" s="4" t="s">
        <v>1093</v>
      </c>
      <c r="E2331" s="335">
        <v>357</v>
      </c>
      <c r="F2331" s="385">
        <v>2.1636100000000001E-5</v>
      </c>
      <c r="G2331" s="4" t="s">
        <v>1093</v>
      </c>
      <c r="H2331" s="99">
        <v>5.9347180999999999E-2</v>
      </c>
      <c r="I2331" s="217">
        <v>-9.1430659999999992E-6</v>
      </c>
    </row>
    <row r="2332" spans="1:9" ht="22.5" customHeight="1" x14ac:dyDescent="0.2">
      <c r="A2332" s="94" t="s">
        <v>2778</v>
      </c>
      <c r="B2332" s="408" t="s">
        <v>6077</v>
      </c>
      <c r="C2332" s="111">
        <v>-5.8823528999999999E-2</v>
      </c>
      <c r="D2332" s="4" t="s">
        <v>1093</v>
      </c>
      <c r="E2332" s="335">
        <v>2193</v>
      </c>
      <c r="F2332" s="385">
        <v>1.3290740000000001E-4</v>
      </c>
      <c r="G2332" s="4" t="s">
        <v>1093</v>
      </c>
      <c r="H2332" s="99">
        <v>-7.3902026999999995E-2</v>
      </c>
      <c r="I2332" s="217">
        <v>8.0001799999999997E-5</v>
      </c>
    </row>
    <row r="2333" spans="1:9" ht="22.5" customHeight="1" x14ac:dyDescent="0.2">
      <c r="A2333" s="94" t="s">
        <v>2779</v>
      </c>
      <c r="B2333" s="408" t="s">
        <v>6078</v>
      </c>
      <c r="C2333" s="111">
        <v>5.4325955699999998E-2</v>
      </c>
      <c r="D2333" s="4" t="s">
        <v>1093</v>
      </c>
      <c r="E2333" s="335">
        <v>1059</v>
      </c>
      <c r="F2333" s="385">
        <v>6.4181000000000001E-5</v>
      </c>
      <c r="G2333" s="4" t="s">
        <v>1093</v>
      </c>
      <c r="H2333" s="99">
        <v>1.04961832E-2</v>
      </c>
      <c r="I2333" s="217">
        <v>-5.0286859999999998E-6</v>
      </c>
    </row>
    <row r="2334" spans="1:9" ht="22.5" customHeight="1" x14ac:dyDescent="0.2">
      <c r="A2334" s="94" t="s">
        <v>2780</v>
      </c>
      <c r="B2334" s="408" t="s">
        <v>6079</v>
      </c>
      <c r="C2334" s="111">
        <v>-6.7123288000000003E-2</v>
      </c>
      <c r="D2334" s="4" t="s">
        <v>1093</v>
      </c>
      <c r="E2334" s="335">
        <v>742</v>
      </c>
      <c r="F2334" s="385">
        <v>4.4969100000000003E-5</v>
      </c>
      <c r="G2334" s="4" t="s">
        <v>1093</v>
      </c>
      <c r="H2334" s="99">
        <v>8.9574155700000005E-2</v>
      </c>
      <c r="I2334" s="217">
        <v>-2.7886E-5</v>
      </c>
    </row>
    <row r="2335" spans="1:9" ht="22.5" customHeight="1" x14ac:dyDescent="0.2">
      <c r="A2335" s="94" t="s">
        <v>2781</v>
      </c>
      <c r="B2335" s="408" t="s">
        <v>6080</v>
      </c>
      <c r="C2335" s="111">
        <v>0.1034482759</v>
      </c>
      <c r="D2335" s="4" t="s">
        <v>1093</v>
      </c>
      <c r="E2335" s="335">
        <v>64</v>
      </c>
      <c r="F2335" s="385">
        <v>3.8787399000000001E-6</v>
      </c>
      <c r="G2335" s="4" t="s">
        <v>1093</v>
      </c>
      <c r="H2335" s="99">
        <v>0</v>
      </c>
      <c r="I2335" s="217">
        <v>0</v>
      </c>
    </row>
    <row r="2336" spans="1:9" ht="22.5" customHeight="1" x14ac:dyDescent="0.2">
      <c r="A2336" s="94" t="s">
        <v>2782</v>
      </c>
      <c r="B2336" s="408" t="s">
        <v>6081</v>
      </c>
      <c r="C2336" s="111">
        <v>8.2846952000000001E-2</v>
      </c>
      <c r="D2336" s="4" t="s">
        <v>1093</v>
      </c>
      <c r="E2336" s="335">
        <v>12997</v>
      </c>
      <c r="F2336" s="385">
        <v>7.8768719999999998E-4</v>
      </c>
      <c r="G2336" s="4" t="s">
        <v>1093</v>
      </c>
      <c r="H2336" s="99">
        <v>-2.7025003999999998E-2</v>
      </c>
      <c r="I2336" s="217">
        <v>1.6503230000000001E-4</v>
      </c>
    </row>
    <row r="2337" spans="1:9" ht="22.5" customHeight="1" x14ac:dyDescent="0.2">
      <c r="A2337" s="94" t="s">
        <v>3441</v>
      </c>
      <c r="B2337" s="408" t="s">
        <v>6700</v>
      </c>
      <c r="C2337" s="111">
        <v>0.10946027899999999</v>
      </c>
      <c r="D2337" s="4" t="s">
        <v>1093</v>
      </c>
      <c r="E2337" s="335">
        <v>5428</v>
      </c>
      <c r="F2337" s="385">
        <v>3.2896560000000001E-4</v>
      </c>
      <c r="G2337" s="4" t="s">
        <v>1093</v>
      </c>
      <c r="H2337" s="99">
        <v>-0.25826728599999998</v>
      </c>
      <c r="I2337" s="217">
        <v>8.6401969999999996E-4</v>
      </c>
    </row>
    <row r="2338" spans="1:9" ht="22.5" customHeight="1" x14ac:dyDescent="0.2">
      <c r="A2338" s="94" t="s">
        <v>3442</v>
      </c>
      <c r="B2338" s="408" t="s">
        <v>6701</v>
      </c>
      <c r="C2338" s="111">
        <v>0.125</v>
      </c>
      <c r="D2338" s="4" t="s">
        <v>1093</v>
      </c>
      <c r="E2338" s="335">
        <v>57</v>
      </c>
      <c r="F2338" s="385">
        <v>3.4545027000000002E-6</v>
      </c>
      <c r="G2338" s="4" t="s">
        <v>1093</v>
      </c>
      <c r="H2338" s="99">
        <v>0.2666666667</v>
      </c>
      <c r="I2338" s="217">
        <v>-5.4858400000000003E-6</v>
      </c>
    </row>
    <row r="2339" spans="1:9" ht="22.5" customHeight="1" x14ac:dyDescent="0.2">
      <c r="A2339" s="94" t="s">
        <v>3443</v>
      </c>
      <c r="B2339" s="408" t="s">
        <v>6702</v>
      </c>
      <c r="C2339" s="111">
        <v>1</v>
      </c>
      <c r="D2339" s="4" t="s">
        <v>1093</v>
      </c>
      <c r="E2339" s="335">
        <v>11</v>
      </c>
      <c r="F2339" s="385">
        <v>6.6665841999999995E-7</v>
      </c>
      <c r="G2339" s="4" t="s">
        <v>1093</v>
      </c>
      <c r="H2339" s="99">
        <v>-0.21428571399999999</v>
      </c>
      <c r="I2339" s="217">
        <v>1.3714598999999999E-6</v>
      </c>
    </row>
    <row r="2340" spans="1:9" ht="22.5" customHeight="1" x14ac:dyDescent="0.2">
      <c r="A2340" s="94" t="s">
        <v>3444</v>
      </c>
      <c r="B2340" s="408" t="s">
        <v>6703</v>
      </c>
      <c r="C2340" s="111">
        <v>-0.5</v>
      </c>
      <c r="D2340" s="4" t="s">
        <v>1093</v>
      </c>
      <c r="E2340" s="335" t="s">
        <v>1142</v>
      </c>
      <c r="F2340" s="385" t="s">
        <v>1142</v>
      </c>
      <c r="G2340" s="4" t="s">
        <v>1093</v>
      </c>
      <c r="H2340" s="99" t="s">
        <v>1142</v>
      </c>
      <c r="I2340" s="217" t="s">
        <v>1142</v>
      </c>
    </row>
    <row r="2341" spans="1:9" ht="22.5" customHeight="1" x14ac:dyDescent="0.2">
      <c r="A2341" s="94" t="s">
        <v>3445</v>
      </c>
      <c r="B2341" s="408" t="s">
        <v>6704</v>
      </c>
      <c r="C2341" s="111">
        <v>7.7321494599999999E-2</v>
      </c>
      <c r="D2341" s="4" t="s">
        <v>1093</v>
      </c>
      <c r="E2341" s="335">
        <v>2364</v>
      </c>
      <c r="F2341" s="385">
        <v>1.4327099999999999E-4</v>
      </c>
      <c r="G2341" s="4" t="s">
        <v>1093</v>
      </c>
      <c r="H2341" s="99">
        <v>-0.18818681300000001</v>
      </c>
      <c r="I2341" s="217">
        <v>2.5052000000000001E-4</v>
      </c>
    </row>
    <row r="2342" spans="1:9" ht="22.5" customHeight="1" x14ac:dyDescent="0.2">
      <c r="A2342" s="94" t="s">
        <v>3446</v>
      </c>
      <c r="B2342" s="408" t="s">
        <v>6705</v>
      </c>
      <c r="C2342" s="111">
        <v>0.19917582419999999</v>
      </c>
      <c r="D2342" s="4" t="s">
        <v>1093</v>
      </c>
      <c r="E2342" s="335">
        <v>885</v>
      </c>
      <c r="F2342" s="385">
        <v>5.3635699999999999E-5</v>
      </c>
      <c r="G2342" s="4" t="s">
        <v>1093</v>
      </c>
      <c r="H2342" s="99">
        <v>1.3745704500000001E-2</v>
      </c>
      <c r="I2342" s="217">
        <v>-5.4858400000000003E-6</v>
      </c>
    </row>
    <row r="2343" spans="1:9" ht="22.5" x14ac:dyDescent="0.2">
      <c r="A2343" s="94" t="s">
        <v>3447</v>
      </c>
      <c r="B2343" s="408" t="s">
        <v>6706</v>
      </c>
      <c r="C2343" s="111">
        <v>1.5748031499999999E-2</v>
      </c>
      <c r="D2343" s="4" t="s">
        <v>1093</v>
      </c>
      <c r="E2343" s="335">
        <v>165</v>
      </c>
      <c r="F2343" s="385">
        <v>9.9998763999999997E-6</v>
      </c>
      <c r="G2343" s="4" t="s">
        <v>1093</v>
      </c>
      <c r="H2343" s="99">
        <v>0.2790697674</v>
      </c>
      <c r="I2343" s="217">
        <v>-1.6458000000000001E-5</v>
      </c>
    </row>
    <row r="2344" spans="1:9" ht="22.5" x14ac:dyDescent="0.2">
      <c r="A2344" s="94" t="s">
        <v>3448</v>
      </c>
      <c r="B2344" s="408" t="s">
        <v>6707</v>
      </c>
      <c r="C2344" s="111">
        <v>-0.375</v>
      </c>
      <c r="D2344" s="4" t="s">
        <v>1093</v>
      </c>
      <c r="E2344" s="335" t="s">
        <v>6906</v>
      </c>
      <c r="F2344" s="385">
        <v>4.8484248999999997E-7</v>
      </c>
      <c r="G2344" s="4" t="s">
        <v>1093</v>
      </c>
      <c r="H2344" s="99">
        <v>0.6</v>
      </c>
      <c r="I2344" s="217">
        <v>-1.3714600000000001E-6</v>
      </c>
    </row>
    <row r="2345" spans="1:9" ht="22.5" x14ac:dyDescent="0.2">
      <c r="A2345" s="94" t="s">
        <v>3449</v>
      </c>
      <c r="B2345" s="408" t="s">
        <v>6708</v>
      </c>
      <c r="C2345" s="111">
        <v>0.17797397770000001</v>
      </c>
      <c r="D2345" s="4" t="s">
        <v>1093</v>
      </c>
      <c r="E2345" s="335">
        <v>2035</v>
      </c>
      <c r="F2345" s="385">
        <v>1.2333179999999999E-4</v>
      </c>
      <c r="G2345" s="4" t="s">
        <v>1093</v>
      </c>
      <c r="H2345" s="99">
        <v>-0.19723865900000001</v>
      </c>
      <c r="I2345" s="217">
        <v>2.285767E-4</v>
      </c>
    </row>
    <row r="2346" spans="1:9" x14ac:dyDescent="0.2">
      <c r="A2346" s="94" t="s">
        <v>3450</v>
      </c>
      <c r="B2346" s="408" t="s">
        <v>6709</v>
      </c>
      <c r="C2346" s="111">
        <v>4.4297832199999998E-2</v>
      </c>
      <c r="D2346" s="4" t="s">
        <v>1093</v>
      </c>
      <c r="E2346" s="335">
        <v>2938</v>
      </c>
      <c r="F2346" s="385">
        <v>1.7805840000000001E-4</v>
      </c>
      <c r="G2346" s="4" t="s">
        <v>1093</v>
      </c>
      <c r="H2346" s="99">
        <v>-0.11612515</v>
      </c>
      <c r="I2346" s="217">
        <v>1.764612E-4</v>
      </c>
    </row>
    <row r="2347" spans="1:9" x14ac:dyDescent="0.2">
      <c r="A2347" s="94" t="s">
        <v>3451</v>
      </c>
      <c r="B2347" s="408" t="s">
        <v>6710</v>
      </c>
      <c r="C2347" s="111">
        <v>0.1080760095</v>
      </c>
      <c r="D2347" s="4" t="s">
        <v>1093</v>
      </c>
      <c r="E2347" s="335">
        <v>755</v>
      </c>
      <c r="F2347" s="385">
        <v>4.5757000000000003E-5</v>
      </c>
      <c r="G2347" s="4" t="s">
        <v>1093</v>
      </c>
      <c r="H2347" s="99">
        <v>-0.19078242200000001</v>
      </c>
      <c r="I2347" s="217">
        <v>8.1373300000000002E-5</v>
      </c>
    </row>
    <row r="2348" spans="1:9" x14ac:dyDescent="0.2">
      <c r="A2348" s="94" t="s">
        <v>3452</v>
      </c>
      <c r="B2348" s="408" t="s">
        <v>6711</v>
      </c>
      <c r="C2348" s="111">
        <v>-9.6938776000000004E-2</v>
      </c>
      <c r="D2348" s="4" t="s">
        <v>1093</v>
      </c>
      <c r="E2348" s="335">
        <v>323</v>
      </c>
      <c r="F2348" s="385">
        <v>1.9575499999999999E-5</v>
      </c>
      <c r="G2348" s="4" t="s">
        <v>1093</v>
      </c>
      <c r="H2348" s="99">
        <v>-8.7570621000000001E-2</v>
      </c>
      <c r="I2348" s="217">
        <v>1.41718E-5</v>
      </c>
    </row>
    <row r="2349" spans="1:9" x14ac:dyDescent="0.2">
      <c r="A2349" s="94" t="s">
        <v>3453</v>
      </c>
      <c r="B2349" s="408" t="s">
        <v>6712</v>
      </c>
      <c r="C2349" s="111">
        <v>-0.157303371</v>
      </c>
      <c r="D2349" s="4" t="s">
        <v>1093</v>
      </c>
      <c r="E2349" s="335">
        <v>139</v>
      </c>
      <c r="F2349" s="385">
        <v>8.4241383E-6</v>
      </c>
      <c r="G2349" s="4" t="s">
        <v>1093</v>
      </c>
      <c r="H2349" s="99">
        <v>-7.3333333000000001E-2</v>
      </c>
      <c r="I2349" s="217">
        <v>5.0286863999999996E-6</v>
      </c>
    </row>
    <row r="2350" spans="1:9" x14ac:dyDescent="0.2">
      <c r="A2350" s="94" t="s">
        <v>3454</v>
      </c>
      <c r="B2350" s="408" t="s">
        <v>6713</v>
      </c>
      <c r="C2350" s="111">
        <v>-4.9141966000000002E-2</v>
      </c>
      <c r="D2350" s="4" t="s">
        <v>1093</v>
      </c>
      <c r="E2350" s="335">
        <v>1145</v>
      </c>
      <c r="F2350" s="385">
        <v>6.9393099999999998E-5</v>
      </c>
      <c r="G2350" s="4" t="s">
        <v>1093</v>
      </c>
      <c r="H2350" s="99">
        <v>-6.0705495999999998E-2</v>
      </c>
      <c r="I2350" s="217">
        <v>3.3829299999999998E-5</v>
      </c>
    </row>
    <row r="2351" spans="1:9" x14ac:dyDescent="0.2">
      <c r="A2351" s="94" t="s">
        <v>3455</v>
      </c>
      <c r="B2351" s="408" t="s">
        <v>6714</v>
      </c>
      <c r="C2351" s="111">
        <v>5.6762438700000001E-2</v>
      </c>
      <c r="D2351" s="4" t="s">
        <v>1093</v>
      </c>
      <c r="E2351" s="335">
        <v>1178</v>
      </c>
      <c r="F2351" s="385">
        <v>7.1393100000000006E-5</v>
      </c>
      <c r="G2351" s="4" t="s">
        <v>1093</v>
      </c>
      <c r="H2351" s="99">
        <v>-0.218832891</v>
      </c>
      <c r="I2351" s="217">
        <v>1.5086059999999999E-4</v>
      </c>
    </row>
    <row r="2352" spans="1:9" ht="22.5" customHeight="1" x14ac:dyDescent="0.2">
      <c r="A2352" s="94" t="s">
        <v>3456</v>
      </c>
      <c r="B2352" s="408" t="s">
        <v>6715</v>
      </c>
      <c r="C2352" s="111">
        <v>-4.0515653999999998E-2</v>
      </c>
      <c r="D2352" s="4" t="s">
        <v>1093</v>
      </c>
      <c r="E2352" s="335">
        <v>524</v>
      </c>
      <c r="F2352" s="385">
        <v>3.1757200000000001E-5</v>
      </c>
      <c r="G2352" s="4" t="s">
        <v>1093</v>
      </c>
      <c r="H2352" s="99">
        <v>5.7581574E-3</v>
      </c>
      <c r="I2352" s="217">
        <v>-1.3714600000000001E-6</v>
      </c>
    </row>
    <row r="2353" spans="1:9" ht="22.5" customHeight="1" x14ac:dyDescent="0.2">
      <c r="A2353" s="94" t="s">
        <v>3457</v>
      </c>
      <c r="B2353" s="408" t="s">
        <v>6716</v>
      </c>
      <c r="C2353" s="111">
        <v>-0.16468039000000001</v>
      </c>
      <c r="D2353" s="4" t="s">
        <v>1093</v>
      </c>
      <c r="E2353" s="335">
        <v>1444</v>
      </c>
      <c r="F2353" s="385">
        <v>8.7514099999999996E-5</v>
      </c>
      <c r="G2353" s="4" t="s">
        <v>1093</v>
      </c>
      <c r="H2353" s="99">
        <v>-6.3553825999999994E-2</v>
      </c>
      <c r="I2353" s="217">
        <v>4.4801E-5</v>
      </c>
    </row>
    <row r="2354" spans="1:9" ht="22.5" customHeight="1" x14ac:dyDescent="0.2">
      <c r="A2354" s="94" t="s">
        <v>3458</v>
      </c>
      <c r="B2354" s="408" t="s">
        <v>6717</v>
      </c>
      <c r="C2354" s="111">
        <v>-0.223021583</v>
      </c>
      <c r="D2354" s="4" t="s">
        <v>1093</v>
      </c>
      <c r="E2354" s="335">
        <v>119</v>
      </c>
      <c r="F2354" s="385">
        <v>7.2120319999999998E-6</v>
      </c>
      <c r="G2354" s="4" t="s">
        <v>1093</v>
      </c>
      <c r="H2354" s="99">
        <v>0.1018518519</v>
      </c>
      <c r="I2354" s="217">
        <v>-5.0286859999999998E-6</v>
      </c>
    </row>
    <row r="2355" spans="1:9" ht="22.5" customHeight="1" x14ac:dyDescent="0.2">
      <c r="A2355" s="94" t="s">
        <v>3459</v>
      </c>
      <c r="B2355" s="408" t="s">
        <v>6718</v>
      </c>
      <c r="C2355" s="111">
        <v>2.9753914999999999E-2</v>
      </c>
      <c r="D2355" s="4" t="s">
        <v>1093</v>
      </c>
      <c r="E2355" s="335">
        <v>3312</v>
      </c>
      <c r="F2355" s="385">
        <v>2.007248E-4</v>
      </c>
      <c r="G2355" s="4" t="s">
        <v>1093</v>
      </c>
      <c r="H2355" s="99">
        <v>-0.28046925900000003</v>
      </c>
      <c r="I2355" s="217">
        <v>5.9018489999999998E-4</v>
      </c>
    </row>
    <row r="2356" spans="1:9" ht="22.5" customHeight="1" x14ac:dyDescent="0.2">
      <c r="A2356" s="94" t="s">
        <v>3460</v>
      </c>
      <c r="B2356" s="408" t="s">
        <v>4435</v>
      </c>
      <c r="C2356" s="111">
        <v>7.2077690700000002E-2</v>
      </c>
      <c r="D2356" s="4" t="s">
        <v>1093</v>
      </c>
      <c r="E2356" s="335">
        <v>29947</v>
      </c>
      <c r="F2356" s="385">
        <v>1.8149473E-3</v>
      </c>
      <c r="G2356" s="4" t="s">
        <v>1093</v>
      </c>
      <c r="H2356" s="99">
        <v>-0.170420233</v>
      </c>
      <c r="I2356" s="217">
        <v>2.8124070999999999E-3</v>
      </c>
    </row>
    <row r="2357" spans="1:9" ht="22.5" customHeight="1" x14ac:dyDescent="0.2">
      <c r="A2357" s="94" t="s">
        <v>3461</v>
      </c>
      <c r="B2357" s="408" t="s">
        <v>6719</v>
      </c>
      <c r="C2357" s="111">
        <v>0.1750917397</v>
      </c>
      <c r="D2357" s="4" t="s">
        <v>1093</v>
      </c>
      <c r="E2357" s="335">
        <v>15479</v>
      </c>
      <c r="F2357" s="385">
        <v>9.381096E-4</v>
      </c>
      <c r="G2357" s="4" t="s">
        <v>1093</v>
      </c>
      <c r="H2357" s="99">
        <v>-1.3510930000000001E-2</v>
      </c>
      <c r="I2357" s="217">
        <v>9.69165E-5</v>
      </c>
    </row>
    <row r="2358" spans="1:9" ht="22.5" customHeight="1" x14ac:dyDescent="0.2">
      <c r="A2358" s="94" t="s">
        <v>3462</v>
      </c>
      <c r="B2358" s="408" t="s">
        <v>4436</v>
      </c>
      <c r="C2358" s="111">
        <v>3.3390013900000001E-2</v>
      </c>
      <c r="D2358" s="4" t="s">
        <v>1093</v>
      </c>
      <c r="E2358" s="335">
        <v>7070</v>
      </c>
      <c r="F2358" s="385">
        <v>4.2847959999999999E-4</v>
      </c>
      <c r="G2358" s="4" t="s">
        <v>1093</v>
      </c>
      <c r="H2358" s="99">
        <v>5.7591623000000002E-2</v>
      </c>
      <c r="I2358" s="217">
        <v>-1.76004E-4</v>
      </c>
    </row>
    <row r="2359" spans="1:9" ht="22.5" customHeight="1" x14ac:dyDescent="0.2">
      <c r="A2359" s="94" t="s">
        <v>3463</v>
      </c>
      <c r="B2359" s="408" t="s">
        <v>6720</v>
      </c>
      <c r="C2359" s="111">
        <v>7.6555023900000005E-2</v>
      </c>
      <c r="D2359" s="4" t="s">
        <v>1093</v>
      </c>
      <c r="E2359" s="335">
        <v>2773</v>
      </c>
      <c r="F2359" s="385">
        <v>1.6805849999999999E-4</v>
      </c>
      <c r="G2359" s="4" t="s">
        <v>1093</v>
      </c>
      <c r="H2359" s="99">
        <v>-0.27503267999999997</v>
      </c>
      <c r="I2359" s="217">
        <v>4.8092529999999999E-4</v>
      </c>
    </row>
    <row r="2360" spans="1:9" ht="22.5" customHeight="1" x14ac:dyDescent="0.2">
      <c r="A2360" s="94" t="s">
        <v>3464</v>
      </c>
      <c r="B2360" s="408" t="s">
        <v>6721</v>
      </c>
      <c r="C2360" s="111">
        <v>-2.7588556E-2</v>
      </c>
      <c r="D2360" s="4" t="s">
        <v>1093</v>
      </c>
      <c r="E2360" s="335">
        <v>2253</v>
      </c>
      <c r="F2360" s="385">
        <v>1.3654380000000001E-4</v>
      </c>
      <c r="G2360" s="4" t="s">
        <v>1093</v>
      </c>
      <c r="H2360" s="99">
        <v>-0.210858144</v>
      </c>
      <c r="I2360" s="217">
        <v>2.752063E-4</v>
      </c>
    </row>
    <row r="2361" spans="1:9" ht="22.5" customHeight="1" x14ac:dyDescent="0.2">
      <c r="A2361" s="94" t="s">
        <v>3465</v>
      </c>
      <c r="B2361" s="408" t="s">
        <v>6722</v>
      </c>
      <c r="C2361" s="111">
        <v>-3.6781609E-2</v>
      </c>
      <c r="D2361" s="4" t="s">
        <v>1093</v>
      </c>
      <c r="E2361" s="335">
        <v>280</v>
      </c>
      <c r="F2361" s="385">
        <v>1.6969500000000001E-5</v>
      </c>
      <c r="G2361" s="4" t="s">
        <v>1093</v>
      </c>
      <c r="H2361" s="99">
        <v>-0.33174224299999999</v>
      </c>
      <c r="I2361" s="217">
        <v>6.3544299999999994E-5</v>
      </c>
    </row>
    <row r="2362" spans="1:9" ht="22.5" customHeight="1" x14ac:dyDescent="0.2">
      <c r="A2362" s="94" t="s">
        <v>3466</v>
      </c>
      <c r="B2362" s="408" t="s">
        <v>6723</v>
      </c>
      <c r="C2362" s="111">
        <v>-7.4626866E-2</v>
      </c>
      <c r="D2362" s="4" t="s">
        <v>1093</v>
      </c>
      <c r="E2362" s="335">
        <v>36</v>
      </c>
      <c r="F2362" s="385">
        <v>2.1817911999999999E-6</v>
      </c>
      <c r="G2362" s="4" t="s">
        <v>1093</v>
      </c>
      <c r="H2362" s="99">
        <v>-0.41935483899999998</v>
      </c>
      <c r="I2362" s="217">
        <v>1.1885999999999999E-5</v>
      </c>
    </row>
    <row r="2363" spans="1:9" ht="22.5" customHeight="1" x14ac:dyDescent="0.2">
      <c r="A2363" s="94" t="s">
        <v>3467</v>
      </c>
      <c r="B2363" s="408" t="s">
        <v>6724</v>
      </c>
      <c r="C2363" s="111">
        <v>0.3583969004</v>
      </c>
      <c r="D2363" s="4" t="s">
        <v>1093</v>
      </c>
      <c r="E2363" s="335">
        <v>10006</v>
      </c>
      <c r="F2363" s="385">
        <v>6.0641670000000005E-4</v>
      </c>
      <c r="G2363" s="4" t="s">
        <v>1093</v>
      </c>
      <c r="H2363" s="99">
        <v>-0.108120153</v>
      </c>
      <c r="I2363" s="217">
        <v>5.5452699999999997E-4</v>
      </c>
    </row>
    <row r="2364" spans="1:9" ht="22.5" customHeight="1" x14ac:dyDescent="0.2">
      <c r="A2364" s="94" t="s">
        <v>3468</v>
      </c>
      <c r="B2364" s="408" t="s">
        <v>6725</v>
      </c>
      <c r="C2364" s="111">
        <v>4.3033324599999999E-2</v>
      </c>
      <c r="D2364" s="4" t="s">
        <v>1093</v>
      </c>
      <c r="E2364" s="335">
        <v>3495</v>
      </c>
      <c r="F2364" s="385">
        <v>2.1181560000000001E-4</v>
      </c>
      <c r="G2364" s="4" t="s">
        <v>1093</v>
      </c>
      <c r="H2364" s="99">
        <v>-0.120754717</v>
      </c>
      <c r="I2364" s="217">
        <v>2.1943360000000001E-4</v>
      </c>
    </row>
    <row r="2365" spans="1:9" ht="22.5" x14ac:dyDescent="0.2">
      <c r="A2365" s="94" t="s">
        <v>3469</v>
      </c>
      <c r="B2365" s="408" t="s">
        <v>6726</v>
      </c>
      <c r="C2365" s="111">
        <v>8.7719297999999998E-3</v>
      </c>
      <c r="D2365" s="4" t="s">
        <v>1093</v>
      </c>
      <c r="E2365" s="335">
        <v>114</v>
      </c>
      <c r="F2365" s="385">
        <v>6.9090055000000003E-6</v>
      </c>
      <c r="G2365" s="4" t="s">
        <v>1093</v>
      </c>
      <c r="H2365" s="99">
        <v>-8.6956519999999999E-3</v>
      </c>
      <c r="I2365" s="217">
        <v>4.5715330999999998E-7</v>
      </c>
    </row>
    <row r="2366" spans="1:9" ht="22.5" x14ac:dyDescent="0.2">
      <c r="A2366" s="94" t="s">
        <v>3470</v>
      </c>
      <c r="B2366" s="408" t="s">
        <v>6727</v>
      </c>
      <c r="C2366" s="111">
        <v>1.5384615399999999E-2</v>
      </c>
      <c r="D2366" s="4" t="s">
        <v>1093</v>
      </c>
      <c r="E2366" s="335">
        <v>55</v>
      </c>
      <c r="F2366" s="385">
        <v>3.3332921000000001E-6</v>
      </c>
      <c r="G2366" s="4" t="s">
        <v>1093</v>
      </c>
      <c r="H2366" s="99">
        <v>-0.16666666699999999</v>
      </c>
      <c r="I2366" s="217">
        <v>5.0286863999999996E-6</v>
      </c>
    </row>
    <row r="2367" spans="1:9" ht="22.5" x14ac:dyDescent="0.2">
      <c r="A2367" s="94" t="s">
        <v>3471</v>
      </c>
      <c r="B2367" s="408" t="s">
        <v>6728</v>
      </c>
      <c r="C2367" s="111">
        <v>0.32786885249999997</v>
      </c>
      <c r="D2367" s="4" t="s">
        <v>1093</v>
      </c>
      <c r="E2367" s="335">
        <v>70</v>
      </c>
      <c r="F2367" s="385">
        <v>4.2423717999999996E-6</v>
      </c>
      <c r="G2367" s="4" t="s">
        <v>1093</v>
      </c>
      <c r="H2367" s="99">
        <v>-0.13580246900000001</v>
      </c>
      <c r="I2367" s="217">
        <v>5.0286863999999996E-6</v>
      </c>
    </row>
    <row r="2368" spans="1:9" x14ac:dyDescent="0.2">
      <c r="A2368" s="94" t="s">
        <v>3472</v>
      </c>
      <c r="B2368" s="408" t="s">
        <v>6729</v>
      </c>
      <c r="C2368" s="111">
        <v>-1.4628229E-2</v>
      </c>
      <c r="D2368" s="4" t="s">
        <v>1093</v>
      </c>
      <c r="E2368" s="335">
        <v>21056</v>
      </c>
      <c r="F2368" s="385">
        <v>1.2761054E-3</v>
      </c>
      <c r="G2368" s="4" t="s">
        <v>1093</v>
      </c>
      <c r="H2368" s="99">
        <v>-0.23759866800000001</v>
      </c>
      <c r="I2368" s="217">
        <v>2.9998400000000001E-3</v>
      </c>
    </row>
    <row r="2369" spans="1:9" ht="22.5" customHeight="1" x14ac:dyDescent="0.2">
      <c r="A2369" s="94" t="s">
        <v>3473</v>
      </c>
      <c r="B2369" s="408" t="s">
        <v>6730</v>
      </c>
      <c r="C2369" s="111">
        <v>1.2816581800000001E-2</v>
      </c>
      <c r="D2369" s="4" t="s">
        <v>1093</v>
      </c>
      <c r="E2369" s="335">
        <v>14375</v>
      </c>
      <c r="F2369" s="385">
        <v>8.7120130000000004E-4</v>
      </c>
      <c r="G2369" s="4" t="s">
        <v>1093</v>
      </c>
      <c r="H2369" s="99">
        <v>-0.12963187200000001</v>
      </c>
      <c r="I2369" s="217">
        <v>9.787652E-4</v>
      </c>
    </row>
    <row r="2370" spans="1:9" x14ac:dyDescent="0.2">
      <c r="A2370" s="94" t="s">
        <v>3474</v>
      </c>
      <c r="B2370" s="408" t="s">
        <v>6731</v>
      </c>
      <c r="C2370" s="111">
        <v>-1.8404908000000001E-2</v>
      </c>
      <c r="D2370" s="4" t="s">
        <v>1093</v>
      </c>
      <c r="E2370" s="335">
        <v>3026</v>
      </c>
      <c r="F2370" s="385">
        <v>1.833917E-4</v>
      </c>
      <c r="G2370" s="4" t="s">
        <v>1093</v>
      </c>
      <c r="H2370" s="99">
        <v>-0.14034090900000001</v>
      </c>
      <c r="I2370" s="217">
        <v>2.2583370000000001E-4</v>
      </c>
    </row>
    <row r="2371" spans="1:9" x14ac:dyDescent="0.2">
      <c r="A2371" s="94" t="s">
        <v>3475</v>
      </c>
      <c r="B2371" s="408" t="s">
        <v>6732</v>
      </c>
      <c r="C2371" s="111">
        <v>8.7112171799999999E-2</v>
      </c>
      <c r="D2371" s="4" t="s">
        <v>1093</v>
      </c>
      <c r="E2371" s="335">
        <v>749</v>
      </c>
      <c r="F2371" s="385">
        <v>4.5393399999999998E-5</v>
      </c>
      <c r="G2371" s="4" t="s">
        <v>1093</v>
      </c>
      <c r="H2371" s="99">
        <v>-0.17782656399999999</v>
      </c>
      <c r="I2371" s="217">
        <v>7.4058800000000003E-5</v>
      </c>
    </row>
    <row r="2372" spans="1:9" ht="22.5" x14ac:dyDescent="0.2">
      <c r="A2372" s="94" t="s">
        <v>3476</v>
      </c>
      <c r="B2372" s="408" t="s">
        <v>6733</v>
      </c>
      <c r="C2372" s="111">
        <v>9.2975241299999997E-2</v>
      </c>
      <c r="D2372" s="4" t="s">
        <v>1093</v>
      </c>
      <c r="E2372" s="335">
        <v>55578</v>
      </c>
      <c r="F2372" s="385">
        <v>3.368322E-3</v>
      </c>
      <c r="G2372" s="4" t="s">
        <v>1093</v>
      </c>
      <c r="H2372" s="99">
        <v>-0.14645084</v>
      </c>
      <c r="I2372" s="217">
        <v>4.3594139000000002E-3</v>
      </c>
    </row>
    <row r="2373" spans="1:9" x14ac:dyDescent="0.2">
      <c r="A2373" s="94" t="s">
        <v>3477</v>
      </c>
      <c r="B2373" s="408" t="s">
        <v>6734</v>
      </c>
      <c r="C2373" s="111">
        <v>-3.5809333999999998E-2</v>
      </c>
      <c r="D2373" s="4" t="s">
        <v>1093</v>
      </c>
      <c r="E2373" s="335">
        <v>77962</v>
      </c>
      <c r="F2373" s="385">
        <v>4.7249112999999997E-3</v>
      </c>
      <c r="G2373" s="4" t="s">
        <v>1093</v>
      </c>
      <c r="H2373" s="99">
        <v>-0.12524123700000001</v>
      </c>
      <c r="I2373" s="217">
        <v>5.1027451999999997E-3</v>
      </c>
    </row>
    <row r="2374" spans="1:9" ht="22.5" customHeight="1" x14ac:dyDescent="0.2">
      <c r="A2374" s="94" t="s">
        <v>3478</v>
      </c>
      <c r="B2374" s="408" t="s">
        <v>6735</v>
      </c>
      <c r="C2374" s="111">
        <v>6.6810344800000004E-2</v>
      </c>
      <c r="D2374" s="4" t="s">
        <v>1093</v>
      </c>
      <c r="E2374" s="335">
        <v>1005</v>
      </c>
      <c r="F2374" s="385">
        <v>6.0908300000000001E-5</v>
      </c>
      <c r="G2374" s="4" t="s">
        <v>1093</v>
      </c>
      <c r="H2374" s="99">
        <v>1.51515152E-2</v>
      </c>
      <c r="I2374" s="217">
        <v>-6.8573000000000004E-6</v>
      </c>
    </row>
    <row r="2375" spans="1:9" ht="22.5" customHeight="1" x14ac:dyDescent="0.2">
      <c r="A2375" s="94" t="s">
        <v>3479</v>
      </c>
      <c r="B2375" s="408" t="s">
        <v>6736</v>
      </c>
      <c r="C2375" s="111">
        <v>6.2745097999999999E-2</v>
      </c>
      <c r="D2375" s="4" t="s">
        <v>1093</v>
      </c>
      <c r="E2375" s="335">
        <v>554</v>
      </c>
      <c r="F2375" s="385">
        <v>3.3575299999999997E-5</v>
      </c>
      <c r="G2375" s="4" t="s">
        <v>1093</v>
      </c>
      <c r="H2375" s="99">
        <v>2.21402214E-2</v>
      </c>
      <c r="I2375" s="217">
        <v>-5.4858400000000003E-6</v>
      </c>
    </row>
    <row r="2376" spans="1:9" ht="22.5" customHeight="1" x14ac:dyDescent="0.2">
      <c r="A2376" s="94" t="s">
        <v>3480</v>
      </c>
      <c r="B2376" s="408" t="s">
        <v>6737</v>
      </c>
      <c r="C2376" s="111">
        <v>-2.4875622E-2</v>
      </c>
      <c r="D2376" s="4" t="s">
        <v>1093</v>
      </c>
      <c r="E2376" s="335">
        <v>173</v>
      </c>
      <c r="F2376" s="385">
        <v>1.04847E-5</v>
      </c>
      <c r="G2376" s="4" t="s">
        <v>1093</v>
      </c>
      <c r="H2376" s="99">
        <v>-0.117346939</v>
      </c>
      <c r="I2376" s="217">
        <v>1.0514500000000001E-5</v>
      </c>
    </row>
    <row r="2377" spans="1:9" ht="22.5" customHeight="1" x14ac:dyDescent="0.2">
      <c r="A2377" s="94" t="s">
        <v>3481</v>
      </c>
      <c r="B2377" s="408" t="s">
        <v>6738</v>
      </c>
      <c r="C2377" s="111">
        <v>-6.5019509999999997E-3</v>
      </c>
      <c r="D2377" s="4" t="s">
        <v>1093</v>
      </c>
      <c r="E2377" s="335">
        <v>613</v>
      </c>
      <c r="F2377" s="385">
        <v>3.7151099999999997E-5</v>
      </c>
      <c r="G2377" s="4" t="s">
        <v>1093</v>
      </c>
      <c r="H2377" s="99">
        <v>-0.197643979</v>
      </c>
      <c r="I2377" s="217">
        <v>6.9030100000000002E-5</v>
      </c>
    </row>
    <row r="2378" spans="1:9" ht="33.75" customHeight="1" x14ac:dyDescent="0.2">
      <c r="A2378" s="94" t="s">
        <v>3482</v>
      </c>
      <c r="B2378" s="408" t="s">
        <v>6739</v>
      </c>
      <c r="C2378" s="111">
        <v>5.4304635800000001E-2</v>
      </c>
      <c r="D2378" s="4" t="s">
        <v>1093</v>
      </c>
      <c r="E2378" s="335">
        <v>617</v>
      </c>
      <c r="F2378" s="385">
        <v>3.73935E-5</v>
      </c>
      <c r="G2378" s="4" t="s">
        <v>1093</v>
      </c>
      <c r="H2378" s="99">
        <v>-0.22487437199999999</v>
      </c>
      <c r="I2378" s="217">
        <v>8.1830399999999995E-5</v>
      </c>
    </row>
    <row r="2379" spans="1:9" ht="22.5" customHeight="1" x14ac:dyDescent="0.2">
      <c r="A2379" s="94" t="s">
        <v>3483</v>
      </c>
      <c r="B2379" s="408" t="s">
        <v>6740</v>
      </c>
      <c r="C2379" s="111">
        <v>6.2049062000000002E-2</v>
      </c>
      <c r="D2379" s="4" t="s">
        <v>1093</v>
      </c>
      <c r="E2379" s="335">
        <v>709</v>
      </c>
      <c r="F2379" s="385">
        <v>4.2969200000000002E-5</v>
      </c>
      <c r="G2379" s="4" t="s">
        <v>1093</v>
      </c>
      <c r="H2379" s="99">
        <v>-3.6684782999999999E-2</v>
      </c>
      <c r="I2379" s="217">
        <v>1.23431E-5</v>
      </c>
    </row>
    <row r="2380" spans="1:9" ht="22.5" customHeight="1" x14ac:dyDescent="0.2">
      <c r="A2380" s="94" t="s">
        <v>3484</v>
      </c>
      <c r="B2380" s="408" t="s">
        <v>6741</v>
      </c>
      <c r="C2380" s="111">
        <v>-1.5625E-2</v>
      </c>
      <c r="D2380" s="4" t="s">
        <v>1093</v>
      </c>
      <c r="E2380" s="335">
        <v>195</v>
      </c>
      <c r="F2380" s="385">
        <v>1.1817999999999999E-5</v>
      </c>
      <c r="G2380" s="4" t="s">
        <v>1093</v>
      </c>
      <c r="H2380" s="99">
        <v>3.1746031700000003E-2</v>
      </c>
      <c r="I2380" s="217">
        <v>-2.7429200000000002E-6</v>
      </c>
    </row>
    <row r="2381" spans="1:9" ht="22.5" customHeight="1" x14ac:dyDescent="0.2">
      <c r="A2381" s="94" t="s">
        <v>3485</v>
      </c>
      <c r="B2381" s="408" t="s">
        <v>6742</v>
      </c>
      <c r="C2381" s="111">
        <v>4.7325769900000002E-2</v>
      </c>
      <c r="D2381" s="4" t="s">
        <v>1093</v>
      </c>
      <c r="E2381" s="335">
        <v>4396</v>
      </c>
      <c r="F2381" s="385">
        <v>2.664209E-4</v>
      </c>
      <c r="G2381" s="4" t="s">
        <v>1093</v>
      </c>
      <c r="H2381" s="99">
        <v>-0.319715258</v>
      </c>
      <c r="I2381" s="217">
        <v>9.4447870000000003E-4</v>
      </c>
    </row>
    <row r="2382" spans="1:9" ht="22.5" customHeight="1" x14ac:dyDescent="0.2">
      <c r="A2382" s="94" t="s">
        <v>3486</v>
      </c>
      <c r="B2382" s="408" t="s">
        <v>6743</v>
      </c>
      <c r="C2382" s="111">
        <v>-0.105645612</v>
      </c>
      <c r="D2382" s="4" t="s">
        <v>1093</v>
      </c>
      <c r="E2382" s="335">
        <v>1450</v>
      </c>
      <c r="F2382" s="385">
        <v>8.7877699999999994E-5</v>
      </c>
      <c r="G2382" s="4" t="s">
        <v>1093</v>
      </c>
      <c r="H2382" s="99">
        <v>-9.375E-2</v>
      </c>
      <c r="I2382" s="217">
        <v>6.8572999999999996E-5</v>
      </c>
    </row>
    <row r="2383" spans="1:9" ht="22.5" customHeight="1" x14ac:dyDescent="0.2">
      <c r="A2383" s="94" t="s">
        <v>3487</v>
      </c>
      <c r="B2383" s="408" t="s">
        <v>6744</v>
      </c>
      <c r="C2383" s="111">
        <v>2.5000000000000001E-2</v>
      </c>
      <c r="D2383" s="4" t="s">
        <v>1093</v>
      </c>
      <c r="E2383" s="335">
        <v>154</v>
      </c>
      <c r="F2383" s="385">
        <v>9.3332179E-6</v>
      </c>
      <c r="G2383" s="4" t="s">
        <v>1093</v>
      </c>
      <c r="H2383" s="99">
        <v>-6.097561E-2</v>
      </c>
      <c r="I2383" s="217">
        <v>4.5715331000000004E-6</v>
      </c>
    </row>
    <row r="2384" spans="1:9" ht="22.5" customHeight="1" x14ac:dyDescent="0.2">
      <c r="A2384" s="94" t="s">
        <v>3488</v>
      </c>
      <c r="B2384" s="408" t="s">
        <v>6745</v>
      </c>
      <c r="C2384" s="111">
        <v>-4.5112781999999997E-2</v>
      </c>
      <c r="D2384" s="4" t="s">
        <v>1093</v>
      </c>
      <c r="E2384" s="335">
        <v>112</v>
      </c>
      <c r="F2384" s="385">
        <v>6.7877949000000002E-6</v>
      </c>
      <c r="G2384" s="4" t="s">
        <v>1093</v>
      </c>
      <c r="H2384" s="99">
        <v>-0.11811023599999999</v>
      </c>
      <c r="I2384" s="217">
        <v>6.8572995999999998E-6</v>
      </c>
    </row>
    <row r="2385" spans="1:9" ht="22.5" customHeight="1" x14ac:dyDescent="0.2">
      <c r="A2385" s="94" t="s">
        <v>3489</v>
      </c>
      <c r="B2385" s="408" t="s">
        <v>6746</v>
      </c>
      <c r="C2385" s="111">
        <v>6.0606060599999997E-2</v>
      </c>
      <c r="D2385" s="4" t="s">
        <v>1093</v>
      </c>
      <c r="E2385" s="335">
        <v>38</v>
      </c>
      <c r="F2385" s="385">
        <v>2.3030018E-6</v>
      </c>
      <c r="G2385" s="4" t="s">
        <v>1093</v>
      </c>
      <c r="H2385" s="99">
        <v>8.5714285700000004E-2</v>
      </c>
      <c r="I2385" s="217">
        <v>-1.3714600000000001E-6</v>
      </c>
    </row>
    <row r="2386" spans="1:9" ht="22.5" customHeight="1" x14ac:dyDescent="0.2">
      <c r="A2386" s="94" t="s">
        <v>3490</v>
      </c>
      <c r="B2386" s="408" t="s">
        <v>6747</v>
      </c>
      <c r="C2386" s="111">
        <v>0.12893381649999999</v>
      </c>
      <c r="D2386" s="4" t="s">
        <v>1093</v>
      </c>
      <c r="E2386" s="335">
        <v>6203</v>
      </c>
      <c r="F2386" s="385">
        <v>3.7593469999999999E-4</v>
      </c>
      <c r="G2386" s="4" t="s">
        <v>1093</v>
      </c>
      <c r="H2386" s="99">
        <v>4.7981077900000002E-2</v>
      </c>
      <c r="I2386" s="217">
        <v>-1.29832E-4</v>
      </c>
    </row>
    <row r="2387" spans="1:9" ht="22.5" customHeight="1" x14ac:dyDescent="0.2">
      <c r="A2387" s="94" t="s">
        <v>3491</v>
      </c>
      <c r="B2387" s="408" t="s">
        <v>6748</v>
      </c>
      <c r="C2387" s="111">
        <v>-6.9147713999999999E-2</v>
      </c>
      <c r="D2387" s="4" t="s">
        <v>1093</v>
      </c>
      <c r="E2387" s="335">
        <v>3536</v>
      </c>
      <c r="F2387" s="385">
        <v>2.1430040000000001E-4</v>
      </c>
      <c r="G2387" s="4" t="s">
        <v>1093</v>
      </c>
      <c r="H2387" s="99">
        <v>-0.12734452099999999</v>
      </c>
      <c r="I2387" s="217">
        <v>2.3589109999999999E-4</v>
      </c>
    </row>
    <row r="2388" spans="1:9" ht="22.5" customHeight="1" x14ac:dyDescent="0.2">
      <c r="A2388" s="94" t="s">
        <v>3492</v>
      </c>
      <c r="B2388" s="408" t="s">
        <v>6749</v>
      </c>
      <c r="C2388" s="111">
        <v>2.71352313E-2</v>
      </c>
      <c r="D2388" s="4" t="s">
        <v>1093</v>
      </c>
      <c r="E2388" s="335">
        <v>1931</v>
      </c>
      <c r="F2388" s="385">
        <v>1.170289E-4</v>
      </c>
      <c r="G2388" s="4" t="s">
        <v>1093</v>
      </c>
      <c r="H2388" s="99">
        <v>-0.16370723300000001</v>
      </c>
      <c r="I2388" s="217">
        <v>1.728039E-4</v>
      </c>
    </row>
    <row r="2389" spans="1:9" ht="33.75" customHeight="1" x14ac:dyDescent="0.2">
      <c r="A2389" s="94" t="s">
        <v>3493</v>
      </c>
      <c r="B2389" s="408" t="s">
        <v>6750</v>
      </c>
      <c r="C2389" s="111">
        <v>-9.6758931000000006E-2</v>
      </c>
      <c r="D2389" s="4" t="s">
        <v>1093</v>
      </c>
      <c r="E2389" s="335">
        <v>3460</v>
      </c>
      <c r="F2389" s="385">
        <v>2.0969439999999999E-4</v>
      </c>
      <c r="G2389" s="4" t="s">
        <v>1093</v>
      </c>
      <c r="H2389" s="99">
        <v>-9.3766370000000002E-2</v>
      </c>
      <c r="I2389" s="217">
        <v>1.636609E-4</v>
      </c>
    </row>
    <row r="2390" spans="1:9" ht="33.75" customHeight="1" x14ac:dyDescent="0.2">
      <c r="A2390" s="94" t="s">
        <v>3494</v>
      </c>
      <c r="B2390" s="408" t="s">
        <v>6751</v>
      </c>
      <c r="C2390" s="111">
        <v>-2.6345291E-2</v>
      </c>
      <c r="D2390" s="4" t="s">
        <v>1093</v>
      </c>
      <c r="E2390" s="335">
        <v>1598</v>
      </c>
      <c r="F2390" s="385">
        <v>9.6847299999999997E-5</v>
      </c>
      <c r="G2390" s="4" t="s">
        <v>1093</v>
      </c>
      <c r="H2390" s="99">
        <v>-8.0023027999999996E-2</v>
      </c>
      <c r="I2390" s="217">
        <v>6.3544299999999994E-5</v>
      </c>
    </row>
    <row r="2391" spans="1:9" ht="33.75" customHeight="1" x14ac:dyDescent="0.2">
      <c r="A2391" s="94" t="s">
        <v>3495</v>
      </c>
      <c r="B2391" s="408" t="s">
        <v>6752</v>
      </c>
      <c r="C2391" s="111">
        <v>6.86192469E-2</v>
      </c>
      <c r="D2391" s="4" t="s">
        <v>1093</v>
      </c>
      <c r="E2391" s="335">
        <v>2328</v>
      </c>
      <c r="F2391" s="385">
        <v>1.4108919999999999E-4</v>
      </c>
      <c r="G2391" s="4" t="s">
        <v>1093</v>
      </c>
      <c r="H2391" s="99">
        <v>-8.8488645000000005E-2</v>
      </c>
      <c r="I2391" s="217">
        <v>1.033166E-4</v>
      </c>
    </row>
    <row r="2392" spans="1:9" ht="33.75" customHeight="1" x14ac:dyDescent="0.2">
      <c r="A2392" s="94" t="s">
        <v>3496</v>
      </c>
      <c r="B2392" s="408" t="s">
        <v>6753</v>
      </c>
      <c r="C2392" s="111">
        <v>-9.8101266000000006E-2</v>
      </c>
      <c r="D2392" s="4" t="s">
        <v>1093</v>
      </c>
      <c r="E2392" s="335">
        <v>1838</v>
      </c>
      <c r="F2392" s="385">
        <v>1.1139259999999999E-4</v>
      </c>
      <c r="G2392" s="4" t="s">
        <v>1093</v>
      </c>
      <c r="H2392" s="99">
        <v>-7.8696742E-2</v>
      </c>
      <c r="I2392" s="217">
        <v>7.1773099999999999E-5</v>
      </c>
    </row>
    <row r="2393" spans="1:9" ht="33.75" customHeight="1" x14ac:dyDescent="0.2">
      <c r="A2393" s="94" t="s">
        <v>3497</v>
      </c>
      <c r="B2393" s="408" t="s">
        <v>6754</v>
      </c>
      <c r="C2393" s="111">
        <v>-4.8245613999999999E-2</v>
      </c>
      <c r="D2393" s="4" t="s">
        <v>1093</v>
      </c>
      <c r="E2393" s="335">
        <v>188</v>
      </c>
      <c r="F2393" s="385">
        <v>1.1393799999999999E-5</v>
      </c>
      <c r="G2393" s="4" t="s">
        <v>1093</v>
      </c>
      <c r="H2393" s="99">
        <v>-0.133640553</v>
      </c>
      <c r="I2393" s="217">
        <v>1.3257399999999999E-5</v>
      </c>
    </row>
    <row r="2394" spans="1:9" ht="33.75" customHeight="1" x14ac:dyDescent="0.2">
      <c r="A2394" s="94" t="s">
        <v>3498</v>
      </c>
      <c r="B2394" s="408" t="s">
        <v>6755</v>
      </c>
      <c r="C2394" s="111">
        <v>-3.2544378999999998E-2</v>
      </c>
      <c r="D2394" s="4" t="s">
        <v>1093</v>
      </c>
      <c r="E2394" s="335">
        <v>286</v>
      </c>
      <c r="F2394" s="385">
        <v>1.7333099999999998E-5</v>
      </c>
      <c r="G2394" s="4" t="s">
        <v>1093</v>
      </c>
      <c r="H2394" s="99">
        <v>-0.12538226299999999</v>
      </c>
      <c r="I2394" s="217">
        <v>1.8743300000000001E-5</v>
      </c>
    </row>
    <row r="2395" spans="1:9" ht="33.75" customHeight="1" x14ac:dyDescent="0.2">
      <c r="A2395" s="94" t="s">
        <v>3499</v>
      </c>
      <c r="B2395" s="408" t="s">
        <v>6756</v>
      </c>
      <c r="C2395" s="111">
        <v>6.6666666700000002E-2</v>
      </c>
      <c r="D2395" s="4" t="s">
        <v>1093</v>
      </c>
      <c r="E2395" s="335">
        <v>156</v>
      </c>
      <c r="F2395" s="385">
        <v>9.4544286E-6</v>
      </c>
      <c r="G2395" s="4" t="s">
        <v>1093</v>
      </c>
      <c r="H2395" s="99">
        <v>-2.5000000000000001E-2</v>
      </c>
      <c r="I2395" s="217">
        <v>1.8286132E-6</v>
      </c>
    </row>
    <row r="2396" spans="1:9" ht="33.75" customHeight="1" x14ac:dyDescent="0.2">
      <c r="A2396" s="94" t="s">
        <v>3500</v>
      </c>
      <c r="B2396" s="408" t="s">
        <v>6757</v>
      </c>
      <c r="C2396" s="111">
        <v>4.26644646E-2</v>
      </c>
      <c r="D2396" s="4" t="s">
        <v>1093</v>
      </c>
      <c r="E2396" s="335">
        <v>8753</v>
      </c>
      <c r="F2396" s="385">
        <v>5.3047830000000002E-4</v>
      </c>
      <c r="G2396" s="4" t="s">
        <v>1093</v>
      </c>
      <c r="H2396" s="99">
        <v>0.1553590285</v>
      </c>
      <c r="I2396" s="217">
        <v>-5.3806899999999996E-4</v>
      </c>
    </row>
    <row r="2397" spans="1:9" ht="33.75" customHeight="1" x14ac:dyDescent="0.2">
      <c r="A2397" s="94" t="s">
        <v>3501</v>
      </c>
      <c r="B2397" s="408" t="s">
        <v>3827</v>
      </c>
      <c r="C2397" s="111">
        <v>-7.9667475000000001E-2</v>
      </c>
      <c r="D2397" s="4" t="s">
        <v>1093</v>
      </c>
      <c r="E2397" s="335">
        <v>2478</v>
      </c>
      <c r="F2397" s="385">
        <v>1.5018E-4</v>
      </c>
      <c r="G2397" s="4" t="s">
        <v>1093</v>
      </c>
      <c r="H2397" s="99">
        <v>-6.7369212999999997E-2</v>
      </c>
      <c r="I2397" s="217">
        <v>8.1830399999999995E-5</v>
      </c>
    </row>
    <row r="2398" spans="1:9" ht="33.75" customHeight="1" x14ac:dyDescent="0.2">
      <c r="A2398" s="94" t="s">
        <v>3502</v>
      </c>
      <c r="B2398" s="408" t="s">
        <v>6758</v>
      </c>
      <c r="C2398" s="111">
        <v>-3.5966735999999999E-2</v>
      </c>
      <c r="D2398" s="4" t="s">
        <v>1093</v>
      </c>
      <c r="E2398" s="335">
        <v>3661</v>
      </c>
      <c r="F2398" s="385">
        <v>2.21876E-4</v>
      </c>
      <c r="G2398" s="4" t="s">
        <v>1093</v>
      </c>
      <c r="H2398" s="99">
        <v>-0.21048091399999999</v>
      </c>
      <c r="I2398" s="217">
        <v>4.4618160000000002E-4</v>
      </c>
    </row>
    <row r="2399" spans="1:9" ht="33.75" customHeight="1" x14ac:dyDescent="0.2">
      <c r="A2399" s="94" t="s">
        <v>3503</v>
      </c>
      <c r="B2399" s="408" t="s">
        <v>6759</v>
      </c>
      <c r="C2399" s="111">
        <v>9.7196261699999995E-2</v>
      </c>
      <c r="D2399" s="4" t="s">
        <v>1093</v>
      </c>
      <c r="E2399" s="335">
        <v>1156</v>
      </c>
      <c r="F2399" s="385">
        <v>7.0059699999999996E-5</v>
      </c>
      <c r="G2399" s="4" t="s">
        <v>1093</v>
      </c>
      <c r="H2399" s="99">
        <v>-1.5332198E-2</v>
      </c>
      <c r="I2399" s="217">
        <v>8.2287595000000008E-6</v>
      </c>
    </row>
    <row r="2400" spans="1:9" ht="22.5" customHeight="1" x14ac:dyDescent="0.2">
      <c r="A2400" s="94" t="s">
        <v>3504</v>
      </c>
      <c r="B2400" s="408" t="s">
        <v>6760</v>
      </c>
      <c r="C2400" s="111">
        <v>6.9306930700000005E-2</v>
      </c>
      <c r="D2400" s="4" t="s">
        <v>1093</v>
      </c>
      <c r="E2400" s="335">
        <v>181</v>
      </c>
      <c r="F2400" s="385">
        <v>1.0969600000000001E-5</v>
      </c>
      <c r="G2400" s="4" t="s">
        <v>1093</v>
      </c>
      <c r="H2400" s="99">
        <v>-0.16203703699999999</v>
      </c>
      <c r="I2400" s="217">
        <v>1.60004E-5</v>
      </c>
    </row>
    <row r="2401" spans="1:9" ht="22.5" customHeight="1" x14ac:dyDescent="0.2">
      <c r="A2401" s="94" t="s">
        <v>3505</v>
      </c>
      <c r="B2401" s="408" t="s">
        <v>6761</v>
      </c>
      <c r="C2401" s="111">
        <v>-0.1</v>
      </c>
      <c r="D2401" s="4" t="s">
        <v>1093</v>
      </c>
      <c r="E2401" s="335">
        <v>26</v>
      </c>
      <c r="F2401" s="385">
        <v>1.5757380999999999E-6</v>
      </c>
      <c r="G2401" s="4" t="s">
        <v>1093</v>
      </c>
      <c r="H2401" s="99">
        <v>0.44444444440000003</v>
      </c>
      <c r="I2401" s="217">
        <v>-3.6572260000000002E-6</v>
      </c>
    </row>
    <row r="2402" spans="1:9" ht="22.5" customHeight="1" x14ac:dyDescent="0.2">
      <c r="A2402" s="94" t="s">
        <v>3506</v>
      </c>
      <c r="B2402" s="408" t="s">
        <v>6762</v>
      </c>
      <c r="C2402" s="111">
        <v>1.1913971799999999E-2</v>
      </c>
      <c r="D2402" s="4" t="s">
        <v>1093</v>
      </c>
      <c r="E2402" s="335">
        <v>5907</v>
      </c>
      <c r="F2402" s="385">
        <v>3.5799559999999999E-4</v>
      </c>
      <c r="G2402" s="4" t="s">
        <v>1093</v>
      </c>
      <c r="H2402" s="99">
        <v>-9.6788991000000005E-2</v>
      </c>
      <c r="I2402" s="217">
        <v>2.8937800000000002E-4</v>
      </c>
    </row>
    <row r="2403" spans="1:9" ht="22.5" customHeight="1" x14ac:dyDescent="0.2">
      <c r="A2403" s="94" t="s">
        <v>3507</v>
      </c>
      <c r="B2403" s="408" t="s">
        <v>6763</v>
      </c>
      <c r="C2403" s="111">
        <v>-6.1864781000000001E-2</v>
      </c>
      <c r="D2403" s="4" t="s">
        <v>1093</v>
      </c>
      <c r="E2403" s="335">
        <v>1794</v>
      </c>
      <c r="F2403" s="385">
        <v>1.087259E-4</v>
      </c>
      <c r="G2403" s="4" t="s">
        <v>1093</v>
      </c>
      <c r="H2403" s="99">
        <v>-0.15496938299999999</v>
      </c>
      <c r="I2403" s="217">
        <v>1.5040339999999999E-4</v>
      </c>
    </row>
    <row r="2404" spans="1:9" ht="33.75" customHeight="1" x14ac:dyDescent="0.2">
      <c r="A2404" s="94" t="s">
        <v>3508</v>
      </c>
      <c r="B2404" s="408" t="s">
        <v>6764</v>
      </c>
      <c r="C2404" s="111">
        <v>0.51428571430000003</v>
      </c>
      <c r="D2404" s="4" t="s">
        <v>1093</v>
      </c>
      <c r="E2404" s="335">
        <v>37</v>
      </c>
      <c r="F2404" s="385">
        <v>2.2423964999999999E-6</v>
      </c>
      <c r="G2404" s="4" t="s">
        <v>1093</v>
      </c>
      <c r="H2404" s="99">
        <v>-0.30188679200000001</v>
      </c>
      <c r="I2404" s="217">
        <v>7.3144528999999998E-6</v>
      </c>
    </row>
    <row r="2405" spans="1:9" ht="22.5" customHeight="1" x14ac:dyDescent="0.2">
      <c r="A2405" s="94" t="s">
        <v>3509</v>
      </c>
      <c r="B2405" s="408" t="s">
        <v>6765</v>
      </c>
      <c r="C2405" s="111">
        <v>0.25</v>
      </c>
      <c r="D2405" s="4" t="s">
        <v>1093</v>
      </c>
      <c r="E2405" s="335">
        <v>12</v>
      </c>
      <c r="F2405" s="385">
        <v>7.2726373999999998E-7</v>
      </c>
      <c r="G2405" s="4" t="s">
        <v>1093</v>
      </c>
      <c r="H2405" s="99">
        <v>0.2</v>
      </c>
      <c r="I2405" s="217">
        <v>-9.1430659999999999E-7</v>
      </c>
    </row>
    <row r="2406" spans="1:9" ht="22.5" customHeight="1" x14ac:dyDescent="0.2">
      <c r="A2406" s="94" t="s">
        <v>3510</v>
      </c>
      <c r="B2406" s="408" t="s">
        <v>6766</v>
      </c>
      <c r="C2406" s="111">
        <v>-0.75</v>
      </c>
      <c r="D2406" s="4" t="s">
        <v>1093</v>
      </c>
      <c r="E2406" s="335" t="s">
        <v>6906</v>
      </c>
      <c r="F2406" s="385">
        <v>6.0605310999999996E-8</v>
      </c>
      <c r="G2406" s="4" t="s">
        <v>1093</v>
      </c>
      <c r="H2406" s="99">
        <v>0</v>
      </c>
      <c r="I2406" s="217">
        <v>0</v>
      </c>
    </row>
    <row r="2407" spans="1:9" ht="22.5" customHeight="1" x14ac:dyDescent="0.2">
      <c r="A2407" s="94" t="s">
        <v>3511</v>
      </c>
      <c r="B2407" s="408" t="s">
        <v>6767</v>
      </c>
      <c r="C2407" s="111">
        <v>2.80076384E-2</v>
      </c>
      <c r="D2407" s="4" t="s">
        <v>1093</v>
      </c>
      <c r="E2407" s="335">
        <v>1423</v>
      </c>
      <c r="F2407" s="385">
        <v>8.6241400000000004E-5</v>
      </c>
      <c r="G2407" s="4" t="s">
        <v>1093</v>
      </c>
      <c r="H2407" s="99">
        <v>-0.118885449</v>
      </c>
      <c r="I2407" s="217">
        <v>8.7773400000000002E-5</v>
      </c>
    </row>
    <row r="2408" spans="1:9" ht="22.5" customHeight="1" x14ac:dyDescent="0.2">
      <c r="A2408" s="94" t="s">
        <v>3512</v>
      </c>
      <c r="B2408" s="408" t="s">
        <v>6768</v>
      </c>
      <c r="C2408" s="111">
        <v>-0.133905579</v>
      </c>
      <c r="D2408" s="4" t="s">
        <v>1093</v>
      </c>
      <c r="E2408" s="335">
        <v>855</v>
      </c>
      <c r="F2408" s="385">
        <v>5.1817500000000003E-5</v>
      </c>
      <c r="G2408" s="4" t="s">
        <v>1093</v>
      </c>
      <c r="H2408" s="99">
        <v>-0.15262636299999999</v>
      </c>
      <c r="I2408" s="217">
        <v>7.0401599999999994E-5</v>
      </c>
    </row>
    <row r="2409" spans="1:9" ht="33.75" customHeight="1" x14ac:dyDescent="0.2">
      <c r="A2409" s="94" t="s">
        <v>3513</v>
      </c>
      <c r="B2409" s="408" t="s">
        <v>6769</v>
      </c>
      <c r="C2409" s="111">
        <v>-8.7443945999999995E-2</v>
      </c>
      <c r="D2409" s="4" t="s">
        <v>1093</v>
      </c>
      <c r="E2409" s="335">
        <v>372</v>
      </c>
      <c r="F2409" s="385">
        <v>2.2545199999999999E-5</v>
      </c>
      <c r="G2409" s="4" t="s">
        <v>1093</v>
      </c>
      <c r="H2409" s="99">
        <v>-8.5995085999999998E-2</v>
      </c>
      <c r="I2409" s="217">
        <v>1.60004E-5</v>
      </c>
    </row>
    <row r="2410" spans="1:9" ht="22.5" customHeight="1" x14ac:dyDescent="0.2">
      <c r="A2410" s="94" t="s">
        <v>3514</v>
      </c>
      <c r="B2410" s="408" t="s">
        <v>6770</v>
      </c>
      <c r="C2410" s="111">
        <v>-1.9047618999999998E-2</v>
      </c>
      <c r="D2410" s="4" t="s">
        <v>1093</v>
      </c>
      <c r="E2410" s="335">
        <v>175</v>
      </c>
      <c r="F2410" s="385">
        <v>1.06059E-5</v>
      </c>
      <c r="G2410" s="4" t="s">
        <v>1093</v>
      </c>
      <c r="H2410" s="99">
        <v>-0.150485437</v>
      </c>
      <c r="I2410" s="217">
        <v>1.41718E-5</v>
      </c>
    </row>
    <row r="2411" spans="1:9" ht="22.5" customHeight="1" x14ac:dyDescent="0.2">
      <c r="A2411" s="94" t="s">
        <v>3515</v>
      </c>
      <c r="B2411" s="408" t="s">
        <v>6771</v>
      </c>
      <c r="C2411" s="111">
        <v>-0.246575342</v>
      </c>
      <c r="D2411" s="4" t="s">
        <v>1093</v>
      </c>
      <c r="E2411" s="335">
        <v>68</v>
      </c>
      <c r="F2411" s="385">
        <v>4.1211612000000003E-6</v>
      </c>
      <c r="G2411" s="4" t="s">
        <v>1093</v>
      </c>
      <c r="H2411" s="99">
        <v>0.23636363639999999</v>
      </c>
      <c r="I2411" s="217">
        <v>-5.9429929999999997E-6</v>
      </c>
    </row>
    <row r="2412" spans="1:9" ht="22.5" customHeight="1" x14ac:dyDescent="0.2">
      <c r="A2412" s="94" t="s">
        <v>3516</v>
      </c>
      <c r="B2412" s="408" t="s">
        <v>6772</v>
      </c>
      <c r="C2412" s="111">
        <v>-7.7997914000000002E-2</v>
      </c>
      <c r="D2412" s="4" t="s">
        <v>1093</v>
      </c>
      <c r="E2412" s="335">
        <v>7622</v>
      </c>
      <c r="F2412" s="385">
        <v>4.6193370000000001E-4</v>
      </c>
      <c r="G2412" s="4" t="s">
        <v>1093</v>
      </c>
      <c r="H2412" s="99">
        <v>-0.13797783299999999</v>
      </c>
      <c r="I2412" s="217">
        <v>5.5772700000000005E-4</v>
      </c>
    </row>
    <row r="2413" spans="1:9" ht="22.5" customHeight="1" x14ac:dyDescent="0.2">
      <c r="A2413" s="94" t="s">
        <v>3517</v>
      </c>
      <c r="B2413" s="408" t="s">
        <v>6773</v>
      </c>
      <c r="C2413" s="111">
        <v>-0.14970836000000001</v>
      </c>
      <c r="D2413" s="4" t="s">
        <v>1093</v>
      </c>
      <c r="E2413" s="335">
        <v>1159</v>
      </c>
      <c r="F2413" s="385">
        <v>7.0241599999999995E-5</v>
      </c>
      <c r="G2413" s="4" t="s">
        <v>1093</v>
      </c>
      <c r="H2413" s="99">
        <v>-0.116615854</v>
      </c>
      <c r="I2413" s="217">
        <v>6.9944500000000001E-5</v>
      </c>
    </row>
    <row r="2414" spans="1:9" ht="22.5" customHeight="1" x14ac:dyDescent="0.2">
      <c r="A2414" s="94" t="s">
        <v>3518</v>
      </c>
      <c r="B2414" s="408" t="s">
        <v>6774</v>
      </c>
      <c r="C2414" s="111">
        <v>-0.114754098</v>
      </c>
      <c r="D2414" s="4" t="s">
        <v>1093</v>
      </c>
      <c r="E2414" s="335">
        <v>43</v>
      </c>
      <c r="F2414" s="385">
        <v>2.6060283999999998E-6</v>
      </c>
      <c r="G2414" s="4" t="s">
        <v>1093</v>
      </c>
      <c r="H2414" s="99">
        <v>-0.20370370400000001</v>
      </c>
      <c r="I2414" s="217">
        <v>5.0286863999999996E-6</v>
      </c>
    </row>
    <row r="2415" spans="1:9" ht="22.5" customHeight="1" x14ac:dyDescent="0.2">
      <c r="A2415" s="94" t="s">
        <v>3519</v>
      </c>
      <c r="B2415" s="408" t="s">
        <v>6775</v>
      </c>
      <c r="C2415" s="111">
        <v>-0.111111111</v>
      </c>
      <c r="D2415" s="4" t="s">
        <v>1093</v>
      </c>
      <c r="E2415" s="335" t="s">
        <v>6906</v>
      </c>
      <c r="F2415" s="385">
        <v>6.0605310999999996E-7</v>
      </c>
      <c r="G2415" s="4" t="s">
        <v>1093</v>
      </c>
      <c r="H2415" s="99">
        <v>0.25</v>
      </c>
      <c r="I2415" s="217">
        <v>-9.1430659999999999E-7</v>
      </c>
    </row>
    <row r="2416" spans="1:9" ht="22.5" customHeight="1" x14ac:dyDescent="0.2">
      <c r="A2416" s="94" t="s">
        <v>3520</v>
      </c>
      <c r="B2416" s="408" t="s">
        <v>6776</v>
      </c>
      <c r="C2416" s="111" t="s">
        <v>1142</v>
      </c>
      <c r="D2416" s="4" t="s">
        <v>1093</v>
      </c>
      <c r="E2416" s="335" t="s">
        <v>6906</v>
      </c>
      <c r="F2416" s="385">
        <v>1.2121062000000001E-7</v>
      </c>
      <c r="G2416" s="4" t="s">
        <v>1093</v>
      </c>
      <c r="H2416" s="99">
        <v>0</v>
      </c>
      <c r="I2416" s="217">
        <v>0</v>
      </c>
    </row>
    <row r="2417" spans="1:9" ht="22.5" customHeight="1" x14ac:dyDescent="0.2">
      <c r="A2417" s="94" t="s">
        <v>3521</v>
      </c>
      <c r="B2417" s="408" t="s">
        <v>6777</v>
      </c>
      <c r="C2417" s="111">
        <v>-2.7488151999999998E-2</v>
      </c>
      <c r="D2417" s="4" t="s">
        <v>1093</v>
      </c>
      <c r="E2417" s="335">
        <v>912</v>
      </c>
      <c r="F2417" s="385">
        <v>5.5272000000000002E-5</v>
      </c>
      <c r="G2417" s="4" t="s">
        <v>1093</v>
      </c>
      <c r="H2417" s="99">
        <v>-0.111111111</v>
      </c>
      <c r="I2417" s="217">
        <v>5.2115499999999999E-5</v>
      </c>
    </row>
    <row r="2418" spans="1:9" ht="22.5" customHeight="1" x14ac:dyDescent="0.2">
      <c r="A2418" s="94" t="s">
        <v>3522</v>
      </c>
      <c r="B2418" s="408" t="s">
        <v>6778</v>
      </c>
      <c r="C2418" s="111">
        <v>-5.9030837000000003E-2</v>
      </c>
      <c r="D2418" s="4" t="s">
        <v>1093</v>
      </c>
      <c r="E2418" s="335">
        <v>1031</v>
      </c>
      <c r="F2418" s="385">
        <v>6.24841E-5</v>
      </c>
      <c r="G2418" s="4" t="s">
        <v>1093</v>
      </c>
      <c r="H2418" s="99">
        <v>-3.4644195000000003E-2</v>
      </c>
      <c r="I2418" s="217">
        <v>1.6914699999999999E-5</v>
      </c>
    </row>
    <row r="2419" spans="1:9" ht="33.75" customHeight="1" x14ac:dyDescent="0.2">
      <c r="A2419" s="94" t="s">
        <v>3523</v>
      </c>
      <c r="B2419" s="408" t="s">
        <v>6779</v>
      </c>
      <c r="C2419" s="111">
        <v>0.1096059113</v>
      </c>
      <c r="D2419" s="4" t="s">
        <v>1093</v>
      </c>
      <c r="E2419" s="335">
        <v>860</v>
      </c>
      <c r="F2419" s="385">
        <v>5.2120599999999997E-5</v>
      </c>
      <c r="G2419" s="4" t="s">
        <v>1093</v>
      </c>
      <c r="H2419" s="99">
        <v>-4.5504994E-2</v>
      </c>
      <c r="I2419" s="217">
        <v>1.8743300000000001E-5</v>
      </c>
    </row>
    <row r="2420" spans="1:9" ht="33.75" customHeight="1" x14ac:dyDescent="0.2">
      <c r="A2420" s="94" t="s">
        <v>3524</v>
      </c>
      <c r="B2420" s="408" t="s">
        <v>6780</v>
      </c>
      <c r="C2420" s="111">
        <v>0.1868131868</v>
      </c>
      <c r="D2420" s="4" t="s">
        <v>1093</v>
      </c>
      <c r="E2420" s="335">
        <v>188</v>
      </c>
      <c r="F2420" s="385">
        <v>1.1393799999999999E-5</v>
      </c>
      <c r="G2420" s="4" t="s">
        <v>1093</v>
      </c>
      <c r="H2420" s="99">
        <v>-0.12962963</v>
      </c>
      <c r="I2420" s="217">
        <v>1.28003E-5</v>
      </c>
    </row>
    <row r="2421" spans="1:9" ht="33.75" customHeight="1" x14ac:dyDescent="0.2">
      <c r="A2421" s="94" t="s">
        <v>3525</v>
      </c>
      <c r="B2421" s="408" t="s">
        <v>6781</v>
      </c>
      <c r="C2421" s="111">
        <v>1.8440463599999998E-2</v>
      </c>
      <c r="D2421" s="4" t="s">
        <v>1093</v>
      </c>
      <c r="E2421" s="335">
        <v>3527</v>
      </c>
      <c r="F2421" s="385">
        <v>2.1375490000000001E-4</v>
      </c>
      <c r="G2421" s="4" t="s">
        <v>1093</v>
      </c>
      <c r="H2421" s="99">
        <v>-8.7687531999999999E-2</v>
      </c>
      <c r="I2421" s="217">
        <v>1.5497500000000001E-4</v>
      </c>
    </row>
    <row r="2422" spans="1:9" ht="33.75" customHeight="1" x14ac:dyDescent="0.2">
      <c r="A2422" s="94" t="s">
        <v>3526</v>
      </c>
      <c r="B2422" s="408" t="s">
        <v>6782</v>
      </c>
      <c r="C2422" s="111">
        <v>-4.9732480000000003E-2</v>
      </c>
      <c r="D2422" s="4" t="s">
        <v>1093</v>
      </c>
      <c r="E2422" s="335">
        <v>9611</v>
      </c>
      <c r="F2422" s="385">
        <v>5.8247759999999996E-4</v>
      </c>
      <c r="G2422" s="4" t="s">
        <v>1093</v>
      </c>
      <c r="H2422" s="99">
        <v>-0.112885361</v>
      </c>
      <c r="I2422" s="217">
        <v>5.5909850000000001E-4</v>
      </c>
    </row>
    <row r="2423" spans="1:9" ht="33.75" customHeight="1" x14ac:dyDescent="0.2">
      <c r="A2423" s="94" t="s">
        <v>3527</v>
      </c>
      <c r="B2423" s="408" t="s">
        <v>6783</v>
      </c>
      <c r="C2423" s="111">
        <v>1.8806935100000002E-2</v>
      </c>
      <c r="D2423" s="4" t="s">
        <v>1093</v>
      </c>
      <c r="E2423" s="335">
        <v>3094</v>
      </c>
      <c r="F2423" s="385">
        <v>1.875128E-4</v>
      </c>
      <c r="G2423" s="4" t="s">
        <v>1093</v>
      </c>
      <c r="H2423" s="99">
        <v>-0.107585809</v>
      </c>
      <c r="I2423" s="217">
        <v>1.705182E-4</v>
      </c>
    </row>
    <row r="2424" spans="1:9" ht="22.5" customHeight="1" x14ac:dyDescent="0.2">
      <c r="A2424" s="94" t="s">
        <v>3528</v>
      </c>
      <c r="B2424" s="408" t="s">
        <v>6784</v>
      </c>
      <c r="C2424" s="111">
        <v>-3.7028411999999997E-2</v>
      </c>
      <c r="D2424" s="4" t="s">
        <v>1093</v>
      </c>
      <c r="E2424" s="335">
        <v>3733</v>
      </c>
      <c r="F2424" s="385">
        <v>2.262396E-4</v>
      </c>
      <c r="G2424" s="4" t="s">
        <v>1093</v>
      </c>
      <c r="H2424" s="99">
        <v>-9.7218863000000003E-2</v>
      </c>
      <c r="I2424" s="217">
        <v>1.837756E-4</v>
      </c>
    </row>
    <row r="2425" spans="1:9" ht="22.5" customHeight="1" x14ac:dyDescent="0.2">
      <c r="A2425" s="94" t="s">
        <v>3529</v>
      </c>
      <c r="B2425" s="408" t="s">
        <v>6785</v>
      </c>
      <c r="C2425" s="111">
        <v>1.7933390300000001E-2</v>
      </c>
      <c r="D2425" s="4" t="s">
        <v>1093</v>
      </c>
      <c r="E2425" s="335">
        <v>1072</v>
      </c>
      <c r="F2425" s="385">
        <v>6.4968900000000001E-5</v>
      </c>
      <c r="G2425" s="4" t="s">
        <v>1093</v>
      </c>
      <c r="H2425" s="99">
        <v>-0.10067114100000001</v>
      </c>
      <c r="I2425" s="217">
        <v>5.4858400000000003E-5</v>
      </c>
    </row>
    <row r="2426" spans="1:9" ht="22.5" customHeight="1" x14ac:dyDescent="0.2">
      <c r="A2426" s="94" t="s">
        <v>3530</v>
      </c>
      <c r="B2426" s="408" t="s">
        <v>6786</v>
      </c>
      <c r="C2426" s="111">
        <v>-2.6106330000000001E-2</v>
      </c>
      <c r="D2426" s="4" t="s">
        <v>1093</v>
      </c>
      <c r="E2426" s="335">
        <v>48937</v>
      </c>
      <c r="F2426" s="385">
        <v>2.9658420999999998E-3</v>
      </c>
      <c r="G2426" s="4" t="s">
        <v>1093</v>
      </c>
      <c r="H2426" s="99">
        <v>-9.7169951000000004E-2</v>
      </c>
      <c r="I2426" s="217">
        <v>2.4078264999999998E-3</v>
      </c>
    </row>
    <row r="2427" spans="1:9" ht="22.5" customHeight="1" x14ac:dyDescent="0.2">
      <c r="A2427" s="94" t="s">
        <v>3531</v>
      </c>
      <c r="B2427" s="408" t="s">
        <v>6787</v>
      </c>
      <c r="C2427" s="111">
        <v>-3.2258065000000002E-2</v>
      </c>
      <c r="D2427" s="4" t="s">
        <v>1093</v>
      </c>
      <c r="E2427" s="335">
        <v>312</v>
      </c>
      <c r="F2427" s="385">
        <v>1.8908900000000001E-5</v>
      </c>
      <c r="G2427" s="4" t="s">
        <v>1093</v>
      </c>
      <c r="H2427" s="99">
        <v>-0.133333333</v>
      </c>
      <c r="I2427" s="217">
        <v>2.1943400000000001E-5</v>
      </c>
    </row>
    <row r="2428" spans="1:9" ht="22.5" customHeight="1" x14ac:dyDescent="0.2">
      <c r="A2428" s="94" t="s">
        <v>3532</v>
      </c>
      <c r="B2428" s="408" t="s">
        <v>6788</v>
      </c>
      <c r="C2428" s="111">
        <v>0.16571428569999999</v>
      </c>
      <c r="D2428" s="4" t="s">
        <v>1093</v>
      </c>
      <c r="E2428" s="335">
        <v>156</v>
      </c>
      <c r="F2428" s="385">
        <v>9.4544286E-6</v>
      </c>
      <c r="G2428" s="4" t="s">
        <v>1093</v>
      </c>
      <c r="H2428" s="99">
        <v>-0.235294118</v>
      </c>
      <c r="I2428" s="217">
        <v>2.1943400000000001E-5</v>
      </c>
    </row>
    <row r="2429" spans="1:9" ht="22.5" x14ac:dyDescent="0.2">
      <c r="A2429" s="94" t="s">
        <v>3533</v>
      </c>
      <c r="B2429" s="408" t="s">
        <v>6789</v>
      </c>
      <c r="C2429" s="111">
        <v>0</v>
      </c>
      <c r="D2429" s="4" t="s">
        <v>1093</v>
      </c>
      <c r="E2429" s="335">
        <v>114</v>
      </c>
      <c r="F2429" s="385">
        <v>6.9090055000000003E-6</v>
      </c>
      <c r="G2429" s="4" t="s">
        <v>1093</v>
      </c>
      <c r="H2429" s="99">
        <v>-3.3898304999999997E-2</v>
      </c>
      <c r="I2429" s="217">
        <v>1.8286132E-6</v>
      </c>
    </row>
    <row r="2430" spans="1:9" ht="22.5" x14ac:dyDescent="0.2">
      <c r="A2430" s="94" t="s">
        <v>3534</v>
      </c>
      <c r="B2430" s="408" t="s">
        <v>6790</v>
      </c>
      <c r="C2430" s="111">
        <v>6.25E-2</v>
      </c>
      <c r="D2430" s="4" t="s">
        <v>1093</v>
      </c>
      <c r="E2430" s="335">
        <v>82</v>
      </c>
      <c r="F2430" s="385">
        <v>4.9696355000000003E-6</v>
      </c>
      <c r="G2430" s="4" t="s">
        <v>1093</v>
      </c>
      <c r="H2430" s="99">
        <v>-3.5294117999999999E-2</v>
      </c>
      <c r="I2430" s="217">
        <v>1.3714598999999999E-6</v>
      </c>
    </row>
    <row r="2431" spans="1:9" ht="22.5" x14ac:dyDescent="0.2">
      <c r="A2431" s="94" t="s">
        <v>3535</v>
      </c>
      <c r="B2431" s="408" t="s">
        <v>6791</v>
      </c>
      <c r="C2431" s="111">
        <v>5.6691091399999997E-2</v>
      </c>
      <c r="D2431" s="4" t="s">
        <v>1093</v>
      </c>
      <c r="E2431" s="335">
        <v>2321</v>
      </c>
      <c r="F2431" s="385">
        <v>1.4066489999999999E-4</v>
      </c>
      <c r="G2431" s="4" t="s">
        <v>1093</v>
      </c>
      <c r="H2431" s="99">
        <v>-0.15291970799999999</v>
      </c>
      <c r="I2431" s="217">
        <v>1.9154719999999999E-4</v>
      </c>
    </row>
    <row r="2432" spans="1:9" x14ac:dyDescent="0.2">
      <c r="A2432" s="94" t="s">
        <v>3536</v>
      </c>
      <c r="B2432" s="408" t="s">
        <v>6792</v>
      </c>
      <c r="C2432" s="111">
        <v>-0.13901986</v>
      </c>
      <c r="D2432" s="4" t="s">
        <v>1093</v>
      </c>
      <c r="E2432" s="335">
        <v>6245</v>
      </c>
      <c r="F2432" s="385">
        <v>3.7848020000000001E-4</v>
      </c>
      <c r="G2432" s="4" t="s">
        <v>1093</v>
      </c>
      <c r="H2432" s="99">
        <v>3.6342515800000003E-2</v>
      </c>
      <c r="I2432" s="217">
        <v>-1.00117E-4</v>
      </c>
    </row>
    <row r="2433" spans="1:9" x14ac:dyDescent="0.2">
      <c r="A2433" s="94" t="s">
        <v>3537</v>
      </c>
      <c r="B2433" s="408" t="s">
        <v>6793</v>
      </c>
      <c r="C2433" s="111">
        <v>0.13986013990000001</v>
      </c>
      <c r="D2433" s="4" t="s">
        <v>1093</v>
      </c>
      <c r="E2433" s="335">
        <v>136</v>
      </c>
      <c r="F2433" s="385">
        <v>8.2423223000000007E-6</v>
      </c>
      <c r="G2433" s="4" t="s">
        <v>1093</v>
      </c>
      <c r="H2433" s="99">
        <v>-0.16564417200000001</v>
      </c>
      <c r="I2433" s="217">
        <v>1.23431E-5</v>
      </c>
    </row>
    <row r="2434" spans="1:9" x14ac:dyDescent="0.2">
      <c r="A2434" s="94" t="s">
        <v>3538</v>
      </c>
      <c r="B2434" s="408" t="s">
        <v>6794</v>
      </c>
      <c r="C2434" s="111">
        <v>0.16666666669999999</v>
      </c>
      <c r="D2434" s="4" t="s">
        <v>1093</v>
      </c>
      <c r="E2434" s="335">
        <v>162</v>
      </c>
      <c r="F2434" s="385">
        <v>9.8180604000000004E-6</v>
      </c>
      <c r="G2434" s="4" t="s">
        <v>1093</v>
      </c>
      <c r="H2434" s="99">
        <v>-0.14285714299999999</v>
      </c>
      <c r="I2434" s="217">
        <v>1.23431E-5</v>
      </c>
    </row>
    <row r="2435" spans="1:9" x14ac:dyDescent="0.2">
      <c r="A2435" s="94" t="s">
        <v>3539</v>
      </c>
      <c r="B2435" s="408" t="s">
        <v>6795</v>
      </c>
      <c r="C2435" s="111">
        <v>8.1081081099999994E-2</v>
      </c>
      <c r="D2435" s="4" t="s">
        <v>1093</v>
      </c>
      <c r="E2435" s="335">
        <v>40</v>
      </c>
      <c r="F2435" s="385">
        <v>2.4242125E-6</v>
      </c>
      <c r="G2435" s="4" t="s">
        <v>1093</v>
      </c>
      <c r="H2435" s="99">
        <v>0</v>
      </c>
      <c r="I2435" s="217">
        <v>0</v>
      </c>
    </row>
    <row r="2436" spans="1:9" x14ac:dyDescent="0.2">
      <c r="A2436" s="94" t="s">
        <v>3540</v>
      </c>
      <c r="B2436" s="408" t="s">
        <v>6796</v>
      </c>
      <c r="C2436" s="111">
        <v>2.6887280199999999E-2</v>
      </c>
      <c r="D2436" s="4" t="s">
        <v>1093</v>
      </c>
      <c r="E2436" s="335">
        <v>961</v>
      </c>
      <c r="F2436" s="385">
        <v>5.8241700000000002E-5</v>
      </c>
      <c r="G2436" s="4" t="s">
        <v>1093</v>
      </c>
      <c r="H2436" s="99">
        <v>-3.2225578999999997E-2</v>
      </c>
      <c r="I2436" s="217">
        <v>1.46289E-5</v>
      </c>
    </row>
    <row r="2437" spans="1:9" ht="22.5" customHeight="1" x14ac:dyDescent="0.2">
      <c r="A2437" s="94" t="s">
        <v>3541</v>
      </c>
      <c r="B2437" s="408" t="s">
        <v>6797</v>
      </c>
      <c r="C2437" s="111">
        <v>-0.12544802899999999</v>
      </c>
      <c r="D2437" s="4" t="s">
        <v>1093</v>
      </c>
      <c r="E2437" s="335">
        <v>241</v>
      </c>
      <c r="F2437" s="385">
        <v>1.46059E-5</v>
      </c>
      <c r="G2437" s="4" t="s">
        <v>1093</v>
      </c>
      <c r="H2437" s="99">
        <v>-1.2295082000000001E-2</v>
      </c>
      <c r="I2437" s="217">
        <v>1.3714598999999999E-6</v>
      </c>
    </row>
    <row r="2438" spans="1:9" ht="22.5" customHeight="1" x14ac:dyDescent="0.2">
      <c r="A2438" s="94" t="s">
        <v>3542</v>
      </c>
      <c r="B2438" s="408" t="s">
        <v>6798</v>
      </c>
      <c r="C2438" s="111">
        <v>-0.21428571399999999</v>
      </c>
      <c r="D2438" s="4" t="s">
        <v>1093</v>
      </c>
      <c r="E2438" s="335">
        <v>82</v>
      </c>
      <c r="F2438" s="385">
        <v>4.9696355000000003E-6</v>
      </c>
      <c r="G2438" s="4" t="s">
        <v>1093</v>
      </c>
      <c r="H2438" s="99">
        <v>-6.8181818000000005E-2</v>
      </c>
      <c r="I2438" s="217">
        <v>2.7429197999999999E-6</v>
      </c>
    </row>
    <row r="2439" spans="1:9" ht="22.5" customHeight="1" x14ac:dyDescent="0.2">
      <c r="A2439" s="94" t="s">
        <v>3543</v>
      </c>
      <c r="B2439" s="408" t="s">
        <v>6799</v>
      </c>
      <c r="C2439" s="111">
        <v>-0.25</v>
      </c>
      <c r="D2439" s="4" t="s">
        <v>1093</v>
      </c>
      <c r="E2439" s="335">
        <v>48</v>
      </c>
      <c r="F2439" s="385">
        <v>2.9090549000000001E-6</v>
      </c>
      <c r="G2439" s="4" t="s">
        <v>1093</v>
      </c>
      <c r="H2439" s="99">
        <v>0.4545454545</v>
      </c>
      <c r="I2439" s="217">
        <v>-6.8573000000000004E-6</v>
      </c>
    </row>
    <row r="2440" spans="1:9" ht="22.5" customHeight="1" x14ac:dyDescent="0.2">
      <c r="A2440" s="94" t="s">
        <v>3544</v>
      </c>
      <c r="B2440" s="408" t="s">
        <v>6800</v>
      </c>
      <c r="C2440" s="111">
        <v>-6.9033530000000001E-3</v>
      </c>
      <c r="D2440" s="4" t="s">
        <v>1093</v>
      </c>
      <c r="E2440" s="335">
        <v>826</v>
      </c>
      <c r="F2440" s="385">
        <v>5.0059999999999998E-5</v>
      </c>
      <c r="G2440" s="4" t="s">
        <v>1093</v>
      </c>
      <c r="H2440" s="99">
        <v>-0.179741807</v>
      </c>
      <c r="I2440" s="217">
        <v>8.2744700000000001E-5</v>
      </c>
    </row>
    <row r="2441" spans="1:9" ht="33.75" customHeight="1" x14ac:dyDescent="0.2">
      <c r="A2441" s="94" t="s">
        <v>3545</v>
      </c>
      <c r="B2441" s="408" t="s">
        <v>6801</v>
      </c>
      <c r="C2441" s="111">
        <v>6.7901234599999999E-2</v>
      </c>
      <c r="D2441" s="4" t="s">
        <v>1093</v>
      </c>
      <c r="E2441" s="335">
        <v>412</v>
      </c>
      <c r="F2441" s="385">
        <v>2.4969399999999998E-5</v>
      </c>
      <c r="G2441" s="4" t="s">
        <v>1093</v>
      </c>
      <c r="H2441" s="99">
        <v>-0.20616570300000001</v>
      </c>
      <c r="I2441" s="217">
        <v>4.8915400000000003E-5</v>
      </c>
    </row>
    <row r="2442" spans="1:9" ht="22.5" x14ac:dyDescent="0.2">
      <c r="A2442" s="94" t="s">
        <v>3546</v>
      </c>
      <c r="B2442" s="408" t="s">
        <v>6802</v>
      </c>
      <c r="C2442" s="111">
        <v>9.4881398300000003E-2</v>
      </c>
      <c r="D2442" s="4" t="s">
        <v>1093</v>
      </c>
      <c r="E2442" s="335">
        <v>684</v>
      </c>
      <c r="F2442" s="385">
        <v>4.1454E-5</v>
      </c>
      <c r="G2442" s="4" t="s">
        <v>1093</v>
      </c>
      <c r="H2442" s="99">
        <v>-0.22006841499999999</v>
      </c>
      <c r="I2442" s="217">
        <v>8.8230600000000002E-5</v>
      </c>
    </row>
    <row r="2443" spans="1:9" ht="22.5" x14ac:dyDescent="0.2">
      <c r="A2443" s="94" t="s">
        <v>3547</v>
      </c>
      <c r="B2443" s="408" t="s">
        <v>6803</v>
      </c>
      <c r="C2443" s="111">
        <v>-9.7484276999999994E-2</v>
      </c>
      <c r="D2443" s="4" t="s">
        <v>1093</v>
      </c>
      <c r="E2443" s="335">
        <v>233</v>
      </c>
      <c r="F2443" s="385">
        <v>1.4121000000000001E-5</v>
      </c>
      <c r="G2443" s="4" t="s">
        <v>1093</v>
      </c>
      <c r="H2443" s="99">
        <v>-0.18815330999999999</v>
      </c>
      <c r="I2443" s="217">
        <v>2.4686300000000001E-5</v>
      </c>
    </row>
    <row r="2444" spans="1:9" ht="33.75" x14ac:dyDescent="0.2">
      <c r="A2444" s="94" t="s">
        <v>3548</v>
      </c>
      <c r="B2444" s="408" t="s">
        <v>6804</v>
      </c>
      <c r="C2444" s="111">
        <v>1.84494968E-2</v>
      </c>
      <c r="D2444" s="4" t="s">
        <v>1093</v>
      </c>
      <c r="E2444" s="335">
        <v>4570</v>
      </c>
      <c r="F2444" s="385">
        <v>2.7696630000000001E-4</v>
      </c>
      <c r="G2444" s="4" t="s">
        <v>1093</v>
      </c>
      <c r="H2444" s="99">
        <v>-0.16376944199999999</v>
      </c>
      <c r="I2444" s="217">
        <v>4.0915219999999999E-4</v>
      </c>
    </row>
    <row r="2445" spans="1:9" x14ac:dyDescent="0.2">
      <c r="A2445" s="94" t="s">
        <v>3549</v>
      </c>
      <c r="B2445" s="408" t="s">
        <v>6805</v>
      </c>
      <c r="C2445" s="111">
        <v>0.14320685429999999</v>
      </c>
      <c r="D2445" s="4" t="s">
        <v>1093</v>
      </c>
      <c r="E2445" s="335">
        <v>764</v>
      </c>
      <c r="F2445" s="385">
        <v>4.6302499999999999E-5</v>
      </c>
      <c r="G2445" s="4" t="s">
        <v>1093</v>
      </c>
      <c r="H2445" s="99">
        <v>-0.182012848</v>
      </c>
      <c r="I2445" s="217">
        <v>7.7716100000000006E-5</v>
      </c>
    </row>
    <row r="2446" spans="1:9" x14ac:dyDescent="0.2">
      <c r="A2446" s="94" t="s">
        <v>3550</v>
      </c>
      <c r="B2446" s="408" t="s">
        <v>6806</v>
      </c>
      <c r="C2446" s="111">
        <v>7.1611253200000002E-2</v>
      </c>
      <c r="D2446" s="4" t="s">
        <v>1093</v>
      </c>
      <c r="E2446" s="335">
        <v>716</v>
      </c>
      <c r="F2446" s="385">
        <v>4.3393399999999997E-5</v>
      </c>
      <c r="G2446" s="4" t="s">
        <v>1093</v>
      </c>
      <c r="H2446" s="99">
        <v>-0.145584726</v>
      </c>
      <c r="I2446" s="217">
        <v>5.5772700000000002E-5</v>
      </c>
    </row>
    <row r="2447" spans="1:9" ht="22.5" customHeight="1" x14ac:dyDescent="0.2">
      <c r="A2447" s="94" t="s">
        <v>3551</v>
      </c>
      <c r="B2447" s="408" t="s">
        <v>6807</v>
      </c>
      <c r="C2447" s="111">
        <v>4.4052863000000001E-3</v>
      </c>
      <c r="D2447" s="4" t="s">
        <v>1093</v>
      </c>
      <c r="E2447" s="335">
        <v>414</v>
      </c>
      <c r="F2447" s="385">
        <v>2.50906E-5</v>
      </c>
      <c r="G2447" s="4" t="s">
        <v>1093</v>
      </c>
      <c r="H2447" s="99">
        <v>-9.2105263000000007E-2</v>
      </c>
      <c r="I2447" s="217">
        <v>1.92004E-5</v>
      </c>
    </row>
    <row r="2448" spans="1:9" ht="22.5" customHeight="1" x14ac:dyDescent="0.2">
      <c r="A2448" s="94" t="s">
        <v>3552</v>
      </c>
      <c r="B2448" s="408" t="s">
        <v>6808</v>
      </c>
      <c r="C2448" s="111">
        <v>-4.9504949999999999E-2</v>
      </c>
      <c r="D2448" s="4" t="s">
        <v>1093</v>
      </c>
      <c r="E2448" s="335">
        <v>323</v>
      </c>
      <c r="F2448" s="385">
        <v>1.9575499999999999E-5</v>
      </c>
      <c r="G2448" s="4" t="s">
        <v>1093</v>
      </c>
      <c r="H2448" s="99">
        <v>0.1215277778</v>
      </c>
      <c r="I2448" s="217">
        <v>-1.5999999999999999E-5</v>
      </c>
    </row>
    <row r="2449" spans="1:9" ht="22.5" customHeight="1" x14ac:dyDescent="0.2">
      <c r="A2449" s="94" t="s">
        <v>3553</v>
      </c>
      <c r="B2449" s="408" t="s">
        <v>6809</v>
      </c>
      <c r="C2449" s="111">
        <v>0.1908571429</v>
      </c>
      <c r="D2449" s="4" t="s">
        <v>1093</v>
      </c>
      <c r="E2449" s="335">
        <v>947</v>
      </c>
      <c r="F2449" s="385">
        <v>5.7393199999999998E-5</v>
      </c>
      <c r="G2449" s="4" t="s">
        <v>1093</v>
      </c>
      <c r="H2449" s="99">
        <v>-9.1170824999999997E-2</v>
      </c>
      <c r="I2449" s="217">
        <v>4.3429600000000002E-5</v>
      </c>
    </row>
    <row r="2450" spans="1:9" ht="22.5" customHeight="1" x14ac:dyDescent="0.2">
      <c r="A2450" s="94" t="s">
        <v>3554</v>
      </c>
      <c r="B2450" s="408" t="s">
        <v>6810</v>
      </c>
      <c r="C2450" s="111">
        <v>-5.0022533000000001E-2</v>
      </c>
      <c r="D2450" s="4" t="s">
        <v>1093</v>
      </c>
      <c r="E2450" s="335">
        <v>1811</v>
      </c>
      <c r="F2450" s="385">
        <v>1.097562E-4</v>
      </c>
      <c r="G2450" s="4" t="s">
        <v>1093</v>
      </c>
      <c r="H2450" s="99">
        <v>-0.14089184099999999</v>
      </c>
      <c r="I2450" s="217">
        <v>1.357745E-4</v>
      </c>
    </row>
    <row r="2451" spans="1:9" ht="22.5" customHeight="1" x14ac:dyDescent="0.2">
      <c r="A2451" s="94" t="s">
        <v>3555</v>
      </c>
      <c r="B2451" s="408" t="s">
        <v>6811</v>
      </c>
      <c r="C2451" s="111">
        <v>3.59848485E-2</v>
      </c>
      <c r="D2451" s="4" t="s">
        <v>1093</v>
      </c>
      <c r="E2451" s="335">
        <v>1810</v>
      </c>
      <c r="F2451" s="385">
        <v>1.096956E-4</v>
      </c>
      <c r="G2451" s="4" t="s">
        <v>1093</v>
      </c>
      <c r="H2451" s="99">
        <v>-0.172760512</v>
      </c>
      <c r="I2451" s="217">
        <v>1.728039E-4</v>
      </c>
    </row>
    <row r="2452" spans="1:9" ht="22.5" customHeight="1" x14ac:dyDescent="0.2">
      <c r="A2452" s="94" t="s">
        <v>3556</v>
      </c>
      <c r="B2452" s="408" t="s">
        <v>6812</v>
      </c>
      <c r="C2452" s="111">
        <v>2.12962963E-2</v>
      </c>
      <c r="D2452" s="4" t="s">
        <v>1093</v>
      </c>
      <c r="E2452" s="335">
        <v>1894</v>
      </c>
      <c r="F2452" s="385">
        <v>1.147865E-4</v>
      </c>
      <c r="G2452" s="4" t="s">
        <v>1093</v>
      </c>
      <c r="H2452" s="99">
        <v>-0.14143245700000001</v>
      </c>
      <c r="I2452" s="217">
        <v>1.426318E-4</v>
      </c>
    </row>
    <row r="2453" spans="1:9" ht="22.5" customHeight="1" x14ac:dyDescent="0.2">
      <c r="A2453" s="94" t="s">
        <v>3557</v>
      </c>
      <c r="B2453" s="408" t="s">
        <v>6813</v>
      </c>
      <c r="C2453" s="111">
        <v>-2.3963484E-2</v>
      </c>
      <c r="D2453" s="4" t="s">
        <v>1093</v>
      </c>
      <c r="E2453" s="335">
        <v>2304</v>
      </c>
      <c r="F2453" s="385">
        <v>1.3963460000000001E-4</v>
      </c>
      <c r="G2453" s="4" t="s">
        <v>1093</v>
      </c>
      <c r="H2453" s="99">
        <v>-0.102104443</v>
      </c>
      <c r="I2453" s="217">
        <v>1.197742E-4</v>
      </c>
    </row>
    <row r="2454" spans="1:9" ht="22.5" customHeight="1" x14ac:dyDescent="0.2">
      <c r="A2454" s="94" t="s">
        <v>3558</v>
      </c>
      <c r="B2454" s="408" t="s">
        <v>6814</v>
      </c>
      <c r="C2454" s="111">
        <v>3.0937649E-3</v>
      </c>
      <c r="D2454" s="4" t="s">
        <v>1093</v>
      </c>
      <c r="E2454" s="335">
        <v>3742</v>
      </c>
      <c r="F2454" s="385">
        <v>2.267851E-4</v>
      </c>
      <c r="G2454" s="4" t="s">
        <v>1093</v>
      </c>
      <c r="H2454" s="99">
        <v>-0.112218268</v>
      </c>
      <c r="I2454" s="217">
        <v>2.1623350000000001E-4</v>
      </c>
    </row>
    <row r="2455" spans="1:9" ht="22.5" customHeight="1" x14ac:dyDescent="0.2">
      <c r="A2455" s="94" t="s">
        <v>3559</v>
      </c>
      <c r="B2455" s="408" t="s">
        <v>6815</v>
      </c>
      <c r="C2455" s="111">
        <v>-0.15514993499999999</v>
      </c>
      <c r="D2455" s="4" t="s">
        <v>1093</v>
      </c>
      <c r="E2455" s="335">
        <v>672</v>
      </c>
      <c r="F2455" s="385">
        <v>4.0726799999999998E-5</v>
      </c>
      <c r="G2455" s="4" t="s">
        <v>1093</v>
      </c>
      <c r="H2455" s="99">
        <v>3.7037037000000002E-2</v>
      </c>
      <c r="I2455" s="217">
        <v>-1.0971999999999999E-5</v>
      </c>
    </row>
    <row r="2456" spans="1:9" ht="22.5" customHeight="1" x14ac:dyDescent="0.2">
      <c r="A2456" s="94" t="s">
        <v>3560</v>
      </c>
      <c r="B2456" s="408" t="s">
        <v>6816</v>
      </c>
      <c r="C2456" s="111">
        <v>2.09923664E-2</v>
      </c>
      <c r="D2456" s="4" t="s">
        <v>1093</v>
      </c>
      <c r="E2456" s="335">
        <v>471</v>
      </c>
      <c r="F2456" s="385">
        <v>2.8545099999999999E-5</v>
      </c>
      <c r="G2456" s="4" t="s">
        <v>1093</v>
      </c>
      <c r="H2456" s="99">
        <v>-0.119626168</v>
      </c>
      <c r="I2456" s="217">
        <v>2.92578E-5</v>
      </c>
    </row>
    <row r="2457" spans="1:9" ht="33.75" customHeight="1" x14ac:dyDescent="0.2">
      <c r="A2457" s="94" t="s">
        <v>3561</v>
      </c>
      <c r="B2457" s="408" t="s">
        <v>6817</v>
      </c>
      <c r="C2457" s="111">
        <v>7.6433121000000007E-2</v>
      </c>
      <c r="D2457" s="4" t="s">
        <v>1093</v>
      </c>
      <c r="E2457" s="335">
        <v>390</v>
      </c>
      <c r="F2457" s="385">
        <v>2.3636099999999999E-5</v>
      </c>
      <c r="G2457" s="4" t="s">
        <v>1093</v>
      </c>
      <c r="H2457" s="99">
        <v>0.1538461538</v>
      </c>
      <c r="I2457" s="217">
        <v>-2.3771999999999999E-5</v>
      </c>
    </row>
    <row r="2458" spans="1:9" ht="33.75" customHeight="1" x14ac:dyDescent="0.2">
      <c r="A2458" s="94" t="s">
        <v>3562</v>
      </c>
      <c r="B2458" s="408" t="s">
        <v>6818</v>
      </c>
      <c r="C2458" s="111">
        <v>7.7127659599999995E-2</v>
      </c>
      <c r="D2458" s="4" t="s">
        <v>1093</v>
      </c>
      <c r="E2458" s="335">
        <v>349</v>
      </c>
      <c r="F2458" s="385">
        <v>2.1151299999999999E-5</v>
      </c>
      <c r="G2458" s="4" t="s">
        <v>1093</v>
      </c>
      <c r="H2458" s="99">
        <v>-0.13827160499999999</v>
      </c>
      <c r="I2458" s="217">
        <v>2.56006E-5</v>
      </c>
    </row>
    <row r="2459" spans="1:9" ht="33.75" customHeight="1" x14ac:dyDescent="0.2">
      <c r="A2459" s="94" t="s">
        <v>3563</v>
      </c>
      <c r="B2459" s="408" t="s">
        <v>6819</v>
      </c>
      <c r="C2459" s="111">
        <v>-1.788909E-3</v>
      </c>
      <c r="D2459" s="4" t="s">
        <v>1093</v>
      </c>
      <c r="E2459" s="335">
        <v>481</v>
      </c>
      <c r="F2459" s="385">
        <v>2.91512E-5</v>
      </c>
      <c r="G2459" s="4" t="s">
        <v>1093</v>
      </c>
      <c r="H2459" s="99">
        <v>-0.13799283200000001</v>
      </c>
      <c r="I2459" s="217">
        <v>3.5200799999999997E-5</v>
      </c>
    </row>
    <row r="2460" spans="1:9" ht="33.75" customHeight="1" x14ac:dyDescent="0.2">
      <c r="A2460" s="94" t="s">
        <v>3564</v>
      </c>
      <c r="B2460" s="408" t="s">
        <v>6820</v>
      </c>
      <c r="C2460" s="111">
        <v>-0.133838384</v>
      </c>
      <c r="D2460" s="4" t="s">
        <v>1093</v>
      </c>
      <c r="E2460" s="335">
        <v>366</v>
      </c>
      <c r="F2460" s="385">
        <v>2.2181500000000001E-5</v>
      </c>
      <c r="G2460" s="4" t="s">
        <v>1093</v>
      </c>
      <c r="H2460" s="99">
        <v>6.7055393599999999E-2</v>
      </c>
      <c r="I2460" s="217">
        <v>-1.0515E-5</v>
      </c>
    </row>
    <row r="2461" spans="1:9" ht="22.5" customHeight="1" x14ac:dyDescent="0.2">
      <c r="A2461" s="94" t="s">
        <v>3565</v>
      </c>
      <c r="B2461" s="408" t="s">
        <v>6821</v>
      </c>
      <c r="C2461" s="111">
        <v>6.17283951E-2</v>
      </c>
      <c r="D2461" s="4" t="s">
        <v>1093</v>
      </c>
      <c r="E2461" s="335">
        <v>82</v>
      </c>
      <c r="F2461" s="385">
        <v>4.9696355000000003E-6</v>
      </c>
      <c r="G2461" s="4" t="s">
        <v>1093</v>
      </c>
      <c r="H2461" s="99">
        <v>-4.6511627999999999E-2</v>
      </c>
      <c r="I2461" s="217">
        <v>1.8286132E-6</v>
      </c>
    </row>
    <row r="2462" spans="1:9" ht="22.5" customHeight="1" x14ac:dyDescent="0.2">
      <c r="A2462" s="94" t="s">
        <v>3566</v>
      </c>
      <c r="B2462" s="408" t="s">
        <v>6822</v>
      </c>
      <c r="C2462" s="111">
        <v>8.3333333300000006E-2</v>
      </c>
      <c r="D2462" s="4" t="s">
        <v>1093</v>
      </c>
      <c r="E2462" s="335">
        <v>62</v>
      </c>
      <c r="F2462" s="385">
        <v>3.7575293E-6</v>
      </c>
      <c r="G2462" s="4" t="s">
        <v>1093</v>
      </c>
      <c r="H2462" s="99">
        <v>-4.6153845999999998E-2</v>
      </c>
      <c r="I2462" s="217">
        <v>1.3714598999999999E-6</v>
      </c>
    </row>
    <row r="2463" spans="1:9" ht="22.5" customHeight="1" x14ac:dyDescent="0.2">
      <c r="A2463" s="94" t="s">
        <v>3567</v>
      </c>
      <c r="B2463" s="408" t="s">
        <v>6823</v>
      </c>
      <c r="C2463" s="111">
        <v>-0.18181818199999999</v>
      </c>
      <c r="D2463" s="4" t="s">
        <v>1093</v>
      </c>
      <c r="E2463" s="335">
        <v>24</v>
      </c>
      <c r="F2463" s="385">
        <v>1.4545275E-6</v>
      </c>
      <c r="G2463" s="4" t="s">
        <v>1093</v>
      </c>
      <c r="H2463" s="99">
        <v>-0.111111111</v>
      </c>
      <c r="I2463" s="217">
        <v>1.3714598999999999E-6</v>
      </c>
    </row>
    <row r="2464" spans="1:9" ht="22.5" customHeight="1" x14ac:dyDescent="0.2">
      <c r="A2464" s="94" t="s">
        <v>3568</v>
      </c>
      <c r="B2464" s="408" t="s">
        <v>3826</v>
      </c>
      <c r="C2464" s="111">
        <v>1.4780600499999999E-2</v>
      </c>
      <c r="D2464" s="4" t="s">
        <v>1093</v>
      </c>
      <c r="E2464" s="335">
        <v>2275</v>
      </c>
      <c r="F2464" s="385">
        <v>1.3787709999999999E-4</v>
      </c>
      <c r="G2464" s="4" t="s">
        <v>1093</v>
      </c>
      <c r="H2464" s="99">
        <v>3.5502958600000002E-2</v>
      </c>
      <c r="I2464" s="217">
        <v>-3.5658000000000003E-5</v>
      </c>
    </row>
    <row r="2465" spans="1:9" ht="22.5" customHeight="1" x14ac:dyDescent="0.2">
      <c r="A2465" s="94" t="s">
        <v>3569</v>
      </c>
      <c r="B2465" s="408" t="s">
        <v>6824</v>
      </c>
      <c r="C2465" s="111">
        <v>-0.148040639</v>
      </c>
      <c r="D2465" s="4" t="s">
        <v>1093</v>
      </c>
      <c r="E2465" s="335">
        <v>1337</v>
      </c>
      <c r="F2465" s="385">
        <v>8.1029299999999993E-5</v>
      </c>
      <c r="G2465" s="4" t="s">
        <v>1093</v>
      </c>
      <c r="H2465" s="99">
        <v>0.1388415673</v>
      </c>
      <c r="I2465" s="217">
        <v>-7.4516000000000003E-5</v>
      </c>
    </row>
    <row r="2466" spans="1:9" ht="22.5" customHeight="1" x14ac:dyDescent="0.2">
      <c r="A2466" s="94" t="s">
        <v>3570</v>
      </c>
      <c r="B2466" s="408" t="s">
        <v>6825</v>
      </c>
      <c r="C2466" s="111">
        <v>-3.1315240000000001E-3</v>
      </c>
      <c r="D2466" s="4" t="s">
        <v>1093</v>
      </c>
      <c r="E2466" s="335">
        <v>978</v>
      </c>
      <c r="F2466" s="385">
        <v>5.9271999999999998E-5</v>
      </c>
      <c r="G2466" s="4" t="s">
        <v>1093</v>
      </c>
      <c r="H2466" s="99">
        <v>2.4083769599999999E-2</v>
      </c>
      <c r="I2466" s="217">
        <v>-1.0515E-5</v>
      </c>
    </row>
    <row r="2467" spans="1:9" ht="22.5" x14ac:dyDescent="0.2">
      <c r="A2467" s="94" t="s">
        <v>3571</v>
      </c>
      <c r="B2467" s="408" t="s">
        <v>6826</v>
      </c>
      <c r="C2467" s="111">
        <v>3.11614731E-2</v>
      </c>
      <c r="D2467" s="4" t="s">
        <v>1093</v>
      </c>
      <c r="E2467" s="335">
        <v>418</v>
      </c>
      <c r="F2467" s="385">
        <v>2.5333E-5</v>
      </c>
      <c r="G2467" s="4" t="s">
        <v>1093</v>
      </c>
      <c r="H2467" s="99">
        <v>0.14835164840000001</v>
      </c>
      <c r="I2467" s="217">
        <v>-2.4686E-5</v>
      </c>
    </row>
    <row r="2468" spans="1:9" ht="22.5" x14ac:dyDescent="0.2">
      <c r="A2468" s="94" t="s">
        <v>3572</v>
      </c>
      <c r="B2468" s="408" t="s">
        <v>6827</v>
      </c>
      <c r="C2468" s="111">
        <v>0.11442786069999999</v>
      </c>
      <c r="D2468" s="4" t="s">
        <v>1093</v>
      </c>
      <c r="E2468" s="335">
        <v>170</v>
      </c>
      <c r="F2468" s="385">
        <v>1.0302899999999999E-5</v>
      </c>
      <c r="G2468" s="4" t="s">
        <v>1093</v>
      </c>
      <c r="H2468" s="99">
        <v>-0.241071429</v>
      </c>
      <c r="I2468" s="217">
        <v>2.4686300000000001E-5</v>
      </c>
    </row>
    <row r="2469" spans="1:9" ht="33.75" x14ac:dyDescent="0.2">
      <c r="A2469" s="94" t="s">
        <v>3573</v>
      </c>
      <c r="B2469" s="408" t="s">
        <v>6828</v>
      </c>
      <c r="C2469" s="111">
        <v>-1.7330383000000001E-2</v>
      </c>
      <c r="D2469" s="4" t="s">
        <v>1093</v>
      </c>
      <c r="E2469" s="335">
        <v>2502</v>
      </c>
      <c r="F2469" s="385">
        <v>1.516345E-4</v>
      </c>
      <c r="G2469" s="4" t="s">
        <v>1093</v>
      </c>
      <c r="H2469" s="99">
        <v>-6.1163227000000001E-2</v>
      </c>
      <c r="I2469" s="217">
        <v>7.4516000000000003E-5</v>
      </c>
    </row>
    <row r="2470" spans="1:9" x14ac:dyDescent="0.2">
      <c r="A2470" s="94" t="s">
        <v>3575</v>
      </c>
      <c r="B2470" s="408" t="s">
        <v>6829</v>
      </c>
      <c r="C2470" s="111">
        <v>5.4054054099999999E-2</v>
      </c>
      <c r="D2470" s="4" t="s">
        <v>1093</v>
      </c>
      <c r="E2470" s="335">
        <v>77</v>
      </c>
      <c r="F2470" s="385">
        <v>4.666609E-6</v>
      </c>
      <c r="G2470" s="4" t="s">
        <v>1093</v>
      </c>
      <c r="H2470" s="99">
        <v>-1.2820513E-2</v>
      </c>
      <c r="I2470" s="217">
        <v>4.5715330999999998E-7</v>
      </c>
    </row>
    <row r="2471" spans="1:9" ht="33.75" customHeight="1" x14ac:dyDescent="0.2">
      <c r="A2471" s="94" t="s">
        <v>3576</v>
      </c>
      <c r="B2471" s="408" t="s">
        <v>6830</v>
      </c>
      <c r="C2471" s="111">
        <v>-0.3</v>
      </c>
      <c r="D2471" s="4" t="s">
        <v>1093</v>
      </c>
      <c r="E2471" s="335">
        <v>31</v>
      </c>
      <c r="F2471" s="385">
        <v>1.8787647E-6</v>
      </c>
      <c r="G2471" s="4" t="s">
        <v>1093</v>
      </c>
      <c r="H2471" s="99">
        <v>0.47619047619999999</v>
      </c>
      <c r="I2471" s="217">
        <v>-4.5715329999999996E-6</v>
      </c>
    </row>
    <row r="2472" spans="1:9" ht="33.75" customHeight="1" x14ac:dyDescent="0.2">
      <c r="A2472" s="94" t="s">
        <v>3577</v>
      </c>
      <c r="B2472" s="408" t="s">
        <v>6831</v>
      </c>
      <c r="C2472" s="111">
        <v>0.14583333330000001</v>
      </c>
      <c r="D2472" s="4" t="s">
        <v>1093</v>
      </c>
      <c r="E2472" s="335">
        <v>39</v>
      </c>
      <c r="F2472" s="385">
        <v>2.3636071E-6</v>
      </c>
      <c r="G2472" s="4" t="s">
        <v>1093</v>
      </c>
      <c r="H2472" s="99">
        <v>-0.29090909100000001</v>
      </c>
      <c r="I2472" s="217">
        <v>7.3144528999999998E-6</v>
      </c>
    </row>
    <row r="2473" spans="1:9" ht="33.75" customHeight="1" x14ac:dyDescent="0.2">
      <c r="A2473" s="94" t="s">
        <v>3578</v>
      </c>
      <c r="B2473" s="408" t="s">
        <v>6832</v>
      </c>
      <c r="C2473" s="111">
        <v>1.97044335E-2</v>
      </c>
      <c r="D2473" s="4" t="s">
        <v>1093</v>
      </c>
      <c r="E2473" s="335">
        <v>188</v>
      </c>
      <c r="F2473" s="385">
        <v>1.1393799999999999E-5</v>
      </c>
      <c r="G2473" s="4" t="s">
        <v>1093</v>
      </c>
      <c r="H2473" s="99">
        <v>-9.1787439999999998E-2</v>
      </c>
      <c r="I2473" s="217">
        <v>8.6859128E-6</v>
      </c>
    </row>
    <row r="2474" spans="1:9" ht="33.75" customHeight="1" x14ac:dyDescent="0.2">
      <c r="A2474" s="94" t="s">
        <v>3574</v>
      </c>
      <c r="B2474" s="408" t="s">
        <v>4461</v>
      </c>
      <c r="C2474" s="111">
        <v>4.3184885300000003E-2</v>
      </c>
      <c r="D2474" s="4" t="s">
        <v>1093</v>
      </c>
      <c r="E2474" s="335">
        <v>708</v>
      </c>
      <c r="F2474" s="385">
        <v>4.2908599999999998E-5</v>
      </c>
      <c r="G2474" s="4" t="s">
        <v>1093</v>
      </c>
      <c r="H2474" s="99">
        <v>-8.4087968999999999E-2</v>
      </c>
      <c r="I2474" s="217">
        <v>2.9714999999999999E-5</v>
      </c>
    </row>
    <row r="2475" spans="1:9" ht="33.75" customHeight="1" x14ac:dyDescent="0.2">
      <c r="A2475" s="94" t="s">
        <v>3579</v>
      </c>
      <c r="B2475" s="408" t="s">
        <v>6833</v>
      </c>
      <c r="C2475" s="111">
        <v>-8.4580578000000003E-2</v>
      </c>
      <c r="D2475" s="4" t="s">
        <v>1093</v>
      </c>
      <c r="E2475" s="335">
        <v>2347</v>
      </c>
      <c r="F2475" s="385">
        <v>1.4224069999999999E-4</v>
      </c>
      <c r="G2475" s="4" t="s">
        <v>1093</v>
      </c>
      <c r="H2475" s="99">
        <v>-0.107604563</v>
      </c>
      <c r="I2475" s="217">
        <v>1.293744E-4</v>
      </c>
    </row>
    <row r="2476" spans="1:9" ht="33.75" customHeight="1" x14ac:dyDescent="0.2">
      <c r="A2476" s="94" t="s">
        <v>3580</v>
      </c>
      <c r="B2476" s="408" t="s">
        <v>6834</v>
      </c>
      <c r="C2476" s="111">
        <v>3.44370861E-2</v>
      </c>
      <c r="D2476" s="4" t="s">
        <v>1093</v>
      </c>
      <c r="E2476" s="335">
        <v>794</v>
      </c>
      <c r="F2476" s="385">
        <v>4.8120600000000001E-5</v>
      </c>
      <c r="G2476" s="4" t="s">
        <v>1093</v>
      </c>
      <c r="H2476" s="99">
        <v>1.6645326500000002E-2</v>
      </c>
      <c r="I2476" s="217">
        <v>-5.9429929999999997E-6</v>
      </c>
    </row>
    <row r="2477" spans="1:9" ht="22.5" customHeight="1" x14ac:dyDescent="0.2">
      <c r="A2477" s="94" t="s">
        <v>3581</v>
      </c>
      <c r="B2477" s="408" t="s">
        <v>6835</v>
      </c>
      <c r="C2477" s="111">
        <v>7.9744816999999992E-3</v>
      </c>
      <c r="D2477" s="4" t="s">
        <v>1093</v>
      </c>
      <c r="E2477" s="335">
        <v>699</v>
      </c>
      <c r="F2477" s="385">
        <v>4.2363100000000001E-5</v>
      </c>
      <c r="G2477" s="4" t="s">
        <v>1093</v>
      </c>
      <c r="H2477" s="99">
        <v>0.1060126582</v>
      </c>
      <c r="I2477" s="217">
        <v>-3.0629000000000001E-5</v>
      </c>
    </row>
    <row r="2478" spans="1:9" ht="33.75" customHeight="1" x14ac:dyDescent="0.2">
      <c r="A2478" s="94" t="s">
        <v>3582</v>
      </c>
      <c r="B2478" s="408" t="s">
        <v>6836</v>
      </c>
      <c r="C2478" s="111">
        <v>-0.11825192800000001</v>
      </c>
      <c r="D2478" s="4" t="s">
        <v>1093</v>
      </c>
      <c r="E2478" s="335">
        <v>388</v>
      </c>
      <c r="F2478" s="385">
        <v>2.3514900000000001E-5</v>
      </c>
      <c r="G2478" s="4" t="s">
        <v>1093</v>
      </c>
      <c r="H2478" s="99">
        <v>0.13119533529999999</v>
      </c>
      <c r="I2478" s="217">
        <v>-2.0571999999999999E-5</v>
      </c>
    </row>
    <row r="2479" spans="1:9" ht="33.75" x14ac:dyDescent="0.2">
      <c r="A2479" s="94" t="s">
        <v>3583</v>
      </c>
      <c r="B2479" s="408" t="s">
        <v>6837</v>
      </c>
      <c r="C2479" s="111">
        <v>8.6894586900000001E-2</v>
      </c>
      <c r="D2479" s="4" t="s">
        <v>1093</v>
      </c>
      <c r="E2479" s="335">
        <v>4856</v>
      </c>
      <c r="F2479" s="385">
        <v>2.9429940000000001E-4</v>
      </c>
      <c r="G2479" s="4" t="s">
        <v>1093</v>
      </c>
      <c r="H2479" s="99">
        <v>-0.204456094</v>
      </c>
      <c r="I2479" s="217">
        <v>5.7052730000000003E-4</v>
      </c>
    </row>
    <row r="2480" spans="1:9" ht="22.5" x14ac:dyDescent="0.2">
      <c r="A2480" s="94" t="s">
        <v>3584</v>
      </c>
      <c r="B2480" s="408" t="s">
        <v>4463</v>
      </c>
      <c r="C2480" s="111">
        <v>4.1480041299999999E-2</v>
      </c>
      <c r="D2480" s="4" t="s">
        <v>1093</v>
      </c>
      <c r="E2480" s="335">
        <v>114376</v>
      </c>
      <c r="F2480" s="385">
        <v>6.9317930999999999E-3</v>
      </c>
      <c r="G2480" s="4" t="s">
        <v>1093</v>
      </c>
      <c r="H2480" s="99">
        <v>-0.32434811400000002</v>
      </c>
      <c r="I2480" s="217">
        <v>2.51000023E-2</v>
      </c>
    </row>
    <row r="2481" spans="1:9" ht="22.5" customHeight="1" x14ac:dyDescent="0.2">
      <c r="A2481" s="94" t="s">
        <v>3585</v>
      </c>
      <c r="B2481" s="408" t="s">
        <v>4464</v>
      </c>
      <c r="C2481" s="111">
        <v>-3.6414117000000003E-2</v>
      </c>
      <c r="D2481" s="4" t="s">
        <v>1093</v>
      </c>
      <c r="E2481" s="335">
        <v>45072</v>
      </c>
      <c r="F2481" s="385">
        <v>2.7316025999999998E-3</v>
      </c>
      <c r="G2481" s="4" t="s">
        <v>1093</v>
      </c>
      <c r="H2481" s="99">
        <v>-0.16750706500000001</v>
      </c>
      <c r="I2481" s="217">
        <v>4.1459232999999998E-3</v>
      </c>
    </row>
    <row r="2482" spans="1:9" ht="22.5" customHeight="1" x14ac:dyDescent="0.2">
      <c r="A2482" s="94" t="s">
        <v>3586</v>
      </c>
      <c r="B2482" s="408" t="s">
        <v>6838</v>
      </c>
      <c r="C2482" s="111">
        <v>0.53283664460000002</v>
      </c>
      <c r="D2482" s="4" t="s">
        <v>1093</v>
      </c>
      <c r="E2482" s="335">
        <v>3296</v>
      </c>
      <c r="F2482" s="385">
        <v>1.9975510000000001E-4</v>
      </c>
      <c r="G2482" s="4" t="s">
        <v>1093</v>
      </c>
      <c r="H2482" s="99">
        <v>-0.406660666</v>
      </c>
      <c r="I2482" s="217">
        <v>1.0327093E-3</v>
      </c>
    </row>
    <row r="2483" spans="1:9" ht="22.5" customHeight="1" x14ac:dyDescent="0.2">
      <c r="A2483" s="94" t="s">
        <v>3587</v>
      </c>
      <c r="B2483" s="408" t="s">
        <v>4465</v>
      </c>
      <c r="C2483" s="111">
        <v>-8.4517044999999999E-2</v>
      </c>
      <c r="D2483" s="4" t="s">
        <v>1093</v>
      </c>
      <c r="E2483" s="335">
        <v>1772</v>
      </c>
      <c r="F2483" s="385">
        <v>1.0739260000000001E-4</v>
      </c>
      <c r="G2483" s="4" t="s">
        <v>1093</v>
      </c>
      <c r="H2483" s="99">
        <v>-0.31264546199999999</v>
      </c>
      <c r="I2483" s="217">
        <v>3.6846559999999999E-4</v>
      </c>
    </row>
    <row r="2484" spans="1:9" ht="22.5" customHeight="1" x14ac:dyDescent="0.2">
      <c r="A2484" s="94" t="s">
        <v>3588</v>
      </c>
      <c r="B2484" s="408" t="s">
        <v>6839</v>
      </c>
      <c r="C2484" s="111">
        <v>-3.8942051999999998E-2</v>
      </c>
      <c r="D2484" s="4" t="s">
        <v>1093</v>
      </c>
      <c r="E2484" s="335">
        <v>15818</v>
      </c>
      <c r="F2484" s="385">
        <v>9.5865480000000003E-4</v>
      </c>
      <c r="G2484" s="4" t="s">
        <v>1093</v>
      </c>
      <c r="H2484" s="99">
        <v>-0.27082468999999998</v>
      </c>
      <c r="I2484" s="217">
        <v>2.6857756999999999E-3</v>
      </c>
    </row>
    <row r="2485" spans="1:9" ht="22.5" customHeight="1" x14ac:dyDescent="0.2">
      <c r="A2485" s="94" t="s">
        <v>3589</v>
      </c>
      <c r="B2485" s="408" t="s">
        <v>6840</v>
      </c>
      <c r="C2485" s="111">
        <v>-9.4894809999999993E-3</v>
      </c>
      <c r="D2485" s="4" t="s">
        <v>1093</v>
      </c>
      <c r="E2485" s="335">
        <v>10100</v>
      </c>
      <c r="F2485" s="385">
        <v>6.1211359999999995E-4</v>
      </c>
      <c r="G2485" s="4" t="s">
        <v>1093</v>
      </c>
      <c r="H2485" s="99">
        <v>-0.24990716700000001</v>
      </c>
      <c r="I2485" s="217">
        <v>1.5383209E-3</v>
      </c>
    </row>
    <row r="2486" spans="1:9" ht="22.5" customHeight="1" x14ac:dyDescent="0.2">
      <c r="A2486" s="94" t="s">
        <v>3590</v>
      </c>
      <c r="B2486" s="408" t="s">
        <v>6841</v>
      </c>
      <c r="C2486" s="111">
        <v>-2.1110407000000001E-2</v>
      </c>
      <c r="D2486" s="4" t="s">
        <v>1093</v>
      </c>
      <c r="E2486" s="335">
        <v>8510</v>
      </c>
      <c r="F2486" s="385">
        <v>5.1575120000000002E-4</v>
      </c>
      <c r="G2486" s="4" t="s">
        <v>1093</v>
      </c>
      <c r="H2486" s="99">
        <v>-8.2380850000000005E-2</v>
      </c>
      <c r="I2486" s="217">
        <v>3.492651E-4</v>
      </c>
    </row>
    <row r="2487" spans="1:9" ht="22.5" customHeight="1" x14ac:dyDescent="0.2">
      <c r="A2487" s="94" t="s">
        <v>3591</v>
      </c>
      <c r="B2487" s="408" t="s">
        <v>6842</v>
      </c>
      <c r="C2487" s="111">
        <v>7.3335840499999999E-2</v>
      </c>
      <c r="D2487" s="4" t="s">
        <v>1093</v>
      </c>
      <c r="E2487" s="335">
        <v>8276</v>
      </c>
      <c r="F2487" s="385">
        <v>5.0156959999999998E-4</v>
      </c>
      <c r="G2487" s="4" t="s">
        <v>1093</v>
      </c>
      <c r="H2487" s="99">
        <v>-3.3403410000000001E-2</v>
      </c>
      <c r="I2487" s="217">
        <v>1.3074580000000001E-4</v>
      </c>
    </row>
    <row r="2488" spans="1:9" ht="22.5" customHeight="1" x14ac:dyDescent="0.2">
      <c r="A2488" s="94" t="s">
        <v>3592</v>
      </c>
      <c r="B2488" s="408" t="s">
        <v>6843</v>
      </c>
      <c r="C2488" s="111">
        <v>1.0406537400000001E-2</v>
      </c>
      <c r="D2488" s="4" t="s">
        <v>1093</v>
      </c>
      <c r="E2488" s="335">
        <v>53203</v>
      </c>
      <c r="F2488" s="385">
        <v>3.2243844E-3</v>
      </c>
      <c r="G2488" s="4" t="s">
        <v>1093</v>
      </c>
      <c r="H2488" s="99">
        <v>-0.10171036899999999</v>
      </c>
      <c r="I2488" s="217">
        <v>2.7538914999999998E-3</v>
      </c>
    </row>
    <row r="2489" spans="1:9" ht="22.5" customHeight="1" x14ac:dyDescent="0.2">
      <c r="A2489" s="94" t="s">
        <v>3593</v>
      </c>
      <c r="B2489" s="408" t="s">
        <v>4467</v>
      </c>
      <c r="C2489" s="111">
        <v>-6.8136272999999997E-2</v>
      </c>
      <c r="D2489" s="4" t="s">
        <v>1093</v>
      </c>
      <c r="E2489" s="335">
        <v>708</v>
      </c>
      <c r="F2489" s="385">
        <v>4.2908599999999998E-5</v>
      </c>
      <c r="G2489" s="4" t="s">
        <v>1093</v>
      </c>
      <c r="H2489" s="99">
        <v>-0.23870967700000001</v>
      </c>
      <c r="I2489" s="217">
        <v>1.01488E-4</v>
      </c>
    </row>
    <row r="2490" spans="1:9" ht="22.5" customHeight="1" x14ac:dyDescent="0.2">
      <c r="A2490" s="94" t="s">
        <v>3594</v>
      </c>
      <c r="B2490" s="408" t="s">
        <v>4468</v>
      </c>
      <c r="C2490" s="111">
        <v>8.77893057E-2</v>
      </c>
      <c r="D2490" s="4" t="s">
        <v>1093</v>
      </c>
      <c r="E2490" s="335">
        <v>7145</v>
      </c>
      <c r="F2490" s="385">
        <v>4.3302489999999999E-4</v>
      </c>
      <c r="G2490" s="4" t="s">
        <v>1093</v>
      </c>
      <c r="H2490" s="99">
        <v>0.31052824649999999</v>
      </c>
      <c r="I2490" s="217">
        <v>-7.7396099999999998E-4</v>
      </c>
    </row>
    <row r="2491" spans="1:9" ht="22.5" customHeight="1" x14ac:dyDescent="0.2">
      <c r="A2491" s="94" t="s">
        <v>3595</v>
      </c>
      <c r="B2491" s="408" t="s">
        <v>6844</v>
      </c>
      <c r="C2491" s="111">
        <v>-8.3912150000000005E-3</v>
      </c>
      <c r="D2491" s="4" t="s">
        <v>1093</v>
      </c>
      <c r="E2491" s="335">
        <v>19531</v>
      </c>
      <c r="F2491" s="385">
        <v>1.1836823E-3</v>
      </c>
      <c r="G2491" s="4" t="s">
        <v>1093</v>
      </c>
      <c r="H2491" s="99">
        <v>-0.209207223</v>
      </c>
      <c r="I2491" s="217">
        <v>2.3621111000000001E-3</v>
      </c>
    </row>
    <row r="2492" spans="1:9" ht="22.5" x14ac:dyDescent="0.2">
      <c r="A2492" s="94" t="s">
        <v>3596</v>
      </c>
      <c r="B2492" s="408" t="s">
        <v>6845</v>
      </c>
      <c r="C2492" s="111">
        <v>-1.4730877999999999E-2</v>
      </c>
      <c r="D2492" s="4" t="s">
        <v>1093</v>
      </c>
      <c r="E2492" s="335">
        <v>4249</v>
      </c>
      <c r="F2492" s="385">
        <v>2.57512E-4</v>
      </c>
      <c r="G2492" s="4" t="s">
        <v>1093</v>
      </c>
      <c r="H2492" s="99">
        <v>-0.185547249</v>
      </c>
      <c r="I2492" s="217">
        <v>4.4252439999999999E-4</v>
      </c>
    </row>
    <row r="2493" spans="1:9" ht="22.5" x14ac:dyDescent="0.2">
      <c r="A2493" s="94" t="s">
        <v>3597</v>
      </c>
      <c r="B2493" s="408" t="s">
        <v>6846</v>
      </c>
      <c r="C2493" s="111">
        <v>-1.8617021000000001E-2</v>
      </c>
      <c r="D2493" s="4" t="s">
        <v>1093</v>
      </c>
      <c r="E2493" s="335">
        <v>1015</v>
      </c>
      <c r="F2493" s="385">
        <v>6.1514399999999995E-5</v>
      </c>
      <c r="G2493" s="4" t="s">
        <v>1093</v>
      </c>
      <c r="H2493" s="99">
        <v>-8.3107498000000002E-2</v>
      </c>
      <c r="I2493" s="217">
        <v>4.2058100000000003E-5</v>
      </c>
    </row>
    <row r="2494" spans="1:9" ht="22.5" x14ac:dyDescent="0.2">
      <c r="A2494" s="94" t="s">
        <v>3598</v>
      </c>
      <c r="B2494" s="408" t="s">
        <v>6847</v>
      </c>
      <c r="C2494" s="111">
        <v>-9.7402596999999994E-2</v>
      </c>
      <c r="D2494" s="4" t="s">
        <v>1093</v>
      </c>
      <c r="E2494" s="335">
        <v>116</v>
      </c>
      <c r="F2494" s="385">
        <v>7.0302160999999996E-6</v>
      </c>
      <c r="G2494" s="4" t="s">
        <v>1093</v>
      </c>
      <c r="H2494" s="99">
        <v>-0.16546762600000001</v>
      </c>
      <c r="I2494" s="217">
        <v>1.0514500000000001E-5</v>
      </c>
    </row>
    <row r="2495" spans="1:9" x14ac:dyDescent="0.2">
      <c r="A2495" s="94" t="s">
        <v>3599</v>
      </c>
      <c r="B2495" s="408" t="s">
        <v>6848</v>
      </c>
      <c r="C2495" s="111">
        <v>-4.6426240000000001E-2</v>
      </c>
      <c r="D2495" s="4" t="s">
        <v>1093</v>
      </c>
      <c r="E2495" s="335">
        <v>10153</v>
      </c>
      <c r="F2495" s="385">
        <v>6.1532570000000003E-4</v>
      </c>
      <c r="G2495" s="4" t="s">
        <v>1093</v>
      </c>
      <c r="H2495" s="99">
        <v>-0.13125695200000001</v>
      </c>
      <c r="I2495" s="217">
        <v>7.0127320000000005E-4</v>
      </c>
    </row>
    <row r="2496" spans="1:9" ht="22.5" customHeight="1" x14ac:dyDescent="0.2">
      <c r="A2496" s="94" t="s">
        <v>3600</v>
      </c>
      <c r="B2496" s="408" t="s">
        <v>6849</v>
      </c>
      <c r="C2496" s="111">
        <v>-6.2148560000000004E-3</v>
      </c>
      <c r="D2496" s="4" t="s">
        <v>1093</v>
      </c>
      <c r="E2496" s="335">
        <v>8335</v>
      </c>
      <c r="F2496" s="385">
        <v>5.0514530000000002E-4</v>
      </c>
      <c r="G2496" s="4" t="s">
        <v>1093</v>
      </c>
      <c r="H2496" s="99">
        <v>-0.17262259299999999</v>
      </c>
      <c r="I2496" s="217">
        <v>7.9498959999999995E-4</v>
      </c>
    </row>
    <row r="2497" spans="1:9" ht="22.5" customHeight="1" x14ac:dyDescent="0.2">
      <c r="A2497" s="94" t="s">
        <v>3601</v>
      </c>
      <c r="B2497" s="408" t="s">
        <v>6850</v>
      </c>
      <c r="C2497" s="111">
        <v>3.3666969999999997E-2</v>
      </c>
      <c r="D2497" s="4" t="s">
        <v>1093</v>
      </c>
      <c r="E2497" s="335">
        <v>4826</v>
      </c>
      <c r="F2497" s="385">
        <v>2.9248119999999999E-4</v>
      </c>
      <c r="G2497" s="4" t="s">
        <v>1093</v>
      </c>
      <c r="H2497" s="99">
        <v>-0.15035211300000001</v>
      </c>
      <c r="I2497" s="217">
        <v>3.904089E-4</v>
      </c>
    </row>
    <row r="2498" spans="1:9" ht="22.5" customHeight="1" x14ac:dyDescent="0.2">
      <c r="A2498" s="94" t="s">
        <v>3602</v>
      </c>
      <c r="B2498" s="408" t="s">
        <v>6851</v>
      </c>
      <c r="C2498" s="111">
        <v>2.8333333299999999E-2</v>
      </c>
      <c r="D2498" s="4" t="s">
        <v>1093</v>
      </c>
      <c r="E2498" s="335">
        <v>1642</v>
      </c>
      <c r="F2498" s="385">
        <v>9.9513900000000003E-5</v>
      </c>
      <c r="G2498" s="4" t="s">
        <v>1093</v>
      </c>
      <c r="H2498" s="99">
        <v>-0.112911939</v>
      </c>
      <c r="I2498" s="217">
        <v>9.5544999999999994E-5</v>
      </c>
    </row>
    <row r="2499" spans="1:9" ht="22.5" customHeight="1" x14ac:dyDescent="0.2">
      <c r="A2499" s="94" t="s">
        <v>3603</v>
      </c>
      <c r="B2499" s="408" t="s">
        <v>6852</v>
      </c>
      <c r="C2499" s="111">
        <v>4.2188058600000002E-2</v>
      </c>
      <c r="D2499" s="4" t="s">
        <v>1093</v>
      </c>
      <c r="E2499" s="335">
        <v>3120</v>
      </c>
      <c r="F2499" s="385">
        <v>1.890886E-4</v>
      </c>
      <c r="G2499" s="4" t="s">
        <v>1093</v>
      </c>
      <c r="H2499" s="99">
        <v>7.0325900499999996E-2</v>
      </c>
      <c r="I2499" s="217">
        <v>-9.3715999999999995E-5</v>
      </c>
    </row>
    <row r="2500" spans="1:9" ht="22.5" customHeight="1" x14ac:dyDescent="0.2">
      <c r="A2500" s="94" t="s">
        <v>3604</v>
      </c>
      <c r="B2500" s="408" t="s">
        <v>6853</v>
      </c>
      <c r="C2500" s="111">
        <v>-2.0558002999999998E-2</v>
      </c>
      <c r="D2500" s="4" t="s">
        <v>1093</v>
      </c>
      <c r="E2500" s="335">
        <v>2424</v>
      </c>
      <c r="F2500" s="385">
        <v>1.4690729999999999E-4</v>
      </c>
      <c r="G2500" s="4" t="s">
        <v>1093</v>
      </c>
      <c r="H2500" s="99">
        <v>-9.1454273000000003E-2</v>
      </c>
      <c r="I2500" s="217">
        <v>1.115454E-4</v>
      </c>
    </row>
    <row r="2501" spans="1:9" ht="22.5" customHeight="1" x14ac:dyDescent="0.2">
      <c r="A2501" s="94" t="s">
        <v>3605</v>
      </c>
      <c r="B2501" s="408" t="s">
        <v>6854</v>
      </c>
      <c r="C2501" s="111">
        <v>3.9647577099999998E-2</v>
      </c>
      <c r="D2501" s="4" t="s">
        <v>1093</v>
      </c>
      <c r="E2501" s="335">
        <v>211</v>
      </c>
      <c r="F2501" s="385">
        <v>1.27877E-5</v>
      </c>
      <c r="G2501" s="4" t="s">
        <v>1093</v>
      </c>
      <c r="H2501" s="99">
        <v>-0.105932203</v>
      </c>
      <c r="I2501" s="217">
        <v>1.14288E-5</v>
      </c>
    </row>
    <row r="2502" spans="1:9" ht="22.5" x14ac:dyDescent="0.2">
      <c r="A2502" s="94" t="s">
        <v>3606</v>
      </c>
      <c r="B2502" s="408" t="s">
        <v>6855</v>
      </c>
      <c r="C2502" s="111">
        <v>0.1529411765</v>
      </c>
      <c r="D2502" s="4" t="s">
        <v>1093</v>
      </c>
      <c r="E2502" s="335">
        <v>66</v>
      </c>
      <c r="F2502" s="385">
        <v>3.9999505000000003E-6</v>
      </c>
      <c r="G2502" s="4" t="s">
        <v>1093</v>
      </c>
      <c r="H2502" s="99">
        <v>-0.326530612</v>
      </c>
      <c r="I2502" s="217">
        <v>1.46289E-5</v>
      </c>
    </row>
    <row r="2503" spans="1:9" ht="22.5" customHeight="1" x14ac:dyDescent="0.2">
      <c r="A2503" s="94" t="s">
        <v>3607</v>
      </c>
      <c r="B2503" s="408" t="s">
        <v>6856</v>
      </c>
      <c r="C2503" s="111">
        <v>-2.6315788999999999E-2</v>
      </c>
      <c r="D2503" s="4" t="s">
        <v>1093</v>
      </c>
      <c r="E2503" s="335">
        <v>36</v>
      </c>
      <c r="F2503" s="385">
        <v>2.1817911999999999E-6</v>
      </c>
      <c r="G2503" s="4" t="s">
        <v>1093</v>
      </c>
      <c r="H2503" s="99">
        <v>-2.7027026999999999E-2</v>
      </c>
      <c r="I2503" s="217">
        <v>4.5715330999999998E-7</v>
      </c>
    </row>
    <row r="2504" spans="1:9" ht="22.5" customHeight="1" x14ac:dyDescent="0.2">
      <c r="A2504" s="94" t="s">
        <v>3608</v>
      </c>
      <c r="B2504" s="408" t="s">
        <v>6857</v>
      </c>
      <c r="C2504" s="111">
        <v>0.21218487389999999</v>
      </c>
      <c r="D2504" s="4" t="s">
        <v>1093</v>
      </c>
      <c r="E2504" s="335">
        <v>1375</v>
      </c>
      <c r="F2504" s="385">
        <v>8.3332300000000002E-5</v>
      </c>
      <c r="G2504" s="4" t="s">
        <v>1093</v>
      </c>
      <c r="H2504" s="99">
        <v>-0.20566146699999999</v>
      </c>
      <c r="I2504" s="217">
        <v>1.627466E-4</v>
      </c>
    </row>
    <row r="2505" spans="1:9" x14ac:dyDescent="0.2">
      <c r="A2505" s="94" t="s">
        <v>3609</v>
      </c>
      <c r="B2505" s="408" t="s">
        <v>4472</v>
      </c>
      <c r="C2505" s="111">
        <v>8.54989164E-2</v>
      </c>
      <c r="D2505" s="4" t="s">
        <v>1093</v>
      </c>
      <c r="E2505" s="335">
        <v>45911</v>
      </c>
      <c r="F2505" s="385">
        <v>2.7824503999999998E-3</v>
      </c>
      <c r="G2505" s="4" t="s">
        <v>1093</v>
      </c>
      <c r="H2505" s="99">
        <v>-0.20296170299999999</v>
      </c>
      <c r="I2505" s="217">
        <v>5.3445793E-3</v>
      </c>
    </row>
    <row r="2506" spans="1:9" ht="22.5" customHeight="1" x14ac:dyDescent="0.2">
      <c r="A2506" s="94" t="s">
        <v>3610</v>
      </c>
      <c r="B2506" s="408" t="s">
        <v>4473</v>
      </c>
      <c r="C2506" s="111">
        <v>7.2365695300000005E-2</v>
      </c>
      <c r="D2506" s="4" t="s">
        <v>1093</v>
      </c>
      <c r="E2506" s="335">
        <v>10804</v>
      </c>
      <c r="F2506" s="385">
        <v>6.5477980000000003E-4</v>
      </c>
      <c r="G2506" s="4" t="s">
        <v>1093</v>
      </c>
      <c r="H2506" s="99">
        <v>-0.30431423099999999</v>
      </c>
      <c r="I2506" s="217">
        <v>2.1605065000000001E-3</v>
      </c>
    </row>
    <row r="2507" spans="1:9" ht="22.5" customHeight="1" x14ac:dyDescent="0.2">
      <c r="A2507" s="94" t="s">
        <v>3611</v>
      </c>
      <c r="B2507" s="408" t="s">
        <v>6858</v>
      </c>
      <c r="C2507" s="111">
        <v>-1.4829142E-2</v>
      </c>
      <c r="D2507" s="4" t="s">
        <v>1093</v>
      </c>
      <c r="E2507" s="335">
        <v>1266</v>
      </c>
      <c r="F2507" s="385">
        <v>7.6726300000000004E-5</v>
      </c>
      <c r="G2507" s="4" t="s">
        <v>1093</v>
      </c>
      <c r="H2507" s="99">
        <v>-0.171465969</v>
      </c>
      <c r="I2507" s="217">
        <v>1.197742E-4</v>
      </c>
    </row>
    <row r="2508" spans="1:9" ht="22.5" customHeight="1" x14ac:dyDescent="0.2">
      <c r="A2508" s="94" t="s">
        <v>3612</v>
      </c>
      <c r="B2508" s="408" t="s">
        <v>4474</v>
      </c>
      <c r="C2508" s="111">
        <v>-1.8538136E-2</v>
      </c>
      <c r="D2508" s="4" t="s">
        <v>1093</v>
      </c>
      <c r="E2508" s="335">
        <v>1546</v>
      </c>
      <c r="F2508" s="385">
        <v>9.3695800000000005E-5</v>
      </c>
      <c r="G2508" s="4" t="s">
        <v>1093</v>
      </c>
      <c r="H2508" s="99">
        <v>-0.16567728000000001</v>
      </c>
      <c r="I2508" s="217">
        <v>1.4034609999999999E-4</v>
      </c>
    </row>
    <row r="2509" spans="1:9" ht="33.75" customHeight="1" x14ac:dyDescent="0.2">
      <c r="A2509" s="94" t="s">
        <v>3613</v>
      </c>
      <c r="B2509" s="408" t="s">
        <v>4475</v>
      </c>
      <c r="C2509" s="111">
        <v>4.9465500500000002E-2</v>
      </c>
      <c r="D2509" s="4" t="s">
        <v>1093</v>
      </c>
      <c r="E2509" s="335">
        <v>10755</v>
      </c>
      <c r="F2509" s="385">
        <v>6.5181009999999999E-4</v>
      </c>
      <c r="G2509" s="4" t="s">
        <v>1093</v>
      </c>
      <c r="H2509" s="99">
        <v>-4.0744509999999998E-3</v>
      </c>
      <c r="I2509" s="217">
        <v>2.0114699999999999E-5</v>
      </c>
    </row>
    <row r="2510" spans="1:9" ht="22.5" customHeight="1" x14ac:dyDescent="0.2">
      <c r="A2510" s="94" t="s">
        <v>3614</v>
      </c>
      <c r="B2510" s="408" t="s">
        <v>6859</v>
      </c>
      <c r="C2510" s="111">
        <v>0.1210903093</v>
      </c>
      <c r="D2510" s="4" t="s">
        <v>1093</v>
      </c>
      <c r="E2510" s="335">
        <v>187337</v>
      </c>
      <c r="F2510" s="385">
        <v>1.1353617200000001E-2</v>
      </c>
      <c r="G2510" s="4" t="s">
        <v>1093</v>
      </c>
      <c r="H2510" s="99">
        <v>-1.2180524999999999E-2</v>
      </c>
      <c r="I2510" s="217">
        <v>1.0560241000000001E-3</v>
      </c>
    </row>
    <row r="2511" spans="1:9" ht="22.5" customHeight="1" x14ac:dyDescent="0.2">
      <c r="A2511" s="94" t="s">
        <v>3615</v>
      </c>
      <c r="B2511" s="408" t="s">
        <v>4476</v>
      </c>
      <c r="C2511" s="111">
        <v>3.3098883000000001E-3</v>
      </c>
      <c r="D2511" s="4" t="s">
        <v>1093</v>
      </c>
      <c r="E2511" s="335">
        <v>97674</v>
      </c>
      <c r="F2511" s="385">
        <v>5.9195632000000001E-3</v>
      </c>
      <c r="G2511" s="4" t="s">
        <v>1093</v>
      </c>
      <c r="H2511" s="99">
        <v>-0.16087628900000001</v>
      </c>
      <c r="I2511" s="217">
        <v>8.5606528000000005E-3</v>
      </c>
    </row>
    <row r="2512" spans="1:9" ht="33.75" x14ac:dyDescent="0.2">
      <c r="A2512" s="94" t="s">
        <v>3616</v>
      </c>
      <c r="B2512" s="408" t="s">
        <v>6860</v>
      </c>
      <c r="C2512" s="111">
        <v>0.23373750269999999</v>
      </c>
      <c r="D2512" s="4" t="s">
        <v>1093</v>
      </c>
      <c r="E2512" s="335">
        <v>48620</v>
      </c>
      <c r="F2512" s="385">
        <v>2.9466302000000001E-3</v>
      </c>
      <c r="G2512" s="4" t="s">
        <v>1093</v>
      </c>
      <c r="H2512" s="99">
        <v>-0.16169523099999999</v>
      </c>
      <c r="I2512" s="217">
        <v>4.2871836999999998E-3</v>
      </c>
    </row>
    <row r="2513" spans="1:9" ht="22.5" customHeight="1" x14ac:dyDescent="0.2">
      <c r="A2513" s="94" t="s">
        <v>3617</v>
      </c>
      <c r="B2513" s="408" t="s">
        <v>4477</v>
      </c>
      <c r="C2513" s="111">
        <v>-5.4636952000000003E-2</v>
      </c>
      <c r="D2513" s="4" t="s">
        <v>1093</v>
      </c>
      <c r="E2513" s="335">
        <v>993</v>
      </c>
      <c r="F2513" s="385">
        <v>6.0181099999999999E-5</v>
      </c>
      <c r="G2513" s="4" t="s">
        <v>1093</v>
      </c>
      <c r="H2513" s="99">
        <v>-0.24486691999999999</v>
      </c>
      <c r="I2513" s="217">
        <v>1.4720339999999999E-4</v>
      </c>
    </row>
    <row r="2514" spans="1:9" ht="22.5" customHeight="1" x14ac:dyDescent="0.2">
      <c r="A2514" s="94" t="s">
        <v>3618</v>
      </c>
      <c r="B2514" s="408" t="s">
        <v>6861</v>
      </c>
      <c r="C2514" s="111">
        <v>0.16321595890000001</v>
      </c>
      <c r="D2514" s="4" t="s">
        <v>1093</v>
      </c>
      <c r="E2514" s="335">
        <v>6923</v>
      </c>
      <c r="F2514" s="385">
        <v>4.1957060000000001E-4</v>
      </c>
      <c r="G2514" s="4" t="s">
        <v>1093</v>
      </c>
      <c r="H2514" s="99">
        <v>-0.10055865899999999</v>
      </c>
      <c r="I2514" s="217">
        <v>3.5383670000000003E-4</v>
      </c>
    </row>
    <row r="2515" spans="1:9" ht="22.5" customHeight="1" x14ac:dyDescent="0.2">
      <c r="A2515" s="94" t="s">
        <v>3619</v>
      </c>
      <c r="B2515" s="408" t="s">
        <v>4478</v>
      </c>
      <c r="C2515" s="111">
        <v>2.52193452E-2</v>
      </c>
      <c r="D2515" s="4" t="s">
        <v>1093</v>
      </c>
      <c r="E2515" s="335">
        <v>88771</v>
      </c>
      <c r="F2515" s="385">
        <v>5.3799941000000004E-3</v>
      </c>
      <c r="G2515" s="4" t="s">
        <v>1093</v>
      </c>
      <c r="H2515" s="99">
        <v>-7.3536010999999998E-2</v>
      </c>
      <c r="I2515" s="217">
        <v>3.2211022000000001E-3</v>
      </c>
    </row>
    <row r="2516" spans="1:9" ht="22.5" customHeight="1" x14ac:dyDescent="0.2">
      <c r="A2516" s="94" t="s">
        <v>3620</v>
      </c>
      <c r="B2516" s="408" t="s">
        <v>6862</v>
      </c>
      <c r="C2516" s="111">
        <v>-8.8435373999999997E-2</v>
      </c>
      <c r="D2516" s="4" t="s">
        <v>1093</v>
      </c>
      <c r="E2516" s="335">
        <v>207</v>
      </c>
      <c r="F2516" s="385">
        <v>1.25453E-5</v>
      </c>
      <c r="G2516" s="4" t="s">
        <v>1093</v>
      </c>
      <c r="H2516" s="99">
        <v>-0.22761194000000001</v>
      </c>
      <c r="I2516" s="217">
        <v>2.7886400000000001E-5</v>
      </c>
    </row>
    <row r="2517" spans="1:9" ht="22.5" x14ac:dyDescent="0.2">
      <c r="A2517" s="94" t="s">
        <v>3621</v>
      </c>
      <c r="B2517" s="408" t="s">
        <v>6863</v>
      </c>
      <c r="C2517" s="111">
        <v>3.7037037000000002E-2</v>
      </c>
      <c r="D2517" s="4" t="s">
        <v>1093</v>
      </c>
      <c r="E2517" s="335">
        <v>88</v>
      </c>
      <c r="F2517" s="385">
        <v>5.3332673999999997E-6</v>
      </c>
      <c r="G2517" s="4" t="s">
        <v>1093</v>
      </c>
      <c r="H2517" s="99">
        <v>-0.37142857099999999</v>
      </c>
      <c r="I2517" s="217">
        <v>2.3771999999999999E-5</v>
      </c>
    </row>
    <row r="2518" spans="1:9" ht="22.5" customHeight="1" x14ac:dyDescent="0.2">
      <c r="A2518" s="94" t="s">
        <v>3622</v>
      </c>
      <c r="B2518" s="408" t="s">
        <v>6864</v>
      </c>
      <c r="C2518" s="111">
        <v>0.1438356164</v>
      </c>
      <c r="D2518" s="4" t="s">
        <v>1093</v>
      </c>
      <c r="E2518" s="335">
        <v>115</v>
      </c>
      <c r="F2518" s="385">
        <v>6.9696108000000004E-6</v>
      </c>
      <c r="G2518" s="4" t="s">
        <v>1093</v>
      </c>
      <c r="H2518" s="99">
        <v>-0.311377246</v>
      </c>
      <c r="I2518" s="217">
        <v>2.3771999999999999E-5</v>
      </c>
    </row>
    <row r="2519" spans="1:9" ht="22.5" customHeight="1" x14ac:dyDescent="0.2">
      <c r="A2519" s="94" t="s">
        <v>3623</v>
      </c>
      <c r="B2519" s="408" t="s">
        <v>6865</v>
      </c>
      <c r="C2519" s="111">
        <v>1.47058824E-2</v>
      </c>
      <c r="D2519" s="4" t="s">
        <v>1093</v>
      </c>
      <c r="E2519" s="335">
        <v>110</v>
      </c>
      <c r="F2519" s="385">
        <v>6.6665842000000001E-6</v>
      </c>
      <c r="G2519" s="4" t="s">
        <v>1093</v>
      </c>
      <c r="H2519" s="99">
        <v>-0.20289855100000001</v>
      </c>
      <c r="I2519" s="217">
        <v>1.28003E-5</v>
      </c>
    </row>
    <row r="2520" spans="1:9" ht="22.5" customHeight="1" x14ac:dyDescent="0.2">
      <c r="A2520" s="94" t="s">
        <v>3624</v>
      </c>
      <c r="B2520" s="408" t="s">
        <v>4480</v>
      </c>
      <c r="C2520" s="111">
        <v>-2.2604952000000001E-2</v>
      </c>
      <c r="D2520" s="4" t="s">
        <v>1093</v>
      </c>
      <c r="E2520" s="335">
        <v>1473</v>
      </c>
      <c r="F2520" s="385">
        <v>8.9271599999999994E-5</v>
      </c>
      <c r="G2520" s="4" t="s">
        <v>1093</v>
      </c>
      <c r="H2520" s="99">
        <v>-0.18887665200000001</v>
      </c>
      <c r="I2520" s="217">
        <v>1.568036E-4</v>
      </c>
    </row>
    <row r="2521" spans="1:9" ht="22.5" x14ac:dyDescent="0.2">
      <c r="A2521" s="94" t="s">
        <v>3625</v>
      </c>
      <c r="B2521" s="408" t="s">
        <v>6866</v>
      </c>
      <c r="C2521" s="111">
        <v>-1.727542E-2</v>
      </c>
      <c r="D2521" s="4" t="s">
        <v>1093</v>
      </c>
      <c r="E2521" s="335">
        <v>1505</v>
      </c>
      <c r="F2521" s="385">
        <v>9.1211000000000005E-5</v>
      </c>
      <c r="G2521" s="4" t="s">
        <v>1093</v>
      </c>
      <c r="H2521" s="99">
        <v>-0.244098443</v>
      </c>
      <c r="I2521" s="217">
        <v>2.2217649999999999E-4</v>
      </c>
    </row>
    <row r="2522" spans="1:9" ht="22.5" customHeight="1" x14ac:dyDescent="0.2">
      <c r="A2522" s="94" t="s">
        <v>3626</v>
      </c>
      <c r="B2522" s="408" t="s">
        <v>6867</v>
      </c>
      <c r="C2522" s="111">
        <v>-4.0236052000000001E-2</v>
      </c>
      <c r="D2522" s="4" t="s">
        <v>1093</v>
      </c>
      <c r="E2522" s="335">
        <v>1367</v>
      </c>
      <c r="F2522" s="385">
        <v>8.2847499999999996E-5</v>
      </c>
      <c r="G2522" s="4" t="s">
        <v>1093</v>
      </c>
      <c r="H2522" s="99">
        <v>-0.23588597</v>
      </c>
      <c r="I2522" s="217">
        <v>1.9291870000000001E-4</v>
      </c>
    </row>
    <row r="2523" spans="1:9" ht="22.5" customHeight="1" x14ac:dyDescent="0.2">
      <c r="A2523" s="94" t="s">
        <v>3627</v>
      </c>
      <c r="B2523" s="408" t="s">
        <v>6868</v>
      </c>
      <c r="C2523" s="111">
        <v>-9.8739495999999996E-2</v>
      </c>
      <c r="D2523" s="4" t="s">
        <v>1093</v>
      </c>
      <c r="E2523" s="335">
        <v>666</v>
      </c>
      <c r="F2523" s="385">
        <v>4.03631E-5</v>
      </c>
      <c r="G2523" s="4" t="s">
        <v>1093</v>
      </c>
      <c r="H2523" s="99">
        <v>-0.223776224</v>
      </c>
      <c r="I2523" s="217">
        <v>8.7773400000000002E-5</v>
      </c>
    </row>
    <row r="2524" spans="1:9" ht="22.5" customHeight="1" x14ac:dyDescent="0.2">
      <c r="A2524" s="94" t="s">
        <v>3628</v>
      </c>
      <c r="B2524" s="408" t="s">
        <v>4481</v>
      </c>
      <c r="C2524" s="111">
        <v>-3.1802120000000003E-2</v>
      </c>
      <c r="D2524" s="4" t="s">
        <v>1093</v>
      </c>
      <c r="E2524" s="335">
        <v>269</v>
      </c>
      <c r="F2524" s="385">
        <v>1.6302799999999999E-5</v>
      </c>
      <c r="G2524" s="4" t="s">
        <v>1093</v>
      </c>
      <c r="H2524" s="99">
        <v>-1.8248174999999998E-2</v>
      </c>
      <c r="I2524" s="217">
        <v>2.2857664999999998E-6</v>
      </c>
    </row>
    <row r="2525" spans="1:9" ht="22.5" customHeight="1" x14ac:dyDescent="0.2">
      <c r="A2525" s="94" t="s">
        <v>3629</v>
      </c>
      <c r="B2525" s="408" t="s">
        <v>6869</v>
      </c>
      <c r="C2525" s="111">
        <v>-0.428571429</v>
      </c>
      <c r="D2525" s="4" t="s">
        <v>1093</v>
      </c>
      <c r="E2525" s="335" t="s">
        <v>6906</v>
      </c>
      <c r="F2525" s="385">
        <v>2.4242125E-7</v>
      </c>
      <c r="G2525" s="4" t="s">
        <v>1093</v>
      </c>
      <c r="H2525" s="99">
        <v>0</v>
      </c>
      <c r="I2525" s="217">
        <v>0</v>
      </c>
    </row>
    <row r="2526" spans="1:9" ht="22.5" customHeight="1" x14ac:dyDescent="0.2">
      <c r="A2526" s="94" t="s">
        <v>3630</v>
      </c>
      <c r="B2526" s="408" t="s">
        <v>6870</v>
      </c>
      <c r="C2526" s="111">
        <v>-8.3333332999999996E-2</v>
      </c>
      <c r="D2526" s="4" t="s">
        <v>1093</v>
      </c>
      <c r="E2526" s="335" t="s">
        <v>6906</v>
      </c>
      <c r="F2526" s="385">
        <v>2.4242125E-7</v>
      </c>
      <c r="G2526" s="4" t="s">
        <v>1093</v>
      </c>
      <c r="H2526" s="99">
        <v>-0.63636363600000001</v>
      </c>
      <c r="I2526" s="217">
        <v>3.2000730999999999E-6</v>
      </c>
    </row>
    <row r="2527" spans="1:9" ht="22.5" customHeight="1" x14ac:dyDescent="0.2">
      <c r="A2527" s="94" t="s">
        <v>3631</v>
      </c>
      <c r="B2527" s="408" t="s">
        <v>6871</v>
      </c>
      <c r="C2527" s="111">
        <v>0.16666666669999999</v>
      </c>
      <c r="D2527" s="4" t="s">
        <v>1093</v>
      </c>
      <c r="E2527" s="335" t="s">
        <v>6906</v>
      </c>
      <c r="F2527" s="385">
        <v>6.0605310999999996E-8</v>
      </c>
      <c r="G2527" s="4" t="s">
        <v>1093</v>
      </c>
      <c r="H2527" s="99">
        <v>-0.85714285700000004</v>
      </c>
      <c r="I2527" s="217">
        <v>2.7429197999999999E-6</v>
      </c>
    </row>
    <row r="2528" spans="1:9" ht="22.5" customHeight="1" x14ac:dyDescent="0.2">
      <c r="A2528" s="94" t="s">
        <v>3632</v>
      </c>
      <c r="B2528" s="408" t="s">
        <v>6872</v>
      </c>
      <c r="C2528" s="111">
        <v>0.5</v>
      </c>
      <c r="D2528" s="4" t="s">
        <v>1093</v>
      </c>
      <c r="E2528" s="335" t="s">
        <v>6906</v>
      </c>
      <c r="F2528" s="385">
        <v>1.8181593E-7</v>
      </c>
      <c r="G2528" s="4" t="s">
        <v>1093</v>
      </c>
      <c r="H2528" s="99">
        <v>0</v>
      </c>
      <c r="I2528" s="217">
        <v>0</v>
      </c>
    </row>
    <row r="2529" spans="1:9" ht="22.5" customHeight="1" x14ac:dyDescent="0.2">
      <c r="A2529" s="94" t="s">
        <v>3633</v>
      </c>
      <c r="B2529" s="408" t="s">
        <v>6873</v>
      </c>
      <c r="C2529" s="111">
        <v>-6.5661047E-2</v>
      </c>
      <c r="D2529" s="4" t="s">
        <v>1093</v>
      </c>
      <c r="E2529" s="335">
        <v>1006</v>
      </c>
      <c r="F2529" s="385">
        <v>6.0968899999999998E-5</v>
      </c>
      <c r="G2529" s="4" t="s">
        <v>1093</v>
      </c>
      <c r="H2529" s="99">
        <v>-4.4634378000000002E-2</v>
      </c>
      <c r="I2529" s="217">
        <v>2.1486200000000001E-5</v>
      </c>
    </row>
    <row r="2530" spans="1:9" ht="22.5" x14ac:dyDescent="0.2">
      <c r="A2530" s="94" t="s">
        <v>3634</v>
      </c>
      <c r="B2530" s="408" t="s">
        <v>6874</v>
      </c>
      <c r="C2530" s="111">
        <v>9.3574547999999997E-3</v>
      </c>
      <c r="D2530" s="4" t="s">
        <v>1093</v>
      </c>
      <c r="E2530" s="335">
        <v>1482</v>
      </c>
      <c r="F2530" s="385">
        <v>8.9817100000000004E-5</v>
      </c>
      <c r="G2530" s="4" t="s">
        <v>1093</v>
      </c>
      <c r="H2530" s="99">
        <v>-8.4054387999999994E-2</v>
      </c>
      <c r="I2530" s="217">
        <v>6.2172800000000002E-5</v>
      </c>
    </row>
    <row r="2531" spans="1:9" ht="22.5" x14ac:dyDescent="0.2">
      <c r="A2531" s="94" t="s">
        <v>3635</v>
      </c>
      <c r="B2531" s="408" t="s">
        <v>6875</v>
      </c>
      <c r="C2531" s="111">
        <v>7.5208913599999996E-2</v>
      </c>
      <c r="D2531" s="4" t="s">
        <v>1093</v>
      </c>
      <c r="E2531" s="335">
        <v>1675</v>
      </c>
      <c r="F2531" s="385">
        <v>1.015139E-4</v>
      </c>
      <c r="G2531" s="4" t="s">
        <v>1093</v>
      </c>
      <c r="H2531" s="99">
        <v>-0.132124352</v>
      </c>
      <c r="I2531" s="217">
        <v>1.1657410000000001E-4</v>
      </c>
    </row>
    <row r="2532" spans="1:9" ht="22.5" x14ac:dyDescent="0.2">
      <c r="A2532" s="94" t="s">
        <v>3636</v>
      </c>
      <c r="B2532" s="408" t="s">
        <v>6876</v>
      </c>
      <c r="C2532" s="111">
        <v>1.7382413100000001E-2</v>
      </c>
      <c r="D2532" s="4" t="s">
        <v>1093</v>
      </c>
      <c r="E2532" s="335">
        <v>1752</v>
      </c>
      <c r="F2532" s="385">
        <v>1.061805E-4</v>
      </c>
      <c r="G2532" s="4" t="s">
        <v>1093</v>
      </c>
      <c r="H2532" s="99">
        <v>-0.11959799</v>
      </c>
      <c r="I2532" s="217">
        <v>1.088025E-4</v>
      </c>
    </row>
    <row r="2533" spans="1:9" x14ac:dyDescent="0.2">
      <c r="A2533" s="94" t="s">
        <v>3637</v>
      </c>
      <c r="B2533" s="408" t="s">
        <v>6877</v>
      </c>
      <c r="C2533" s="111">
        <v>4.1126508700000002E-2</v>
      </c>
      <c r="D2533" s="4" t="s">
        <v>1093</v>
      </c>
      <c r="E2533" s="335">
        <v>2171</v>
      </c>
      <c r="F2533" s="385">
        <v>1.315741E-4</v>
      </c>
      <c r="G2533" s="4" t="s">
        <v>1093</v>
      </c>
      <c r="H2533" s="99">
        <v>-6.7840275000000005E-2</v>
      </c>
      <c r="I2533" s="217">
        <v>7.2230200000000005E-5</v>
      </c>
    </row>
    <row r="2534" spans="1:9" x14ac:dyDescent="0.2">
      <c r="A2534" s="94" t="s">
        <v>3638</v>
      </c>
      <c r="B2534" s="408" t="s">
        <v>6878</v>
      </c>
      <c r="C2534" s="111">
        <v>4.0776699E-2</v>
      </c>
      <c r="D2534" s="4" t="s">
        <v>1093</v>
      </c>
      <c r="E2534" s="335">
        <v>1439</v>
      </c>
      <c r="F2534" s="385">
        <v>8.7211000000000002E-5</v>
      </c>
      <c r="G2534" s="4" t="s">
        <v>1093</v>
      </c>
      <c r="H2534" s="99">
        <v>-0.105099502</v>
      </c>
      <c r="I2534" s="217">
        <v>7.7258900000000007E-5</v>
      </c>
    </row>
    <row r="2535" spans="1:9" x14ac:dyDescent="0.2">
      <c r="A2535" s="94" t="s">
        <v>3639</v>
      </c>
      <c r="B2535" s="408" t="s">
        <v>6879</v>
      </c>
      <c r="C2535" s="111">
        <v>0.1530973451</v>
      </c>
      <c r="D2535" s="4" t="s">
        <v>1093</v>
      </c>
      <c r="E2535" s="335">
        <v>1088</v>
      </c>
      <c r="F2535" s="385">
        <v>6.5938600000000006E-5</v>
      </c>
      <c r="G2535" s="4" t="s">
        <v>1093</v>
      </c>
      <c r="H2535" s="99">
        <v>-0.16500383699999999</v>
      </c>
      <c r="I2535" s="217">
        <v>9.8288000000000005E-5</v>
      </c>
    </row>
    <row r="2536" spans="1:9" x14ac:dyDescent="0.2">
      <c r="A2536" s="94" t="s">
        <v>3640</v>
      </c>
      <c r="B2536" s="408" t="s">
        <v>6880</v>
      </c>
      <c r="C2536" s="111">
        <v>7.8994614000000005E-2</v>
      </c>
      <c r="D2536" s="4" t="s">
        <v>1093</v>
      </c>
      <c r="E2536" s="335">
        <v>538</v>
      </c>
      <c r="F2536" s="385">
        <v>3.2605699999999999E-5</v>
      </c>
      <c r="G2536" s="4" t="s">
        <v>1093</v>
      </c>
      <c r="H2536" s="99">
        <v>-0.104825291</v>
      </c>
      <c r="I2536" s="217">
        <v>2.88007E-5</v>
      </c>
    </row>
    <row r="2537" spans="1:9" x14ac:dyDescent="0.2">
      <c r="A2537" s="94" t="s">
        <v>3641</v>
      </c>
      <c r="B2537" s="408" t="s">
        <v>6881</v>
      </c>
      <c r="C2537" s="111">
        <v>-0.44827586200000002</v>
      </c>
      <c r="D2537" s="4" t="s">
        <v>1093</v>
      </c>
      <c r="E2537" s="335">
        <v>17</v>
      </c>
      <c r="F2537" s="385">
        <v>1.0302903000000001E-6</v>
      </c>
      <c r="G2537" s="4" t="s">
        <v>1093</v>
      </c>
      <c r="H2537" s="99">
        <v>6.25E-2</v>
      </c>
      <c r="I2537" s="217">
        <v>-4.5715329999999999E-7</v>
      </c>
    </row>
    <row r="2538" spans="1:9" x14ac:dyDescent="0.2">
      <c r="A2538" s="94" t="s">
        <v>3642</v>
      </c>
      <c r="B2538" s="408" t="s">
        <v>6882</v>
      </c>
      <c r="C2538" s="111">
        <v>0.31088082900000003</v>
      </c>
      <c r="D2538" s="4" t="s">
        <v>1093</v>
      </c>
      <c r="E2538" s="335">
        <v>201</v>
      </c>
      <c r="F2538" s="385">
        <v>1.2181700000000001E-5</v>
      </c>
      <c r="G2538" s="4" t="s">
        <v>1093</v>
      </c>
      <c r="H2538" s="99">
        <v>-0.20553359700000001</v>
      </c>
      <c r="I2538" s="217">
        <v>2.3771999999999999E-5</v>
      </c>
    </row>
    <row r="2539" spans="1:9" x14ac:dyDescent="0.2">
      <c r="A2539" s="94" t="s">
        <v>3643</v>
      </c>
      <c r="B2539" s="408" t="s">
        <v>6883</v>
      </c>
      <c r="C2539" s="111">
        <v>7.6923076899999998E-2</v>
      </c>
      <c r="D2539" s="4" t="s">
        <v>1093</v>
      </c>
      <c r="E2539" s="335">
        <v>332</v>
      </c>
      <c r="F2539" s="385">
        <v>2.0120999999999999E-5</v>
      </c>
      <c r="G2539" s="4" t="s">
        <v>1093</v>
      </c>
      <c r="H2539" s="99">
        <v>-0.258928571</v>
      </c>
      <c r="I2539" s="217">
        <v>5.3029799999999998E-5</v>
      </c>
    </row>
    <row r="2540" spans="1:9" x14ac:dyDescent="0.2">
      <c r="A2540" s="94" t="s">
        <v>3644</v>
      </c>
      <c r="B2540" s="408" t="s">
        <v>6884</v>
      </c>
      <c r="C2540" s="111">
        <v>-1.6025641E-2</v>
      </c>
      <c r="D2540" s="4" t="s">
        <v>1093</v>
      </c>
      <c r="E2540" s="335">
        <v>554</v>
      </c>
      <c r="F2540" s="385">
        <v>3.3575299999999997E-5</v>
      </c>
      <c r="G2540" s="4" t="s">
        <v>1093</v>
      </c>
      <c r="H2540" s="99">
        <v>-9.771987E-2</v>
      </c>
      <c r="I2540" s="217">
        <v>2.7429200000000002E-5</v>
      </c>
    </row>
    <row r="2541" spans="1:9" x14ac:dyDescent="0.2">
      <c r="A2541" s="94" t="s">
        <v>3645</v>
      </c>
      <c r="B2541" s="408" t="s">
        <v>6885</v>
      </c>
      <c r="C2541" s="111">
        <v>0.5</v>
      </c>
      <c r="D2541" s="4" t="s">
        <v>1093</v>
      </c>
      <c r="E2541" s="335" t="s">
        <v>1142</v>
      </c>
      <c r="F2541" s="385" t="s">
        <v>1142</v>
      </c>
      <c r="G2541" s="4" t="s">
        <v>1093</v>
      </c>
      <c r="H2541" s="99" t="s">
        <v>1142</v>
      </c>
      <c r="I2541" s="217" t="s">
        <v>1142</v>
      </c>
    </row>
    <row r="2542" spans="1:9" x14ac:dyDescent="0.2">
      <c r="A2542" s="94" t="s">
        <v>3646</v>
      </c>
      <c r="B2542" s="408" t="s">
        <v>6886</v>
      </c>
      <c r="C2542" s="111">
        <v>-0.1</v>
      </c>
      <c r="D2542" s="4" t="s">
        <v>1093</v>
      </c>
      <c r="E2542" s="335">
        <v>14</v>
      </c>
      <c r="F2542" s="385">
        <v>8.4847435999999996E-7</v>
      </c>
      <c r="G2542" s="4" t="s">
        <v>1093</v>
      </c>
      <c r="H2542" s="99">
        <v>-0.222222222</v>
      </c>
      <c r="I2542" s="217">
        <v>1.8286132E-6</v>
      </c>
    </row>
    <row r="2543" spans="1:9" x14ac:dyDescent="0.2">
      <c r="A2543" s="94" t="s">
        <v>3647</v>
      </c>
      <c r="B2543" s="408" t="s">
        <v>6887</v>
      </c>
      <c r="C2543" s="111">
        <v>0.45</v>
      </c>
      <c r="D2543" s="4" t="s">
        <v>1093</v>
      </c>
      <c r="E2543" s="335">
        <v>12</v>
      </c>
      <c r="F2543" s="385">
        <v>7.2726373999999998E-7</v>
      </c>
      <c r="G2543" s="4" t="s">
        <v>1093</v>
      </c>
      <c r="H2543" s="99">
        <v>-0.58620689699999995</v>
      </c>
      <c r="I2543" s="217">
        <v>7.7716061999999999E-6</v>
      </c>
    </row>
    <row r="2544" spans="1:9" x14ac:dyDescent="0.2">
      <c r="A2544" s="94" t="s">
        <v>3648</v>
      </c>
      <c r="B2544" s="408" t="s">
        <v>6888</v>
      </c>
      <c r="C2544" s="111">
        <v>-0.20588235299999999</v>
      </c>
      <c r="D2544" s="4" t="s">
        <v>1093</v>
      </c>
      <c r="E2544" s="335">
        <v>15</v>
      </c>
      <c r="F2544" s="385">
        <v>9.0907966999999995E-7</v>
      </c>
      <c r="G2544" s="4" t="s">
        <v>1093</v>
      </c>
      <c r="H2544" s="99">
        <v>-0.44444444399999999</v>
      </c>
      <c r="I2544" s="217">
        <v>5.4858396999999997E-6</v>
      </c>
    </row>
    <row r="2545" spans="1:9" x14ac:dyDescent="0.2">
      <c r="A2545" s="94" t="s">
        <v>3649</v>
      </c>
      <c r="B2545" s="408" t="s">
        <v>6889</v>
      </c>
      <c r="C2545" s="111">
        <v>0.5</v>
      </c>
      <c r="D2545" s="4" t="s">
        <v>1093</v>
      </c>
      <c r="E2545" s="335" t="s">
        <v>6906</v>
      </c>
      <c r="F2545" s="385">
        <v>2.4242125E-7</v>
      </c>
      <c r="G2545" s="4" t="s">
        <v>1093</v>
      </c>
      <c r="H2545" s="99">
        <v>-0.33333333300000001</v>
      </c>
      <c r="I2545" s="217">
        <v>9.1430661000000002E-7</v>
      </c>
    </row>
    <row r="2546" spans="1:9" x14ac:dyDescent="0.2">
      <c r="A2546" s="94" t="s">
        <v>3650</v>
      </c>
      <c r="B2546" s="408" t="s">
        <v>6890</v>
      </c>
      <c r="C2546" s="111">
        <v>0.25</v>
      </c>
      <c r="D2546" s="4" t="s">
        <v>1093</v>
      </c>
      <c r="E2546" s="335">
        <v>12</v>
      </c>
      <c r="F2546" s="385">
        <v>7.2726373999999998E-7</v>
      </c>
      <c r="G2546" s="4" t="s">
        <v>1093</v>
      </c>
      <c r="H2546" s="99">
        <v>-0.52</v>
      </c>
      <c r="I2546" s="217">
        <v>5.9429929999999997E-6</v>
      </c>
    </row>
    <row r="2547" spans="1:9" x14ac:dyDescent="0.2">
      <c r="A2547" s="94" t="s">
        <v>3651</v>
      </c>
      <c r="B2547" s="408" t="s">
        <v>6891</v>
      </c>
      <c r="C2547" s="111">
        <v>0.13043478259999999</v>
      </c>
      <c r="D2547" s="4" t="s">
        <v>1093</v>
      </c>
      <c r="E2547" s="335">
        <v>55</v>
      </c>
      <c r="F2547" s="385">
        <v>3.3332921000000001E-6</v>
      </c>
      <c r="G2547" s="4" t="s">
        <v>1093</v>
      </c>
      <c r="H2547" s="99">
        <v>5.7692307700000001E-2</v>
      </c>
      <c r="I2547" s="217">
        <v>-1.3714600000000001E-6</v>
      </c>
    </row>
    <row r="2548" spans="1:9" x14ac:dyDescent="0.2">
      <c r="A2548" s="94" t="s">
        <v>3652</v>
      </c>
      <c r="B2548" s="408" t="s">
        <v>6892</v>
      </c>
      <c r="C2548" s="111">
        <v>2.9411764699999999E-2</v>
      </c>
      <c r="D2548" s="4" t="s">
        <v>1093</v>
      </c>
      <c r="E2548" s="335">
        <v>233</v>
      </c>
      <c r="F2548" s="385">
        <v>1.4121000000000001E-5</v>
      </c>
      <c r="G2548" s="4" t="s">
        <v>1093</v>
      </c>
      <c r="H2548" s="99">
        <v>-0.26031746</v>
      </c>
      <c r="I2548" s="217">
        <v>3.7486600000000001E-5</v>
      </c>
    </row>
    <row r="2549" spans="1:9" x14ac:dyDescent="0.2">
      <c r="A2549" s="94" t="s">
        <v>3653</v>
      </c>
      <c r="B2549" s="408" t="s">
        <v>6893</v>
      </c>
      <c r="C2549" s="111">
        <v>-0.2</v>
      </c>
      <c r="D2549" s="4" t="s">
        <v>1093</v>
      </c>
      <c r="E2549" s="335" t="s">
        <v>6906</v>
      </c>
      <c r="F2549" s="385">
        <v>4.8484248999999997E-7</v>
      </c>
      <c r="G2549" s="4" t="s">
        <v>1093</v>
      </c>
      <c r="H2549" s="99">
        <v>1</v>
      </c>
      <c r="I2549" s="217">
        <v>-1.8286130000000001E-6</v>
      </c>
    </row>
    <row r="2550" spans="1:9" x14ac:dyDescent="0.2">
      <c r="A2550" s="94" t="s">
        <v>3654</v>
      </c>
      <c r="B2550" s="408" t="s">
        <v>6894</v>
      </c>
      <c r="C2550" s="111">
        <v>-0.19047618999999999</v>
      </c>
      <c r="D2550" s="4" t="s">
        <v>1093</v>
      </c>
      <c r="E2550" s="335">
        <v>21</v>
      </c>
      <c r="F2550" s="385">
        <v>1.2727114999999999E-6</v>
      </c>
      <c r="G2550" s="4" t="s">
        <v>1093</v>
      </c>
      <c r="H2550" s="99">
        <v>0.23529411759999999</v>
      </c>
      <c r="I2550" s="217">
        <v>-1.8286130000000001E-6</v>
      </c>
    </row>
    <row r="2551" spans="1:9" x14ac:dyDescent="0.2">
      <c r="A2551" s="94" t="s">
        <v>3655</v>
      </c>
      <c r="B2551" s="408" t="s">
        <v>6895</v>
      </c>
      <c r="C2551" s="111">
        <v>0.31578947369999999</v>
      </c>
      <c r="D2551" s="4" t="s">
        <v>1093</v>
      </c>
      <c r="E2551" s="335">
        <v>101</v>
      </c>
      <c r="F2551" s="385">
        <v>6.1211363999999996E-6</v>
      </c>
      <c r="G2551" s="4" t="s">
        <v>1093</v>
      </c>
      <c r="H2551" s="99">
        <v>0.01</v>
      </c>
      <c r="I2551" s="217">
        <v>-4.5715329999999999E-7</v>
      </c>
    </row>
    <row r="2552" spans="1:9" x14ac:dyDescent="0.2">
      <c r="A2552" s="94" t="s">
        <v>3656</v>
      </c>
      <c r="B2552" s="408" t="s">
        <v>6896</v>
      </c>
      <c r="C2552" s="111">
        <v>-0.108504399</v>
      </c>
      <c r="D2552" s="4" t="s">
        <v>1093</v>
      </c>
      <c r="E2552" s="335">
        <v>249</v>
      </c>
      <c r="F2552" s="385">
        <v>1.5090699999999999E-5</v>
      </c>
      <c r="G2552" s="4" t="s">
        <v>1093</v>
      </c>
      <c r="H2552" s="99">
        <v>-0.180921053</v>
      </c>
      <c r="I2552" s="217">
        <v>2.5143400000000001E-5</v>
      </c>
    </row>
    <row r="2553" spans="1:9" x14ac:dyDescent="0.2">
      <c r="A2553" s="94" t="s">
        <v>3657</v>
      </c>
      <c r="B2553" s="408" t="s">
        <v>6897</v>
      </c>
      <c r="C2553" s="111">
        <v>-3.5211270000000002E-3</v>
      </c>
      <c r="D2553" s="4" t="s">
        <v>1093</v>
      </c>
      <c r="E2553" s="335">
        <v>234</v>
      </c>
      <c r="F2553" s="385">
        <v>1.41816E-5</v>
      </c>
      <c r="G2553" s="4" t="s">
        <v>1093</v>
      </c>
      <c r="H2553" s="99">
        <v>-0.173144876</v>
      </c>
      <c r="I2553" s="217">
        <v>2.24005E-5</v>
      </c>
    </row>
    <row r="2554" spans="1:9" x14ac:dyDescent="0.2">
      <c r="A2554" s="94" t="s">
        <v>3658</v>
      </c>
      <c r="B2554" s="408" t="s">
        <v>6898</v>
      </c>
      <c r="C2554" s="111">
        <v>4.6535154299999999E-2</v>
      </c>
      <c r="D2554" s="4" t="s">
        <v>1093</v>
      </c>
      <c r="E2554" s="335">
        <v>1517</v>
      </c>
      <c r="F2554" s="385">
        <v>9.1938299999999994E-5</v>
      </c>
      <c r="G2554" s="4" t="s">
        <v>1093</v>
      </c>
      <c r="H2554" s="99">
        <v>-0.26679555300000002</v>
      </c>
      <c r="I2554" s="217">
        <v>2.5234859999999999E-4</v>
      </c>
    </row>
    <row r="2555" spans="1:9" ht="22.5" customHeight="1" x14ac:dyDescent="0.2">
      <c r="A2555" s="94" t="s">
        <v>3659</v>
      </c>
      <c r="B2555" s="408" t="s">
        <v>6899</v>
      </c>
      <c r="C2555" s="111">
        <v>0.1010928962</v>
      </c>
      <c r="D2555" s="4" t="s">
        <v>1093</v>
      </c>
      <c r="E2555" s="335">
        <v>510</v>
      </c>
      <c r="F2555" s="385">
        <v>3.0908699999999998E-5</v>
      </c>
      <c r="G2555" s="4" t="s">
        <v>1093</v>
      </c>
      <c r="H2555" s="99">
        <v>-0.36724565799999997</v>
      </c>
      <c r="I2555" s="217">
        <v>1.3531740000000001E-4</v>
      </c>
    </row>
    <row r="2556" spans="1:9" ht="22.5" customHeight="1" x14ac:dyDescent="0.2">
      <c r="A2556" s="94" t="s">
        <v>3660</v>
      </c>
      <c r="B2556" s="408" t="s">
        <v>6900</v>
      </c>
      <c r="C2556" s="111">
        <v>-2.2842640000000001E-2</v>
      </c>
      <c r="D2556" s="4" t="s">
        <v>1093</v>
      </c>
      <c r="E2556" s="335">
        <v>284</v>
      </c>
      <c r="F2556" s="385">
        <v>1.72119E-5</v>
      </c>
      <c r="G2556" s="4" t="s">
        <v>1093</v>
      </c>
      <c r="H2556" s="99">
        <v>-0.26233766200000003</v>
      </c>
      <c r="I2556" s="217">
        <v>4.6172499999999999E-5</v>
      </c>
    </row>
    <row r="2557" spans="1:9" x14ac:dyDescent="0.2">
      <c r="A2557" s="94" t="s">
        <v>3661</v>
      </c>
      <c r="B2557" s="408" t="s">
        <v>6901</v>
      </c>
      <c r="C2557" s="111" t="s">
        <v>1142</v>
      </c>
      <c r="D2557" s="4" t="s">
        <v>1093</v>
      </c>
      <c r="E2557" s="335" t="s">
        <v>1142</v>
      </c>
      <c r="F2557" s="385" t="s">
        <v>1142</v>
      </c>
      <c r="G2557" s="4" t="s">
        <v>1093</v>
      </c>
      <c r="H2557" s="99" t="s">
        <v>1142</v>
      </c>
      <c r="I2557" s="217" t="s">
        <v>1142</v>
      </c>
    </row>
    <row r="2558" spans="1:9" ht="22.5" x14ac:dyDescent="0.2">
      <c r="A2558" s="94" t="s">
        <v>3662</v>
      </c>
      <c r="B2558" s="408" t="s">
        <v>6902</v>
      </c>
      <c r="C2558" s="111">
        <v>-0.33333333300000001</v>
      </c>
      <c r="D2558" s="4" t="s">
        <v>1093</v>
      </c>
      <c r="E2558" s="335">
        <v>28</v>
      </c>
      <c r="F2558" s="385">
        <v>1.6969487000000001E-6</v>
      </c>
      <c r="G2558" s="4" t="s">
        <v>1093</v>
      </c>
      <c r="H2558" s="99">
        <v>7.6923076899999998E-2</v>
      </c>
      <c r="I2558" s="217">
        <v>-9.1430659999999999E-7</v>
      </c>
    </row>
    <row r="2559" spans="1:9" ht="22.5" x14ac:dyDescent="0.2">
      <c r="A2559" s="94" t="s">
        <v>3663</v>
      </c>
      <c r="B2559" s="408" t="s">
        <v>6903</v>
      </c>
      <c r="C2559" s="111">
        <v>-0.10714285699999999</v>
      </c>
      <c r="D2559" s="4" t="s">
        <v>1093</v>
      </c>
      <c r="E2559" s="335">
        <v>326</v>
      </c>
      <c r="F2559" s="385">
        <v>1.9757300000000001E-5</v>
      </c>
      <c r="G2559" s="4" t="s">
        <v>1093</v>
      </c>
      <c r="H2559" s="99">
        <v>8.6666666700000006E-2</v>
      </c>
      <c r="I2559" s="217">
        <v>-1.1885999999999999E-5</v>
      </c>
    </row>
    <row r="2560" spans="1:9" ht="22.5" x14ac:dyDescent="0.2">
      <c r="A2560" s="94" t="s">
        <v>3664</v>
      </c>
      <c r="B2560" s="408" t="s">
        <v>6904</v>
      </c>
      <c r="C2560" s="111">
        <v>0.1135646688</v>
      </c>
      <c r="D2560" s="4" t="s">
        <v>1093</v>
      </c>
      <c r="E2560" s="335">
        <v>287</v>
      </c>
      <c r="F2560" s="385">
        <v>1.7393699999999999E-5</v>
      </c>
      <c r="G2560" s="4" t="s">
        <v>1093</v>
      </c>
      <c r="H2560" s="99">
        <v>-0.186968839</v>
      </c>
      <c r="I2560" s="217">
        <v>3.0172099999999999E-5</v>
      </c>
    </row>
    <row r="2561" spans="1:9" ht="22.5" customHeight="1" x14ac:dyDescent="0.2">
      <c r="A2561" s="94" t="s">
        <v>3665</v>
      </c>
      <c r="B2561" s="408" t="s">
        <v>6905</v>
      </c>
      <c r="C2561" s="111">
        <v>0</v>
      </c>
      <c r="D2561" s="4" t="s">
        <v>1093</v>
      </c>
      <c r="E2561" s="335">
        <v>1316</v>
      </c>
      <c r="F2561" s="385">
        <v>7.9756600000000001E-5</v>
      </c>
      <c r="G2561" s="4" t="s">
        <v>1093</v>
      </c>
      <c r="H2561" s="99">
        <v>-4.5385779999999997E-3</v>
      </c>
      <c r="I2561" s="217">
        <v>2.7429197999999999E-6</v>
      </c>
    </row>
    <row r="2562" spans="1:9" ht="22.5" customHeight="1" x14ac:dyDescent="0.2">
      <c r="A2562" s="94" t="s">
        <v>3666</v>
      </c>
      <c r="B2562" s="408" t="s">
        <v>4491</v>
      </c>
      <c r="C2562" s="111">
        <v>-7.1323744999999994E-2</v>
      </c>
      <c r="D2562" s="4" t="s">
        <v>1093</v>
      </c>
      <c r="E2562" s="335">
        <v>3013</v>
      </c>
      <c r="F2562" s="385">
        <v>1.8260379999999999E-4</v>
      </c>
      <c r="G2562" s="4" t="s">
        <v>1093</v>
      </c>
      <c r="H2562" s="99">
        <v>-4.7724399000000001E-2</v>
      </c>
      <c r="I2562" s="217">
        <v>6.9030100000000002E-5</v>
      </c>
    </row>
    <row r="2563" spans="1:9" ht="23.25" customHeight="1" thickBot="1" x14ac:dyDescent="0.25">
      <c r="A2563" s="94" t="s">
        <v>3667</v>
      </c>
      <c r="B2563" s="408" t="s">
        <v>4492</v>
      </c>
      <c r="C2563" s="111">
        <v>-0.11604938300000001</v>
      </c>
      <c r="D2563" s="4" t="s">
        <v>1093</v>
      </c>
      <c r="E2563" s="335">
        <v>332</v>
      </c>
      <c r="F2563" s="385">
        <v>2.0120999999999999E-5</v>
      </c>
      <c r="G2563" s="4" t="s">
        <v>1093</v>
      </c>
      <c r="H2563" s="99">
        <v>-7.2625698000000002E-2</v>
      </c>
      <c r="I2563" s="217">
        <v>1.1885999999999999E-5</v>
      </c>
    </row>
    <row r="2564" spans="1:9" ht="13.5" thickBot="1" x14ac:dyDescent="0.25">
      <c r="A2564" s="95" t="s">
        <v>726</v>
      </c>
      <c r="B2564" s="410"/>
      <c r="C2564" s="382">
        <v>1.1045115499999999E-2</v>
      </c>
      <c r="D2564" s="4" t="s">
        <v>1093</v>
      </c>
      <c r="E2564" s="328">
        <v>16500204</v>
      </c>
      <c r="F2564" s="291">
        <v>1</v>
      </c>
      <c r="G2564" s="4" t="s">
        <v>1093</v>
      </c>
      <c r="H2564" s="339">
        <v>-0.11705402400000001</v>
      </c>
      <c r="I2564" s="230">
        <v>1</v>
      </c>
    </row>
    <row r="2565" spans="1:9" x14ac:dyDescent="0.2">
      <c r="A2565" s="12" t="s">
        <v>651</v>
      </c>
    </row>
  </sheetData>
  <mergeCells count="4">
    <mergeCell ref="C5:C6"/>
    <mergeCell ref="E5:F6"/>
    <mergeCell ref="H5:I6"/>
    <mergeCell ref="A5:B8"/>
  </mergeCells>
  <pageMargins left="0.78740157480314965" right="0.78740157480314965" top="0.98425196850393704" bottom="0.98425196850393704" header="0.51181102362204722" footer="0.51181102362204722"/>
  <pageSetup paperSize="9" scale="61" orientation="landscape" r:id="rId1"/>
  <headerFooter alignWithMargins="0">
    <oddHeader>&amp;A</oddHeader>
    <oddFoote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62"/>
  <sheetViews>
    <sheetView showGridLines="0" zoomScaleNormal="100" workbookViewId="0">
      <selection activeCell="A11" sqref="A11:B14"/>
    </sheetView>
  </sheetViews>
  <sheetFormatPr baseColWidth="10" defaultColWidth="9.140625" defaultRowHeight="12.75" x14ac:dyDescent="0.2"/>
  <cols>
    <col min="1" max="1" width="6.7109375" style="1" customWidth="1"/>
    <col min="2" max="2" width="30.7109375" style="1" customWidth="1"/>
    <col min="3" max="3" width="11.140625" style="1" customWidth="1"/>
    <col min="4" max="4" width="3.7109375" style="1" customWidth="1"/>
    <col min="5" max="6" width="9.7109375" style="1" customWidth="1"/>
    <col min="7" max="7" width="3" style="1" customWidth="1"/>
    <col min="8" max="8" width="9.7109375" style="1" customWidth="1"/>
    <col min="9" max="9" width="9.7109375" style="2" customWidth="1"/>
    <col min="10" max="10" width="2.7109375" style="2" customWidth="1"/>
    <col min="11" max="11" width="9.5703125" style="2" customWidth="1"/>
    <col min="12" max="13" width="9.7109375" style="2" customWidth="1"/>
    <col min="14" max="14" width="2.42578125" style="2" customWidth="1"/>
    <col min="15" max="16" width="9.7109375" style="2" customWidth="1"/>
    <col min="17" max="17" width="11" style="2" customWidth="1"/>
    <col min="18" max="18" width="9.7109375" style="2" customWidth="1"/>
    <col min="19" max="20" width="9.7109375" style="1" customWidth="1"/>
    <col min="21" max="21" width="9.140625" style="1"/>
    <col min="22" max="22" width="9.28515625" style="1" customWidth="1"/>
    <col min="23" max="23" width="3.85546875" style="1" customWidth="1"/>
    <col min="24" max="16384" width="9.140625" style="1"/>
  </cols>
  <sheetData>
    <row r="1" spans="1:26" s="8" customFormat="1" ht="12.75" customHeight="1" x14ac:dyDescent="0.2">
      <c r="I1" s="9"/>
      <c r="J1" s="9"/>
      <c r="K1" s="9"/>
      <c r="L1" s="9"/>
      <c r="M1" s="9"/>
      <c r="N1" s="9"/>
      <c r="O1" s="9"/>
      <c r="P1" s="9"/>
      <c r="Q1" s="9"/>
      <c r="R1" s="9"/>
      <c r="X1" s="1"/>
      <c r="Y1" s="1"/>
      <c r="Z1" s="1"/>
    </row>
    <row r="2" spans="1:26" s="8" customFormat="1" ht="12.75" customHeight="1" x14ac:dyDescent="0.2">
      <c r="I2" s="9"/>
      <c r="J2" s="9"/>
      <c r="K2" s="9"/>
      <c r="L2" s="9"/>
      <c r="M2" s="9"/>
      <c r="N2" s="9"/>
      <c r="O2" s="9"/>
      <c r="P2" s="9"/>
      <c r="Q2" s="9"/>
      <c r="R2" s="9"/>
      <c r="X2" s="1"/>
      <c r="Y2" s="1"/>
      <c r="Z2" s="1"/>
    </row>
    <row r="3" spans="1:26" s="8" customFormat="1" ht="12.75" customHeight="1" x14ac:dyDescent="0.2">
      <c r="I3" s="9"/>
      <c r="J3" s="9"/>
      <c r="K3" s="9"/>
      <c r="L3" s="9"/>
      <c r="M3" s="9"/>
      <c r="N3" s="9"/>
      <c r="O3" s="9"/>
      <c r="P3" s="9"/>
      <c r="Q3" s="9"/>
      <c r="R3" s="9"/>
      <c r="X3" s="1"/>
      <c r="Y3" s="1"/>
      <c r="Z3" s="1"/>
    </row>
    <row r="4" spans="1:26" s="8" customFormat="1" ht="12.75" customHeight="1" x14ac:dyDescent="0.2">
      <c r="I4" s="9"/>
      <c r="J4" s="9"/>
      <c r="K4" s="9"/>
      <c r="L4" s="9"/>
      <c r="M4" s="9"/>
      <c r="N4" s="9"/>
      <c r="O4" s="9"/>
      <c r="P4" s="9"/>
      <c r="Q4" s="9"/>
      <c r="R4" s="9"/>
      <c r="X4" s="1"/>
      <c r="Y4" s="1"/>
      <c r="Z4" s="1"/>
    </row>
    <row r="5" spans="1:26" s="8" customFormat="1" ht="12.75" customHeight="1" x14ac:dyDescent="0.2">
      <c r="I5" s="9"/>
      <c r="J5" s="9"/>
      <c r="K5" s="9"/>
      <c r="L5" s="9"/>
      <c r="M5" s="9"/>
      <c r="N5" s="9"/>
      <c r="O5" s="9"/>
      <c r="P5" s="9"/>
      <c r="Q5" s="9"/>
      <c r="R5" s="9"/>
      <c r="X5" s="1"/>
      <c r="Y5" s="1"/>
      <c r="Z5" s="1"/>
    </row>
    <row r="6" spans="1:26" s="8" customFormat="1" ht="12.75" customHeight="1" x14ac:dyDescent="0.2">
      <c r="I6" s="9"/>
      <c r="J6" s="9"/>
      <c r="K6" s="9"/>
      <c r="L6" s="9"/>
      <c r="M6" s="9"/>
      <c r="N6" s="9"/>
      <c r="O6" s="9"/>
      <c r="P6" s="9"/>
      <c r="Q6" s="9"/>
      <c r="R6" s="9"/>
      <c r="X6" s="1"/>
      <c r="Y6" s="1"/>
      <c r="Z6" s="1"/>
    </row>
    <row r="7" spans="1:26" s="8" customFormat="1" ht="12.75" customHeight="1" x14ac:dyDescent="0.2">
      <c r="I7" s="9"/>
      <c r="J7" s="9"/>
      <c r="K7" s="9"/>
      <c r="L7" s="9"/>
      <c r="M7" s="9"/>
      <c r="N7" s="9"/>
      <c r="O7" s="9"/>
      <c r="P7" s="9"/>
      <c r="Q7" s="9"/>
      <c r="R7" s="9"/>
      <c r="X7" s="1"/>
      <c r="Y7" s="1"/>
      <c r="Z7" s="1"/>
    </row>
    <row r="8" spans="1:26" s="8" customFormat="1" ht="12.75" customHeight="1" x14ac:dyDescent="0.2">
      <c r="I8" s="9"/>
      <c r="J8" s="9"/>
      <c r="K8" s="9"/>
      <c r="L8" s="9"/>
      <c r="M8" s="9"/>
      <c r="N8" s="9"/>
      <c r="O8" s="9"/>
      <c r="P8" s="9"/>
      <c r="Q8" s="9"/>
      <c r="R8" s="9"/>
      <c r="X8" s="1"/>
      <c r="Y8" s="1"/>
      <c r="Z8" s="1"/>
    </row>
    <row r="9" spans="1:26" s="8" customFormat="1" ht="12.75" customHeight="1" x14ac:dyDescent="0.2">
      <c r="A9" s="14" t="s">
        <v>889</v>
      </c>
      <c r="I9" s="9"/>
      <c r="J9" s="9"/>
      <c r="K9" s="9"/>
      <c r="L9" s="9"/>
      <c r="M9" s="9"/>
      <c r="N9" s="9"/>
      <c r="O9" s="9"/>
      <c r="P9" s="9"/>
      <c r="Q9" s="9"/>
      <c r="R9" s="9"/>
      <c r="X9" s="1"/>
      <c r="Y9" s="1"/>
      <c r="Z9" s="1"/>
    </row>
    <row r="10" spans="1:26" s="8" customFormat="1" ht="12.75" customHeight="1" thickBot="1" x14ac:dyDescent="0.25">
      <c r="A10" s="14"/>
      <c r="I10" s="9"/>
      <c r="J10" s="9"/>
      <c r="K10" s="9"/>
      <c r="L10" s="9"/>
      <c r="M10" s="9"/>
      <c r="N10" s="9"/>
      <c r="O10" s="9"/>
      <c r="P10" s="9"/>
      <c r="Q10" s="9"/>
      <c r="R10" s="9"/>
      <c r="X10" s="1"/>
      <c r="Y10" s="1"/>
      <c r="Z10" s="1"/>
    </row>
    <row r="11" spans="1:26" s="8" customFormat="1" ht="13.5" customHeight="1" x14ac:dyDescent="0.2">
      <c r="A11" s="652" t="s">
        <v>18</v>
      </c>
      <c r="B11" s="659"/>
      <c r="C11" s="576" t="s">
        <v>3770</v>
      </c>
      <c r="D11" s="3"/>
      <c r="E11" s="578" t="s">
        <v>3771</v>
      </c>
      <c r="F11" s="579"/>
      <c r="G11" s="3"/>
      <c r="H11" s="582" t="s">
        <v>3772</v>
      </c>
      <c r="I11" s="583"/>
      <c r="K11" s="586" t="s">
        <v>3773</v>
      </c>
      <c r="L11" s="587"/>
      <c r="M11" s="588"/>
      <c r="N11" s="1"/>
    </row>
    <row r="12" spans="1:26" s="8" customFormat="1" ht="13.5" customHeight="1" thickBot="1" x14ac:dyDescent="0.25">
      <c r="A12" s="654"/>
      <c r="B12" s="660"/>
      <c r="C12" s="577"/>
      <c r="D12" s="1"/>
      <c r="E12" s="580"/>
      <c r="F12" s="581"/>
      <c r="G12" s="2"/>
      <c r="H12" s="584"/>
      <c r="I12" s="585"/>
      <c r="K12" s="589"/>
      <c r="L12" s="590"/>
      <c r="M12" s="591"/>
      <c r="N12" s="1"/>
    </row>
    <row r="13" spans="1:26" s="8" customFormat="1" ht="30.75" customHeight="1" x14ac:dyDescent="0.2">
      <c r="A13" s="654"/>
      <c r="B13" s="660"/>
      <c r="C13" s="380" t="s">
        <v>841</v>
      </c>
      <c r="D13" s="369"/>
      <c r="E13" s="202" t="s">
        <v>773</v>
      </c>
      <c r="F13" s="203" t="s">
        <v>842</v>
      </c>
      <c r="G13" s="369"/>
      <c r="H13" s="372" t="s">
        <v>841</v>
      </c>
      <c r="I13" s="373" t="s">
        <v>869</v>
      </c>
      <c r="J13" s="462"/>
      <c r="K13" s="177" t="s">
        <v>774</v>
      </c>
      <c r="L13" s="181" t="s">
        <v>842</v>
      </c>
      <c r="M13" s="178" t="s">
        <v>841</v>
      </c>
      <c r="N13" s="1"/>
    </row>
    <row r="14" spans="1:26" s="8" customFormat="1" ht="12.75" customHeight="1" thickBot="1" x14ac:dyDescent="0.25">
      <c r="A14" s="656"/>
      <c r="B14" s="661"/>
      <c r="C14" s="204" t="s">
        <v>3774</v>
      </c>
      <c r="D14" s="369"/>
      <c r="E14" s="199">
        <v>2020</v>
      </c>
      <c r="F14" s="201">
        <v>2020</v>
      </c>
      <c r="G14" s="369"/>
      <c r="H14" s="184" t="s">
        <v>3775</v>
      </c>
      <c r="I14" s="319" t="s">
        <v>3775</v>
      </c>
      <c r="J14" s="462"/>
      <c r="K14" s="179">
        <v>2020</v>
      </c>
      <c r="L14" s="182">
        <v>2020</v>
      </c>
      <c r="M14" s="180" t="s">
        <v>3775</v>
      </c>
      <c r="N14" s="1"/>
    </row>
    <row r="15" spans="1:26" s="8" customFormat="1" ht="18" customHeight="1" x14ac:dyDescent="0.2">
      <c r="A15" s="411" t="s">
        <v>2033</v>
      </c>
      <c r="B15" s="61" t="s">
        <v>3855</v>
      </c>
      <c r="C15" s="111">
        <v>3.319252E-3</v>
      </c>
      <c r="D15" s="4" t="s">
        <v>1093</v>
      </c>
      <c r="E15" s="335">
        <v>850171</v>
      </c>
      <c r="F15" s="385">
        <v>5.1524878099999998E-2</v>
      </c>
      <c r="G15" s="4" t="s">
        <v>1093</v>
      </c>
      <c r="H15" s="99">
        <v>-0.17615816100000001</v>
      </c>
      <c r="I15" s="217">
        <v>8.3104985300000003E-2</v>
      </c>
      <c r="J15" s="8" t="s">
        <v>1093</v>
      </c>
      <c r="K15" s="278">
        <v>850171</v>
      </c>
      <c r="L15" s="192">
        <v>5.22175239E-2</v>
      </c>
      <c r="M15" s="216">
        <v>-0.17615816100000001</v>
      </c>
      <c r="N15" s="1"/>
    </row>
    <row r="16" spans="1:26" s="8" customFormat="1" ht="18" customHeight="1" x14ac:dyDescent="0.2">
      <c r="A16" s="94" t="s">
        <v>1361</v>
      </c>
      <c r="B16" s="61" t="s">
        <v>4702</v>
      </c>
      <c r="C16" s="111">
        <v>3.5253778700000002E-2</v>
      </c>
      <c r="D16" s="4" t="s">
        <v>1093</v>
      </c>
      <c r="E16" s="335">
        <v>705053</v>
      </c>
      <c r="F16" s="385">
        <v>4.2729956600000001E-2</v>
      </c>
      <c r="G16" s="4" t="s">
        <v>1093</v>
      </c>
      <c r="H16" s="99">
        <v>-0.18606814999999999</v>
      </c>
      <c r="I16" s="217">
        <v>7.3683055600000005E-2</v>
      </c>
      <c r="J16" s="8" t="s">
        <v>1093</v>
      </c>
      <c r="K16" s="278">
        <v>705053</v>
      </c>
      <c r="L16" s="192">
        <v>4.3304372799999998E-2</v>
      </c>
      <c r="M16" s="216">
        <v>-0.18606814999999999</v>
      </c>
      <c r="N16" s="1"/>
    </row>
    <row r="17" spans="1:18" s="8" customFormat="1" ht="18" customHeight="1" x14ac:dyDescent="0.2">
      <c r="A17" s="94" t="s">
        <v>3185</v>
      </c>
      <c r="B17" s="61" t="s">
        <v>6451</v>
      </c>
      <c r="C17" s="111">
        <v>-1.5189302E-2</v>
      </c>
      <c r="D17" s="4" t="s">
        <v>1093</v>
      </c>
      <c r="E17" s="335">
        <v>485597</v>
      </c>
      <c r="F17" s="385">
        <v>2.9429757399999999E-2</v>
      </c>
      <c r="G17" s="4" t="s">
        <v>1093</v>
      </c>
      <c r="H17" s="99">
        <v>-2.4023716000000001E-2</v>
      </c>
      <c r="I17" s="217">
        <v>5.4643534999999997E-3</v>
      </c>
      <c r="J17" s="8" t="s">
        <v>1093</v>
      </c>
      <c r="K17" s="278">
        <v>485588</v>
      </c>
      <c r="L17" s="192">
        <v>2.9824827000000002E-2</v>
      </c>
      <c r="M17" s="216">
        <v>-2.4041804999999999E-2</v>
      </c>
      <c r="N17" s="1"/>
    </row>
    <row r="18" spans="1:18" s="8" customFormat="1" ht="18" customHeight="1" x14ac:dyDescent="0.2">
      <c r="A18" s="94" t="s">
        <v>2031</v>
      </c>
      <c r="B18" s="61" t="s">
        <v>3856</v>
      </c>
      <c r="C18" s="111">
        <v>-7.6807289999999999E-3</v>
      </c>
      <c r="D18" s="4" t="s">
        <v>1093</v>
      </c>
      <c r="E18" s="335">
        <v>474204</v>
      </c>
      <c r="F18" s="385">
        <v>2.8739280999999998E-2</v>
      </c>
      <c r="G18" s="4" t="s">
        <v>1093</v>
      </c>
      <c r="H18" s="99">
        <v>-0.15075799000000001</v>
      </c>
      <c r="I18" s="217">
        <v>3.8483622500000002E-2</v>
      </c>
      <c r="J18" s="8" t="s">
        <v>1093</v>
      </c>
      <c r="K18" s="278">
        <v>474203</v>
      </c>
      <c r="L18" s="192">
        <v>2.9125560000000002E-2</v>
      </c>
      <c r="M18" s="216">
        <v>-0.15075978000000001</v>
      </c>
      <c r="N18" s="1"/>
    </row>
    <row r="19" spans="1:18" s="8" customFormat="1" ht="18" customHeight="1" x14ac:dyDescent="0.2">
      <c r="A19" s="94" t="s">
        <v>3164</v>
      </c>
      <c r="B19" s="61" t="s">
        <v>6435</v>
      </c>
      <c r="C19" s="111">
        <v>-2.1804963E-2</v>
      </c>
      <c r="D19" s="4" t="s">
        <v>1093</v>
      </c>
      <c r="E19" s="335">
        <v>297482</v>
      </c>
      <c r="F19" s="385">
        <v>1.8028989200000001E-2</v>
      </c>
      <c r="G19" s="4" t="s">
        <v>1093</v>
      </c>
      <c r="H19" s="99">
        <v>-2.8541384999999999E-2</v>
      </c>
      <c r="I19" s="217">
        <v>3.9955199000000002E-3</v>
      </c>
      <c r="J19" s="8" t="s">
        <v>1093</v>
      </c>
      <c r="K19" s="278">
        <v>297467</v>
      </c>
      <c r="L19" s="192">
        <v>1.82704305E-2</v>
      </c>
      <c r="M19" s="216">
        <v>-2.8590369000000001E-2</v>
      </c>
      <c r="N19" s="1"/>
    </row>
    <row r="20" spans="1:18" s="8" customFormat="1" ht="18" customHeight="1" x14ac:dyDescent="0.2">
      <c r="A20" s="94" t="s">
        <v>1533</v>
      </c>
      <c r="B20" s="61" t="s">
        <v>4870</v>
      </c>
      <c r="C20" s="111">
        <v>1.26418815E-2</v>
      </c>
      <c r="D20" s="4" t="s">
        <v>1093</v>
      </c>
      <c r="E20" s="335">
        <v>230169</v>
      </c>
      <c r="F20" s="385">
        <v>1.39494639E-2</v>
      </c>
      <c r="G20" s="4" t="s">
        <v>1093</v>
      </c>
      <c r="H20" s="99">
        <v>-0.273465613</v>
      </c>
      <c r="I20" s="217">
        <v>3.9605476700000003E-2</v>
      </c>
      <c r="J20" s="8" t="s">
        <v>1093</v>
      </c>
      <c r="K20" s="278">
        <v>230169</v>
      </c>
      <c r="L20" s="192">
        <v>1.41369857E-2</v>
      </c>
      <c r="M20" s="216">
        <v>-0.273465613</v>
      </c>
      <c r="N20" s="1"/>
    </row>
    <row r="21" spans="1:18" s="8" customFormat="1" ht="18" customHeight="1" x14ac:dyDescent="0.2">
      <c r="A21" s="94" t="s">
        <v>3159</v>
      </c>
      <c r="B21" s="61" t="s">
        <v>6430</v>
      </c>
      <c r="C21" s="111">
        <v>-1.1998949E-2</v>
      </c>
      <c r="D21" s="4" t="s">
        <v>1093</v>
      </c>
      <c r="E21" s="335">
        <v>198929</v>
      </c>
      <c r="F21" s="385">
        <v>1.2056153999999999E-2</v>
      </c>
      <c r="G21" s="4" t="s">
        <v>1093</v>
      </c>
      <c r="H21" s="99">
        <v>-2.0305144000000001E-2</v>
      </c>
      <c r="I21" s="217">
        <v>1.8848431E-3</v>
      </c>
      <c r="J21" s="8" t="s">
        <v>1093</v>
      </c>
      <c r="K21" s="278">
        <v>198925</v>
      </c>
      <c r="L21" s="192">
        <v>1.2217978399999999E-2</v>
      </c>
      <c r="M21" s="216">
        <v>-2.0324842999999999E-2</v>
      </c>
      <c r="N21" s="1"/>
    </row>
    <row r="22" spans="1:18" s="8" customFormat="1" ht="18" customHeight="1" x14ac:dyDescent="0.2">
      <c r="A22" s="94" t="s">
        <v>3614</v>
      </c>
      <c r="B22" s="61" t="s">
        <v>6859</v>
      </c>
      <c r="C22" s="111">
        <v>0.1210903093</v>
      </c>
      <c r="D22" s="4" t="s">
        <v>1093</v>
      </c>
      <c r="E22" s="335">
        <v>187337</v>
      </c>
      <c r="F22" s="385">
        <v>1.1353617200000001E-2</v>
      </c>
      <c r="G22" s="4" t="s">
        <v>1093</v>
      </c>
      <c r="H22" s="99">
        <v>-1.2180524999999999E-2</v>
      </c>
      <c r="I22" s="217">
        <v>1.0560241000000001E-3</v>
      </c>
      <c r="J22" s="8" t="s">
        <v>1093</v>
      </c>
      <c r="K22" s="278">
        <v>187337</v>
      </c>
      <c r="L22" s="192">
        <v>1.15062432E-2</v>
      </c>
      <c r="M22" s="216">
        <v>-1.2180524999999999E-2</v>
      </c>
      <c r="N22" s="1"/>
    </row>
    <row r="23" spans="1:18" s="8" customFormat="1" ht="18" customHeight="1" x14ac:dyDescent="0.2">
      <c r="A23" s="94" t="s">
        <v>3186</v>
      </c>
      <c r="B23" s="61" t="s">
        <v>6452</v>
      </c>
      <c r="C23" s="111">
        <v>2.5881591700000001E-2</v>
      </c>
      <c r="D23" s="4" t="s">
        <v>1093</v>
      </c>
      <c r="E23" s="335">
        <v>146731</v>
      </c>
      <c r="F23" s="385">
        <v>8.8926778999999997E-3</v>
      </c>
      <c r="G23" s="4" t="s">
        <v>1093</v>
      </c>
      <c r="H23" s="99">
        <v>-1.5472668E-2</v>
      </c>
      <c r="I23" s="217">
        <v>1.0541954999999999E-3</v>
      </c>
      <c r="J23" s="8" t="s">
        <v>1093</v>
      </c>
      <c r="K23" s="278">
        <v>146729</v>
      </c>
      <c r="L23" s="192">
        <v>9.0120987999999999E-3</v>
      </c>
      <c r="M23" s="216">
        <v>-1.5486087000000001E-2</v>
      </c>
      <c r="N23" s="1"/>
    </row>
    <row r="24" spans="1:18" s="8" customFormat="1" ht="18" customHeight="1" thickBot="1" x14ac:dyDescent="0.25">
      <c r="A24" s="94" t="s">
        <v>2343</v>
      </c>
      <c r="B24" s="61" t="s">
        <v>5653</v>
      </c>
      <c r="C24" s="165">
        <v>3.77422543E-2</v>
      </c>
      <c r="D24" s="4" t="s">
        <v>1093</v>
      </c>
      <c r="E24" s="409">
        <v>125076</v>
      </c>
      <c r="F24" s="394">
        <v>7.5802698999999996E-3</v>
      </c>
      <c r="G24" s="4" t="s">
        <v>1093</v>
      </c>
      <c r="H24" s="166">
        <v>-9.0753126000000003E-2</v>
      </c>
      <c r="I24" s="235">
        <v>5.7071018999999999E-3</v>
      </c>
      <c r="J24" s="8" t="s">
        <v>1093</v>
      </c>
      <c r="K24" s="280">
        <v>125076</v>
      </c>
      <c r="L24" s="341">
        <v>7.6821709999999998E-3</v>
      </c>
      <c r="M24" s="219">
        <v>-9.0753126000000003E-2</v>
      </c>
      <c r="N24" s="1"/>
    </row>
    <row r="25" spans="1:18" x14ac:dyDescent="0.2">
      <c r="N25" s="1"/>
      <c r="O25" s="1"/>
      <c r="P25" s="1"/>
      <c r="Q25" s="1"/>
      <c r="R25" s="1"/>
    </row>
    <row r="46" spans="1:13" x14ac:dyDescent="0.2">
      <c r="A46" s="14" t="s">
        <v>890</v>
      </c>
    </row>
    <row r="47" spans="1:13" ht="13.5" thickBot="1" x14ac:dyDescent="0.25">
      <c r="A47" s="14"/>
    </row>
    <row r="48" spans="1:13" s="8" customFormat="1" ht="13.5" customHeight="1" x14ac:dyDescent="0.2">
      <c r="A48" s="652" t="s">
        <v>18</v>
      </c>
      <c r="B48" s="659"/>
      <c r="C48" s="576" t="s">
        <v>3770</v>
      </c>
      <c r="D48" s="3"/>
      <c r="E48" s="578" t="s">
        <v>3771</v>
      </c>
      <c r="F48" s="579"/>
      <c r="G48" s="3"/>
      <c r="H48" s="582" t="s">
        <v>3772</v>
      </c>
      <c r="I48" s="583"/>
      <c r="J48" s="1"/>
      <c r="K48" s="586" t="s">
        <v>3773</v>
      </c>
      <c r="L48" s="587"/>
      <c r="M48" s="588"/>
    </row>
    <row r="49" spans="1:18" s="8" customFormat="1" ht="13.5" customHeight="1" thickBot="1" x14ac:dyDescent="0.25">
      <c r="A49" s="654"/>
      <c r="B49" s="660"/>
      <c r="C49" s="658"/>
      <c r="D49" s="1"/>
      <c r="E49" s="580"/>
      <c r="F49" s="581"/>
      <c r="G49" s="2"/>
      <c r="H49" s="584"/>
      <c r="I49" s="585"/>
      <c r="J49" s="1"/>
      <c r="K49" s="589"/>
      <c r="L49" s="590"/>
      <c r="M49" s="591"/>
    </row>
    <row r="50" spans="1:18" s="8" customFormat="1" ht="30.75" customHeight="1" x14ac:dyDescent="0.2">
      <c r="A50" s="654"/>
      <c r="B50" s="660"/>
      <c r="C50" s="378" t="s">
        <v>841</v>
      </c>
      <c r="D50" s="1"/>
      <c r="E50" s="297" t="s">
        <v>773</v>
      </c>
      <c r="F50" s="298" t="s">
        <v>842</v>
      </c>
      <c r="G50" s="1"/>
      <c r="H50" s="309" t="s">
        <v>841</v>
      </c>
      <c r="I50" s="183" t="s">
        <v>869</v>
      </c>
      <c r="J50" s="1"/>
      <c r="K50" s="177" t="s">
        <v>774</v>
      </c>
      <c r="L50" s="181" t="s">
        <v>842</v>
      </c>
      <c r="M50" s="178" t="s">
        <v>841</v>
      </c>
    </row>
    <row r="51" spans="1:18" s="8" customFormat="1" ht="12.75" customHeight="1" thickBot="1" x14ac:dyDescent="0.25">
      <c r="A51" s="656"/>
      <c r="B51" s="661"/>
      <c r="C51" s="204" t="s">
        <v>3774</v>
      </c>
      <c r="D51" s="1"/>
      <c r="E51" s="199">
        <v>2020</v>
      </c>
      <c r="F51" s="201">
        <v>2020</v>
      </c>
      <c r="G51" s="1"/>
      <c r="H51" s="184" t="s">
        <v>3775</v>
      </c>
      <c r="I51" s="319" t="s">
        <v>3775</v>
      </c>
      <c r="J51" s="1"/>
      <c r="K51" s="179">
        <v>2020</v>
      </c>
      <c r="L51" s="182">
        <v>2020</v>
      </c>
      <c r="M51" s="180" t="s">
        <v>3775</v>
      </c>
    </row>
    <row r="52" spans="1:18" s="8" customFormat="1" ht="21" customHeight="1" x14ac:dyDescent="0.2">
      <c r="A52" s="411" t="s">
        <v>2033</v>
      </c>
      <c r="B52" s="61" t="s">
        <v>3855</v>
      </c>
      <c r="C52" s="111">
        <v>3.319252E-3</v>
      </c>
      <c r="D52" s="4" t="s">
        <v>1093</v>
      </c>
      <c r="E52" s="335">
        <v>850171</v>
      </c>
      <c r="F52" s="385">
        <v>5.1524878099999998E-2</v>
      </c>
      <c r="G52" s="4" t="s">
        <v>1093</v>
      </c>
      <c r="H52" s="99">
        <v>-0.17615816100000001</v>
      </c>
      <c r="I52" s="217">
        <v>8.3104985300000003E-2</v>
      </c>
      <c r="J52" s="1" t="s">
        <v>1093</v>
      </c>
      <c r="K52" s="303">
        <v>850171</v>
      </c>
      <c r="L52" s="105">
        <v>5.22175239E-2</v>
      </c>
      <c r="M52" s="97">
        <v>-0.17615816100000001</v>
      </c>
    </row>
    <row r="53" spans="1:18" s="8" customFormat="1" ht="21" customHeight="1" x14ac:dyDescent="0.2">
      <c r="A53" s="94" t="s">
        <v>1361</v>
      </c>
      <c r="B53" s="61" t="s">
        <v>4702</v>
      </c>
      <c r="C53" s="111">
        <v>3.5253778700000002E-2</v>
      </c>
      <c r="D53" s="4" t="s">
        <v>1093</v>
      </c>
      <c r="E53" s="335">
        <v>705053</v>
      </c>
      <c r="F53" s="385">
        <v>4.2729956600000001E-2</v>
      </c>
      <c r="G53" s="4" t="s">
        <v>1093</v>
      </c>
      <c r="H53" s="99">
        <v>-0.18606814999999999</v>
      </c>
      <c r="I53" s="217">
        <v>7.3683055600000005E-2</v>
      </c>
      <c r="J53" s="1" t="s">
        <v>1093</v>
      </c>
      <c r="K53" s="303">
        <v>705053</v>
      </c>
      <c r="L53" s="105">
        <v>4.3304372799999998E-2</v>
      </c>
      <c r="M53" s="97">
        <v>-0.18606814999999999</v>
      </c>
    </row>
    <row r="54" spans="1:18" s="8" customFormat="1" ht="21" customHeight="1" x14ac:dyDescent="0.2">
      <c r="A54" s="94" t="s">
        <v>1533</v>
      </c>
      <c r="B54" s="61" t="s">
        <v>4870</v>
      </c>
      <c r="C54" s="111">
        <v>1.26418815E-2</v>
      </c>
      <c r="D54" s="4" t="s">
        <v>1093</v>
      </c>
      <c r="E54" s="335">
        <v>230169</v>
      </c>
      <c r="F54" s="385">
        <v>1.39494639E-2</v>
      </c>
      <c r="G54" s="4" t="s">
        <v>1093</v>
      </c>
      <c r="H54" s="99">
        <v>-0.273465613</v>
      </c>
      <c r="I54" s="217">
        <v>3.9605476700000003E-2</v>
      </c>
      <c r="J54" s="1" t="s">
        <v>1093</v>
      </c>
      <c r="K54" s="303">
        <v>230169</v>
      </c>
      <c r="L54" s="105">
        <v>1.41369857E-2</v>
      </c>
      <c r="M54" s="97">
        <v>-0.273465613</v>
      </c>
    </row>
    <row r="55" spans="1:18" s="8" customFormat="1" ht="21" customHeight="1" x14ac:dyDescent="0.2">
      <c r="A55" s="94" t="s">
        <v>2031</v>
      </c>
      <c r="B55" s="61" t="s">
        <v>3856</v>
      </c>
      <c r="C55" s="111">
        <v>-7.6807289999999999E-3</v>
      </c>
      <c r="D55" s="4" t="s">
        <v>1093</v>
      </c>
      <c r="E55" s="335">
        <v>474204</v>
      </c>
      <c r="F55" s="385">
        <v>2.8739280999999998E-2</v>
      </c>
      <c r="G55" s="4" t="s">
        <v>1093</v>
      </c>
      <c r="H55" s="99">
        <v>-0.15075799000000001</v>
      </c>
      <c r="I55" s="217">
        <v>3.8483622500000002E-2</v>
      </c>
      <c r="J55" s="1" t="s">
        <v>1093</v>
      </c>
      <c r="K55" s="303">
        <v>474203</v>
      </c>
      <c r="L55" s="105">
        <v>2.9125560000000002E-2</v>
      </c>
      <c r="M55" s="97">
        <v>-0.15075978000000001</v>
      </c>
    </row>
    <row r="56" spans="1:18" s="8" customFormat="1" ht="21" customHeight="1" x14ac:dyDescent="0.2">
      <c r="A56" s="94" t="s">
        <v>3619</v>
      </c>
      <c r="B56" s="61" t="s">
        <v>4478</v>
      </c>
      <c r="C56" s="111">
        <v>4.1480041299999999E-2</v>
      </c>
      <c r="D56" s="4" t="s">
        <v>1093</v>
      </c>
      <c r="E56" s="335">
        <v>114376</v>
      </c>
      <c r="F56" s="385">
        <v>6.9317930999999999E-3</v>
      </c>
      <c r="G56" s="4" t="s">
        <v>1093</v>
      </c>
      <c r="H56" s="99">
        <v>-0.32434811400000002</v>
      </c>
      <c r="I56" s="217">
        <v>2.51000023E-2</v>
      </c>
      <c r="J56" s="1" t="s">
        <v>1093</v>
      </c>
      <c r="K56" s="303">
        <v>114367</v>
      </c>
      <c r="L56" s="105">
        <v>7.0244239999999996E-3</v>
      </c>
      <c r="M56" s="97">
        <v>-0.32440128099999999</v>
      </c>
    </row>
    <row r="57" spans="1:18" s="8" customFormat="1" ht="21" customHeight="1" x14ac:dyDescent="0.2">
      <c r="A57" s="94" t="s">
        <v>1778</v>
      </c>
      <c r="B57" s="61" t="s">
        <v>5107</v>
      </c>
      <c r="C57" s="111">
        <v>-9.8782269000000006E-2</v>
      </c>
      <c r="D57" s="4" t="s">
        <v>1093</v>
      </c>
      <c r="E57" s="335">
        <v>40618</v>
      </c>
      <c r="F57" s="385">
        <v>2.4616665000000001E-3</v>
      </c>
      <c r="G57" s="4" t="s">
        <v>1093</v>
      </c>
      <c r="H57" s="99">
        <v>-0.45606235099999998</v>
      </c>
      <c r="I57" s="217">
        <v>1.5568813000000001E-2</v>
      </c>
      <c r="J57" s="1" t="s">
        <v>1093</v>
      </c>
      <c r="K57" s="303">
        <v>40618</v>
      </c>
      <c r="L57" s="105">
        <v>2.4947585999999999E-3</v>
      </c>
      <c r="M57" s="97">
        <v>-0.45606235099999998</v>
      </c>
    </row>
    <row r="58" spans="1:18" s="8" customFormat="1" ht="21" customHeight="1" x14ac:dyDescent="0.2">
      <c r="A58" s="94" t="s">
        <v>1518</v>
      </c>
      <c r="B58" s="61" t="s">
        <v>3866</v>
      </c>
      <c r="C58" s="111">
        <v>-5.1245287E-2</v>
      </c>
      <c r="D58" s="4" t="s">
        <v>1093</v>
      </c>
      <c r="E58" s="335">
        <v>25498</v>
      </c>
      <c r="F58" s="385">
        <v>1.5453142E-3</v>
      </c>
      <c r="G58" s="4" t="s">
        <v>1093</v>
      </c>
      <c r="H58" s="99">
        <v>-0.524273294</v>
      </c>
      <c r="I58" s="217">
        <v>1.2846007899999999E-2</v>
      </c>
      <c r="J58" s="1" t="s">
        <v>1093</v>
      </c>
      <c r="K58" s="303">
        <v>25498</v>
      </c>
      <c r="L58" s="105">
        <v>1.5660877999999999E-3</v>
      </c>
      <c r="M58" s="97">
        <v>-0.524273294</v>
      </c>
    </row>
    <row r="59" spans="1:18" s="8" customFormat="1" ht="21" customHeight="1" x14ac:dyDescent="0.2">
      <c r="A59" s="94" t="s">
        <v>1812</v>
      </c>
      <c r="B59" s="61" t="s">
        <v>5141</v>
      </c>
      <c r="C59" s="111">
        <v>-1.1901771E-2</v>
      </c>
      <c r="D59" s="4" t="s">
        <v>1093</v>
      </c>
      <c r="E59" s="335">
        <v>103097</v>
      </c>
      <c r="F59" s="385">
        <v>6.2482257999999999E-3</v>
      </c>
      <c r="G59" s="4" t="s">
        <v>1093</v>
      </c>
      <c r="H59" s="99">
        <v>-0.18085968499999999</v>
      </c>
      <c r="I59" s="217">
        <v>1.04061807E-2</v>
      </c>
      <c r="J59" s="1" t="s">
        <v>1093</v>
      </c>
      <c r="K59" s="303">
        <v>103090</v>
      </c>
      <c r="L59" s="105">
        <v>6.3317903999999996E-3</v>
      </c>
      <c r="M59" s="97">
        <v>-0.180915303</v>
      </c>
    </row>
    <row r="60" spans="1:18" s="8" customFormat="1" ht="21" customHeight="1" x14ac:dyDescent="0.2">
      <c r="A60" s="94" t="s">
        <v>2040</v>
      </c>
      <c r="B60" s="61" t="s">
        <v>5359</v>
      </c>
      <c r="C60" s="111">
        <v>5.3660833800000002E-2</v>
      </c>
      <c r="D60" s="4" t="s">
        <v>1093</v>
      </c>
      <c r="E60" s="335">
        <v>19953</v>
      </c>
      <c r="F60" s="385">
        <v>1.2092578000000001E-3</v>
      </c>
      <c r="G60" s="4" t="s">
        <v>1093</v>
      </c>
      <c r="H60" s="99">
        <v>-0.53063912899999999</v>
      </c>
      <c r="I60" s="217">
        <v>1.0312464299999999E-2</v>
      </c>
      <c r="J60" s="1" t="s">
        <v>1093</v>
      </c>
      <c r="K60" s="303">
        <v>19953</v>
      </c>
      <c r="L60" s="105">
        <v>1.2255138E-3</v>
      </c>
      <c r="M60" s="97">
        <v>-0.53063912899999999</v>
      </c>
    </row>
    <row r="61" spans="1:18" s="8" customFormat="1" ht="21" customHeight="1" thickBot="1" x14ac:dyDescent="0.25">
      <c r="A61" s="94" t="s">
        <v>2956</v>
      </c>
      <c r="B61" s="61" t="s">
        <v>6248</v>
      </c>
      <c r="C61" s="165">
        <v>1.28588786E-2</v>
      </c>
      <c r="D61" s="4" t="s">
        <v>1093</v>
      </c>
      <c r="E61" s="409">
        <v>68935</v>
      </c>
      <c r="F61" s="394">
        <v>4.1778270999999999E-3</v>
      </c>
      <c r="G61" s="4" t="s">
        <v>1093</v>
      </c>
      <c r="H61" s="233">
        <v>-0.23431929000000001</v>
      </c>
      <c r="I61" s="234">
        <v>9.6441062000000004E-3</v>
      </c>
      <c r="J61" s="1" t="s">
        <v>1093</v>
      </c>
      <c r="K61" s="305">
        <v>68935</v>
      </c>
      <c r="L61" s="340">
        <v>4.2339893999999998E-3</v>
      </c>
      <c r="M61" s="232">
        <v>-0.23431929000000001</v>
      </c>
    </row>
    <row r="62" spans="1:18" x14ac:dyDescent="0.2">
      <c r="F62" s="2"/>
      <c r="G62" s="2"/>
      <c r="H62" s="2"/>
      <c r="O62" s="1"/>
      <c r="P62" s="1"/>
      <c r="Q62" s="1"/>
      <c r="R62" s="1"/>
    </row>
  </sheetData>
  <mergeCells count="10">
    <mergeCell ref="C11:C12"/>
    <mergeCell ref="E11:F12"/>
    <mergeCell ref="H11:I12"/>
    <mergeCell ref="K11:M12"/>
    <mergeCell ref="A11:B14"/>
    <mergeCell ref="A48:B51"/>
    <mergeCell ref="C48:C49"/>
    <mergeCell ref="E48:F49"/>
    <mergeCell ref="H48:I49"/>
    <mergeCell ref="K48:M49"/>
  </mergeCells>
  <pageMargins left="0.78740157480314965" right="0.78740157480314965" top="0.98425196850393704" bottom="0.98425196850393704" header="0.51181102362204722" footer="0.51181102362204722"/>
  <pageSetup paperSize="9" scale="59" orientation="landscape" r:id="rId1"/>
  <headerFooter alignWithMargins="0">
    <oddHeader>&amp;A</oddHeader>
    <oddFooter>Page &amp;P</oddFooter>
  </headerFooter>
  <rowBreaks count="1" manualBreakCount="1">
    <brk id="49"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7:O40"/>
  <sheetViews>
    <sheetView showGridLines="0" workbookViewId="0">
      <selection activeCell="A11" sqref="A11:A14"/>
    </sheetView>
  </sheetViews>
  <sheetFormatPr baseColWidth="10" defaultColWidth="9.140625" defaultRowHeight="12.75" customHeight="1" x14ac:dyDescent="0.2"/>
  <cols>
    <col min="1" max="1" width="29.7109375" style="8" customWidth="1"/>
    <col min="2" max="3" width="10.7109375" style="8" customWidth="1"/>
    <col min="4" max="4" width="12" style="8" customWidth="1"/>
    <col min="5" max="5" width="10.7109375" style="8" customWidth="1"/>
    <col min="6" max="6" width="10.5703125" style="8" customWidth="1"/>
    <col min="7" max="8" width="10.7109375" style="8" customWidth="1"/>
    <col min="9" max="9" width="12.42578125" style="8" customWidth="1"/>
    <col min="10" max="17" width="10.7109375" style="8" customWidth="1"/>
    <col min="18" max="16384" width="9.140625" style="8"/>
  </cols>
  <sheetData>
    <row r="7" spans="1:14" ht="19.149999999999999" customHeight="1" x14ac:dyDescent="0.2"/>
    <row r="8" spans="1:14" ht="17.25" customHeight="1" x14ac:dyDescent="0.2"/>
    <row r="10" spans="1:14" ht="12.75" customHeight="1" thickBot="1" x14ac:dyDescent="0.25"/>
    <row r="11" spans="1:14" ht="13.5" customHeight="1" x14ac:dyDescent="0.2">
      <c r="A11" s="666" t="s">
        <v>657</v>
      </c>
      <c r="B11" s="576" t="s">
        <v>3770</v>
      </c>
      <c r="C11" s="3"/>
      <c r="D11" s="578" t="s">
        <v>3771</v>
      </c>
      <c r="E11" s="579"/>
      <c r="F11" s="3"/>
      <c r="G11" s="576" t="s">
        <v>3772</v>
      </c>
      <c r="I11" s="603" t="s">
        <v>830</v>
      </c>
      <c r="J11" s="604"/>
      <c r="K11" s="605"/>
      <c r="L11" s="3"/>
      <c r="M11" s="3"/>
      <c r="N11" s="3"/>
    </row>
    <row r="12" spans="1:14" ht="13.5" thickBot="1" x14ac:dyDescent="0.25">
      <c r="A12" s="667"/>
      <c r="B12" s="577"/>
      <c r="C12" s="1"/>
      <c r="D12" s="580"/>
      <c r="E12" s="581"/>
      <c r="F12" s="2"/>
      <c r="G12" s="658"/>
      <c r="I12" s="592">
        <v>2020</v>
      </c>
      <c r="J12" s="593">
        <v>2020</v>
      </c>
      <c r="K12" s="594">
        <v>2020</v>
      </c>
    </row>
    <row r="13" spans="1:14" ht="45" x14ac:dyDescent="0.2">
      <c r="A13" s="667"/>
      <c r="B13" s="229" t="s">
        <v>864</v>
      </c>
      <c r="C13" s="369"/>
      <c r="D13" s="202" t="s">
        <v>948</v>
      </c>
      <c r="E13" s="203" t="s">
        <v>949</v>
      </c>
      <c r="F13" s="369"/>
      <c r="G13" s="229" t="s">
        <v>864</v>
      </c>
      <c r="H13" s="369"/>
      <c r="I13" s="599" t="s">
        <v>878</v>
      </c>
      <c r="J13" s="595" t="s">
        <v>703</v>
      </c>
      <c r="K13" s="597" t="s">
        <v>705</v>
      </c>
    </row>
    <row r="14" spans="1:14" ht="13.5" thickBot="1" x14ac:dyDescent="0.25">
      <c r="A14" s="668"/>
      <c r="B14" s="204" t="s">
        <v>3774</v>
      </c>
      <c r="C14" s="369"/>
      <c r="D14" s="199">
        <v>2020</v>
      </c>
      <c r="E14" s="201">
        <v>2020</v>
      </c>
      <c r="F14" s="369"/>
      <c r="G14" s="321" t="s">
        <v>3775</v>
      </c>
      <c r="H14" s="463"/>
      <c r="I14" s="600"/>
      <c r="J14" s="596"/>
      <c r="K14" s="598"/>
    </row>
    <row r="15" spans="1:14" s="237" customFormat="1" ht="22.5" x14ac:dyDescent="0.2">
      <c r="A15" s="408" t="s">
        <v>658</v>
      </c>
      <c r="B15" s="417">
        <v>2.9876472278081101E-2</v>
      </c>
      <c r="C15" s="236"/>
      <c r="D15" s="412">
        <v>2864</v>
      </c>
      <c r="E15" s="417">
        <v>2.1700599615450826E-4</v>
      </c>
      <c r="F15" s="236"/>
      <c r="G15" s="479">
        <v>-0.20111576011157606</v>
      </c>
      <c r="H15" s="236"/>
      <c r="I15" s="482"/>
      <c r="J15" s="483"/>
      <c r="K15" s="484"/>
    </row>
    <row r="16" spans="1:14" s="237" customFormat="1" ht="22.5" x14ac:dyDescent="0.2">
      <c r="A16" s="408" t="s">
        <v>659</v>
      </c>
      <c r="B16" s="418">
        <v>6.1800894854586064E-2</v>
      </c>
      <c r="C16" s="236"/>
      <c r="D16" s="413">
        <v>7453</v>
      </c>
      <c r="E16" s="418">
        <v>5.6471567365207751E-4</v>
      </c>
      <c r="F16" s="236"/>
      <c r="G16" s="480">
        <v>-1.8567289965762401E-2</v>
      </c>
      <c r="H16" s="236"/>
      <c r="I16" s="482"/>
      <c r="J16" s="483"/>
      <c r="K16" s="484"/>
    </row>
    <row r="17" spans="1:11" s="237" customFormat="1" x14ac:dyDescent="0.2">
      <c r="A17" s="408" t="s">
        <v>660</v>
      </c>
      <c r="B17" s="418">
        <v>0.14687385975832234</v>
      </c>
      <c r="C17" s="236"/>
      <c r="D17" s="413">
        <v>55412</v>
      </c>
      <c r="E17" s="418">
        <v>4.1985810959893899E-3</v>
      </c>
      <c r="F17" s="236"/>
      <c r="G17" s="480">
        <v>3.7017629224838089E-2</v>
      </c>
      <c r="H17" s="236"/>
      <c r="I17" s="482"/>
      <c r="J17" s="483"/>
      <c r="K17" s="484"/>
    </row>
    <row r="18" spans="1:11" s="237" customFormat="1" x14ac:dyDescent="0.2">
      <c r="A18" s="408" t="s">
        <v>661</v>
      </c>
      <c r="B18" s="418">
        <v>-4.6979293755928797E-3</v>
      </c>
      <c r="C18" s="236"/>
      <c r="D18" s="413">
        <v>3786377</v>
      </c>
      <c r="E18" s="418">
        <v>0.28689473208851907</v>
      </c>
      <c r="F18" s="236"/>
      <c r="G18" s="480">
        <v>7.331636009380027E-4</v>
      </c>
      <c r="H18" s="236"/>
      <c r="I18" s="482"/>
      <c r="J18" s="483"/>
      <c r="K18" s="484"/>
    </row>
    <row r="19" spans="1:11" s="237" customFormat="1" x14ac:dyDescent="0.2">
      <c r="A19" s="415" t="s">
        <v>662</v>
      </c>
      <c r="B19" s="419">
        <v>-2.7133588998949909E-3</v>
      </c>
      <c r="C19" s="236"/>
      <c r="D19" s="414">
        <v>3852106</v>
      </c>
      <c r="E19" s="419">
        <v>0.29187503485431504</v>
      </c>
      <c r="F19" s="236"/>
      <c r="G19" s="420">
        <v>1.0108580183649796E-3</v>
      </c>
      <c r="H19" s="236"/>
      <c r="I19" s="398">
        <v>50437</v>
      </c>
      <c r="J19" s="108">
        <v>7.6110067399999995E-2</v>
      </c>
      <c r="K19" s="109">
        <v>79.726391340000006</v>
      </c>
    </row>
    <row r="20" spans="1:11" s="237" customFormat="1" x14ac:dyDescent="0.2">
      <c r="A20" s="415" t="s">
        <v>663</v>
      </c>
      <c r="B20" s="419">
        <v>5.1678223418236469E-2</v>
      </c>
      <c r="C20" s="236"/>
      <c r="D20" s="414">
        <v>3417568</v>
      </c>
      <c r="E20" s="419">
        <v>0.25894998193637236</v>
      </c>
      <c r="F20" s="236"/>
      <c r="G20" s="420">
        <v>6.6774571122062198E-2</v>
      </c>
      <c r="H20" s="236"/>
      <c r="I20" s="398">
        <v>32506</v>
      </c>
      <c r="J20" s="108">
        <v>4.9051962800000001E-2</v>
      </c>
      <c r="K20" s="109">
        <v>101.54808343000001</v>
      </c>
    </row>
    <row r="21" spans="1:11" s="237" customFormat="1" x14ac:dyDescent="0.2">
      <c r="A21" s="415" t="s">
        <v>664</v>
      </c>
      <c r="B21" s="420">
        <v>2.124070708188408E-2</v>
      </c>
      <c r="C21" s="236"/>
      <c r="D21" s="414">
        <v>7269674</v>
      </c>
      <c r="E21" s="419">
        <v>0.55082501679068741</v>
      </c>
      <c r="F21" s="236"/>
      <c r="G21" s="420">
        <v>3.0835802642001697E-2</v>
      </c>
      <c r="H21" s="236"/>
      <c r="I21" s="482"/>
      <c r="J21" s="483"/>
      <c r="K21" s="484"/>
    </row>
    <row r="22" spans="1:11" s="237" customFormat="1" x14ac:dyDescent="0.2">
      <c r="A22" s="408" t="s">
        <v>665</v>
      </c>
      <c r="B22" s="418">
        <v>3.9715629699999998E-2</v>
      </c>
      <c r="C22" s="236" t="s">
        <v>1093</v>
      </c>
      <c r="D22" s="413">
        <v>2871440</v>
      </c>
      <c r="E22" s="418">
        <v>0.21756972681490966</v>
      </c>
      <c r="F22" s="236"/>
      <c r="G22" s="480">
        <v>2.7595234E-3</v>
      </c>
      <c r="H22" s="236"/>
      <c r="I22" s="482"/>
      <c r="J22" s="483"/>
      <c r="K22" s="484"/>
    </row>
    <row r="23" spans="1:11" s="237" customFormat="1" ht="22.5" x14ac:dyDescent="0.2">
      <c r="A23" s="408" t="s">
        <v>666</v>
      </c>
      <c r="B23" s="418">
        <v>6.7749282399999999E-2</v>
      </c>
      <c r="C23" s="236" t="s">
        <v>1093</v>
      </c>
      <c r="D23" s="413">
        <v>772628</v>
      </c>
      <c r="E23" s="418">
        <v>5.8542216758682056E-2</v>
      </c>
      <c r="F23" s="236"/>
      <c r="G23" s="480">
        <v>6.7375372099999997E-2</v>
      </c>
      <c r="H23" s="236"/>
      <c r="I23" s="482"/>
      <c r="J23" s="483"/>
      <c r="K23" s="484"/>
    </row>
    <row r="24" spans="1:11" s="237" customFormat="1" x14ac:dyDescent="0.2">
      <c r="A24" s="415" t="s">
        <v>667</v>
      </c>
      <c r="B24" s="419">
        <v>4.5253011199999998E-2</v>
      </c>
      <c r="C24" s="236" t="s">
        <v>1093</v>
      </c>
      <c r="D24" s="414">
        <v>3644068</v>
      </c>
      <c r="E24" s="419">
        <v>0.2761119435735917</v>
      </c>
      <c r="F24" s="236"/>
      <c r="G24" s="420">
        <v>1.5797544300000001E-2</v>
      </c>
      <c r="H24" s="236"/>
      <c r="I24" s="398">
        <v>501160</v>
      </c>
      <c r="J24" s="108">
        <v>0.75625674340000004</v>
      </c>
      <c r="K24" s="109">
        <v>7.2325564690000004</v>
      </c>
    </row>
    <row r="25" spans="1:11" s="237" customFormat="1" x14ac:dyDescent="0.2">
      <c r="A25" s="408" t="s">
        <v>961</v>
      </c>
      <c r="B25" s="418">
        <v>-1.6613923999999999E-2</v>
      </c>
      <c r="C25" s="236" t="s">
        <v>1093</v>
      </c>
      <c r="D25" s="413">
        <v>7370</v>
      </c>
      <c r="E25" s="418">
        <v>5.5842674289759988E-4</v>
      </c>
      <c r="F25" s="236"/>
      <c r="G25" s="480">
        <v>-1.179941E-2</v>
      </c>
      <c r="H25" s="236"/>
      <c r="I25" s="398">
        <v>2716</v>
      </c>
      <c r="J25" s="108">
        <v>4.0984782000000001E-3</v>
      </c>
      <c r="K25" s="109">
        <v>2.6874079529000001</v>
      </c>
    </row>
    <row r="26" spans="1:11" s="237" customFormat="1" x14ac:dyDescent="0.2">
      <c r="A26" s="408" t="s">
        <v>962</v>
      </c>
      <c r="B26" s="418">
        <v>3.4909061999999999E-3</v>
      </c>
      <c r="C26" s="236" t="s">
        <v>1093</v>
      </c>
      <c r="D26" s="413">
        <v>1839160</v>
      </c>
      <c r="E26" s="418">
        <v>0.13935361308921979</v>
      </c>
      <c r="F26" s="236"/>
      <c r="G26" s="480">
        <v>-7.1542553999999994E-2</v>
      </c>
      <c r="H26" s="236"/>
      <c r="I26" s="398">
        <v>96900</v>
      </c>
      <c r="J26" s="108">
        <v>0.1462233188</v>
      </c>
      <c r="K26" s="109">
        <v>18.164437564</v>
      </c>
    </row>
    <row r="27" spans="1:11" s="237" customFormat="1" x14ac:dyDescent="0.2">
      <c r="A27" s="408" t="s">
        <v>963</v>
      </c>
      <c r="B27" s="418">
        <v>2.58796544E-2</v>
      </c>
      <c r="C27" s="236" t="s">
        <v>1093</v>
      </c>
      <c r="D27" s="413">
        <v>111630</v>
      </c>
      <c r="E27" s="418">
        <v>8.4582330135222622E-3</v>
      </c>
      <c r="F27" s="236"/>
      <c r="G27" s="480">
        <v>-1.7868597E-2</v>
      </c>
      <c r="H27" s="236"/>
      <c r="I27" s="398">
        <v>93973</v>
      </c>
      <c r="J27" s="108">
        <v>0.14180643900000001</v>
      </c>
      <c r="K27" s="109">
        <v>1.125227459</v>
      </c>
    </row>
    <row r="28" spans="1:11" s="237" customFormat="1" ht="22.5" x14ac:dyDescent="0.2">
      <c r="A28" s="415" t="s">
        <v>877</v>
      </c>
      <c r="B28" s="419">
        <v>4.5585447999999997E-3</v>
      </c>
      <c r="C28" s="236" t="s">
        <v>1093</v>
      </c>
      <c r="D28" s="414">
        <v>1958160</v>
      </c>
      <c r="E28" s="419">
        <v>0.14837027284563964</v>
      </c>
      <c r="F28" s="236"/>
      <c r="G28" s="420">
        <v>-6.8537496000000003E-2</v>
      </c>
      <c r="H28" s="236"/>
      <c r="I28" s="482"/>
      <c r="J28" s="483"/>
      <c r="K28" s="484"/>
    </row>
    <row r="29" spans="1:11" s="237" customFormat="1" x14ac:dyDescent="0.2">
      <c r="A29" s="408" t="s">
        <v>668</v>
      </c>
      <c r="B29" s="418">
        <v>3.4607301200000003E-2</v>
      </c>
      <c r="C29" s="236" t="s">
        <v>1093</v>
      </c>
      <c r="D29" s="413">
        <v>242047</v>
      </c>
      <c r="E29" s="418">
        <v>1.8339961714808051E-2</v>
      </c>
      <c r="F29" s="236"/>
      <c r="G29" s="480">
        <v>3.2967455E-2</v>
      </c>
      <c r="H29" s="236"/>
      <c r="I29" s="482"/>
      <c r="J29" s="483"/>
      <c r="K29" s="484"/>
    </row>
    <row r="30" spans="1:11" s="237" customFormat="1" x14ac:dyDescent="0.2">
      <c r="A30" s="408" t="s">
        <v>669</v>
      </c>
      <c r="B30" s="418">
        <v>2.20003548E-2</v>
      </c>
      <c r="C30" s="236" t="s">
        <v>1093</v>
      </c>
      <c r="D30" s="413">
        <v>44083</v>
      </c>
      <c r="E30" s="418">
        <v>3.3401799331282079E-3</v>
      </c>
      <c r="F30" s="236"/>
      <c r="G30" s="480">
        <v>-0.304278522</v>
      </c>
      <c r="H30" s="236"/>
      <c r="I30" s="482"/>
      <c r="J30" s="483"/>
      <c r="K30" s="484"/>
    </row>
    <row r="31" spans="1:11" s="237" customFormat="1" x14ac:dyDescent="0.2">
      <c r="A31" s="408" t="s">
        <v>670</v>
      </c>
      <c r="B31" s="418">
        <v>6.5948649900000003E-2</v>
      </c>
      <c r="C31" s="236" t="s">
        <v>1093</v>
      </c>
      <c r="D31" s="413">
        <v>39760</v>
      </c>
      <c r="E31" s="418">
        <v>3.012625142144989E-3</v>
      </c>
      <c r="F31" s="236"/>
      <c r="G31" s="480">
        <v>-4.8029497999999997E-2</v>
      </c>
      <c r="H31" s="236"/>
      <c r="I31" s="482"/>
      <c r="J31" s="483"/>
      <c r="K31" s="484"/>
    </row>
    <row r="32" spans="1:11" s="237" customFormat="1" ht="13.5" thickBot="1" x14ac:dyDescent="0.25">
      <c r="A32" s="415" t="s">
        <v>671</v>
      </c>
      <c r="B32" s="419">
        <v>3.59696641E-2</v>
      </c>
      <c r="C32" s="236" t="s">
        <v>1093</v>
      </c>
      <c r="D32" s="414">
        <v>325890</v>
      </c>
      <c r="E32" s="419">
        <v>2.4692766790081248E-2</v>
      </c>
      <c r="F32" s="236"/>
      <c r="G32" s="420">
        <v>-3.9949801E-2</v>
      </c>
      <c r="H32" s="236"/>
      <c r="I32" s="398">
        <v>79633</v>
      </c>
      <c r="J32" s="108">
        <v>0.1201671986</v>
      </c>
      <c r="K32" s="109">
        <v>4.0672334334000002</v>
      </c>
    </row>
    <row r="33" spans="1:15" s="237" customFormat="1" ht="13.5" thickBot="1" x14ac:dyDescent="0.25">
      <c r="A33" s="415" t="s">
        <v>741</v>
      </c>
      <c r="B33" s="421">
        <v>2.5430418834806678E-2</v>
      </c>
      <c r="C33" s="236"/>
      <c r="D33" s="416">
        <v>13197792</v>
      </c>
      <c r="E33" s="481">
        <v>1</v>
      </c>
      <c r="F33" s="236"/>
      <c r="G33" s="421">
        <v>8.851042903708306E-3</v>
      </c>
      <c r="H33" s="236"/>
      <c r="I33" s="399">
        <v>662685</v>
      </c>
      <c r="J33" s="106">
        <v>1</v>
      </c>
      <c r="K33" s="107">
        <v>19.834566950999999</v>
      </c>
    </row>
    <row r="34" spans="1:15" ht="11.25" x14ac:dyDescent="0.2">
      <c r="A34" s="11" t="s">
        <v>672</v>
      </c>
      <c r="I34" s="12" t="s">
        <v>944</v>
      </c>
    </row>
    <row r="35" spans="1:15" ht="11.25" x14ac:dyDescent="0.2">
      <c r="A35" s="12" t="s">
        <v>3672</v>
      </c>
      <c r="I35" s="18" t="s">
        <v>826</v>
      </c>
    </row>
    <row r="36" spans="1:15" ht="11.25" x14ac:dyDescent="0.2">
      <c r="A36" s="12"/>
    </row>
    <row r="39" spans="1:15" s="3" customFormat="1" x14ac:dyDescent="0.2">
      <c r="F39" s="4"/>
      <c r="G39" s="4"/>
      <c r="H39" s="4"/>
      <c r="I39" s="4"/>
      <c r="J39" s="4"/>
      <c r="K39" s="4"/>
      <c r="L39" s="4"/>
      <c r="M39" s="4"/>
      <c r="N39" s="4"/>
      <c r="O39" s="4"/>
    </row>
    <row r="40" spans="1:15" s="3" customFormat="1" x14ac:dyDescent="0.2">
      <c r="E40" s="4"/>
    </row>
  </sheetData>
  <mergeCells count="9">
    <mergeCell ref="G11:G12"/>
    <mergeCell ref="A11:A14"/>
    <mergeCell ref="I12:K12"/>
    <mergeCell ref="I13:I14"/>
    <mergeCell ref="J13:J14"/>
    <mergeCell ref="K13:K14"/>
    <mergeCell ref="B11:B12"/>
    <mergeCell ref="D11:E12"/>
    <mergeCell ref="I11:K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E142"/>
  <sheetViews>
    <sheetView showGridLines="0" zoomScaleNormal="100" workbookViewId="0">
      <selection activeCell="H33" sqref="H33"/>
    </sheetView>
  </sheetViews>
  <sheetFormatPr baseColWidth="10" defaultRowHeight="12.75" x14ac:dyDescent="0.2"/>
  <cols>
    <col min="2" max="2" width="18.7109375" customWidth="1"/>
  </cols>
  <sheetData>
    <row r="8" spans="1:4" ht="82.15" customHeight="1" x14ac:dyDescent="0.2"/>
    <row r="11" spans="1:4" x14ac:dyDescent="0.2">
      <c r="A11" s="258" t="s">
        <v>3715</v>
      </c>
    </row>
    <row r="12" spans="1:4" x14ac:dyDescent="0.2">
      <c r="A12" s="258"/>
      <c r="B12" s="539" t="s">
        <v>6907</v>
      </c>
    </row>
    <row r="13" spans="1:4" x14ac:dyDescent="0.2">
      <c r="A13" s="258"/>
      <c r="B13" s="552" t="s">
        <v>770</v>
      </c>
      <c r="C13" s="553"/>
    </row>
    <row r="14" spans="1:4" x14ac:dyDescent="0.2">
      <c r="A14" s="153"/>
      <c r="B14" s="558">
        <v>2020</v>
      </c>
      <c r="C14" s="559"/>
      <c r="D14" s="153"/>
    </row>
    <row r="15" spans="1:4" ht="12.75" customHeight="1" x14ac:dyDescent="0.2">
      <c r="A15" s="550" t="s">
        <v>771</v>
      </c>
      <c r="B15" s="554" t="s">
        <v>774</v>
      </c>
      <c r="C15" s="555" t="s">
        <v>813</v>
      </c>
    </row>
    <row r="16" spans="1:4" x14ac:dyDescent="0.2">
      <c r="A16" s="551"/>
      <c r="B16" s="557"/>
      <c r="C16" s="556"/>
    </row>
    <row r="17" spans="1:4" x14ac:dyDescent="0.2">
      <c r="A17" s="115" t="s">
        <v>775</v>
      </c>
      <c r="B17" s="173" t="s">
        <v>6906</v>
      </c>
      <c r="C17" s="173" t="s">
        <v>6906</v>
      </c>
    </row>
    <row r="18" spans="1:4" x14ac:dyDescent="0.2">
      <c r="A18" s="115" t="s">
        <v>776</v>
      </c>
      <c r="B18" s="173">
        <v>45</v>
      </c>
      <c r="C18" s="173">
        <v>39</v>
      </c>
    </row>
    <row r="19" spans="1:4" x14ac:dyDescent="0.2">
      <c r="A19" s="116" t="s">
        <v>833</v>
      </c>
      <c r="B19" s="173">
        <v>23240</v>
      </c>
      <c r="C19" s="173">
        <v>20733</v>
      </c>
    </row>
    <row r="20" spans="1:4" x14ac:dyDescent="0.2">
      <c r="A20" s="115" t="s">
        <v>778</v>
      </c>
      <c r="B20" s="173">
        <v>57549</v>
      </c>
      <c r="C20" s="173">
        <v>51531</v>
      </c>
    </row>
    <row r="21" spans="1:4" x14ac:dyDescent="0.2">
      <c r="A21" s="116" t="s">
        <v>834</v>
      </c>
      <c r="B21" s="173">
        <v>14587</v>
      </c>
      <c r="C21" s="173">
        <v>13685</v>
      </c>
    </row>
    <row r="22" spans="1:4" x14ac:dyDescent="0.2">
      <c r="A22" s="116" t="s">
        <v>835</v>
      </c>
      <c r="B22" s="173">
        <v>3562</v>
      </c>
      <c r="C22" s="173">
        <v>3361</v>
      </c>
    </row>
    <row r="23" spans="1:4" x14ac:dyDescent="0.2">
      <c r="A23" s="116" t="s">
        <v>836</v>
      </c>
      <c r="B23" s="173">
        <v>1973</v>
      </c>
      <c r="C23" s="173">
        <v>1807</v>
      </c>
    </row>
    <row r="24" spans="1:4" x14ac:dyDescent="0.2">
      <c r="A24" s="117" t="s">
        <v>782</v>
      </c>
      <c r="B24" s="173">
        <v>2961</v>
      </c>
      <c r="C24" s="173">
        <v>2681</v>
      </c>
    </row>
    <row r="25" spans="1:4" x14ac:dyDescent="0.2">
      <c r="A25" s="118" t="s">
        <v>837</v>
      </c>
      <c r="B25" s="173">
        <v>9356</v>
      </c>
      <c r="C25" s="173">
        <v>8473</v>
      </c>
    </row>
    <row r="26" spans="1:4" x14ac:dyDescent="0.2">
      <c r="A26" s="118" t="s">
        <v>838</v>
      </c>
      <c r="B26" s="173">
        <v>25657</v>
      </c>
      <c r="C26" s="173">
        <v>23189</v>
      </c>
    </row>
    <row r="27" spans="1:4" x14ac:dyDescent="0.2">
      <c r="A27" s="118" t="s">
        <v>839</v>
      </c>
      <c r="B27" s="173">
        <v>51528</v>
      </c>
      <c r="C27" s="173">
        <v>46430</v>
      </c>
    </row>
    <row r="28" spans="1:4" x14ac:dyDescent="0.2">
      <c r="A28" s="361" t="s">
        <v>840</v>
      </c>
      <c r="B28" s="173">
        <v>28411</v>
      </c>
      <c r="C28" s="173">
        <v>26404</v>
      </c>
    </row>
    <row r="29" spans="1:4" x14ac:dyDescent="0.2">
      <c r="A29" s="362" t="s">
        <v>673</v>
      </c>
      <c r="B29" s="141">
        <v>218869</v>
      </c>
      <c r="C29" s="141">
        <v>185863</v>
      </c>
      <c r="D29" s="507"/>
    </row>
    <row r="30" spans="1:4" x14ac:dyDescent="0.2">
      <c r="A30" s="12" t="s">
        <v>947</v>
      </c>
    </row>
    <row r="32" spans="1:4" x14ac:dyDescent="0.2">
      <c r="A32" s="258" t="s">
        <v>3716</v>
      </c>
    </row>
    <row r="33" spans="1:5" x14ac:dyDescent="0.2">
      <c r="A33" s="258"/>
    </row>
    <row r="34" spans="1:5" x14ac:dyDescent="0.2">
      <c r="A34" s="258"/>
      <c r="B34" s="552" t="s">
        <v>770</v>
      </c>
      <c r="C34" s="553"/>
    </row>
    <row r="35" spans="1:5" ht="12.75" customHeight="1" x14ac:dyDescent="0.2">
      <c r="A35" s="153"/>
      <c r="B35" s="558">
        <v>2020</v>
      </c>
      <c r="C35" s="559"/>
    </row>
    <row r="36" spans="1:5" x14ac:dyDescent="0.2">
      <c r="A36" s="548" t="s">
        <v>812</v>
      </c>
      <c r="B36" s="554" t="s">
        <v>774</v>
      </c>
      <c r="C36" s="555" t="s">
        <v>813</v>
      </c>
    </row>
    <row r="37" spans="1:5" x14ac:dyDescent="0.2">
      <c r="A37" s="549"/>
      <c r="B37" s="554"/>
      <c r="C37" s="556"/>
    </row>
    <row r="38" spans="1:5" x14ac:dyDescent="0.2">
      <c r="A38" s="35" t="s">
        <v>817</v>
      </c>
      <c r="B38" s="135">
        <v>1061</v>
      </c>
      <c r="C38" s="135">
        <v>955</v>
      </c>
    </row>
    <row r="39" spans="1:5" x14ac:dyDescent="0.2">
      <c r="A39" s="35" t="s">
        <v>874</v>
      </c>
      <c r="B39" s="136">
        <v>238</v>
      </c>
      <c r="C39" s="136">
        <v>224</v>
      </c>
    </row>
    <row r="40" spans="1:5" x14ac:dyDescent="0.2">
      <c r="A40" s="35" t="s">
        <v>814</v>
      </c>
      <c r="B40" s="136">
        <v>932</v>
      </c>
      <c r="C40" s="136">
        <v>827</v>
      </c>
    </row>
    <row r="41" spans="1:5" x14ac:dyDescent="0.2">
      <c r="A41" s="35" t="s">
        <v>870</v>
      </c>
      <c r="B41" s="136">
        <v>11928</v>
      </c>
      <c r="C41" s="136">
        <v>10183</v>
      </c>
    </row>
    <row r="42" spans="1:5" x14ac:dyDescent="0.2">
      <c r="A42" s="35" t="s">
        <v>815</v>
      </c>
      <c r="B42" s="136">
        <v>42755</v>
      </c>
      <c r="C42" s="136">
        <v>35752</v>
      </c>
    </row>
    <row r="43" spans="1:5" x14ac:dyDescent="0.2">
      <c r="A43" s="35" t="s">
        <v>816</v>
      </c>
      <c r="B43" s="136">
        <v>39335</v>
      </c>
      <c r="C43" s="136">
        <v>32418</v>
      </c>
    </row>
    <row r="44" spans="1:5" x14ac:dyDescent="0.2">
      <c r="A44" s="35" t="s">
        <v>8</v>
      </c>
      <c r="B44" s="136">
        <v>24663</v>
      </c>
      <c r="C44" s="136">
        <v>20533</v>
      </c>
    </row>
    <row r="45" spans="1:5" x14ac:dyDescent="0.2">
      <c r="A45" s="35" t="s">
        <v>9</v>
      </c>
      <c r="B45" s="136">
        <v>22647</v>
      </c>
      <c r="C45" s="136">
        <v>18953</v>
      </c>
    </row>
    <row r="46" spans="1:5" x14ac:dyDescent="0.2">
      <c r="A46" s="363" t="s">
        <v>10</v>
      </c>
      <c r="B46" s="138">
        <v>75310</v>
      </c>
      <c r="C46" s="138">
        <v>66086</v>
      </c>
    </row>
    <row r="47" spans="1:5" x14ac:dyDescent="0.2">
      <c r="A47" s="362" t="s">
        <v>673</v>
      </c>
      <c r="B47" s="139">
        <v>218869</v>
      </c>
      <c r="C47" s="139">
        <v>185863</v>
      </c>
    </row>
    <row r="48" spans="1:5" x14ac:dyDescent="0.2">
      <c r="A48" s="560" t="s">
        <v>947</v>
      </c>
      <c r="B48" s="560"/>
      <c r="C48" s="560"/>
      <c r="D48" s="560"/>
      <c r="E48" s="560"/>
    </row>
    <row r="50" spans="1:4" ht="12.75" customHeight="1" x14ac:dyDescent="0.2">
      <c r="A50" s="258" t="s">
        <v>3717</v>
      </c>
    </row>
    <row r="51" spans="1:4" ht="12.75" customHeight="1" x14ac:dyDescent="0.2">
      <c r="A51" s="258"/>
    </row>
    <row r="52" spans="1:4" x14ac:dyDescent="0.2">
      <c r="A52" s="258"/>
      <c r="B52" s="552" t="s">
        <v>770</v>
      </c>
      <c r="C52" s="553"/>
    </row>
    <row r="53" spans="1:4" ht="12.75" customHeight="1" x14ac:dyDescent="0.2">
      <c r="A53" s="153"/>
      <c r="B53" s="558">
        <v>2020</v>
      </c>
      <c r="C53" s="559"/>
    </row>
    <row r="54" spans="1:4" x14ac:dyDescent="0.2">
      <c r="A54" s="550" t="s">
        <v>721</v>
      </c>
      <c r="B54" s="554" t="s">
        <v>774</v>
      </c>
      <c r="C54" s="555" t="s">
        <v>813</v>
      </c>
    </row>
    <row r="55" spans="1:4" x14ac:dyDescent="0.2">
      <c r="A55" s="551"/>
      <c r="B55" s="554"/>
      <c r="C55" s="556"/>
    </row>
    <row r="56" spans="1:4" x14ac:dyDescent="0.2">
      <c r="A56" s="140" t="s">
        <v>729</v>
      </c>
      <c r="B56" s="135">
        <v>123142</v>
      </c>
      <c r="C56" s="135">
        <v>102789</v>
      </c>
    </row>
    <row r="57" spans="1:4" x14ac:dyDescent="0.2">
      <c r="A57" s="137" t="s">
        <v>730</v>
      </c>
      <c r="B57" s="136">
        <v>95727</v>
      </c>
      <c r="C57" s="136">
        <v>83074</v>
      </c>
    </row>
    <row r="58" spans="1:4" x14ac:dyDescent="0.2">
      <c r="A58" s="362" t="s">
        <v>673</v>
      </c>
      <c r="B58" s="141">
        <v>218869</v>
      </c>
      <c r="C58" s="141">
        <v>185863</v>
      </c>
    </row>
    <row r="59" spans="1:4" x14ac:dyDescent="0.2">
      <c r="A59" s="12" t="s">
        <v>947</v>
      </c>
    </row>
    <row r="61" spans="1:4" ht="12.75" customHeight="1" x14ac:dyDescent="0.2">
      <c r="A61" s="258" t="s">
        <v>3718</v>
      </c>
    </row>
    <row r="62" spans="1:4" ht="12.75" customHeight="1" x14ac:dyDescent="0.2">
      <c r="A62" s="258"/>
      <c r="C62" s="539" t="s">
        <v>6907</v>
      </c>
    </row>
    <row r="63" spans="1:4" x14ac:dyDescent="0.2">
      <c r="B63" s="258"/>
      <c r="C63" s="552" t="s">
        <v>770</v>
      </c>
      <c r="D63" s="553"/>
    </row>
    <row r="64" spans="1:4" ht="12.75" customHeight="1" x14ac:dyDescent="0.2">
      <c r="B64" s="153"/>
      <c r="C64" s="558">
        <v>2020</v>
      </c>
      <c r="D64" s="559"/>
    </row>
    <row r="65" spans="1:4" x14ac:dyDescent="0.2">
      <c r="A65" s="565" t="s">
        <v>653</v>
      </c>
      <c r="B65" s="566"/>
      <c r="C65" s="569" t="s">
        <v>774</v>
      </c>
      <c r="D65" s="555" t="s">
        <v>813</v>
      </c>
    </row>
    <row r="66" spans="1:4" x14ac:dyDescent="0.2">
      <c r="A66" s="567"/>
      <c r="B66" s="568"/>
      <c r="C66" s="557"/>
      <c r="D66" s="556"/>
    </row>
    <row r="67" spans="1:4" ht="21" customHeight="1" x14ac:dyDescent="0.2">
      <c r="A67" s="476" t="s">
        <v>970</v>
      </c>
      <c r="B67" s="90" t="s">
        <v>3719</v>
      </c>
      <c r="C67" s="136">
        <v>772</v>
      </c>
      <c r="D67" s="136">
        <v>765</v>
      </c>
    </row>
    <row r="68" spans="1:4" ht="21" customHeight="1" x14ac:dyDescent="0.2">
      <c r="A68" s="476" t="s">
        <v>941</v>
      </c>
      <c r="B68" s="34" t="s">
        <v>3720</v>
      </c>
      <c r="C68" s="136">
        <v>14</v>
      </c>
      <c r="D68" s="136">
        <v>14</v>
      </c>
    </row>
    <row r="69" spans="1:4" ht="21" customHeight="1" x14ac:dyDescent="0.2">
      <c r="A69" s="476" t="s">
        <v>967</v>
      </c>
      <c r="B69" s="34" t="s">
        <v>3676</v>
      </c>
      <c r="C69" s="136">
        <v>76</v>
      </c>
      <c r="D69" s="136">
        <v>75</v>
      </c>
    </row>
    <row r="70" spans="1:4" ht="21" customHeight="1" x14ac:dyDescent="0.2">
      <c r="A70" s="476" t="s">
        <v>971</v>
      </c>
      <c r="B70" s="34" t="s">
        <v>3721</v>
      </c>
      <c r="C70" s="136">
        <v>195467</v>
      </c>
      <c r="D70" s="136">
        <v>165880</v>
      </c>
    </row>
    <row r="71" spans="1:4" ht="21" customHeight="1" x14ac:dyDescent="0.2">
      <c r="A71" s="476" t="s">
        <v>939</v>
      </c>
      <c r="B71" s="34" t="s">
        <v>3722</v>
      </c>
      <c r="C71" s="136">
        <v>1717</v>
      </c>
      <c r="D71" s="136">
        <v>1696</v>
      </c>
    </row>
    <row r="72" spans="1:4" ht="21" customHeight="1" x14ac:dyDescent="0.2">
      <c r="A72" s="476" t="s">
        <v>966</v>
      </c>
      <c r="B72" s="34" t="s">
        <v>3723</v>
      </c>
      <c r="C72" s="136">
        <v>794</v>
      </c>
      <c r="D72" s="136">
        <v>792</v>
      </c>
    </row>
    <row r="73" spans="1:4" ht="21" customHeight="1" x14ac:dyDescent="0.2">
      <c r="A73" s="476" t="s">
        <v>972</v>
      </c>
      <c r="B73" s="34" t="s">
        <v>3724</v>
      </c>
      <c r="C73" s="136">
        <v>390</v>
      </c>
      <c r="D73" s="136">
        <v>382</v>
      </c>
    </row>
    <row r="74" spans="1:4" ht="21" customHeight="1" x14ac:dyDescent="0.2">
      <c r="A74" s="476" t="s">
        <v>937</v>
      </c>
      <c r="B74" s="34" t="s">
        <v>3725</v>
      </c>
      <c r="C74" s="136">
        <v>1213</v>
      </c>
      <c r="D74" s="136">
        <v>1202</v>
      </c>
    </row>
    <row r="75" spans="1:4" ht="21" customHeight="1" x14ac:dyDescent="0.2">
      <c r="A75" s="476" t="s">
        <v>973</v>
      </c>
      <c r="B75" s="34" t="s">
        <v>3726</v>
      </c>
      <c r="C75" s="136">
        <v>282</v>
      </c>
      <c r="D75" s="136">
        <v>278</v>
      </c>
    </row>
    <row r="76" spans="1:4" ht="21" customHeight="1" x14ac:dyDescent="0.2">
      <c r="A76" s="476" t="s">
        <v>974</v>
      </c>
      <c r="B76" s="34" t="s">
        <v>3727</v>
      </c>
      <c r="C76" s="136">
        <v>355</v>
      </c>
      <c r="D76" s="136">
        <v>348</v>
      </c>
    </row>
    <row r="77" spans="1:4" ht="21" customHeight="1" x14ac:dyDescent="0.2">
      <c r="A77" s="476" t="s">
        <v>975</v>
      </c>
      <c r="B77" s="34" t="s">
        <v>3728</v>
      </c>
      <c r="C77" s="136">
        <v>575</v>
      </c>
      <c r="D77" s="136">
        <v>566</v>
      </c>
    </row>
    <row r="78" spans="1:4" ht="21" customHeight="1" x14ac:dyDescent="0.2">
      <c r="A78" s="476" t="s">
        <v>976</v>
      </c>
      <c r="B78" s="34" t="s">
        <v>3729</v>
      </c>
      <c r="C78" s="136">
        <v>114</v>
      </c>
      <c r="D78" s="136">
        <v>113</v>
      </c>
    </row>
    <row r="79" spans="1:4" ht="21" customHeight="1" x14ac:dyDescent="0.2">
      <c r="A79" s="476" t="s">
        <v>977</v>
      </c>
      <c r="B79" s="34" t="s">
        <v>3730</v>
      </c>
      <c r="C79" s="136">
        <v>33</v>
      </c>
      <c r="D79" s="136">
        <v>31</v>
      </c>
    </row>
    <row r="80" spans="1:4" ht="21" customHeight="1" x14ac:dyDescent="0.2">
      <c r="A80" s="476" t="s">
        <v>978</v>
      </c>
      <c r="B80" s="34" t="s">
        <v>3731</v>
      </c>
      <c r="C80" s="136">
        <v>166</v>
      </c>
      <c r="D80" s="136">
        <v>158</v>
      </c>
    </row>
    <row r="81" spans="1:4" ht="21" customHeight="1" x14ac:dyDescent="0.2">
      <c r="A81" s="476" t="s">
        <v>979</v>
      </c>
      <c r="B81" s="34" t="s">
        <v>3732</v>
      </c>
      <c r="C81" s="136">
        <v>31</v>
      </c>
      <c r="D81" s="136">
        <v>30</v>
      </c>
    </row>
    <row r="82" spans="1:4" ht="21" customHeight="1" x14ac:dyDescent="0.2">
      <c r="A82" s="476" t="s">
        <v>980</v>
      </c>
      <c r="B82" s="34" t="s">
        <v>3733</v>
      </c>
      <c r="C82" s="136">
        <v>251</v>
      </c>
      <c r="D82" s="136">
        <v>251</v>
      </c>
    </row>
    <row r="83" spans="1:4" ht="21" customHeight="1" x14ac:dyDescent="0.2">
      <c r="A83" s="476" t="s">
        <v>981</v>
      </c>
      <c r="B83" s="34" t="s">
        <v>3734</v>
      </c>
      <c r="C83" s="136">
        <v>164</v>
      </c>
      <c r="D83" s="136">
        <v>164</v>
      </c>
    </row>
    <row r="84" spans="1:4" ht="21" customHeight="1" x14ac:dyDescent="0.2">
      <c r="A84" s="476" t="s">
        <v>982</v>
      </c>
      <c r="B84" s="34" t="s">
        <v>3735</v>
      </c>
      <c r="C84" s="136">
        <v>15113</v>
      </c>
      <c r="D84" s="136">
        <v>14418</v>
      </c>
    </row>
    <row r="85" spans="1:4" ht="21" customHeight="1" x14ac:dyDescent="0.2">
      <c r="A85" s="476" t="s">
        <v>983</v>
      </c>
      <c r="B85" s="34" t="s">
        <v>3736</v>
      </c>
      <c r="C85" s="136">
        <v>142</v>
      </c>
      <c r="D85" s="136">
        <v>141</v>
      </c>
    </row>
    <row r="86" spans="1:4" ht="21" customHeight="1" x14ac:dyDescent="0.2">
      <c r="A86" s="476" t="s">
        <v>984</v>
      </c>
      <c r="B86" s="34" t="s">
        <v>3737</v>
      </c>
      <c r="C86" s="136">
        <v>32</v>
      </c>
      <c r="D86" s="136">
        <v>30</v>
      </c>
    </row>
    <row r="87" spans="1:4" ht="21" customHeight="1" x14ac:dyDescent="0.2">
      <c r="A87" s="476" t="s">
        <v>985</v>
      </c>
      <c r="B87" s="34" t="s">
        <v>3738</v>
      </c>
      <c r="C87" s="136">
        <v>85</v>
      </c>
      <c r="D87" s="136">
        <v>82</v>
      </c>
    </row>
    <row r="88" spans="1:4" ht="21" customHeight="1" x14ac:dyDescent="0.2">
      <c r="A88" s="476" t="s">
        <v>986</v>
      </c>
      <c r="B88" s="34" t="s">
        <v>3739</v>
      </c>
      <c r="C88" s="136" t="s">
        <v>6906</v>
      </c>
      <c r="D88" s="136" t="s">
        <v>6906</v>
      </c>
    </row>
    <row r="89" spans="1:4" ht="21" customHeight="1" x14ac:dyDescent="0.2">
      <c r="A89" s="476" t="s">
        <v>987</v>
      </c>
      <c r="B89" s="34" t="s">
        <v>3740</v>
      </c>
      <c r="C89" s="136">
        <v>1000</v>
      </c>
      <c r="D89" s="136">
        <v>989</v>
      </c>
    </row>
    <row r="90" spans="1:4" ht="21" customHeight="1" x14ac:dyDescent="0.2">
      <c r="A90" s="93" t="s">
        <v>988</v>
      </c>
      <c r="B90" s="34" t="s">
        <v>3741</v>
      </c>
      <c r="C90" s="136">
        <v>31</v>
      </c>
      <c r="D90" s="136">
        <v>31</v>
      </c>
    </row>
    <row r="91" spans="1:4" ht="21" customHeight="1" x14ac:dyDescent="0.2">
      <c r="A91" s="93" t="s">
        <v>989</v>
      </c>
      <c r="B91" s="34" t="s">
        <v>3742</v>
      </c>
      <c r="C91" s="136">
        <v>21</v>
      </c>
      <c r="D91" s="136">
        <v>20</v>
      </c>
    </row>
    <row r="92" spans="1:4" ht="21" customHeight="1" x14ac:dyDescent="0.2">
      <c r="A92" s="93" t="s">
        <v>990</v>
      </c>
      <c r="B92" s="34" t="s">
        <v>3743</v>
      </c>
      <c r="C92" s="136">
        <v>26</v>
      </c>
      <c r="D92" s="136">
        <v>25</v>
      </c>
    </row>
    <row r="93" spans="1:4" x14ac:dyDescent="0.2">
      <c r="A93" s="91" t="s">
        <v>726</v>
      </c>
      <c r="B93" s="92"/>
      <c r="C93" s="141">
        <v>218869</v>
      </c>
      <c r="D93" s="141">
        <v>185863</v>
      </c>
    </row>
    <row r="94" spans="1:4" x14ac:dyDescent="0.2">
      <c r="A94" s="12" t="s">
        <v>947</v>
      </c>
    </row>
    <row r="95" spans="1:4" ht="12.75" customHeight="1" x14ac:dyDescent="0.2"/>
    <row r="96" spans="1:4" ht="12.75" customHeight="1" x14ac:dyDescent="0.2">
      <c r="A96" s="258" t="s">
        <v>3744</v>
      </c>
    </row>
    <row r="97" spans="1:4" ht="12.75" customHeight="1" x14ac:dyDescent="0.2">
      <c r="A97" s="258"/>
      <c r="C97" s="539" t="s">
        <v>6907</v>
      </c>
    </row>
    <row r="98" spans="1:4" x14ac:dyDescent="0.2">
      <c r="B98" s="258"/>
      <c r="C98" s="552" t="s">
        <v>770</v>
      </c>
      <c r="D98" s="553"/>
    </row>
    <row r="99" spans="1:4" ht="12.75" customHeight="1" x14ac:dyDescent="0.2">
      <c r="B99" s="153"/>
      <c r="C99" s="558">
        <v>2020</v>
      </c>
      <c r="D99" s="559"/>
    </row>
    <row r="100" spans="1:4" x14ac:dyDescent="0.2">
      <c r="A100" s="565" t="s">
        <v>654</v>
      </c>
      <c r="B100" s="566"/>
      <c r="C100" s="569" t="s">
        <v>774</v>
      </c>
      <c r="D100" s="555" t="s">
        <v>813</v>
      </c>
    </row>
    <row r="101" spans="1:4" x14ac:dyDescent="0.2">
      <c r="A101" s="567"/>
      <c r="B101" s="568"/>
      <c r="C101" s="557"/>
      <c r="D101" s="556"/>
    </row>
    <row r="102" spans="1:4" ht="19.5" customHeight="1" x14ac:dyDescent="0.2">
      <c r="A102" s="63" t="s">
        <v>991</v>
      </c>
      <c r="B102" s="90" t="s">
        <v>3745</v>
      </c>
      <c r="C102" s="136">
        <v>1192</v>
      </c>
      <c r="D102" s="136">
        <v>1182</v>
      </c>
    </row>
    <row r="103" spans="1:4" ht="19.5" customHeight="1" x14ac:dyDescent="0.2">
      <c r="A103" s="63" t="s">
        <v>992</v>
      </c>
      <c r="B103" s="34" t="s">
        <v>3746</v>
      </c>
      <c r="C103" s="136">
        <v>791</v>
      </c>
      <c r="D103" s="136">
        <v>784</v>
      </c>
    </row>
    <row r="104" spans="1:4" ht="19.5" customHeight="1" x14ac:dyDescent="0.2">
      <c r="A104" s="63" t="s">
        <v>993</v>
      </c>
      <c r="B104" s="34" t="s">
        <v>3747</v>
      </c>
      <c r="C104" s="136">
        <v>21</v>
      </c>
      <c r="D104" s="136">
        <v>20</v>
      </c>
    </row>
    <row r="105" spans="1:4" ht="19.5" customHeight="1" x14ac:dyDescent="0.2">
      <c r="A105" s="63" t="s">
        <v>994</v>
      </c>
      <c r="B105" s="34" t="s">
        <v>3748</v>
      </c>
      <c r="C105" s="136">
        <v>431</v>
      </c>
      <c r="D105" s="136">
        <v>430</v>
      </c>
    </row>
    <row r="106" spans="1:4" ht="19.5" customHeight="1" x14ac:dyDescent="0.2">
      <c r="A106" s="63" t="s">
        <v>995</v>
      </c>
      <c r="B106" s="34" t="s">
        <v>3749</v>
      </c>
      <c r="C106" s="136">
        <v>778</v>
      </c>
      <c r="D106" s="136">
        <v>769</v>
      </c>
    </row>
    <row r="107" spans="1:4" ht="19.5" customHeight="1" x14ac:dyDescent="0.2">
      <c r="A107" s="63" t="s">
        <v>996</v>
      </c>
      <c r="B107" s="34" t="s">
        <v>3750</v>
      </c>
      <c r="C107" s="136">
        <v>328</v>
      </c>
      <c r="D107" s="136">
        <v>320</v>
      </c>
    </row>
    <row r="108" spans="1:4" ht="19.5" customHeight="1" x14ac:dyDescent="0.2">
      <c r="A108" s="63" t="s">
        <v>997</v>
      </c>
      <c r="B108" s="34" t="s">
        <v>3751</v>
      </c>
      <c r="C108" s="136">
        <v>1355</v>
      </c>
      <c r="D108" s="136">
        <v>1343</v>
      </c>
    </row>
    <row r="109" spans="1:4" ht="19.5" customHeight="1" x14ac:dyDescent="0.2">
      <c r="A109" s="63" t="s">
        <v>998</v>
      </c>
      <c r="B109" s="34" t="s">
        <v>3752</v>
      </c>
      <c r="C109" s="136">
        <v>195467</v>
      </c>
      <c r="D109" s="136">
        <v>165880</v>
      </c>
    </row>
    <row r="110" spans="1:4" ht="19.5" customHeight="1" x14ac:dyDescent="0.2">
      <c r="A110" s="63" t="s">
        <v>999</v>
      </c>
      <c r="B110" s="34" t="s">
        <v>3753</v>
      </c>
      <c r="C110" s="136">
        <v>76</v>
      </c>
      <c r="D110" s="136">
        <v>75</v>
      </c>
    </row>
    <row r="111" spans="1:4" ht="19.5" customHeight="1" x14ac:dyDescent="0.2">
      <c r="A111" s="63" t="s">
        <v>1000</v>
      </c>
      <c r="B111" s="34" t="s">
        <v>3754</v>
      </c>
      <c r="C111" s="136">
        <v>14</v>
      </c>
      <c r="D111" s="136">
        <v>14</v>
      </c>
    </row>
    <row r="112" spans="1:4" ht="19.5" customHeight="1" x14ac:dyDescent="0.2">
      <c r="A112" s="63" t="s">
        <v>1001</v>
      </c>
      <c r="B112" s="34" t="s">
        <v>3755</v>
      </c>
      <c r="C112" s="136">
        <v>46</v>
      </c>
      <c r="D112" s="136">
        <v>44</v>
      </c>
    </row>
    <row r="113" spans="1:4" ht="19.5" customHeight="1" x14ac:dyDescent="0.2">
      <c r="A113" s="63" t="s">
        <v>1002</v>
      </c>
      <c r="B113" s="34" t="s">
        <v>3756</v>
      </c>
      <c r="C113" s="136">
        <v>166</v>
      </c>
      <c r="D113" s="136">
        <v>158</v>
      </c>
    </row>
    <row r="114" spans="1:4" ht="19.5" customHeight="1" x14ac:dyDescent="0.2">
      <c r="A114" s="63" t="s">
        <v>1003</v>
      </c>
      <c r="B114" s="34" t="s">
        <v>3757</v>
      </c>
      <c r="C114" s="136">
        <v>31</v>
      </c>
      <c r="D114" s="136">
        <v>30</v>
      </c>
    </row>
    <row r="115" spans="1:4" ht="19.5" customHeight="1" x14ac:dyDescent="0.2">
      <c r="A115" s="63" t="s">
        <v>1004</v>
      </c>
      <c r="B115" s="34" t="s">
        <v>3758</v>
      </c>
      <c r="C115" s="136">
        <v>687</v>
      </c>
      <c r="D115" s="136">
        <v>677</v>
      </c>
    </row>
    <row r="116" spans="1:4" ht="19.5" customHeight="1" x14ac:dyDescent="0.2">
      <c r="A116" s="63" t="s">
        <v>1005</v>
      </c>
      <c r="B116" s="34" t="s">
        <v>3759</v>
      </c>
      <c r="C116" s="136">
        <v>421</v>
      </c>
      <c r="D116" s="136">
        <v>420</v>
      </c>
    </row>
    <row r="117" spans="1:4" ht="19.5" customHeight="1" x14ac:dyDescent="0.2">
      <c r="A117" s="63" t="s">
        <v>1006</v>
      </c>
      <c r="B117" s="34" t="s">
        <v>3760</v>
      </c>
      <c r="C117" s="136" t="s">
        <v>6906</v>
      </c>
      <c r="D117" s="136" t="s">
        <v>6906</v>
      </c>
    </row>
    <row r="118" spans="1:4" ht="19.5" customHeight="1" x14ac:dyDescent="0.2">
      <c r="A118" s="63" t="s">
        <v>1007</v>
      </c>
      <c r="B118" s="34" t="s">
        <v>3761</v>
      </c>
      <c r="C118" s="136">
        <v>15013</v>
      </c>
      <c r="D118" s="136">
        <v>14324</v>
      </c>
    </row>
    <row r="119" spans="1:4" ht="19.5" customHeight="1" x14ac:dyDescent="0.2">
      <c r="A119" s="63" t="s">
        <v>1008</v>
      </c>
      <c r="B119" s="34" t="s">
        <v>3762</v>
      </c>
      <c r="C119" s="136">
        <v>346</v>
      </c>
      <c r="D119" s="136">
        <v>339</v>
      </c>
    </row>
    <row r="120" spans="1:4" ht="19.5" customHeight="1" x14ac:dyDescent="0.2">
      <c r="A120" s="63" t="s">
        <v>1009</v>
      </c>
      <c r="B120" s="34" t="s">
        <v>3763</v>
      </c>
      <c r="C120" s="136">
        <v>231</v>
      </c>
      <c r="D120" s="136">
        <v>227</v>
      </c>
    </row>
    <row r="121" spans="1:4" ht="19.5" customHeight="1" x14ac:dyDescent="0.2">
      <c r="A121" s="63" t="s">
        <v>1010</v>
      </c>
      <c r="B121" s="34" t="s">
        <v>3739</v>
      </c>
      <c r="C121" s="136" t="s">
        <v>6906</v>
      </c>
      <c r="D121" s="136" t="s">
        <v>6906</v>
      </c>
    </row>
    <row r="122" spans="1:4" ht="19.5" customHeight="1" x14ac:dyDescent="0.2">
      <c r="A122" s="63" t="s">
        <v>1011</v>
      </c>
      <c r="B122" s="34" t="s">
        <v>3764</v>
      </c>
      <c r="C122" s="136">
        <v>141</v>
      </c>
      <c r="D122" s="136">
        <v>140</v>
      </c>
    </row>
    <row r="123" spans="1:4" ht="19.5" customHeight="1" x14ac:dyDescent="0.2">
      <c r="A123" s="63" t="s">
        <v>1012</v>
      </c>
      <c r="B123" s="34" t="s">
        <v>3765</v>
      </c>
      <c r="C123" s="136">
        <v>75</v>
      </c>
      <c r="D123" s="136">
        <v>71</v>
      </c>
    </row>
    <row r="124" spans="1:4" ht="19.5" customHeight="1" x14ac:dyDescent="0.2">
      <c r="A124" s="63" t="s">
        <v>1013</v>
      </c>
      <c r="B124" s="34" t="s">
        <v>3766</v>
      </c>
      <c r="C124" s="136">
        <v>937</v>
      </c>
      <c r="D124" s="136">
        <v>927</v>
      </c>
    </row>
    <row r="125" spans="1:4" ht="19.5" customHeight="1" x14ac:dyDescent="0.2">
      <c r="A125" s="63" t="s">
        <v>1014</v>
      </c>
      <c r="B125" s="34" t="s">
        <v>3767</v>
      </c>
      <c r="C125" s="136">
        <v>16</v>
      </c>
      <c r="D125" s="136">
        <v>15</v>
      </c>
    </row>
    <row r="126" spans="1:4" ht="19.5" customHeight="1" x14ac:dyDescent="0.2">
      <c r="A126" s="63" t="s">
        <v>1015</v>
      </c>
      <c r="B126" s="34" t="s">
        <v>3768</v>
      </c>
      <c r="C126" s="136">
        <v>298</v>
      </c>
      <c r="D126" s="136">
        <v>292</v>
      </c>
    </row>
    <row r="127" spans="1:4" ht="19.5" customHeight="1" x14ac:dyDescent="0.2">
      <c r="A127" s="91" t="s">
        <v>726</v>
      </c>
      <c r="B127" s="92"/>
      <c r="C127" s="141">
        <v>218869</v>
      </c>
      <c r="D127" s="141">
        <v>185863</v>
      </c>
    </row>
    <row r="128" spans="1:4" x14ac:dyDescent="0.2">
      <c r="A128" s="12" t="s">
        <v>947</v>
      </c>
    </row>
    <row r="129" spans="1:4" ht="12.75" customHeight="1" x14ac:dyDescent="0.2"/>
    <row r="130" spans="1:4" ht="12.75" customHeight="1" x14ac:dyDescent="0.2">
      <c r="A130" s="258" t="s">
        <v>3769</v>
      </c>
    </row>
    <row r="131" spans="1:4" ht="12.75" customHeight="1" x14ac:dyDescent="0.2">
      <c r="A131" s="258"/>
    </row>
    <row r="132" spans="1:4" x14ac:dyDescent="0.2">
      <c r="B132" s="258"/>
      <c r="C132" s="552" t="s">
        <v>770</v>
      </c>
      <c r="D132" s="553"/>
    </row>
    <row r="133" spans="1:4" ht="12.75" customHeight="1" x14ac:dyDescent="0.2">
      <c r="B133" s="153"/>
      <c r="C133" s="558">
        <v>2020</v>
      </c>
      <c r="D133" s="559"/>
    </row>
    <row r="134" spans="1:4" x14ac:dyDescent="0.2">
      <c r="A134" s="570" t="s">
        <v>820</v>
      </c>
      <c r="B134" s="571"/>
      <c r="C134" s="554" t="s">
        <v>774</v>
      </c>
      <c r="D134" s="555" t="s">
        <v>813</v>
      </c>
    </row>
    <row r="135" spans="1:4" x14ac:dyDescent="0.2">
      <c r="A135" s="572"/>
      <c r="B135" s="573"/>
      <c r="C135" s="557"/>
      <c r="D135" s="556"/>
    </row>
    <row r="136" spans="1:4" x14ac:dyDescent="0.2">
      <c r="A136" s="561" t="s">
        <v>788</v>
      </c>
      <c r="B136" s="562"/>
      <c r="C136" s="136">
        <v>31947</v>
      </c>
      <c r="D136" s="136">
        <v>29096</v>
      </c>
    </row>
    <row r="137" spans="1:4" x14ac:dyDescent="0.2">
      <c r="A137" s="561" t="s">
        <v>789</v>
      </c>
      <c r="B137" s="562"/>
      <c r="C137" s="136">
        <v>6524</v>
      </c>
      <c r="D137" s="136">
        <v>6336</v>
      </c>
    </row>
    <row r="138" spans="1:4" x14ac:dyDescent="0.2">
      <c r="A138" s="561" t="s">
        <v>790</v>
      </c>
      <c r="B138" s="562"/>
      <c r="C138" s="136">
        <v>20367</v>
      </c>
      <c r="D138" s="136">
        <v>19568</v>
      </c>
    </row>
    <row r="139" spans="1:4" x14ac:dyDescent="0.2">
      <c r="A139" s="563" t="s">
        <v>934</v>
      </c>
      <c r="B139" s="564"/>
      <c r="C139" s="141">
        <v>50865</v>
      </c>
      <c r="D139" s="141">
        <v>45732</v>
      </c>
    </row>
    <row r="140" spans="1:4" x14ac:dyDescent="0.2">
      <c r="A140" s="12" t="s">
        <v>947</v>
      </c>
    </row>
    <row r="141" spans="1:4" x14ac:dyDescent="0.2">
      <c r="A141" s="12" t="s">
        <v>3678</v>
      </c>
    </row>
    <row r="142" spans="1:4" x14ac:dyDescent="0.2">
      <c r="A142" s="12" t="s">
        <v>3679</v>
      </c>
    </row>
  </sheetData>
  <autoFilter ref="B8:E142" xr:uid="{23176961-2FA3-4E64-8A5A-C007A15FACCD}"/>
  <mergeCells count="35">
    <mergeCell ref="A139:B139"/>
    <mergeCell ref="A65:B66"/>
    <mergeCell ref="C65:C66"/>
    <mergeCell ref="A100:B101"/>
    <mergeCell ref="C100:C101"/>
    <mergeCell ref="C134:C135"/>
    <mergeCell ref="A134:B135"/>
    <mergeCell ref="A137:B137"/>
    <mergeCell ref="A136:B136"/>
    <mergeCell ref="C98:D98"/>
    <mergeCell ref="C99:D99"/>
    <mergeCell ref="C132:D132"/>
    <mergeCell ref="C133:D133"/>
    <mergeCell ref="C63:D63"/>
    <mergeCell ref="C64:D64"/>
    <mergeCell ref="A138:B138"/>
    <mergeCell ref="A54:A55"/>
    <mergeCell ref="D134:D135"/>
    <mergeCell ref="D65:D66"/>
    <mergeCell ref="D100:D101"/>
    <mergeCell ref="A36:A37"/>
    <mergeCell ref="A15:A16"/>
    <mergeCell ref="B13:C13"/>
    <mergeCell ref="B54:B55"/>
    <mergeCell ref="C54:C55"/>
    <mergeCell ref="B36:B37"/>
    <mergeCell ref="C36:C37"/>
    <mergeCell ref="B15:B16"/>
    <mergeCell ref="C15:C16"/>
    <mergeCell ref="B14:C14"/>
    <mergeCell ref="B34:C34"/>
    <mergeCell ref="B35:C35"/>
    <mergeCell ref="B52:C52"/>
    <mergeCell ref="B53:C53"/>
    <mergeCell ref="A48:E4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pageSetUpPr fitToPage="1"/>
  </sheetPr>
  <dimension ref="A9:AD42"/>
  <sheetViews>
    <sheetView showGridLines="0" zoomScale="90" zoomScaleNormal="90" workbookViewId="0">
      <selection activeCell="N16" sqref="N16"/>
    </sheetView>
  </sheetViews>
  <sheetFormatPr baseColWidth="10" defaultColWidth="9.140625" defaultRowHeight="12.75" x14ac:dyDescent="0.2"/>
  <cols>
    <col min="1" max="1" width="17.7109375" style="3" customWidth="1"/>
    <col min="2" max="2" width="11.140625" style="3" customWidth="1"/>
    <col min="3" max="7" width="9.7109375" style="3" customWidth="1"/>
    <col min="8" max="17" width="9.7109375" style="4" customWidth="1"/>
    <col min="18" max="19" width="9.7109375" style="3" customWidth="1"/>
    <col min="20" max="16384" width="9.140625" style="3"/>
  </cols>
  <sheetData>
    <row r="9" spans="1:25" ht="13.5" thickBot="1" x14ac:dyDescent="0.25">
      <c r="H9" s="3"/>
      <c r="I9" s="3"/>
      <c r="J9" s="3"/>
      <c r="K9" s="3"/>
      <c r="L9" s="3"/>
      <c r="M9" s="3"/>
      <c r="N9" s="3"/>
      <c r="O9" s="3"/>
      <c r="P9" s="3"/>
      <c r="Q9" s="3"/>
    </row>
    <row r="10" spans="1:25" ht="13.5" customHeight="1" x14ac:dyDescent="0.2">
      <c r="B10" s="576" t="s">
        <v>3770</v>
      </c>
      <c r="D10" s="578" t="s">
        <v>3771</v>
      </c>
      <c r="E10" s="579"/>
      <c r="G10" s="582" t="s">
        <v>3772</v>
      </c>
      <c r="H10" s="583"/>
      <c r="I10" s="3"/>
      <c r="J10" s="586" t="s">
        <v>3773</v>
      </c>
      <c r="K10" s="587"/>
      <c r="L10" s="588"/>
      <c r="M10" s="3"/>
      <c r="N10" s="603" t="s">
        <v>830</v>
      </c>
      <c r="O10" s="604"/>
      <c r="P10" s="605"/>
    </row>
    <row r="11" spans="1:25" s="1" customFormat="1" ht="13.5" customHeight="1" thickBot="1" x14ac:dyDescent="0.25">
      <c r="A11" s="12"/>
      <c r="B11" s="577"/>
      <c r="D11" s="580"/>
      <c r="E11" s="581"/>
      <c r="G11" s="584"/>
      <c r="H11" s="585"/>
      <c r="J11" s="589"/>
      <c r="K11" s="590"/>
      <c r="L11" s="591"/>
      <c r="N11" s="592">
        <v>2020</v>
      </c>
      <c r="O11" s="593">
        <v>2020</v>
      </c>
      <c r="P11" s="594">
        <v>2020</v>
      </c>
      <c r="Q11" s="3"/>
      <c r="R11" s="114"/>
      <c r="S11" s="114"/>
      <c r="T11" s="114"/>
      <c r="U11" s="114"/>
      <c r="V11" s="114"/>
    </row>
    <row r="12" spans="1:25" s="1" customFormat="1" ht="33.75" x14ac:dyDescent="0.2">
      <c r="A12" s="601" t="s">
        <v>844</v>
      </c>
      <c r="B12" s="380" t="s">
        <v>841</v>
      </c>
      <c r="C12" s="369"/>
      <c r="D12" s="370" t="s">
        <v>773</v>
      </c>
      <c r="E12" s="371" t="s">
        <v>842</v>
      </c>
      <c r="F12" s="369"/>
      <c r="G12" s="372" t="s">
        <v>841</v>
      </c>
      <c r="H12" s="373" t="s">
        <v>869</v>
      </c>
      <c r="I12" s="369"/>
      <c r="J12" s="177" t="s">
        <v>774</v>
      </c>
      <c r="K12" s="259" t="s">
        <v>842</v>
      </c>
      <c r="L12" s="383" t="s">
        <v>841</v>
      </c>
      <c r="M12" s="369"/>
      <c r="N12" s="599" t="s">
        <v>813</v>
      </c>
      <c r="O12" s="595" t="s">
        <v>703</v>
      </c>
      <c r="P12" s="597" t="s">
        <v>704</v>
      </c>
      <c r="Q12" s="4"/>
      <c r="R12" s="516"/>
      <c r="S12" s="517"/>
      <c r="T12" s="152"/>
      <c r="U12" s="152"/>
      <c r="V12" s="114"/>
    </row>
    <row r="13" spans="1:25" s="1" customFormat="1" ht="13.5" thickBot="1" x14ac:dyDescent="0.25">
      <c r="A13" s="602"/>
      <c r="B13" s="204" t="s">
        <v>3774</v>
      </c>
      <c r="C13" s="369"/>
      <c r="D13" s="228">
        <v>2020</v>
      </c>
      <c r="E13" s="200">
        <v>2020</v>
      </c>
      <c r="F13" s="369"/>
      <c r="G13" s="187" t="s">
        <v>3775</v>
      </c>
      <c r="H13" s="186" t="s">
        <v>3775</v>
      </c>
      <c r="I13" s="369"/>
      <c r="J13" s="179">
        <v>2020</v>
      </c>
      <c r="K13" s="260">
        <v>2020</v>
      </c>
      <c r="L13" s="384" t="s">
        <v>3775</v>
      </c>
      <c r="M13" s="369"/>
      <c r="N13" s="600"/>
      <c r="O13" s="596"/>
      <c r="P13" s="598"/>
      <c r="Q13" s="4"/>
      <c r="R13" s="518"/>
      <c r="S13" s="517"/>
      <c r="T13" s="152"/>
      <c r="U13" s="152"/>
      <c r="V13" s="114"/>
    </row>
    <row r="14" spans="1:25" s="1" customFormat="1" x14ac:dyDescent="0.2">
      <c r="A14" s="364" t="s">
        <v>12</v>
      </c>
      <c r="B14" s="111">
        <v>3.8054283299999998E-2</v>
      </c>
      <c r="C14" s="1" t="s">
        <v>1093</v>
      </c>
      <c r="D14" s="310">
        <v>7183485</v>
      </c>
      <c r="E14" s="402">
        <v>0.24188450291393399</v>
      </c>
      <c r="F14" s="102" t="s">
        <v>1093</v>
      </c>
      <c r="G14" s="222">
        <v>-0.118365177</v>
      </c>
      <c r="H14" s="402">
        <v>0.46550484975298723</v>
      </c>
      <c r="I14" s="102" t="s">
        <v>1093</v>
      </c>
      <c r="J14" s="400">
        <v>7176941</v>
      </c>
      <c r="K14" s="104">
        <v>0.24345839685144</v>
      </c>
      <c r="L14" s="379">
        <v>-0.11916834156299005</v>
      </c>
      <c r="N14" s="398">
        <v>5614495</v>
      </c>
      <c r="O14" s="108">
        <v>0.51092657659999996</v>
      </c>
      <c r="P14" s="109" t="s">
        <v>1094</v>
      </c>
      <c r="Q14" s="2"/>
      <c r="R14" s="519"/>
      <c r="S14" s="517"/>
      <c r="T14" s="152"/>
      <c r="U14" s="152"/>
      <c r="V14" s="114"/>
      <c r="W14" s="113"/>
      <c r="X14" s="113"/>
      <c r="Y14" s="113"/>
    </row>
    <row r="15" spans="1:25" s="1" customFormat="1" x14ac:dyDescent="0.2">
      <c r="A15" s="365" t="s">
        <v>13</v>
      </c>
      <c r="B15" s="111">
        <v>-8.8901029999999999E-3</v>
      </c>
      <c r="C15" s="1" t="s">
        <v>1093</v>
      </c>
      <c r="D15" s="310">
        <v>9316719</v>
      </c>
      <c r="E15" s="385">
        <v>0.31371541029233085</v>
      </c>
      <c r="F15" s="102" t="s">
        <v>1093</v>
      </c>
      <c r="G15" s="97">
        <v>-0.116040436</v>
      </c>
      <c r="H15" s="385">
        <v>0.59033910863012273</v>
      </c>
      <c r="I15" s="489"/>
      <c r="J15" s="303">
        <v>9104394</v>
      </c>
      <c r="K15" s="105">
        <v>0.30884204949488497</v>
      </c>
      <c r="L15" s="111">
        <v>-0.13618558758043475</v>
      </c>
      <c r="N15" s="398">
        <v>6418635</v>
      </c>
      <c r="O15" s="108">
        <v>0.58410439530000002</v>
      </c>
      <c r="P15" s="109" t="s">
        <v>1095</v>
      </c>
      <c r="Q15" s="2"/>
      <c r="R15" s="519"/>
      <c r="S15" s="517"/>
      <c r="T15" s="152"/>
      <c r="U15" s="152"/>
      <c r="V15" s="114"/>
      <c r="W15" s="113"/>
      <c r="X15" s="113"/>
      <c r="Y15" s="113"/>
    </row>
    <row r="16" spans="1:25" s="208" customFormat="1" x14ac:dyDescent="0.2">
      <c r="A16" s="366" t="s">
        <v>15</v>
      </c>
      <c r="B16" s="381">
        <v>1.1045115499999999E-2</v>
      </c>
      <c r="C16" s="208" t="s">
        <v>1093</v>
      </c>
      <c r="D16" s="538">
        <v>16500204</v>
      </c>
      <c r="E16" s="403">
        <v>0.55559991320626478</v>
      </c>
      <c r="F16" s="14" t="s">
        <v>1093</v>
      </c>
      <c r="G16" s="289">
        <v>-0.11705402400000001</v>
      </c>
      <c r="H16" s="403">
        <v>1.0558439583831101</v>
      </c>
      <c r="I16" s="14" t="s">
        <v>1093</v>
      </c>
      <c r="J16" s="333">
        <v>16281335</v>
      </c>
      <c r="K16" s="210">
        <v>0.55230044634632502</v>
      </c>
      <c r="L16" s="381">
        <v>-0.12876606185142225</v>
      </c>
      <c r="N16" s="401">
        <v>10810090</v>
      </c>
      <c r="O16" s="211">
        <v>0.98373269119999995</v>
      </c>
      <c r="P16" s="212" t="s">
        <v>1096</v>
      </c>
      <c r="Q16" s="213"/>
      <c r="R16" s="520"/>
      <c r="S16" s="517"/>
      <c r="T16" s="152"/>
      <c r="U16" s="152"/>
      <c r="V16" s="214"/>
      <c r="W16" s="215"/>
      <c r="X16" s="215"/>
      <c r="Y16" s="215"/>
    </row>
    <row r="17" spans="1:30" s="1" customFormat="1" ht="13.5" thickBot="1" x14ac:dyDescent="0.25">
      <c r="A17" s="367" t="s">
        <v>14</v>
      </c>
      <c r="B17" s="111">
        <v>2.5430418834806678E-2</v>
      </c>
      <c r="D17" s="310">
        <v>13197792</v>
      </c>
      <c r="E17" s="385">
        <v>0.44440008679373516</v>
      </c>
      <c r="F17" s="102"/>
      <c r="G17" s="97">
        <v>8.851042903708306E-3</v>
      </c>
      <c r="H17" s="385">
        <v>-5.5843958383109973E-2</v>
      </c>
      <c r="I17" s="102"/>
      <c r="J17" s="303">
        <v>13197792</v>
      </c>
      <c r="K17" s="105">
        <v>0.44769955365367503</v>
      </c>
      <c r="L17" s="111">
        <v>8.851042903708306E-3</v>
      </c>
      <c r="N17" s="398">
        <v>662685</v>
      </c>
      <c r="O17" s="108">
        <v>6.0305223999999998E-2</v>
      </c>
      <c r="P17" s="471">
        <v>19.915634124810431</v>
      </c>
      <c r="Q17" s="2"/>
      <c r="R17" s="519"/>
      <c r="S17" s="517"/>
      <c r="T17" s="152"/>
      <c r="U17" s="152"/>
      <c r="V17" s="114"/>
      <c r="W17" s="113"/>
      <c r="X17" s="113"/>
      <c r="Y17" s="113"/>
    </row>
    <row r="18" spans="1:30" s="1" customFormat="1" ht="13.5" thickBot="1" x14ac:dyDescent="0.25">
      <c r="A18" s="368" t="s">
        <v>6</v>
      </c>
      <c r="B18" s="382">
        <v>1.6916705621432993E-2</v>
      </c>
      <c r="D18" s="311">
        <v>29697996</v>
      </c>
      <c r="E18" s="291">
        <v>1</v>
      </c>
      <c r="F18" s="102"/>
      <c r="G18" s="100">
        <v>-6.5233909800179846E-2</v>
      </c>
      <c r="H18" s="291">
        <v>1</v>
      </c>
      <c r="I18" s="102"/>
      <c r="J18" s="331">
        <v>29479127</v>
      </c>
      <c r="K18" s="205">
        <v>1</v>
      </c>
      <c r="L18" s="332">
        <v>-7.2125497176127151E-2</v>
      </c>
      <c r="N18" s="399">
        <v>10988849</v>
      </c>
      <c r="O18" s="106">
        <v>1</v>
      </c>
      <c r="P18" s="472">
        <v>2.7025574743997303</v>
      </c>
      <c r="Q18" s="2"/>
      <c r="R18" s="520"/>
      <c r="S18" s="114"/>
      <c r="T18" s="114"/>
      <c r="U18" s="114"/>
      <c r="V18" s="114"/>
      <c r="W18" s="114"/>
      <c r="X18" s="113"/>
      <c r="Y18" s="113"/>
    </row>
    <row r="19" spans="1:30" x14ac:dyDescent="0.2">
      <c r="A19" s="12" t="s">
        <v>3673</v>
      </c>
      <c r="B19" s="2"/>
      <c r="C19" s="2"/>
      <c r="D19" s="2"/>
      <c r="G19" s="196" t="s">
        <v>3776</v>
      </c>
      <c r="H19" s="3"/>
      <c r="I19" s="3"/>
      <c r="J19" s="196" t="s">
        <v>3777</v>
      </c>
      <c r="L19" s="3"/>
      <c r="M19" s="3"/>
      <c r="N19" s="12" t="s">
        <v>944</v>
      </c>
      <c r="O19" s="3"/>
      <c r="P19" s="3"/>
      <c r="Q19" s="3"/>
      <c r="R19" s="22"/>
      <c r="S19" s="521"/>
      <c r="T19" s="176"/>
      <c r="U19" s="176"/>
    </row>
    <row r="20" spans="1:30" x14ac:dyDescent="0.2">
      <c r="G20" s="4"/>
      <c r="N20" s="18" t="s">
        <v>826</v>
      </c>
      <c r="O20" s="3"/>
      <c r="P20" s="3"/>
      <c r="Q20" s="3"/>
      <c r="S20" s="18"/>
    </row>
    <row r="21" spans="1:30" x14ac:dyDescent="0.2">
      <c r="W21" s="18"/>
    </row>
    <row r="22" spans="1:30" x14ac:dyDescent="0.2">
      <c r="A22" s="574" t="s">
        <v>3778</v>
      </c>
      <c r="B22" s="574"/>
      <c r="C22" s="574"/>
      <c r="D22" s="574"/>
      <c r="E22" s="574"/>
      <c r="F22" s="574"/>
      <c r="G22" s="574" t="s">
        <v>3779</v>
      </c>
      <c r="H22" s="574"/>
      <c r="I22" s="574"/>
      <c r="J22" s="574"/>
      <c r="K22" s="574"/>
      <c r="N22" s="575" t="s">
        <v>769</v>
      </c>
      <c r="O22" s="575"/>
      <c r="P22" s="575"/>
      <c r="Q22" s="574"/>
      <c r="R22" s="574"/>
      <c r="S22" s="574"/>
      <c r="T22" s="574"/>
      <c r="U22" s="574"/>
      <c r="Z22" s="170"/>
      <c r="AA22" s="170"/>
      <c r="AB22" s="170"/>
      <c r="AC22" s="152"/>
      <c r="AD22" s="152"/>
    </row>
    <row r="23" spans="1:30" x14ac:dyDescent="0.2">
      <c r="A23" s="134"/>
      <c r="B23" s="134"/>
      <c r="C23" s="134"/>
      <c r="D23" s="134"/>
      <c r="E23" s="134"/>
      <c r="F23" s="134"/>
      <c r="G23" s="134"/>
      <c r="H23" s="134"/>
      <c r="I23" s="134"/>
      <c r="J23" s="134"/>
      <c r="K23" s="134"/>
      <c r="L23" s="134"/>
      <c r="M23" s="134"/>
      <c r="N23" s="134"/>
      <c r="O23" s="134"/>
      <c r="P23" s="134"/>
      <c r="Q23" s="134"/>
      <c r="R23" s="134"/>
      <c r="S23" s="134"/>
      <c r="U23" s="133"/>
      <c r="V23" s="133"/>
      <c r="W23" s="133"/>
      <c r="X23" s="133"/>
      <c r="Y23" s="133"/>
      <c r="Z23" s="133"/>
      <c r="AA23" s="152"/>
      <c r="AB23" s="152"/>
    </row>
    <row r="24" spans="1:30" x14ac:dyDescent="0.2">
      <c r="A24" s="134"/>
      <c r="B24" s="134"/>
      <c r="C24" s="134"/>
      <c r="D24" s="134"/>
      <c r="E24" s="134"/>
      <c r="F24" s="134"/>
      <c r="G24" s="134"/>
      <c r="H24" s="134"/>
      <c r="I24" s="134"/>
      <c r="J24" s="134"/>
      <c r="K24" s="134"/>
      <c r="L24" s="134"/>
      <c r="M24" s="134"/>
      <c r="N24" s="134"/>
      <c r="O24" s="134"/>
      <c r="P24" s="134"/>
      <c r="Q24" s="134"/>
      <c r="R24" s="134"/>
      <c r="S24" s="134"/>
      <c r="U24" s="133"/>
      <c r="V24" s="133"/>
      <c r="W24" s="133"/>
      <c r="X24" s="133"/>
      <c r="Y24" s="133"/>
      <c r="Z24" s="133"/>
      <c r="AA24" s="152"/>
      <c r="AB24" s="152"/>
    </row>
    <row r="25" spans="1:30" x14ac:dyDescent="0.2">
      <c r="A25" s="134"/>
      <c r="B25" s="134"/>
      <c r="C25" s="134"/>
      <c r="D25" s="134"/>
      <c r="E25" s="134"/>
      <c r="F25" s="134"/>
      <c r="G25" s="134"/>
      <c r="H25" s="134"/>
      <c r="I25" s="134"/>
      <c r="J25" s="134"/>
      <c r="K25" s="134"/>
      <c r="L25" s="134"/>
      <c r="M25" s="134"/>
      <c r="N25" s="134"/>
      <c r="O25" s="134"/>
      <c r="P25" s="134"/>
      <c r="Q25" s="134"/>
      <c r="R25" s="134"/>
      <c r="S25" s="134"/>
      <c r="U25" s="133"/>
      <c r="V25" s="133"/>
      <c r="W25" s="133"/>
      <c r="X25" s="133"/>
      <c r="Y25" s="133"/>
      <c r="Z25" s="133"/>
      <c r="AA25" s="152"/>
      <c r="AB25" s="152"/>
    </row>
    <row r="26" spans="1:30" x14ac:dyDescent="0.2">
      <c r="A26" s="134"/>
      <c r="B26" s="134"/>
      <c r="C26" s="134"/>
      <c r="D26" s="134"/>
      <c r="E26" s="134"/>
      <c r="F26" s="134"/>
      <c r="G26" s="134"/>
      <c r="H26" s="134"/>
      <c r="I26" s="134"/>
      <c r="J26" s="134"/>
      <c r="K26" s="134"/>
      <c r="L26" s="134"/>
      <c r="M26" s="134"/>
      <c r="N26" s="134"/>
      <c r="O26" s="134"/>
      <c r="P26" s="134"/>
      <c r="Q26" s="134"/>
      <c r="R26" s="134"/>
      <c r="S26" s="134"/>
      <c r="U26" s="133"/>
      <c r="V26" s="133"/>
      <c r="W26" s="133"/>
      <c r="X26" s="133"/>
      <c r="Y26" s="133"/>
      <c r="Z26" s="133"/>
      <c r="AA26" s="152"/>
      <c r="AB26" s="152"/>
    </row>
    <row r="27" spans="1:30" x14ac:dyDescent="0.2">
      <c r="A27" s="134"/>
      <c r="B27" s="134"/>
      <c r="C27" s="134"/>
      <c r="D27" s="134"/>
      <c r="E27" s="134"/>
      <c r="F27" s="134"/>
      <c r="G27" s="134"/>
      <c r="H27" s="134"/>
      <c r="I27" s="134"/>
      <c r="J27" s="134"/>
      <c r="K27" s="134"/>
      <c r="L27" s="134"/>
      <c r="M27" s="134"/>
      <c r="N27" s="134"/>
      <c r="O27" s="134"/>
      <c r="P27" s="134"/>
      <c r="Q27" s="134"/>
      <c r="R27" s="134"/>
      <c r="S27" s="134"/>
      <c r="U27" s="133"/>
      <c r="V27" s="133"/>
      <c r="W27" s="133"/>
      <c r="X27" s="133"/>
      <c r="Y27" s="133"/>
      <c r="Z27" s="133"/>
      <c r="AA27" s="152"/>
      <c r="AB27" s="152"/>
    </row>
    <row r="28" spans="1:30" x14ac:dyDescent="0.2">
      <c r="A28" s="134"/>
      <c r="B28" s="134"/>
      <c r="C28" s="134"/>
      <c r="D28" s="134"/>
      <c r="E28" s="134"/>
      <c r="F28" s="134"/>
      <c r="G28" s="134"/>
      <c r="H28" s="134"/>
      <c r="I28" s="134"/>
      <c r="J28" s="134"/>
      <c r="K28" s="134"/>
      <c r="L28" s="134"/>
      <c r="M28" s="134"/>
      <c r="N28" s="134"/>
      <c r="O28" s="134"/>
      <c r="P28" s="134"/>
      <c r="Q28" s="134"/>
      <c r="R28" s="134"/>
      <c r="S28" s="134"/>
      <c r="U28" s="133"/>
      <c r="V28" s="133"/>
      <c r="W28" s="133"/>
      <c r="X28" s="133"/>
      <c r="Y28" s="133"/>
      <c r="Z28" s="133"/>
      <c r="AA28" s="152"/>
      <c r="AB28" s="152"/>
    </row>
    <row r="29" spans="1:30" x14ac:dyDescent="0.2">
      <c r="A29" s="134"/>
      <c r="B29" s="134"/>
      <c r="C29" s="134"/>
      <c r="D29" s="134"/>
      <c r="E29" s="134"/>
      <c r="F29" s="134"/>
      <c r="G29" s="134"/>
      <c r="H29" s="134"/>
      <c r="I29" s="134"/>
      <c r="J29" s="134"/>
      <c r="K29" s="134"/>
      <c r="L29" s="134"/>
      <c r="M29" s="134"/>
      <c r="N29" s="134"/>
      <c r="O29" s="134"/>
      <c r="P29" s="134"/>
      <c r="Q29" s="134"/>
      <c r="R29" s="134"/>
      <c r="S29" s="134"/>
      <c r="U29" s="133"/>
      <c r="V29" s="133"/>
      <c r="W29" s="133"/>
      <c r="X29" s="133"/>
      <c r="Y29" s="133"/>
      <c r="Z29" s="133"/>
      <c r="AA29" s="152"/>
      <c r="AB29" s="152"/>
    </row>
    <row r="30" spans="1:30" x14ac:dyDescent="0.2">
      <c r="A30" s="134"/>
      <c r="B30" s="134"/>
      <c r="C30" s="134"/>
      <c r="D30" s="134"/>
      <c r="E30" s="134"/>
      <c r="F30" s="134"/>
      <c r="G30" s="134"/>
      <c r="H30" s="134"/>
      <c r="I30" s="134"/>
      <c r="J30" s="134"/>
      <c r="K30" s="134"/>
      <c r="L30" s="134"/>
      <c r="M30" s="134"/>
      <c r="N30" s="134"/>
      <c r="O30" s="134"/>
      <c r="P30" s="134"/>
      <c r="Q30" s="134"/>
      <c r="R30" s="134"/>
      <c r="S30" s="134"/>
      <c r="U30" s="133"/>
      <c r="V30" s="133"/>
      <c r="W30" s="133"/>
      <c r="X30" s="133"/>
      <c r="Y30" s="133"/>
      <c r="Z30" s="133"/>
      <c r="AA30" s="152"/>
      <c r="AB30" s="152"/>
    </row>
    <row r="31" spans="1:30" x14ac:dyDescent="0.2">
      <c r="A31" s="134"/>
      <c r="B31" s="134"/>
      <c r="C31" s="134"/>
      <c r="D31" s="134"/>
      <c r="E31" s="134"/>
      <c r="F31" s="134"/>
      <c r="G31" s="134"/>
      <c r="H31" s="134"/>
      <c r="I31" s="134"/>
      <c r="J31" s="134"/>
      <c r="K31" s="134"/>
      <c r="L31" s="134"/>
      <c r="M31" s="134"/>
      <c r="N31" s="134"/>
      <c r="O31" s="134"/>
      <c r="P31" s="134"/>
      <c r="Q31" s="134"/>
      <c r="R31" s="134"/>
      <c r="S31" s="134"/>
      <c r="U31" s="133"/>
      <c r="V31" s="133"/>
      <c r="W31" s="133"/>
      <c r="X31" s="133"/>
      <c r="Y31" s="133"/>
      <c r="Z31" s="133"/>
      <c r="AA31" s="152"/>
      <c r="AB31" s="152"/>
    </row>
    <row r="32" spans="1:30" x14ac:dyDescent="0.2">
      <c r="A32" s="134"/>
      <c r="B32" s="134"/>
      <c r="C32" s="134"/>
      <c r="D32" s="134"/>
      <c r="E32" s="134"/>
      <c r="F32" s="134"/>
      <c r="G32" s="134"/>
      <c r="H32" s="134"/>
      <c r="I32" s="134"/>
      <c r="J32" s="134"/>
      <c r="K32" s="134"/>
      <c r="L32" s="134"/>
      <c r="M32" s="134"/>
      <c r="N32" s="134"/>
      <c r="O32" s="134"/>
      <c r="P32" s="134"/>
      <c r="Q32" s="134"/>
      <c r="R32" s="134"/>
      <c r="S32" s="134"/>
      <c r="U32" s="133"/>
      <c r="V32" s="133"/>
      <c r="W32" s="133"/>
      <c r="X32" s="133"/>
      <c r="Y32" s="133"/>
      <c r="Z32" s="133"/>
      <c r="AA32" s="152"/>
      <c r="AB32" s="152"/>
    </row>
    <row r="33" spans="1:28" x14ac:dyDescent="0.2">
      <c r="A33" s="134"/>
      <c r="B33" s="134"/>
      <c r="C33" s="134"/>
      <c r="D33" s="134"/>
      <c r="E33" s="134"/>
      <c r="F33" s="134"/>
      <c r="G33" s="134"/>
      <c r="H33" s="134"/>
      <c r="I33" s="134"/>
      <c r="J33" s="134"/>
      <c r="K33" s="134"/>
      <c r="L33" s="134"/>
      <c r="M33" s="134"/>
      <c r="N33" s="134"/>
      <c r="O33" s="134"/>
      <c r="P33" s="134"/>
      <c r="Q33" s="134"/>
      <c r="R33" s="134"/>
      <c r="S33" s="134"/>
      <c r="U33" s="133"/>
      <c r="V33" s="133"/>
      <c r="W33" s="133"/>
      <c r="X33" s="133"/>
      <c r="Y33" s="133"/>
      <c r="Z33" s="133"/>
      <c r="AA33" s="152"/>
      <c r="AB33" s="152"/>
    </row>
    <row r="34" spans="1:28" x14ac:dyDescent="0.2">
      <c r="A34" s="134"/>
      <c r="B34" s="134"/>
      <c r="C34" s="134"/>
      <c r="D34" s="134"/>
      <c r="E34" s="134"/>
      <c r="F34" s="134"/>
      <c r="G34" s="134"/>
      <c r="H34" s="134"/>
      <c r="I34" s="134"/>
      <c r="J34" s="134"/>
      <c r="K34" s="134"/>
      <c r="L34" s="134"/>
      <c r="M34" s="134"/>
      <c r="N34" s="134"/>
      <c r="O34" s="134"/>
      <c r="P34" s="134"/>
      <c r="Q34" s="134"/>
      <c r="R34" s="134"/>
      <c r="S34" s="134"/>
      <c r="U34" s="133"/>
      <c r="V34" s="133"/>
      <c r="W34" s="133"/>
      <c r="X34" s="133"/>
      <c r="Y34" s="133"/>
      <c r="Z34" s="133"/>
      <c r="AA34" s="152"/>
      <c r="AB34" s="152"/>
    </row>
    <row r="35" spans="1:28" x14ac:dyDescent="0.2">
      <c r="A35" s="134"/>
      <c r="B35" s="134"/>
      <c r="C35" s="134"/>
      <c r="D35" s="134"/>
      <c r="E35" s="134"/>
      <c r="F35" s="134"/>
      <c r="G35" s="134"/>
      <c r="H35" s="134"/>
      <c r="I35" s="134"/>
      <c r="J35" s="134"/>
      <c r="K35" s="134"/>
      <c r="L35" s="134"/>
      <c r="M35" s="134"/>
      <c r="N35" s="134"/>
      <c r="O35" s="134"/>
      <c r="P35" s="134"/>
      <c r="Q35" s="134"/>
      <c r="R35" s="134"/>
      <c r="S35" s="134"/>
      <c r="U35" s="133"/>
      <c r="V35" s="133"/>
      <c r="W35" s="133"/>
      <c r="X35" s="133"/>
      <c r="Y35" s="133"/>
      <c r="Z35" s="133"/>
      <c r="AA35" s="152"/>
      <c r="AB35" s="152"/>
    </row>
    <row r="36" spans="1:28" x14ac:dyDescent="0.2">
      <c r="A36" s="134"/>
      <c r="B36" s="134"/>
      <c r="C36" s="134"/>
      <c r="D36" s="134"/>
      <c r="E36" s="134"/>
      <c r="F36" s="134"/>
      <c r="G36" s="134"/>
      <c r="H36" s="134"/>
      <c r="I36" s="134"/>
      <c r="J36" s="134"/>
      <c r="K36" s="134"/>
      <c r="L36" s="134"/>
      <c r="M36" s="134"/>
      <c r="N36" s="134"/>
      <c r="O36" s="134"/>
      <c r="P36" s="134"/>
      <c r="Q36" s="134"/>
      <c r="R36" s="134"/>
      <c r="S36" s="134"/>
      <c r="U36" s="133"/>
      <c r="V36" s="133"/>
      <c r="W36" s="133"/>
      <c r="X36" s="133"/>
      <c r="Y36" s="133"/>
      <c r="Z36" s="133"/>
      <c r="AA36" s="152"/>
      <c r="AB36" s="152"/>
    </row>
    <row r="37" spans="1:28" x14ac:dyDescent="0.2">
      <c r="A37" s="134"/>
      <c r="B37" s="134"/>
      <c r="C37" s="134"/>
      <c r="D37" s="134"/>
      <c r="E37" s="134"/>
      <c r="F37" s="134"/>
      <c r="G37" s="134"/>
      <c r="H37" s="134"/>
      <c r="I37" s="134"/>
      <c r="J37" s="134"/>
      <c r="K37" s="134"/>
      <c r="L37" s="134"/>
      <c r="M37" s="134"/>
      <c r="N37" s="134"/>
      <c r="O37" s="134"/>
      <c r="P37" s="134"/>
      <c r="Q37" s="134"/>
      <c r="R37" s="134"/>
      <c r="S37" s="134"/>
      <c r="U37" s="133"/>
      <c r="V37" s="133"/>
      <c r="W37" s="133"/>
      <c r="X37" s="133"/>
      <c r="Y37" s="133"/>
      <c r="Z37" s="133"/>
      <c r="AA37" s="152"/>
      <c r="AB37" s="152"/>
    </row>
    <row r="42" spans="1:28" s="167" customFormat="1" x14ac:dyDescent="0.2">
      <c r="H42" s="168"/>
      <c r="I42" s="168"/>
      <c r="J42" s="168"/>
      <c r="K42" s="168"/>
      <c r="L42" s="168"/>
      <c r="M42" s="168"/>
      <c r="N42" s="168"/>
      <c r="O42" s="168"/>
      <c r="P42" s="168"/>
      <c r="Q42" s="168"/>
    </row>
  </sheetData>
  <mergeCells count="14">
    <mergeCell ref="Q22:U22"/>
    <mergeCell ref="N22:P22"/>
    <mergeCell ref="B10:B11"/>
    <mergeCell ref="D10:E11"/>
    <mergeCell ref="G10:H11"/>
    <mergeCell ref="J10:L11"/>
    <mergeCell ref="N11:P11"/>
    <mergeCell ref="O12:O13"/>
    <mergeCell ref="P12:P13"/>
    <mergeCell ref="N12:N13"/>
    <mergeCell ref="A22:F22"/>
    <mergeCell ref="G22:K22"/>
    <mergeCell ref="A12:A13"/>
    <mergeCell ref="N10:P10"/>
  </mergeCells>
  <pageMargins left="0.78740157480314965" right="0.78740157480314965" top="0.98425196850393704" bottom="0.98425196850393704" header="0.51181102362204722" footer="0.51181102362204722"/>
  <pageSetup paperSize="9" scale="56" orientation="landscape"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9:AD41"/>
  <sheetViews>
    <sheetView showGridLines="0" zoomScale="90" zoomScaleNormal="90" workbookViewId="0">
      <selection activeCell="R18" sqref="R18"/>
    </sheetView>
  </sheetViews>
  <sheetFormatPr baseColWidth="10" defaultColWidth="9.140625" defaultRowHeight="12.75" x14ac:dyDescent="0.2"/>
  <cols>
    <col min="1" max="1" width="28" style="3" bestFit="1" customWidth="1"/>
    <col min="2" max="2" width="10.5703125" style="3" customWidth="1"/>
    <col min="3" max="7" width="9.7109375" style="3" customWidth="1"/>
    <col min="8" max="17" width="9.7109375" style="4" customWidth="1"/>
    <col min="18" max="19" width="9.7109375" style="3" customWidth="1"/>
    <col min="20" max="16384" width="9.140625" style="3"/>
  </cols>
  <sheetData>
    <row r="9" spans="1:25" ht="13.5" thickBot="1" x14ac:dyDescent="0.25">
      <c r="Q9" s="3"/>
    </row>
    <row r="10" spans="1:25" ht="13.5" customHeight="1" x14ac:dyDescent="0.2">
      <c r="B10" s="576" t="s">
        <v>3770</v>
      </c>
      <c r="D10" s="578" t="s">
        <v>3771</v>
      </c>
      <c r="E10" s="579"/>
      <c r="G10" s="582" t="s">
        <v>3772</v>
      </c>
      <c r="H10" s="583"/>
      <c r="I10" s="3"/>
      <c r="J10" s="586" t="s">
        <v>3773</v>
      </c>
      <c r="K10" s="587"/>
      <c r="L10" s="588"/>
      <c r="M10" s="3"/>
      <c r="N10" s="603" t="s">
        <v>830</v>
      </c>
      <c r="O10" s="604"/>
      <c r="P10" s="605"/>
      <c r="R10" s="22"/>
      <c r="S10" s="22"/>
    </row>
    <row r="11" spans="1:25" s="1" customFormat="1" ht="13.5" customHeight="1" thickBot="1" x14ac:dyDescent="0.25">
      <c r="A11" s="12"/>
      <c r="B11" s="577"/>
      <c r="D11" s="580"/>
      <c r="E11" s="581"/>
      <c r="G11" s="584"/>
      <c r="H11" s="585"/>
      <c r="J11" s="589"/>
      <c r="K11" s="590"/>
      <c r="L11" s="591"/>
      <c r="N11" s="592">
        <v>2020</v>
      </c>
      <c r="O11" s="593">
        <v>2020</v>
      </c>
      <c r="P11" s="594">
        <v>2020</v>
      </c>
      <c r="Q11" s="3"/>
      <c r="R11" s="114"/>
      <c r="S11" s="114"/>
      <c r="T11" s="114"/>
      <c r="U11" s="114"/>
      <c r="V11" s="114"/>
    </row>
    <row r="12" spans="1:25" s="1" customFormat="1" ht="48.75" customHeight="1" x14ac:dyDescent="0.2">
      <c r="A12" s="601" t="s">
        <v>879</v>
      </c>
      <c r="B12" s="299" t="s">
        <v>841</v>
      </c>
      <c r="D12" s="307" t="s">
        <v>773</v>
      </c>
      <c r="E12" s="302" t="s">
        <v>842</v>
      </c>
      <c r="G12" s="309" t="s">
        <v>841</v>
      </c>
      <c r="H12" s="183" t="s">
        <v>869</v>
      </c>
      <c r="J12" s="177" t="s">
        <v>774</v>
      </c>
      <c r="K12" s="181" t="s">
        <v>842</v>
      </c>
      <c r="L12" s="178" t="s">
        <v>841</v>
      </c>
      <c r="N12" s="599" t="s">
        <v>813</v>
      </c>
      <c r="O12" s="595" t="s">
        <v>703</v>
      </c>
      <c r="P12" s="597" t="s">
        <v>704</v>
      </c>
      <c r="Q12" s="4"/>
      <c r="R12" s="522"/>
      <c r="S12" s="517"/>
      <c r="T12" s="152"/>
      <c r="U12" s="152"/>
      <c r="V12" s="114"/>
    </row>
    <row r="13" spans="1:25" s="1" customFormat="1" ht="13.5" thickBot="1" x14ac:dyDescent="0.25">
      <c r="A13" s="602"/>
      <c r="B13" s="342" t="s">
        <v>3774</v>
      </c>
      <c r="D13" s="228">
        <v>2020</v>
      </c>
      <c r="E13" s="201">
        <v>2020</v>
      </c>
      <c r="G13" s="187" t="s">
        <v>3775</v>
      </c>
      <c r="H13" s="186" t="s">
        <v>3775</v>
      </c>
      <c r="J13" s="295">
        <v>2020</v>
      </c>
      <c r="K13" s="314">
        <v>2020</v>
      </c>
      <c r="L13" s="304" t="s">
        <v>3775</v>
      </c>
      <c r="N13" s="600"/>
      <c r="O13" s="596"/>
      <c r="P13" s="598"/>
      <c r="Q13" s="4"/>
      <c r="R13" s="518"/>
      <c r="S13" s="517"/>
      <c r="T13" s="152"/>
      <c r="U13" s="152"/>
      <c r="V13" s="114"/>
    </row>
    <row r="14" spans="1:25" s="1" customFormat="1" x14ac:dyDescent="0.2">
      <c r="A14" s="365" t="s">
        <v>880</v>
      </c>
      <c r="B14" s="379">
        <v>8.0688652000000007E-3</v>
      </c>
      <c r="C14" s="1" t="s">
        <v>1093</v>
      </c>
      <c r="D14" s="310">
        <v>9395718</v>
      </c>
      <c r="E14" s="385">
        <v>0.56943041429999997</v>
      </c>
      <c r="F14" s="102" t="s">
        <v>1093</v>
      </c>
      <c r="G14" s="222">
        <v>-0.116628808</v>
      </c>
      <c r="H14" s="223">
        <v>0.56708541909999999</v>
      </c>
      <c r="I14" s="102" t="s">
        <v>1093</v>
      </c>
      <c r="J14" s="396">
        <v>9215857</v>
      </c>
      <c r="K14" s="227">
        <v>0.56603816579999999</v>
      </c>
      <c r="L14" s="226">
        <v>-0.133539299</v>
      </c>
      <c r="N14" s="398">
        <v>6119743</v>
      </c>
      <c r="O14" s="108">
        <v>0.52566413840000004</v>
      </c>
      <c r="P14" s="109" t="s">
        <v>1096</v>
      </c>
      <c r="Q14" s="2"/>
      <c r="R14" s="519"/>
      <c r="S14" s="517"/>
      <c r="T14" s="152"/>
      <c r="U14" s="152"/>
      <c r="V14" s="114"/>
      <c r="W14" s="113"/>
      <c r="X14" s="113"/>
      <c r="Y14" s="113"/>
    </row>
    <row r="15" spans="1:25" s="1" customFormat="1" x14ac:dyDescent="0.2">
      <c r="A15" s="365" t="s">
        <v>881</v>
      </c>
      <c r="B15" s="111">
        <v>2.61776653E-2</v>
      </c>
      <c r="C15" s="1" t="s">
        <v>1093</v>
      </c>
      <c r="D15" s="310">
        <v>1514444</v>
      </c>
      <c r="E15" s="385">
        <v>9.1783350099999994E-2</v>
      </c>
      <c r="F15" s="102" t="s">
        <v>1093</v>
      </c>
      <c r="G15" s="97">
        <v>-9.9079354999999994E-2</v>
      </c>
      <c r="H15" s="216">
        <v>7.6139797499999995E-2</v>
      </c>
      <c r="I15" s="102" t="s">
        <v>1093</v>
      </c>
      <c r="J15" s="310">
        <v>1496070</v>
      </c>
      <c r="K15" s="103">
        <v>9.1888656599999993E-2</v>
      </c>
      <c r="L15" s="217">
        <v>-0.11000978</v>
      </c>
      <c r="N15" s="398">
        <v>1077934</v>
      </c>
      <c r="O15" s="108">
        <v>9.2590693299999999E-2</v>
      </c>
      <c r="P15" s="109" t="s">
        <v>1097</v>
      </c>
      <c r="Q15" s="2"/>
      <c r="R15" s="519"/>
      <c r="S15" s="517"/>
      <c r="T15" s="152"/>
      <c r="U15" s="152"/>
      <c r="V15" s="114"/>
      <c r="W15" s="113"/>
      <c r="X15" s="113"/>
      <c r="Y15" s="113"/>
    </row>
    <row r="16" spans="1:25" s="1" customFormat="1" ht="13.5" thickBot="1" x14ac:dyDescent="0.25">
      <c r="A16" s="367" t="s">
        <v>882</v>
      </c>
      <c r="B16" s="111">
        <v>1.20957992E-2</v>
      </c>
      <c r="C16" s="1" t="s">
        <v>1093</v>
      </c>
      <c r="D16" s="310">
        <v>5590042</v>
      </c>
      <c r="E16" s="385">
        <v>0.33878623559999999</v>
      </c>
      <c r="F16" s="102" t="s">
        <v>1093</v>
      </c>
      <c r="G16" s="97">
        <v>-0.12250699299999999</v>
      </c>
      <c r="H16" s="216">
        <v>0.35677478340000002</v>
      </c>
      <c r="I16" s="102" t="s">
        <v>1093</v>
      </c>
      <c r="J16" s="310">
        <v>5569408</v>
      </c>
      <c r="K16" s="103">
        <v>0.34207317770000001</v>
      </c>
      <c r="L16" s="217">
        <v>-0.125746001</v>
      </c>
      <c r="N16" s="398">
        <v>4444249</v>
      </c>
      <c r="O16" s="108">
        <v>0.38174516829999999</v>
      </c>
      <c r="P16" s="109" t="s">
        <v>1098</v>
      </c>
      <c r="Q16" s="2"/>
      <c r="R16" s="519"/>
      <c r="S16" s="517"/>
      <c r="T16" s="152"/>
      <c r="U16" s="152"/>
      <c r="V16" s="114"/>
      <c r="W16" s="113"/>
      <c r="X16" s="113"/>
      <c r="Y16" s="113"/>
    </row>
    <row r="17" spans="1:30" s="1" customFormat="1" ht="13.5" thickBot="1" x14ac:dyDescent="0.25">
      <c r="A17" s="368" t="s">
        <v>6</v>
      </c>
      <c r="B17" s="382">
        <v>1.1045115499999999E-2</v>
      </c>
      <c r="C17" s="1" t="s">
        <v>1093</v>
      </c>
      <c r="D17" s="311">
        <v>16500204</v>
      </c>
      <c r="E17" s="291">
        <v>1</v>
      </c>
      <c r="F17" s="102" t="s">
        <v>1093</v>
      </c>
      <c r="G17" s="100">
        <v>-0.11705402400000001</v>
      </c>
      <c r="H17" s="292">
        <v>1</v>
      </c>
      <c r="I17" s="102" t="s">
        <v>1093</v>
      </c>
      <c r="J17" s="397">
        <v>16281335</v>
      </c>
      <c r="K17" s="194">
        <v>1</v>
      </c>
      <c r="L17" s="293">
        <v>-0.12876606199999999</v>
      </c>
      <c r="N17" s="399">
        <v>10810090</v>
      </c>
      <c r="O17" s="106">
        <v>1</v>
      </c>
      <c r="P17" s="107" t="s">
        <v>1099</v>
      </c>
      <c r="Q17" s="2"/>
      <c r="R17" s="520"/>
      <c r="S17" s="114"/>
      <c r="T17" s="114"/>
      <c r="U17" s="114"/>
      <c r="V17" s="114"/>
      <c r="W17" s="114"/>
      <c r="X17" s="113"/>
      <c r="Y17" s="113"/>
    </row>
    <row r="18" spans="1:30" x14ac:dyDescent="0.2">
      <c r="A18" s="12" t="s">
        <v>3673</v>
      </c>
      <c r="B18" s="2"/>
      <c r="G18" s="196" t="s">
        <v>3776</v>
      </c>
      <c r="H18" s="3"/>
      <c r="I18" s="3"/>
      <c r="J18" s="196" t="s">
        <v>3777</v>
      </c>
      <c r="K18" s="3"/>
      <c r="L18" s="3"/>
      <c r="M18" s="3"/>
      <c r="N18" s="12" t="s">
        <v>944</v>
      </c>
      <c r="O18" s="176"/>
      <c r="P18" s="176"/>
      <c r="Q18" s="3"/>
      <c r="R18" s="22"/>
      <c r="S18" s="22"/>
    </row>
    <row r="19" spans="1:30" x14ac:dyDescent="0.2">
      <c r="A19" s="12"/>
      <c r="B19" s="2"/>
      <c r="H19" s="3"/>
      <c r="I19" s="196"/>
      <c r="J19" s="3"/>
      <c r="K19" s="3"/>
      <c r="L19" s="3"/>
      <c r="M19" s="3"/>
      <c r="N19" s="18" t="s">
        <v>826</v>
      </c>
      <c r="O19" s="196"/>
      <c r="P19" s="3"/>
      <c r="Q19" s="3"/>
      <c r="U19" s="263"/>
      <c r="V19" s="263"/>
    </row>
    <row r="21" spans="1:30" x14ac:dyDescent="0.2">
      <c r="B21" s="13" t="s">
        <v>3778</v>
      </c>
      <c r="C21" s="13"/>
      <c r="D21" s="13"/>
      <c r="E21" s="13"/>
      <c r="F21" s="13"/>
      <c r="G21" s="574" t="s">
        <v>3779</v>
      </c>
      <c r="H21" s="574"/>
      <c r="I21" s="574"/>
      <c r="J21" s="574"/>
      <c r="K21" s="574"/>
      <c r="L21" s="3"/>
      <c r="M21" s="3"/>
      <c r="N21" s="575" t="s">
        <v>769</v>
      </c>
      <c r="O21" s="575"/>
      <c r="P21" s="575"/>
      <c r="Q21" s="574"/>
      <c r="R21" s="574"/>
      <c r="S21" s="574"/>
      <c r="T21" s="574"/>
      <c r="U21" s="574"/>
      <c r="W21" s="575"/>
      <c r="X21" s="575"/>
      <c r="Y21" s="575"/>
      <c r="Z21" s="170"/>
      <c r="AA21" s="170"/>
      <c r="AB21" s="170"/>
      <c r="AC21" s="152"/>
      <c r="AD21" s="152"/>
    </row>
    <row r="22" spans="1:30" x14ac:dyDescent="0.2">
      <c r="A22" s="169"/>
      <c r="B22" s="169"/>
      <c r="C22" s="169"/>
      <c r="D22" s="169"/>
      <c r="E22" s="169"/>
      <c r="F22" s="169"/>
      <c r="G22" s="169"/>
      <c r="H22" s="169"/>
      <c r="I22" s="169"/>
      <c r="J22" s="169"/>
      <c r="K22" s="169"/>
      <c r="L22" s="169"/>
      <c r="M22" s="169"/>
      <c r="N22" s="169"/>
      <c r="O22" s="169"/>
      <c r="P22" s="169"/>
      <c r="Q22" s="169"/>
      <c r="R22" s="169"/>
      <c r="S22" s="169"/>
      <c r="U22" s="170"/>
      <c r="V22" s="170"/>
      <c r="W22" s="170"/>
      <c r="X22" s="170"/>
      <c r="Y22" s="170"/>
      <c r="Z22" s="170"/>
      <c r="AA22" s="152"/>
      <c r="AB22" s="152"/>
    </row>
    <row r="23" spans="1:30" x14ac:dyDescent="0.2">
      <c r="A23" s="169"/>
      <c r="B23" s="169"/>
      <c r="C23" s="169"/>
      <c r="D23" s="169"/>
      <c r="E23" s="169"/>
      <c r="F23" s="169"/>
      <c r="G23" s="169"/>
      <c r="H23" s="169"/>
      <c r="I23" s="169"/>
      <c r="J23" s="169"/>
      <c r="K23" s="169"/>
      <c r="L23" s="169"/>
      <c r="M23" s="169"/>
      <c r="N23" s="169"/>
      <c r="O23" s="169"/>
      <c r="P23" s="169"/>
      <c r="Q23" s="169"/>
      <c r="R23" s="169"/>
      <c r="S23" s="169"/>
      <c r="U23" s="170"/>
      <c r="V23" s="170"/>
      <c r="W23" s="170"/>
      <c r="X23" s="170"/>
      <c r="Y23" s="170"/>
      <c r="Z23" s="170"/>
      <c r="AA23" s="152"/>
      <c r="AB23" s="152"/>
    </row>
    <row r="24" spans="1:30" x14ac:dyDescent="0.2">
      <c r="A24" s="169"/>
      <c r="B24" s="169"/>
      <c r="C24" s="169"/>
      <c r="D24" s="169"/>
      <c r="E24" s="169"/>
      <c r="F24" s="169"/>
      <c r="G24" s="169"/>
      <c r="H24" s="169"/>
      <c r="I24" s="169"/>
      <c r="J24" s="169"/>
      <c r="K24" s="169"/>
      <c r="L24" s="169"/>
      <c r="M24" s="169"/>
      <c r="N24" s="169"/>
      <c r="O24" s="169"/>
      <c r="P24" s="169"/>
      <c r="Q24" s="169"/>
      <c r="R24" s="169"/>
      <c r="S24" s="169"/>
      <c r="U24" s="170"/>
      <c r="V24" s="170"/>
      <c r="W24" s="170"/>
      <c r="X24" s="170"/>
      <c r="Y24" s="170"/>
      <c r="Z24" s="170"/>
      <c r="AA24" s="152"/>
      <c r="AB24" s="152"/>
    </row>
    <row r="25" spans="1:30" x14ac:dyDescent="0.2">
      <c r="A25" s="169"/>
      <c r="B25" s="169"/>
      <c r="C25" s="169"/>
      <c r="D25" s="169"/>
      <c r="E25" s="169"/>
      <c r="F25" s="169"/>
      <c r="G25" s="169"/>
      <c r="H25" s="169"/>
      <c r="I25" s="169"/>
      <c r="J25" s="169"/>
      <c r="K25" s="169"/>
      <c r="L25" s="169"/>
      <c r="M25" s="169"/>
      <c r="N25" s="169"/>
      <c r="O25" s="169"/>
      <c r="P25" s="169"/>
      <c r="Q25" s="169"/>
      <c r="R25" s="169"/>
      <c r="S25" s="169"/>
      <c r="U25" s="170"/>
      <c r="V25" s="170"/>
      <c r="W25" s="170"/>
      <c r="X25" s="170"/>
      <c r="Y25" s="170"/>
      <c r="Z25" s="170"/>
      <c r="AA25" s="152"/>
      <c r="AB25" s="152"/>
    </row>
    <row r="26" spans="1:30" x14ac:dyDescent="0.2">
      <c r="A26" s="169"/>
      <c r="B26" s="169"/>
      <c r="C26" s="169"/>
      <c r="D26" s="169"/>
      <c r="E26" s="169"/>
      <c r="F26" s="169"/>
      <c r="G26" s="169"/>
      <c r="H26" s="169"/>
      <c r="I26" s="169"/>
      <c r="J26" s="169"/>
      <c r="K26" s="169"/>
      <c r="L26" s="169"/>
      <c r="M26" s="169"/>
      <c r="N26" s="169"/>
      <c r="O26" s="169"/>
      <c r="P26" s="169"/>
      <c r="Q26" s="169"/>
      <c r="R26" s="169"/>
      <c r="S26" s="169"/>
      <c r="U26" s="170"/>
      <c r="V26" s="170"/>
      <c r="W26" s="170"/>
      <c r="X26" s="170"/>
      <c r="Y26" s="170"/>
      <c r="Z26" s="170"/>
      <c r="AA26" s="152"/>
      <c r="AB26" s="152"/>
    </row>
    <row r="27" spans="1:30" x14ac:dyDescent="0.2">
      <c r="A27" s="169"/>
      <c r="B27" s="169"/>
      <c r="C27" s="169"/>
      <c r="D27" s="169"/>
      <c r="E27" s="169"/>
      <c r="F27" s="169"/>
      <c r="G27" s="169"/>
      <c r="H27" s="169"/>
      <c r="I27" s="169"/>
      <c r="J27" s="169"/>
      <c r="K27" s="169"/>
      <c r="L27" s="169"/>
      <c r="M27" s="169"/>
      <c r="N27" s="169"/>
      <c r="O27" s="169"/>
      <c r="P27" s="169"/>
      <c r="Q27" s="169"/>
      <c r="R27" s="169"/>
      <c r="S27" s="169"/>
      <c r="U27" s="170"/>
      <c r="V27" s="170"/>
      <c r="W27" s="170"/>
      <c r="X27" s="170"/>
      <c r="Y27" s="170"/>
      <c r="Z27" s="170"/>
      <c r="AA27" s="152"/>
      <c r="AB27" s="152"/>
    </row>
    <row r="28" spans="1:30" x14ac:dyDescent="0.2">
      <c r="A28" s="169"/>
      <c r="B28" s="169"/>
      <c r="C28" s="169"/>
      <c r="D28" s="169"/>
      <c r="E28" s="169"/>
      <c r="F28" s="169"/>
      <c r="G28" s="169"/>
      <c r="H28" s="169"/>
      <c r="I28" s="169"/>
      <c r="J28" s="169"/>
      <c r="K28" s="169"/>
      <c r="L28" s="169"/>
      <c r="M28" s="169"/>
      <c r="N28" s="169"/>
      <c r="O28" s="169"/>
      <c r="P28" s="169"/>
      <c r="Q28" s="169"/>
      <c r="R28" s="169"/>
      <c r="S28" s="169"/>
      <c r="U28" s="170"/>
      <c r="V28" s="170"/>
      <c r="W28" s="170"/>
      <c r="X28" s="170"/>
      <c r="Y28" s="170"/>
      <c r="Z28" s="170"/>
      <c r="AA28" s="152"/>
      <c r="AB28" s="152"/>
    </row>
    <row r="29" spans="1:30" x14ac:dyDescent="0.2">
      <c r="A29" s="169"/>
      <c r="B29" s="169"/>
      <c r="C29" s="169"/>
      <c r="D29" s="169"/>
      <c r="E29" s="169"/>
      <c r="F29" s="169"/>
      <c r="G29" s="169"/>
      <c r="H29" s="169"/>
      <c r="I29" s="169"/>
      <c r="J29" s="169"/>
      <c r="K29" s="169"/>
      <c r="L29" s="169"/>
      <c r="M29" s="169"/>
      <c r="N29" s="169"/>
      <c r="O29" s="169"/>
      <c r="P29" s="169"/>
      <c r="Q29" s="169"/>
      <c r="R29" s="169"/>
      <c r="S29" s="169"/>
      <c r="U29" s="170"/>
      <c r="V29" s="170"/>
      <c r="W29" s="170"/>
      <c r="X29" s="170"/>
      <c r="Y29" s="170"/>
      <c r="Z29" s="170"/>
      <c r="AA29" s="152"/>
      <c r="AB29" s="152"/>
    </row>
    <row r="30" spans="1:30" x14ac:dyDescent="0.2">
      <c r="A30" s="169"/>
      <c r="B30" s="169"/>
      <c r="C30" s="169"/>
      <c r="D30" s="169"/>
      <c r="E30" s="169"/>
      <c r="F30" s="169"/>
      <c r="G30" s="169"/>
      <c r="H30" s="169"/>
      <c r="I30" s="169"/>
      <c r="J30" s="169"/>
      <c r="K30" s="169"/>
      <c r="L30" s="169"/>
      <c r="M30" s="169"/>
      <c r="N30" s="169"/>
      <c r="O30" s="169"/>
      <c r="P30" s="169"/>
      <c r="Q30" s="169"/>
      <c r="R30" s="169"/>
      <c r="S30" s="169"/>
      <c r="U30" s="170"/>
      <c r="V30" s="170"/>
      <c r="W30" s="170"/>
      <c r="X30" s="170"/>
      <c r="Y30" s="170"/>
      <c r="Z30" s="170"/>
      <c r="AA30" s="152"/>
      <c r="AB30" s="152"/>
    </row>
    <row r="31" spans="1:30" x14ac:dyDescent="0.2">
      <c r="A31" s="169"/>
      <c r="B31" s="169"/>
      <c r="C31" s="169"/>
      <c r="D31" s="169"/>
      <c r="E31" s="169"/>
      <c r="F31" s="169"/>
      <c r="G31" s="169"/>
      <c r="H31" s="169"/>
      <c r="I31" s="169"/>
      <c r="J31" s="169"/>
      <c r="K31" s="169"/>
      <c r="L31" s="169"/>
      <c r="M31" s="169"/>
      <c r="N31" s="169"/>
      <c r="O31" s="169"/>
      <c r="P31" s="169"/>
      <c r="Q31" s="169"/>
      <c r="R31" s="169"/>
      <c r="S31" s="169"/>
      <c r="U31" s="170"/>
      <c r="V31" s="170"/>
      <c r="W31" s="170"/>
      <c r="X31" s="170"/>
      <c r="Y31" s="170"/>
      <c r="Z31" s="170"/>
      <c r="AA31" s="152"/>
      <c r="AB31" s="152"/>
    </row>
    <row r="32" spans="1:30" x14ac:dyDescent="0.2">
      <c r="A32" s="169"/>
      <c r="B32" s="169"/>
      <c r="C32" s="169"/>
      <c r="D32" s="169"/>
      <c r="E32" s="169"/>
      <c r="F32" s="169"/>
      <c r="G32" s="169"/>
      <c r="H32" s="169"/>
      <c r="I32" s="169"/>
      <c r="J32" s="169"/>
      <c r="K32" s="169"/>
      <c r="L32" s="169"/>
      <c r="M32" s="169"/>
      <c r="N32" s="169"/>
      <c r="O32" s="169"/>
      <c r="P32" s="169"/>
      <c r="Q32" s="169"/>
      <c r="R32" s="169"/>
      <c r="S32" s="169"/>
      <c r="U32" s="170"/>
      <c r="V32" s="170"/>
      <c r="W32" s="170"/>
      <c r="X32" s="170"/>
      <c r="Y32" s="170"/>
      <c r="Z32" s="170"/>
      <c r="AA32" s="152"/>
      <c r="AB32" s="152"/>
    </row>
    <row r="33" spans="1:28" x14ac:dyDescent="0.2">
      <c r="A33" s="169"/>
      <c r="B33" s="169"/>
      <c r="C33" s="169"/>
      <c r="D33" s="169"/>
      <c r="E33" s="169"/>
      <c r="F33" s="169"/>
      <c r="G33" s="169"/>
      <c r="H33" s="169"/>
      <c r="I33" s="169"/>
      <c r="J33" s="169"/>
      <c r="K33" s="169"/>
      <c r="L33" s="169"/>
      <c r="M33" s="169"/>
      <c r="N33" s="169"/>
      <c r="O33" s="169"/>
      <c r="P33" s="169"/>
      <c r="Q33" s="169"/>
      <c r="R33" s="169"/>
      <c r="S33" s="169"/>
      <c r="U33" s="170"/>
      <c r="V33" s="170"/>
      <c r="W33" s="170"/>
      <c r="X33" s="170"/>
      <c r="Y33" s="170"/>
      <c r="Z33" s="170"/>
      <c r="AA33" s="152"/>
      <c r="AB33" s="152"/>
    </row>
    <row r="34" spans="1:28" x14ac:dyDescent="0.2">
      <c r="A34" s="169"/>
      <c r="B34" s="169"/>
      <c r="C34" s="169"/>
      <c r="D34" s="169"/>
      <c r="E34" s="169"/>
      <c r="F34" s="169"/>
      <c r="G34" s="169"/>
      <c r="H34" s="169"/>
      <c r="I34" s="169"/>
      <c r="J34" s="169"/>
      <c r="K34" s="169"/>
      <c r="L34" s="169"/>
      <c r="M34" s="169"/>
      <c r="N34" s="169"/>
      <c r="O34" s="169"/>
      <c r="P34" s="169"/>
      <c r="Q34" s="169"/>
      <c r="R34" s="169"/>
      <c r="S34" s="169"/>
      <c r="U34" s="170"/>
      <c r="V34" s="170"/>
      <c r="W34" s="170"/>
      <c r="X34" s="170"/>
      <c r="Y34" s="170"/>
      <c r="Z34" s="170"/>
      <c r="AA34" s="152"/>
      <c r="AB34" s="152"/>
    </row>
    <row r="35" spans="1:28" x14ac:dyDescent="0.2">
      <c r="A35" s="169"/>
      <c r="B35" s="169"/>
      <c r="C35" s="169"/>
      <c r="D35" s="169"/>
      <c r="E35" s="169"/>
      <c r="F35" s="169"/>
      <c r="G35" s="169"/>
      <c r="H35" s="169"/>
      <c r="I35" s="169"/>
      <c r="J35" s="169"/>
      <c r="K35" s="169"/>
      <c r="L35" s="169"/>
      <c r="M35" s="169"/>
      <c r="N35" s="169"/>
      <c r="O35" s="169"/>
      <c r="P35" s="169"/>
      <c r="Q35" s="169"/>
      <c r="R35" s="169"/>
      <c r="S35" s="169"/>
      <c r="U35" s="170"/>
      <c r="V35" s="170"/>
      <c r="W35" s="170"/>
      <c r="X35" s="170"/>
      <c r="Y35" s="170"/>
      <c r="Z35" s="170"/>
      <c r="AA35" s="152"/>
      <c r="AB35" s="152"/>
    </row>
    <row r="36" spans="1:28" x14ac:dyDescent="0.2">
      <c r="A36" s="169"/>
      <c r="B36" s="169"/>
      <c r="C36" s="169"/>
      <c r="D36" s="169"/>
      <c r="E36" s="169"/>
      <c r="F36" s="169"/>
      <c r="G36" s="169"/>
      <c r="H36" s="169"/>
      <c r="I36" s="169"/>
      <c r="J36" s="169"/>
      <c r="K36" s="169"/>
      <c r="L36" s="169"/>
      <c r="M36" s="169"/>
      <c r="N36" s="169"/>
      <c r="O36" s="169"/>
      <c r="P36" s="169"/>
      <c r="Q36" s="169"/>
      <c r="R36" s="169"/>
      <c r="S36" s="169"/>
      <c r="U36" s="170"/>
      <c r="V36" s="170"/>
      <c r="W36" s="170"/>
      <c r="X36" s="170"/>
      <c r="Y36" s="170"/>
      <c r="Z36" s="170"/>
      <c r="AA36" s="152"/>
      <c r="AB36" s="152"/>
    </row>
    <row r="41" spans="1:28" s="167" customFormat="1" x14ac:dyDescent="0.2">
      <c r="H41" s="168"/>
      <c r="I41" s="168"/>
      <c r="J41" s="168"/>
      <c r="K41" s="168"/>
      <c r="L41" s="168"/>
      <c r="M41" s="168"/>
      <c r="N41" s="168"/>
      <c r="O41" s="168"/>
      <c r="P41" s="168"/>
      <c r="Q41" s="168"/>
    </row>
  </sheetData>
  <mergeCells count="14">
    <mergeCell ref="B10:B11"/>
    <mergeCell ref="D10:E11"/>
    <mergeCell ref="G10:H11"/>
    <mergeCell ref="N11:P11"/>
    <mergeCell ref="J10:L11"/>
    <mergeCell ref="N10:P10"/>
    <mergeCell ref="G21:K21"/>
    <mergeCell ref="Q21:U21"/>
    <mergeCell ref="W21:Y21"/>
    <mergeCell ref="N21:P21"/>
    <mergeCell ref="A12:A13"/>
    <mergeCell ref="N12:N13"/>
    <mergeCell ref="O12:O13"/>
    <mergeCell ref="P12:P13"/>
  </mergeCells>
  <pageMargins left="0.78740157480314965" right="0.78740157480314965" top="0.98425196850393704" bottom="0.98425196850393704" header="0.51181102362204722" footer="0.51181102362204722"/>
  <pageSetup paperSize="9" scale="55" orientation="landscape"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71"/>
  <sheetViews>
    <sheetView showGridLines="0" zoomScaleNormal="100" zoomScaleSheetLayoutView="90" workbookViewId="0">
      <selection activeCell="A12" sqref="A12:A13"/>
    </sheetView>
  </sheetViews>
  <sheetFormatPr baseColWidth="10" defaultColWidth="9.140625" defaultRowHeight="12.75" x14ac:dyDescent="0.2"/>
  <cols>
    <col min="1" max="1" width="16.7109375" style="1" customWidth="1"/>
    <col min="2" max="3" width="10.7109375" style="1" customWidth="1"/>
    <col min="4" max="4" width="9.7109375" style="1" customWidth="1"/>
    <col min="5" max="5" width="9.85546875" style="1" customWidth="1"/>
    <col min="6" max="6" width="9.85546875" style="2" customWidth="1"/>
    <col min="7" max="9" width="10.7109375" style="2" customWidth="1"/>
    <col min="10" max="10" width="9.85546875" style="2" customWidth="1"/>
    <col min="11" max="11" width="10.7109375" style="2" customWidth="1"/>
    <col min="12" max="12" width="9.7109375" style="2" customWidth="1"/>
    <col min="13" max="13" width="10.7109375" style="2" customWidth="1"/>
    <col min="14" max="16" width="9.7109375" style="2" customWidth="1"/>
    <col min="17" max="17" width="9.85546875" style="2" customWidth="1"/>
    <col min="18" max="18" width="12.140625" style="2" customWidth="1"/>
    <col min="19" max="19" width="10.7109375" style="2" customWidth="1"/>
    <col min="20" max="20" width="9.7109375" style="2" customWidth="1"/>
    <col min="21" max="21" width="9.140625" style="1"/>
    <col min="22" max="22" width="9.5703125" style="1" customWidth="1"/>
    <col min="23" max="16384" width="9.140625" style="1"/>
  </cols>
  <sheetData>
    <row r="1" spans="1:23" x14ac:dyDescent="0.2">
      <c r="Q1" s="1"/>
      <c r="R1" s="1"/>
      <c r="S1" s="1"/>
      <c r="T1" s="1"/>
    </row>
    <row r="6" spans="1:23" ht="54" customHeight="1" x14ac:dyDescent="0.2"/>
    <row r="9" spans="1:23" ht="13.5" customHeight="1" thickBot="1" x14ac:dyDescent="0.25">
      <c r="M9" s="1"/>
      <c r="N9" s="1"/>
      <c r="O9" s="1"/>
      <c r="P9" s="1"/>
      <c r="Q9" s="1"/>
      <c r="R9" s="1"/>
      <c r="S9" s="1"/>
      <c r="T9" s="1"/>
    </row>
    <row r="10" spans="1:23" ht="13.15" customHeight="1" x14ac:dyDescent="0.2">
      <c r="B10" s="576" t="s">
        <v>3770</v>
      </c>
      <c r="C10" s="3"/>
      <c r="D10" s="578" t="s">
        <v>3771</v>
      </c>
      <c r="E10" s="579"/>
      <c r="G10" s="606" t="s">
        <v>3780</v>
      </c>
      <c r="H10" s="607"/>
      <c r="I10" s="608"/>
      <c r="J10" s="196" t="s">
        <v>1093</v>
      </c>
      <c r="K10" s="3"/>
      <c r="L10" s="586" t="s">
        <v>3773</v>
      </c>
      <c r="M10" s="587"/>
      <c r="N10" s="588"/>
      <c r="P10" s="523"/>
      <c r="Q10" s="523"/>
      <c r="R10" s="523"/>
      <c r="U10" s="2"/>
      <c r="V10" s="2"/>
      <c r="W10" s="2"/>
    </row>
    <row r="11" spans="1:23" ht="13.15" customHeight="1" thickBot="1" x14ac:dyDescent="0.25">
      <c r="B11" s="577"/>
      <c r="D11" s="580"/>
      <c r="E11" s="581"/>
      <c r="F11" s="3"/>
      <c r="G11" s="609"/>
      <c r="H11" s="610"/>
      <c r="I11" s="611"/>
      <c r="K11" s="3"/>
      <c r="L11" s="589"/>
      <c r="M11" s="590"/>
      <c r="N11" s="591"/>
      <c r="P11" s="523"/>
      <c r="Q11" s="523"/>
      <c r="R11" s="523"/>
    </row>
    <row r="12" spans="1:23" ht="45" x14ac:dyDescent="0.2">
      <c r="A12" s="570" t="s">
        <v>771</v>
      </c>
      <c r="B12" s="380" t="s">
        <v>841</v>
      </c>
      <c r="C12" s="534"/>
      <c r="D12" s="433" t="s">
        <v>773</v>
      </c>
      <c r="E12" s="434" t="s">
        <v>842</v>
      </c>
      <c r="F12" s="534"/>
      <c r="G12" s="535" t="s">
        <v>841</v>
      </c>
      <c r="H12" s="536" t="s">
        <v>869</v>
      </c>
      <c r="I12" s="537" t="s">
        <v>876</v>
      </c>
      <c r="J12" s="196" t="s">
        <v>1093</v>
      </c>
      <c r="L12" s="177" t="s">
        <v>774</v>
      </c>
      <c r="M12" s="181" t="s">
        <v>842</v>
      </c>
      <c r="N12" s="178" t="s">
        <v>841</v>
      </c>
      <c r="P12" s="522"/>
      <c r="Q12" s="522"/>
      <c r="R12" s="523"/>
      <c r="T12" s="1"/>
    </row>
    <row r="13" spans="1:23" ht="13.5" thickBot="1" x14ac:dyDescent="0.25">
      <c r="A13" s="572"/>
      <c r="B13" s="321" t="s">
        <v>3774</v>
      </c>
      <c r="C13" s="2"/>
      <c r="D13" s="187">
        <v>2020</v>
      </c>
      <c r="E13" s="319">
        <v>2020</v>
      </c>
      <c r="G13" s="499" t="s">
        <v>3775</v>
      </c>
      <c r="H13" s="313" t="s">
        <v>3775</v>
      </c>
      <c r="I13" s="312" t="s">
        <v>3775</v>
      </c>
      <c r="J13" s="196" t="s">
        <v>1093</v>
      </c>
      <c r="L13" s="179">
        <v>2020</v>
      </c>
      <c r="M13" s="182">
        <v>2020</v>
      </c>
      <c r="N13" s="180" t="s">
        <v>3775</v>
      </c>
      <c r="P13" s="518"/>
      <c r="Q13" s="518"/>
      <c r="R13" s="523"/>
      <c r="T13" s="1"/>
    </row>
    <row r="14" spans="1:23" x14ac:dyDescent="0.2">
      <c r="A14" s="281" t="s">
        <v>775</v>
      </c>
      <c r="B14" s="386">
        <v>1.4389329500000001E-2</v>
      </c>
      <c r="C14" s="196" t="s">
        <v>1093</v>
      </c>
      <c r="D14" s="531">
        <v>1688692</v>
      </c>
      <c r="E14" s="286">
        <v>0.1023437044</v>
      </c>
      <c r="F14" s="196" t="s">
        <v>1093</v>
      </c>
      <c r="G14" s="500">
        <v>1.7987870999999999E-2</v>
      </c>
      <c r="H14" s="316">
        <v>-1.3640998E-2</v>
      </c>
      <c r="I14" s="501">
        <v>1.8179263625030417E-2</v>
      </c>
      <c r="J14" s="196" t="s">
        <v>1093</v>
      </c>
      <c r="K14" s="196" t="s">
        <v>1093</v>
      </c>
      <c r="L14" s="148">
        <v>1688692</v>
      </c>
      <c r="M14" s="197">
        <v>0.1037195046</v>
      </c>
      <c r="N14" s="149">
        <v>1.7987870999999999E-2</v>
      </c>
      <c r="P14" s="524"/>
      <c r="Q14" s="519"/>
      <c r="R14" s="523"/>
      <c r="T14" s="1"/>
    </row>
    <row r="15" spans="1:23" x14ac:dyDescent="0.2">
      <c r="A15" s="281" t="s">
        <v>776</v>
      </c>
      <c r="B15" s="387">
        <v>1.1971328599999999E-2</v>
      </c>
      <c r="C15" s="196" t="s">
        <v>1093</v>
      </c>
      <c r="D15" s="532">
        <v>1579705</v>
      </c>
      <c r="E15" s="287">
        <v>9.5738513299999994E-2</v>
      </c>
      <c r="F15" s="196" t="s">
        <v>1093</v>
      </c>
      <c r="G15" s="502">
        <v>2.3509753099999999E-2</v>
      </c>
      <c r="H15" s="317">
        <v>-1.6587807999999999E-2</v>
      </c>
      <c r="I15" s="503">
        <v>1.0593218815773797E-2</v>
      </c>
      <c r="J15" s="196" t="s">
        <v>1093</v>
      </c>
      <c r="K15" s="196" t="s">
        <v>1093</v>
      </c>
      <c r="L15" s="148">
        <v>1579660</v>
      </c>
      <c r="M15" s="197">
        <v>9.7022756399999993E-2</v>
      </c>
      <c r="N15" s="149">
        <v>2.34805968E-2</v>
      </c>
      <c r="P15" s="524"/>
      <c r="Q15" s="519"/>
      <c r="R15" s="523"/>
      <c r="T15" s="1"/>
    </row>
    <row r="16" spans="1:23" ht="22.5" x14ac:dyDescent="0.2">
      <c r="A16" s="282" t="s">
        <v>777</v>
      </c>
      <c r="B16" s="387">
        <v>-1.926748E-2</v>
      </c>
      <c r="C16" s="196" t="s">
        <v>1093</v>
      </c>
      <c r="D16" s="532">
        <v>1239662</v>
      </c>
      <c r="E16" s="287">
        <v>7.5130101399999996E-2</v>
      </c>
      <c r="F16" s="196" t="s">
        <v>1093</v>
      </c>
      <c r="G16" s="502">
        <v>-0.25295630200000002</v>
      </c>
      <c r="H16" s="317">
        <v>0.191895129</v>
      </c>
      <c r="I16" s="503">
        <v>-0.27572261015523269</v>
      </c>
      <c r="J16" s="196" t="s">
        <v>1093</v>
      </c>
      <c r="K16" s="196" t="s">
        <v>1093</v>
      </c>
      <c r="L16" s="148">
        <v>1216422</v>
      </c>
      <c r="M16" s="197">
        <v>7.4712669400000001E-2</v>
      </c>
      <c r="N16" s="149">
        <v>-0.26696118699999999</v>
      </c>
      <c r="P16" s="524"/>
      <c r="Q16" s="519"/>
      <c r="R16" s="523"/>
      <c r="T16" s="1"/>
    </row>
    <row r="17" spans="1:25" x14ac:dyDescent="0.2">
      <c r="A17" s="281" t="s">
        <v>778</v>
      </c>
      <c r="B17" s="387">
        <v>4.1135418E-2</v>
      </c>
      <c r="C17" s="196" t="s">
        <v>1093</v>
      </c>
      <c r="D17" s="532">
        <v>760523</v>
      </c>
      <c r="E17" s="287">
        <v>4.6091733199999999E-2</v>
      </c>
      <c r="F17" s="196" t="s">
        <v>1093</v>
      </c>
      <c r="G17" s="502">
        <v>-0.52740002699999999</v>
      </c>
      <c r="H17" s="317">
        <v>0.3879901255</v>
      </c>
      <c r="I17" s="503">
        <v>-0.52971539422910707</v>
      </c>
      <c r="J17" s="196" t="s">
        <v>1093</v>
      </c>
      <c r="K17" s="196" t="s">
        <v>1093</v>
      </c>
      <c r="L17" s="148">
        <v>702974</v>
      </c>
      <c r="M17" s="197">
        <v>4.3176680500000002E-2</v>
      </c>
      <c r="N17" s="149">
        <v>-0.56316180599999999</v>
      </c>
      <c r="P17" s="524"/>
      <c r="Q17" s="519"/>
      <c r="R17" s="523"/>
      <c r="T17" s="1"/>
    </row>
    <row r="18" spans="1:25" ht="22.5" x14ac:dyDescent="0.2">
      <c r="A18" s="282" t="s">
        <v>779</v>
      </c>
      <c r="B18" s="387">
        <v>6.7939723199999996E-2</v>
      </c>
      <c r="C18" s="196" t="s">
        <v>1093</v>
      </c>
      <c r="D18" s="532">
        <v>1030792</v>
      </c>
      <c r="E18" s="287">
        <v>6.2471470000000001E-2</v>
      </c>
      <c r="F18" s="196" t="s">
        <v>1093</v>
      </c>
      <c r="G18" s="502">
        <v>-0.35148110900000001</v>
      </c>
      <c r="H18" s="317">
        <v>0.2553941804</v>
      </c>
      <c r="I18" s="503">
        <v>-0.31052869231151548</v>
      </c>
      <c r="J18" s="196" t="s">
        <v>1093</v>
      </c>
      <c r="K18" s="196" t="s">
        <v>1093</v>
      </c>
      <c r="L18" s="148">
        <v>1016205</v>
      </c>
      <c r="M18" s="197">
        <v>6.2415336299999999E-2</v>
      </c>
      <c r="N18" s="149">
        <v>-0.360658492</v>
      </c>
      <c r="P18" s="524"/>
      <c r="Q18" s="519"/>
      <c r="R18" s="523"/>
      <c r="T18" s="1"/>
    </row>
    <row r="19" spans="1:25" ht="22.5" x14ac:dyDescent="0.2">
      <c r="A19" s="282" t="s">
        <v>780</v>
      </c>
      <c r="B19" s="387">
        <v>-5.5184135000000002E-2</v>
      </c>
      <c r="C19" s="196" t="s">
        <v>1093</v>
      </c>
      <c r="D19" s="532">
        <v>1456762</v>
      </c>
      <c r="E19" s="287">
        <v>8.8287514499999997E-2</v>
      </c>
      <c r="F19" s="196" t="s">
        <v>1093</v>
      </c>
      <c r="G19" s="502">
        <v>-5.2934472000000003E-2</v>
      </c>
      <c r="H19" s="317">
        <v>3.7221879399999998E-2</v>
      </c>
      <c r="I19" s="503">
        <v>-0.10919767902410793</v>
      </c>
      <c r="J19" s="196" t="s">
        <v>1093</v>
      </c>
      <c r="K19" s="196" t="s">
        <v>1093</v>
      </c>
      <c r="L19" s="148">
        <v>1453200</v>
      </c>
      <c r="M19" s="197">
        <v>8.9255580099999995E-2</v>
      </c>
      <c r="N19" s="149">
        <v>-5.5250246000000003E-2</v>
      </c>
      <c r="P19" s="524"/>
      <c r="Q19" s="519"/>
      <c r="R19" s="523"/>
      <c r="T19" s="1"/>
    </row>
    <row r="20" spans="1:25" ht="22.5" x14ac:dyDescent="0.2">
      <c r="A20" s="282" t="s">
        <v>781</v>
      </c>
      <c r="B20" s="387">
        <v>4.2964186000000001E-2</v>
      </c>
      <c r="C20" s="196" t="s">
        <v>1093</v>
      </c>
      <c r="D20" s="532">
        <v>1518595</v>
      </c>
      <c r="E20" s="287">
        <v>9.2034922699999994E-2</v>
      </c>
      <c r="F20" s="196" t="s">
        <v>1093</v>
      </c>
      <c r="G20" s="502">
        <v>-3.0659390000000002E-2</v>
      </c>
      <c r="H20" s="317">
        <v>2.1957530499999999E-2</v>
      </c>
      <c r="I20" s="503">
        <v>-1.9587081653974492E-3</v>
      </c>
      <c r="J20" s="196" t="s">
        <v>1093</v>
      </c>
      <c r="K20" s="196" t="s">
        <v>1093</v>
      </c>
      <c r="L20" s="148">
        <v>1516622</v>
      </c>
      <c r="M20" s="197">
        <v>9.3150960899999996E-2</v>
      </c>
      <c r="N20" s="149">
        <v>-3.1918805000000001E-2</v>
      </c>
      <c r="P20" s="524"/>
      <c r="Q20" s="519"/>
      <c r="R20" s="523"/>
      <c r="T20" s="1"/>
    </row>
    <row r="21" spans="1:25" x14ac:dyDescent="0.2">
      <c r="A21" s="283" t="s">
        <v>782</v>
      </c>
      <c r="B21" s="387">
        <v>-1.9967652999999998E-2</v>
      </c>
      <c r="C21" s="196" t="s">
        <v>1093</v>
      </c>
      <c r="D21" s="532">
        <v>1180778</v>
      </c>
      <c r="E21" s="287">
        <v>7.1561418299999999E-2</v>
      </c>
      <c r="F21" s="196" t="s">
        <v>1093</v>
      </c>
      <c r="G21" s="502">
        <v>4.4507243000000002E-3</v>
      </c>
      <c r="H21" s="317">
        <v>-2.3918260000000001E-3</v>
      </c>
      <c r="I21" s="503">
        <v>5.2092134275720792E-3</v>
      </c>
      <c r="J21" s="196" t="s">
        <v>1093</v>
      </c>
      <c r="K21" s="196" t="s">
        <v>1093</v>
      </c>
      <c r="L21" s="148">
        <v>1177817</v>
      </c>
      <c r="M21" s="197">
        <v>7.2341549399999996E-2</v>
      </c>
      <c r="N21" s="149">
        <v>1.9318797999999999E-3</v>
      </c>
      <c r="P21" s="524"/>
      <c r="Q21" s="519"/>
      <c r="R21" s="523"/>
      <c r="T21" s="1"/>
    </row>
    <row r="22" spans="1:25" ht="22.5" x14ac:dyDescent="0.2">
      <c r="A22" s="284" t="s">
        <v>783</v>
      </c>
      <c r="B22" s="387">
        <v>3.7672018500000001E-2</v>
      </c>
      <c r="C22" s="196" t="s">
        <v>1093</v>
      </c>
      <c r="D22" s="532">
        <v>1600500</v>
      </c>
      <c r="E22" s="287">
        <v>9.6998800699999999E-2</v>
      </c>
      <c r="F22" s="196" t="s">
        <v>1093</v>
      </c>
      <c r="G22" s="502">
        <v>3.1621610600000002E-2</v>
      </c>
      <c r="H22" s="317">
        <v>-2.2427484000000001E-2</v>
      </c>
      <c r="I22" s="503">
        <v>1.9074151404039341E-3</v>
      </c>
      <c r="J22" s="196" t="s">
        <v>1093</v>
      </c>
      <c r="K22" s="196" t="s">
        <v>1093</v>
      </c>
      <c r="L22" s="148">
        <v>1591144</v>
      </c>
      <c r="M22" s="197">
        <v>9.7728103999999996E-2</v>
      </c>
      <c r="N22" s="149">
        <v>2.5591080299999999E-2</v>
      </c>
      <c r="P22" s="524"/>
      <c r="Q22" s="519"/>
      <c r="R22" s="523"/>
      <c r="T22" s="1"/>
    </row>
    <row r="23" spans="1:25" ht="22.5" x14ac:dyDescent="0.2">
      <c r="A23" s="284" t="s">
        <v>784</v>
      </c>
      <c r="B23" s="387">
        <v>1.2923545099999999E-2</v>
      </c>
      <c r="C23" s="196" t="s">
        <v>1093</v>
      </c>
      <c r="D23" s="532">
        <v>1631539</v>
      </c>
      <c r="E23" s="287">
        <v>9.8879929000000005E-2</v>
      </c>
      <c r="F23" s="196" t="s">
        <v>1093</v>
      </c>
      <c r="G23" s="502">
        <v>-5.6727694000000002E-2</v>
      </c>
      <c r="H23" s="317">
        <v>4.4855425300000001E-2</v>
      </c>
      <c r="I23" s="503">
        <v>-2.9180494553250003E-2</v>
      </c>
      <c r="J23" s="196" t="s">
        <v>1093</v>
      </c>
      <c r="K23" s="196" t="s">
        <v>1093</v>
      </c>
      <c r="L23" s="148">
        <v>1605882</v>
      </c>
      <c r="M23" s="197">
        <v>9.8633312299999998E-2</v>
      </c>
      <c r="N23" s="149">
        <v>-7.1561340000000001E-2</v>
      </c>
      <c r="P23" s="524"/>
      <c r="Q23" s="519"/>
      <c r="R23" s="523"/>
      <c r="T23" s="1"/>
    </row>
    <row r="24" spans="1:25" ht="22.5" x14ac:dyDescent="0.2">
      <c r="A24" s="284" t="s">
        <v>785</v>
      </c>
      <c r="B24" s="387">
        <v>-2.2705804E-2</v>
      </c>
      <c r="C24" s="196" t="s">
        <v>1093</v>
      </c>
      <c r="D24" s="532">
        <v>1395498</v>
      </c>
      <c r="E24" s="287">
        <v>8.4574590699999994E-2</v>
      </c>
      <c r="F24" s="196" t="s">
        <v>1093</v>
      </c>
      <c r="G24" s="502">
        <v>-0.10967951400000001</v>
      </c>
      <c r="H24" s="317">
        <v>7.8590139200000006E-2</v>
      </c>
      <c r="I24" s="503">
        <v>-0.13693666809880545</v>
      </c>
      <c r="J24" s="196" t="s">
        <v>1093</v>
      </c>
      <c r="K24" s="196" t="s">
        <v>1093</v>
      </c>
      <c r="L24" s="148">
        <v>1343970</v>
      </c>
      <c r="M24" s="197">
        <v>8.2546670799999999E-2</v>
      </c>
      <c r="N24" s="149">
        <v>-0.14255427600000001</v>
      </c>
      <c r="P24" s="524"/>
      <c r="Q24" s="519"/>
      <c r="R24" s="523"/>
      <c r="T24" s="1"/>
    </row>
    <row r="25" spans="1:25" ht="22.5" x14ac:dyDescent="0.2">
      <c r="A25" s="284" t="s">
        <v>786</v>
      </c>
      <c r="B25" s="387">
        <v>2.56999654E-2</v>
      </c>
      <c r="C25" s="196" t="s">
        <v>1093</v>
      </c>
      <c r="D25" s="532">
        <v>1417158</v>
      </c>
      <c r="E25" s="287">
        <v>8.5887301799999996E-2</v>
      </c>
      <c r="F25" s="196" t="s">
        <v>1093</v>
      </c>
      <c r="G25" s="502">
        <v>-5.4224434000000002E-2</v>
      </c>
      <c r="H25" s="317">
        <v>3.71437061E-2</v>
      </c>
      <c r="I25" s="503">
        <v>-8.0826345039828773E-2</v>
      </c>
      <c r="J25" s="196" t="s">
        <v>1093</v>
      </c>
      <c r="K25" s="196" t="s">
        <v>1093</v>
      </c>
      <c r="L25" s="148">
        <v>1388747</v>
      </c>
      <c r="M25" s="197">
        <v>8.5296875199999997E-2</v>
      </c>
      <c r="N25" s="149">
        <v>-7.3185299999999995E-2</v>
      </c>
      <c r="P25" s="524"/>
      <c r="Q25" s="519"/>
      <c r="R25" s="523"/>
      <c r="T25" s="1"/>
    </row>
    <row r="26" spans="1:25" s="208" customFormat="1" ht="13.5" thickBot="1" x14ac:dyDescent="0.25">
      <c r="A26" s="285" t="s">
        <v>673</v>
      </c>
      <c r="B26" s="440">
        <v>1.1045115499999999E-2</v>
      </c>
      <c r="C26" s="473" t="s">
        <v>1093</v>
      </c>
      <c r="D26" s="533">
        <v>16500204</v>
      </c>
      <c r="E26" s="288">
        <v>1</v>
      </c>
      <c r="F26" s="473" t="s">
        <v>1093</v>
      </c>
      <c r="G26" s="504">
        <v>-0.11705402400000001</v>
      </c>
      <c r="H26" s="505">
        <v>1</v>
      </c>
      <c r="I26" s="506">
        <v>-0.12238675771049523</v>
      </c>
      <c r="J26" s="196" t="s">
        <v>1093</v>
      </c>
      <c r="K26" s="473" t="s">
        <v>1093</v>
      </c>
      <c r="L26" s="150">
        <v>16281335</v>
      </c>
      <c r="M26" s="198">
        <v>1</v>
      </c>
      <c r="N26" s="151">
        <v>-0.12876606199999999</v>
      </c>
      <c r="O26" s="2"/>
      <c r="P26" s="525"/>
      <c r="Q26" s="520"/>
      <c r="R26" s="526"/>
      <c r="S26" s="213"/>
    </row>
    <row r="27" spans="1:25" x14ac:dyDescent="0.2">
      <c r="A27" s="12" t="s">
        <v>738</v>
      </c>
      <c r="B27" s="12"/>
      <c r="C27" s="2"/>
      <c r="D27" s="2"/>
      <c r="G27" s="196" t="s">
        <v>3781</v>
      </c>
      <c r="H27" s="119"/>
      <c r="J27" s="196" t="s">
        <v>3782</v>
      </c>
      <c r="L27" s="119" t="s">
        <v>3777</v>
      </c>
      <c r="M27" s="196"/>
      <c r="N27" s="119"/>
      <c r="O27" s="1"/>
      <c r="P27" s="523"/>
      <c r="Q27" s="523"/>
      <c r="R27" s="523"/>
    </row>
    <row r="28" spans="1:25" x14ac:dyDescent="0.2">
      <c r="A28" s="120" t="s">
        <v>3783</v>
      </c>
      <c r="B28" s="120"/>
      <c r="C28" s="120"/>
      <c r="F28" s="1"/>
      <c r="G28" s="1"/>
      <c r="H28" s="1"/>
      <c r="I28" s="1"/>
      <c r="J28" s="1"/>
      <c r="K28" s="1"/>
      <c r="L28" s="1"/>
      <c r="M28" s="1"/>
      <c r="N28" s="1"/>
      <c r="O28" s="1"/>
    </row>
    <row r="29" spans="1:25" x14ac:dyDescent="0.2">
      <c r="A29" s="120"/>
      <c r="B29" s="120"/>
      <c r="C29" s="120"/>
      <c r="F29" s="1"/>
      <c r="G29" s="1"/>
      <c r="H29" s="1"/>
      <c r="I29" s="1"/>
      <c r="J29" s="1"/>
      <c r="K29" s="1"/>
      <c r="L29" s="1"/>
      <c r="M29" s="1"/>
      <c r="N29" s="1"/>
      <c r="O29" s="1"/>
      <c r="P29" s="1"/>
      <c r="Q29" s="1"/>
      <c r="R29" s="1"/>
      <c r="S29" s="1"/>
      <c r="T29" s="1"/>
      <c r="U29" s="2"/>
      <c r="V29" s="2"/>
      <c r="W29" s="2"/>
      <c r="X29" s="2"/>
      <c r="Y29" s="2"/>
    </row>
    <row r="30" spans="1:25" x14ac:dyDescent="0.2">
      <c r="A30" s="574" t="s">
        <v>3784</v>
      </c>
      <c r="B30" s="574"/>
      <c r="C30" s="574"/>
      <c r="D30" s="574"/>
      <c r="E30" s="574"/>
      <c r="F30" s="574"/>
      <c r="G30" s="574"/>
      <c r="H30" s="574"/>
      <c r="I30" s="574"/>
      <c r="J30" s="574"/>
      <c r="Q30" s="238" t="s">
        <v>769</v>
      </c>
      <c r="R30" s="238"/>
      <c r="S30" s="238"/>
      <c r="T30" s="238"/>
      <c r="U30" s="238"/>
      <c r="V30" s="238"/>
    </row>
    <row r="31" spans="1:25" x14ac:dyDescent="0.2">
      <c r="F31" s="1"/>
      <c r="G31" s="1"/>
      <c r="H31" s="1"/>
      <c r="I31" s="1"/>
      <c r="J31" s="1"/>
      <c r="K31" s="1"/>
      <c r="S31" s="3"/>
      <c r="T31" s="3"/>
      <c r="U31" s="3"/>
      <c r="V31" s="4"/>
      <c r="W31" s="4"/>
      <c r="X31" s="3"/>
    </row>
    <row r="32" spans="1:25" x14ac:dyDescent="0.2">
      <c r="F32" s="1"/>
      <c r="G32" s="1"/>
      <c r="H32" s="1"/>
      <c r="I32" s="1"/>
      <c r="J32" s="1"/>
      <c r="K32" s="1"/>
      <c r="S32" s="3"/>
      <c r="T32" s="3"/>
      <c r="U32" s="3"/>
      <c r="V32" s="4"/>
      <c r="W32" s="4"/>
      <c r="X32" s="3"/>
    </row>
    <row r="33" spans="6:24" x14ac:dyDescent="0.2">
      <c r="F33" s="1"/>
      <c r="G33" s="1"/>
      <c r="H33" s="1"/>
      <c r="I33" s="1"/>
      <c r="J33" s="1"/>
      <c r="K33" s="1"/>
      <c r="S33" s="3"/>
      <c r="T33" s="3"/>
      <c r="U33" s="3"/>
      <c r="V33" s="4"/>
      <c r="W33" s="4"/>
      <c r="X33" s="3"/>
    </row>
    <row r="34" spans="6:24" x14ac:dyDescent="0.2">
      <c r="F34" s="1"/>
      <c r="G34" s="1"/>
      <c r="H34" s="1"/>
      <c r="I34" s="1"/>
      <c r="J34" s="1"/>
      <c r="K34" s="1"/>
      <c r="S34" s="3"/>
      <c r="T34" s="3"/>
      <c r="U34" s="3"/>
      <c r="V34" s="4"/>
      <c r="W34" s="4"/>
      <c r="X34" s="3"/>
    </row>
    <row r="35" spans="6:24" x14ac:dyDescent="0.2">
      <c r="F35" s="1"/>
      <c r="G35" s="1"/>
      <c r="H35" s="1"/>
      <c r="I35" s="1"/>
      <c r="J35" s="1"/>
      <c r="K35" s="1"/>
      <c r="S35" s="3"/>
      <c r="T35" s="3"/>
      <c r="U35" s="3"/>
      <c r="V35" s="4"/>
      <c r="W35" s="4"/>
      <c r="X35" s="3"/>
    </row>
    <row r="36" spans="6:24" x14ac:dyDescent="0.2">
      <c r="F36" s="1"/>
      <c r="G36" s="1"/>
      <c r="H36" s="1"/>
      <c r="I36" s="1"/>
      <c r="J36" s="1"/>
      <c r="K36" s="1"/>
      <c r="S36" s="3"/>
      <c r="T36" s="3"/>
      <c r="U36" s="3"/>
      <c r="V36" s="4"/>
      <c r="W36" s="4"/>
      <c r="X36" s="3"/>
    </row>
    <row r="37" spans="6:24" x14ac:dyDescent="0.2">
      <c r="F37" s="1"/>
      <c r="G37" s="1"/>
      <c r="H37" s="1"/>
      <c r="I37" s="1"/>
      <c r="J37" s="1"/>
      <c r="K37" s="1"/>
      <c r="S37" s="3"/>
      <c r="T37" s="3"/>
      <c r="U37" s="3"/>
      <c r="V37" s="4"/>
      <c r="W37" s="4"/>
      <c r="X37" s="3"/>
    </row>
    <row r="38" spans="6:24" x14ac:dyDescent="0.2">
      <c r="F38" s="1"/>
      <c r="G38" s="1"/>
      <c r="H38" s="1"/>
      <c r="I38" s="1"/>
      <c r="J38" s="1"/>
      <c r="K38" s="1"/>
      <c r="S38" s="3"/>
      <c r="T38" s="3"/>
      <c r="U38" s="3"/>
      <c r="V38" s="4"/>
      <c r="W38" s="4"/>
      <c r="X38" s="3"/>
    </row>
    <row r="39" spans="6:24" x14ac:dyDescent="0.2">
      <c r="F39" s="1"/>
      <c r="G39" s="1"/>
      <c r="H39" s="1"/>
      <c r="I39" s="1"/>
      <c r="J39" s="1"/>
      <c r="K39" s="1"/>
      <c r="S39" s="3"/>
      <c r="T39" s="3"/>
      <c r="U39" s="3"/>
      <c r="V39" s="4"/>
      <c r="W39" s="4"/>
      <c r="X39" s="3"/>
    </row>
    <row r="40" spans="6:24" x14ac:dyDescent="0.2">
      <c r="F40" s="1"/>
      <c r="G40" s="1"/>
      <c r="H40" s="1"/>
      <c r="I40" s="1"/>
      <c r="J40" s="1"/>
      <c r="K40" s="1"/>
      <c r="S40" s="3"/>
      <c r="T40" s="3"/>
      <c r="U40" s="3"/>
      <c r="V40" s="4"/>
      <c r="W40" s="4"/>
      <c r="X40" s="3"/>
    </row>
    <row r="41" spans="6:24" x14ac:dyDescent="0.2">
      <c r="F41" s="1"/>
      <c r="G41" s="1"/>
      <c r="H41" s="1"/>
      <c r="I41" s="1"/>
      <c r="J41" s="1"/>
      <c r="K41" s="1"/>
      <c r="S41" s="3"/>
      <c r="T41" s="3"/>
      <c r="U41" s="3"/>
      <c r="V41" s="4"/>
      <c r="W41" s="4"/>
      <c r="X41" s="3"/>
    </row>
    <row r="42" spans="6:24" x14ac:dyDescent="0.2">
      <c r="F42" s="1"/>
      <c r="G42" s="1"/>
      <c r="H42" s="1"/>
      <c r="I42" s="1"/>
      <c r="J42" s="1"/>
      <c r="K42" s="1"/>
      <c r="S42" s="3"/>
      <c r="T42" s="3"/>
      <c r="U42" s="3"/>
      <c r="V42" s="4"/>
      <c r="W42" s="4"/>
      <c r="X42" s="3"/>
    </row>
    <row r="43" spans="6:24" x14ac:dyDescent="0.2">
      <c r="F43" s="1"/>
      <c r="G43" s="1"/>
      <c r="H43" s="1"/>
      <c r="I43" s="1"/>
      <c r="J43" s="1"/>
      <c r="K43" s="1"/>
      <c r="S43" s="3"/>
      <c r="T43" s="3"/>
      <c r="U43" s="3"/>
      <c r="V43" s="4"/>
      <c r="W43" s="4"/>
      <c r="X43" s="3"/>
    </row>
    <row r="44" spans="6:24" x14ac:dyDescent="0.2">
      <c r="F44" s="1"/>
      <c r="G44" s="1"/>
      <c r="H44" s="1"/>
      <c r="I44" s="1"/>
      <c r="J44" s="1"/>
      <c r="K44" s="1"/>
      <c r="S44" s="3"/>
      <c r="T44" s="3"/>
      <c r="U44" s="3"/>
      <c r="V44" s="4"/>
      <c r="W44" s="4"/>
      <c r="X44" s="3"/>
    </row>
    <row r="45" spans="6:24" x14ac:dyDescent="0.2">
      <c r="F45" s="1"/>
      <c r="G45" s="1"/>
      <c r="H45" s="1"/>
      <c r="I45" s="1"/>
      <c r="J45" s="1"/>
      <c r="K45" s="1"/>
      <c r="S45" s="3"/>
      <c r="T45" s="3"/>
      <c r="U45" s="3"/>
      <c r="V45" s="4"/>
      <c r="W45" s="4"/>
      <c r="X45" s="3"/>
    </row>
    <row r="46" spans="6:24" x14ac:dyDescent="0.2">
      <c r="F46" s="1"/>
      <c r="G46" s="1"/>
      <c r="H46" s="1"/>
      <c r="I46" s="1"/>
      <c r="J46" s="1"/>
      <c r="K46" s="1"/>
      <c r="S46" s="3"/>
      <c r="T46" s="3"/>
      <c r="U46" s="3"/>
      <c r="V46" s="4"/>
      <c r="W46" s="4"/>
      <c r="X46" s="3"/>
    </row>
    <row r="47" spans="6:24" x14ac:dyDescent="0.2">
      <c r="F47" s="1"/>
      <c r="G47" s="1"/>
      <c r="H47" s="1"/>
      <c r="I47" s="1"/>
      <c r="J47" s="1"/>
      <c r="K47" s="1"/>
      <c r="S47" s="3"/>
      <c r="T47" s="3"/>
      <c r="U47" s="3"/>
      <c r="V47" s="4"/>
      <c r="W47" s="4"/>
      <c r="X47" s="3"/>
    </row>
    <row r="48" spans="6:24" x14ac:dyDescent="0.2">
      <c r="F48" s="1"/>
      <c r="G48" s="1"/>
      <c r="H48" s="1"/>
      <c r="I48" s="1"/>
      <c r="J48" s="1"/>
      <c r="K48" s="1"/>
      <c r="S48" s="3"/>
      <c r="T48" s="3"/>
      <c r="U48" s="3"/>
      <c r="V48" s="4"/>
      <c r="W48" s="4"/>
      <c r="X48" s="3"/>
    </row>
    <row r="49" spans="1:33" x14ac:dyDescent="0.2">
      <c r="F49" s="1"/>
      <c r="G49" s="1"/>
      <c r="H49" s="1"/>
      <c r="I49" s="1"/>
      <c r="J49" s="1"/>
      <c r="K49" s="1"/>
      <c r="S49" s="3"/>
      <c r="T49" s="3"/>
      <c r="U49" s="3"/>
      <c r="V49" s="4"/>
      <c r="W49" s="4"/>
      <c r="X49" s="3"/>
    </row>
    <row r="50" spans="1:33" x14ac:dyDescent="0.2">
      <c r="F50" s="1"/>
      <c r="G50" s="1"/>
      <c r="H50" s="1"/>
      <c r="I50" s="1"/>
      <c r="J50" s="1"/>
      <c r="K50" s="1"/>
      <c r="S50" s="3"/>
      <c r="T50" s="3"/>
      <c r="U50" s="3"/>
      <c r="V50" s="4"/>
      <c r="W50" s="4"/>
      <c r="X50" s="3"/>
    </row>
    <row r="51" spans="1:33" x14ac:dyDescent="0.2">
      <c r="F51" s="1"/>
      <c r="G51" s="1"/>
      <c r="H51" s="1"/>
      <c r="I51" s="1"/>
      <c r="J51" s="1"/>
      <c r="K51" s="1"/>
      <c r="L51" s="1"/>
      <c r="M51" s="1"/>
      <c r="N51" s="1"/>
      <c r="O51" s="1"/>
      <c r="P51" s="1"/>
      <c r="Q51" s="1"/>
      <c r="R51" s="1"/>
      <c r="S51" s="1"/>
      <c r="T51" s="1"/>
    </row>
    <row r="52" spans="1:33" x14ac:dyDescent="0.2">
      <c r="F52" s="1"/>
      <c r="G52" s="1"/>
      <c r="H52" s="1"/>
      <c r="I52" s="1"/>
      <c r="J52" s="1"/>
      <c r="K52" s="1"/>
      <c r="L52" s="1"/>
      <c r="M52" s="1"/>
      <c r="N52" s="1"/>
      <c r="O52" s="1"/>
      <c r="P52" s="1"/>
      <c r="Q52" s="1"/>
      <c r="R52" s="1"/>
      <c r="S52" s="1"/>
      <c r="T52" s="1"/>
    </row>
    <row r="53" spans="1:33" s="2" customForma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s="2" customForma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s="2" customForma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s="2" customForma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s="2" customForma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s="2" customForma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s="2" customForma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s="2" customForma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s="2" customForma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s="2" customForma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s="2" customForma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s="2" customForma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s="2" customForma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s="2" customForma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s="2" customForma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s="2" customForma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s="2" customForma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s="2" customForma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s="2" customForma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sheetData>
  <mergeCells count="6">
    <mergeCell ref="A12:A13"/>
    <mergeCell ref="A30:J30"/>
    <mergeCell ref="L10:N11"/>
    <mergeCell ref="B10:B11"/>
    <mergeCell ref="D10:E11"/>
    <mergeCell ref="G10:I11"/>
  </mergeCells>
  <pageMargins left="0.78740157480314965" right="0.78740157480314965" top="0.98425196850393704" bottom="0.98425196850393704" header="0.51181102362204722" footer="0.51181102362204722"/>
  <pageSetup paperSize="9" scale="61" orientation="landscape"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4"/>
  <dimension ref="A5:V80"/>
  <sheetViews>
    <sheetView showGridLines="0" zoomScaleNormal="100" workbookViewId="0">
      <selection activeCell="N7" sqref="N7"/>
    </sheetView>
  </sheetViews>
  <sheetFormatPr baseColWidth="10" defaultColWidth="9.140625" defaultRowHeight="12.75" x14ac:dyDescent="0.2"/>
  <cols>
    <col min="1" max="1" width="26.7109375" style="3" customWidth="1"/>
    <col min="2" max="2" width="11.140625" style="3" customWidth="1"/>
    <col min="3" max="9" width="9.7109375" style="3" customWidth="1"/>
    <col min="10" max="16" width="9.7109375" style="4" customWidth="1"/>
    <col min="17" max="17" width="10.7109375" style="4" customWidth="1"/>
    <col min="18" max="18" width="11.7109375" style="4" customWidth="1"/>
    <col min="19" max="19" width="9.85546875" style="4" customWidth="1"/>
    <col min="20" max="22" width="9.140625" style="3"/>
    <col min="23" max="23" width="10.42578125" style="3" customWidth="1"/>
    <col min="24" max="24" width="10.7109375" style="3" customWidth="1"/>
    <col min="25" max="16384" width="9.140625" style="3"/>
  </cols>
  <sheetData>
    <row r="5" spans="1:22" ht="88.5" customHeight="1" x14ac:dyDescent="0.2"/>
    <row r="8" spans="1:22" ht="13.5" thickBot="1" x14ac:dyDescent="0.25">
      <c r="O8" s="3"/>
      <c r="P8" s="3"/>
      <c r="Q8" s="3"/>
      <c r="R8" s="3"/>
      <c r="S8" s="3"/>
    </row>
    <row r="9" spans="1:22" ht="15.75" customHeight="1" x14ac:dyDescent="0.2">
      <c r="B9" s="576" t="s">
        <v>3770</v>
      </c>
      <c r="D9" s="578" t="s">
        <v>3771</v>
      </c>
      <c r="E9" s="579"/>
      <c r="F9" s="4"/>
      <c r="G9" s="582" t="s">
        <v>3772</v>
      </c>
      <c r="H9" s="583"/>
      <c r="I9" s="4"/>
      <c r="J9" s="586" t="s">
        <v>3773</v>
      </c>
      <c r="K9" s="587"/>
      <c r="L9" s="588"/>
      <c r="M9" s="3"/>
      <c r="N9" s="3"/>
      <c r="O9" s="3"/>
      <c r="P9" s="3"/>
      <c r="Q9" s="3"/>
      <c r="R9" s="3"/>
      <c r="S9" s="3"/>
    </row>
    <row r="10" spans="1:22" ht="13.5" customHeight="1" thickBot="1" x14ac:dyDescent="0.25">
      <c r="A10" s="12"/>
      <c r="B10" s="577"/>
      <c r="C10" s="1"/>
      <c r="D10" s="580"/>
      <c r="E10" s="581"/>
      <c r="F10" s="1"/>
      <c r="G10" s="584"/>
      <c r="H10" s="585"/>
      <c r="I10" s="1"/>
      <c r="J10" s="589"/>
      <c r="K10" s="590"/>
      <c r="L10" s="591"/>
      <c r="M10" s="1"/>
      <c r="N10" s="3"/>
      <c r="O10" s="3"/>
      <c r="P10" s="3"/>
      <c r="Q10" s="3"/>
      <c r="R10" s="3"/>
      <c r="S10" s="3"/>
    </row>
    <row r="11" spans="1:22" ht="33.75" x14ac:dyDescent="0.2">
      <c r="A11" s="612" t="s">
        <v>20</v>
      </c>
      <c r="B11" s="380" t="s">
        <v>841</v>
      </c>
      <c r="C11" s="369"/>
      <c r="D11" s="433" t="s">
        <v>773</v>
      </c>
      <c r="E11" s="434" t="s">
        <v>842</v>
      </c>
      <c r="F11" s="369"/>
      <c r="G11" s="372" t="s">
        <v>841</v>
      </c>
      <c r="H11" s="373" t="s">
        <v>869</v>
      </c>
      <c r="I11" s="369"/>
      <c r="J11" s="177" t="s">
        <v>774</v>
      </c>
      <c r="K11" s="441" t="s">
        <v>842</v>
      </c>
      <c r="L11" s="383" t="s">
        <v>841</v>
      </c>
      <c r="M11" s="1"/>
      <c r="N11" s="3"/>
      <c r="O11" s="3"/>
      <c r="P11" s="3"/>
      <c r="Q11" s="3"/>
      <c r="R11" s="3"/>
      <c r="S11" s="3"/>
      <c r="U11" s="112"/>
      <c r="V11" s="1"/>
    </row>
    <row r="12" spans="1:22" ht="13.5" thickBot="1" x14ac:dyDescent="0.25">
      <c r="A12" s="613"/>
      <c r="B12" s="321" t="s">
        <v>3774</v>
      </c>
      <c r="C12" s="369"/>
      <c r="D12" s="187">
        <v>2020</v>
      </c>
      <c r="E12" s="319">
        <v>2020</v>
      </c>
      <c r="F12" s="369"/>
      <c r="G12" s="187" t="s">
        <v>3775</v>
      </c>
      <c r="H12" s="319" t="s">
        <v>3775</v>
      </c>
      <c r="I12" s="369"/>
      <c r="J12" s="179">
        <v>2020</v>
      </c>
      <c r="K12" s="442">
        <v>2020</v>
      </c>
      <c r="L12" s="384" t="s">
        <v>3775</v>
      </c>
      <c r="M12" s="1"/>
      <c r="N12" s="3"/>
      <c r="O12" s="3"/>
      <c r="P12" s="3"/>
      <c r="Q12" s="3"/>
      <c r="R12" s="3"/>
      <c r="S12" s="3"/>
      <c r="U12" s="112"/>
      <c r="V12" s="1"/>
    </row>
    <row r="13" spans="1:22" ht="12.75" customHeight="1" x14ac:dyDescent="0.2">
      <c r="A13" s="221" t="s">
        <v>1100</v>
      </c>
      <c r="B13" s="386">
        <v>1.33323711E-2</v>
      </c>
      <c r="C13" s="1" t="s">
        <v>1093</v>
      </c>
      <c r="D13" s="508">
        <v>1926064</v>
      </c>
      <c r="E13" s="286">
        <v>0.1167297083</v>
      </c>
      <c r="F13" s="102" t="s">
        <v>1093</v>
      </c>
      <c r="G13" s="224">
        <v>-0.13185534300000001</v>
      </c>
      <c r="H13" s="226">
        <v>0.13373288529999999</v>
      </c>
      <c r="I13" s="102" t="s">
        <v>1093</v>
      </c>
      <c r="J13" s="96">
        <v>1893841</v>
      </c>
      <c r="K13" s="104">
        <v>0.1163197612</v>
      </c>
      <c r="L13" s="110">
        <v>-0.14637938</v>
      </c>
      <c r="M13" s="478"/>
      <c r="N13" s="3"/>
      <c r="O13" s="3"/>
      <c r="P13" s="3"/>
      <c r="Q13" s="3"/>
      <c r="R13" s="3"/>
      <c r="S13" s="3"/>
      <c r="U13" s="114"/>
      <c r="V13" s="114"/>
    </row>
    <row r="14" spans="1:22" ht="12.75" customHeight="1" x14ac:dyDescent="0.2">
      <c r="A14" s="121" t="s">
        <v>1101</v>
      </c>
      <c r="B14" s="387">
        <v>8.7324344000000009E-3</v>
      </c>
      <c r="C14" s="1" t="s">
        <v>1093</v>
      </c>
      <c r="D14" s="509">
        <v>674889</v>
      </c>
      <c r="E14" s="287">
        <v>4.0901857899999998E-2</v>
      </c>
      <c r="F14" s="102" t="s">
        <v>1093</v>
      </c>
      <c r="G14" s="99">
        <v>-0.12760855600000001</v>
      </c>
      <c r="H14" s="217">
        <v>4.5129717299999997E-2</v>
      </c>
      <c r="I14" s="102" t="s">
        <v>1093</v>
      </c>
      <c r="J14" s="98">
        <v>663783</v>
      </c>
      <c r="K14" s="105">
        <v>4.0769568300000003E-2</v>
      </c>
      <c r="L14" s="111">
        <v>-0.14196466399999999</v>
      </c>
      <c r="M14" s="478"/>
      <c r="N14" s="3"/>
      <c r="O14" s="3"/>
      <c r="P14" s="3"/>
      <c r="Q14" s="2"/>
      <c r="R14" s="1"/>
      <c r="S14" s="1"/>
      <c r="T14" s="113"/>
      <c r="U14" s="114"/>
      <c r="V14" s="114"/>
    </row>
    <row r="15" spans="1:22" ht="12.75" customHeight="1" x14ac:dyDescent="0.2">
      <c r="A15" s="121" t="s">
        <v>1102</v>
      </c>
      <c r="B15" s="387">
        <v>1.8400124899999998E-2</v>
      </c>
      <c r="C15" s="1" t="s">
        <v>1093</v>
      </c>
      <c r="D15" s="509">
        <v>813201</v>
      </c>
      <c r="E15" s="287">
        <v>4.92842998E-2</v>
      </c>
      <c r="F15" s="102" t="s">
        <v>1093</v>
      </c>
      <c r="G15" s="99">
        <v>-8.3141757999999996E-2</v>
      </c>
      <c r="H15" s="217">
        <v>3.3711399099999997E-2</v>
      </c>
      <c r="I15" s="102" t="s">
        <v>1093</v>
      </c>
      <c r="J15" s="98">
        <v>809674</v>
      </c>
      <c r="K15" s="105">
        <v>4.9730197199999999E-2</v>
      </c>
      <c r="L15" s="111">
        <v>-8.7118338000000003E-2</v>
      </c>
      <c r="M15" s="478"/>
      <c r="N15" s="3"/>
      <c r="O15" s="3"/>
      <c r="P15" s="3"/>
      <c r="Q15" s="2"/>
      <c r="R15" s="1"/>
      <c r="S15" s="1"/>
      <c r="T15" s="113"/>
      <c r="U15" s="114"/>
      <c r="V15" s="114"/>
    </row>
    <row r="16" spans="1:22" ht="12.75" customHeight="1" x14ac:dyDescent="0.2">
      <c r="A16" s="121" t="s">
        <v>1103</v>
      </c>
      <c r="B16" s="387">
        <v>-3.6626179999999999E-3</v>
      </c>
      <c r="C16" s="1" t="s">
        <v>1093</v>
      </c>
      <c r="D16" s="509">
        <v>541466</v>
      </c>
      <c r="E16" s="287">
        <v>3.2815715500000002E-2</v>
      </c>
      <c r="F16" s="102" t="s">
        <v>1093</v>
      </c>
      <c r="G16" s="99">
        <v>-0.119259579</v>
      </c>
      <c r="H16" s="217">
        <v>3.3518023299999998E-2</v>
      </c>
      <c r="I16" s="102" t="s">
        <v>1093</v>
      </c>
      <c r="J16" s="98">
        <v>535192</v>
      </c>
      <c r="K16" s="105">
        <v>3.28715059E-2</v>
      </c>
      <c r="L16" s="111">
        <v>-0.12946477200000001</v>
      </c>
      <c r="M16" s="478"/>
      <c r="N16" s="3"/>
      <c r="O16" s="3"/>
      <c r="P16" s="3"/>
      <c r="Q16" s="2"/>
      <c r="R16" s="1"/>
      <c r="S16" s="1"/>
      <c r="T16" s="113"/>
      <c r="U16" s="114"/>
      <c r="V16" s="114"/>
    </row>
    <row r="17" spans="1:22" ht="12.75" customHeight="1" x14ac:dyDescent="0.2">
      <c r="A17" s="121" t="s">
        <v>1104</v>
      </c>
      <c r="B17" s="387">
        <v>3.4443307E-3</v>
      </c>
      <c r="C17" s="1" t="s">
        <v>1093</v>
      </c>
      <c r="D17" s="509">
        <v>73920</v>
      </c>
      <c r="E17" s="287">
        <v>4.4799445999999998E-3</v>
      </c>
      <c r="F17" s="102" t="s">
        <v>1093</v>
      </c>
      <c r="G17" s="99">
        <v>-0.112828699</v>
      </c>
      <c r="H17" s="217">
        <v>4.2976982E-3</v>
      </c>
      <c r="I17" s="102" t="s">
        <v>1093</v>
      </c>
      <c r="J17" s="98">
        <v>73394</v>
      </c>
      <c r="K17" s="105">
        <v>4.5078612999999998E-3</v>
      </c>
      <c r="L17" s="111">
        <v>-0.119141633</v>
      </c>
      <c r="M17" s="478"/>
      <c r="N17" s="3"/>
      <c r="O17" s="3"/>
      <c r="P17" s="3"/>
      <c r="Q17" s="2"/>
      <c r="R17" s="1"/>
      <c r="S17" s="1"/>
      <c r="T17" s="113"/>
      <c r="U17" s="114"/>
      <c r="V17" s="114"/>
    </row>
    <row r="18" spans="1:22" ht="12.75" customHeight="1" x14ac:dyDescent="0.2">
      <c r="A18" s="221" t="s">
        <v>1105</v>
      </c>
      <c r="B18" s="387">
        <v>1.50199819E-2</v>
      </c>
      <c r="C18" s="1" t="s">
        <v>1093</v>
      </c>
      <c r="D18" s="509">
        <v>1387205</v>
      </c>
      <c r="E18" s="287">
        <v>8.4071990900000004E-2</v>
      </c>
      <c r="F18" s="102" t="s">
        <v>1093</v>
      </c>
      <c r="G18" s="99">
        <v>-0.13524847200000001</v>
      </c>
      <c r="H18" s="217">
        <v>9.91844385E-2</v>
      </c>
      <c r="I18" s="102" t="s">
        <v>1093</v>
      </c>
      <c r="J18" s="98">
        <v>1362031</v>
      </c>
      <c r="K18" s="105">
        <v>8.3655977800000003E-2</v>
      </c>
      <c r="L18" s="111">
        <v>-0.150941361</v>
      </c>
      <c r="M18" s="478"/>
      <c r="N18" s="3"/>
      <c r="O18" s="3"/>
      <c r="P18" s="3"/>
      <c r="Q18" s="2"/>
      <c r="R18" s="1"/>
      <c r="S18" s="1"/>
      <c r="T18" s="113"/>
      <c r="U18" s="114"/>
      <c r="V18" s="114"/>
    </row>
    <row r="19" spans="1:22" ht="12.75" customHeight="1" x14ac:dyDescent="0.2">
      <c r="A19" s="121" t="s">
        <v>1106</v>
      </c>
      <c r="B19" s="387">
        <v>2.92393962E-2</v>
      </c>
      <c r="C19" s="1" t="s">
        <v>1093</v>
      </c>
      <c r="D19" s="509">
        <v>88012</v>
      </c>
      <c r="E19" s="287">
        <v>5.3339946999999997E-3</v>
      </c>
      <c r="F19" s="102" t="s">
        <v>1093</v>
      </c>
      <c r="G19" s="99">
        <v>-9.9983613999999998E-2</v>
      </c>
      <c r="H19" s="217">
        <v>4.4631877000000002E-3</v>
      </c>
      <c r="I19" s="102" t="s">
        <v>1093</v>
      </c>
      <c r="J19" s="98">
        <v>86920</v>
      </c>
      <c r="K19" s="105">
        <v>5.3386286E-3</v>
      </c>
      <c r="L19" s="111">
        <v>-0.111166868</v>
      </c>
      <c r="M19" s="478"/>
      <c r="N19" s="3"/>
      <c r="O19" s="3"/>
      <c r="P19" s="3"/>
      <c r="Q19" s="2"/>
      <c r="R19" s="1"/>
      <c r="S19" s="1"/>
      <c r="T19" s="113"/>
      <c r="U19" s="114"/>
      <c r="V19" s="114"/>
    </row>
    <row r="20" spans="1:22" ht="12.75" customHeight="1" x14ac:dyDescent="0.2">
      <c r="A20" s="121" t="s">
        <v>1107</v>
      </c>
      <c r="B20" s="387">
        <v>4.2471363499999998E-2</v>
      </c>
      <c r="C20" s="1" t="s">
        <v>1093</v>
      </c>
      <c r="D20" s="509">
        <v>45147</v>
      </c>
      <c r="E20" s="287">
        <v>2.7361479999999999E-3</v>
      </c>
      <c r="F20" s="102" t="s">
        <v>1093</v>
      </c>
      <c r="G20" s="99">
        <v>-9.9688908000000007E-2</v>
      </c>
      <c r="H20" s="217">
        <v>2.2853093999999998E-3</v>
      </c>
      <c r="I20" s="102" t="s">
        <v>1093</v>
      </c>
      <c r="J20" s="98">
        <v>44352</v>
      </c>
      <c r="K20" s="105">
        <v>2.7241009E-3</v>
      </c>
      <c r="L20" s="111">
        <v>-0.115542616</v>
      </c>
      <c r="M20" s="478"/>
      <c r="N20" s="3"/>
      <c r="O20" s="3"/>
      <c r="P20" s="3"/>
      <c r="Q20" s="2"/>
      <c r="R20" s="1"/>
      <c r="S20" s="1"/>
      <c r="T20" s="113"/>
      <c r="U20" s="114"/>
      <c r="V20" s="114"/>
    </row>
    <row r="21" spans="1:22" ht="12.75" customHeight="1" x14ac:dyDescent="0.2">
      <c r="A21" s="121" t="s">
        <v>1108</v>
      </c>
      <c r="B21" s="387">
        <v>1.20314653E-2</v>
      </c>
      <c r="C21" s="1" t="s">
        <v>1093</v>
      </c>
      <c r="D21" s="509">
        <v>1509155</v>
      </c>
      <c r="E21" s="287">
        <v>9.1462808600000001E-2</v>
      </c>
      <c r="F21" s="102" t="s">
        <v>1093</v>
      </c>
      <c r="G21" s="99">
        <v>-0.131919698</v>
      </c>
      <c r="H21" s="217">
        <v>0.1048444536</v>
      </c>
      <c r="I21" s="102" t="s">
        <v>1093</v>
      </c>
      <c r="J21" s="98">
        <v>1486313</v>
      </c>
      <c r="K21" s="105">
        <v>9.1289381399999994E-2</v>
      </c>
      <c r="L21" s="111">
        <v>-0.14505863399999999</v>
      </c>
      <c r="M21" s="478"/>
      <c r="N21" s="3"/>
      <c r="O21" s="3"/>
      <c r="P21" s="3"/>
      <c r="Q21" s="2"/>
      <c r="R21" s="1"/>
      <c r="S21" s="1"/>
      <c r="T21" s="113"/>
      <c r="U21" s="114"/>
      <c r="V21" s="114"/>
    </row>
    <row r="22" spans="1:22" ht="12.75" customHeight="1" x14ac:dyDescent="0.2">
      <c r="A22" s="121" t="s">
        <v>1109</v>
      </c>
      <c r="B22" s="387">
        <v>5.2305900000000002E-3</v>
      </c>
      <c r="C22" s="1" t="s">
        <v>1093</v>
      </c>
      <c r="D22" s="303">
        <v>2820751</v>
      </c>
      <c r="E22" s="287">
        <v>0.1709524925</v>
      </c>
      <c r="F22" s="102" t="s">
        <v>1093</v>
      </c>
      <c r="G22" s="99">
        <v>-0.14011246299999999</v>
      </c>
      <c r="H22" s="217">
        <v>0.21011725980000001</v>
      </c>
      <c r="I22" s="102" t="s">
        <v>1093</v>
      </c>
      <c r="J22" s="98">
        <v>2759968</v>
      </c>
      <c r="K22" s="105">
        <v>0.16951730309999999</v>
      </c>
      <c r="L22" s="111">
        <v>-0.15864176399999999</v>
      </c>
      <c r="M22" s="478"/>
      <c r="N22" s="3"/>
      <c r="O22" s="3"/>
      <c r="P22" s="3"/>
      <c r="Q22" s="2"/>
      <c r="R22" s="1"/>
      <c r="S22" s="1"/>
      <c r="T22" s="113"/>
      <c r="U22" s="114"/>
      <c r="V22" s="114"/>
    </row>
    <row r="23" spans="1:22" ht="12.75" customHeight="1" x14ac:dyDescent="0.2">
      <c r="A23" s="221" t="s">
        <v>1110</v>
      </c>
      <c r="B23" s="387">
        <v>3.0516008899999999E-2</v>
      </c>
      <c r="C23" s="1" t="s">
        <v>1093</v>
      </c>
      <c r="D23" s="303">
        <v>189805</v>
      </c>
      <c r="E23" s="287">
        <v>1.1503191100000001E-2</v>
      </c>
      <c r="F23" s="102" t="s">
        <v>1093</v>
      </c>
      <c r="G23" s="99">
        <v>-7.7989896000000003E-2</v>
      </c>
      <c r="H23" s="217">
        <v>7.3395963E-3</v>
      </c>
      <c r="I23" s="102" t="s">
        <v>1093</v>
      </c>
      <c r="J23" s="98">
        <v>189062</v>
      </c>
      <c r="K23" s="105">
        <v>1.1612192699999999E-2</v>
      </c>
      <c r="L23" s="111">
        <v>-8.1599144999999998E-2</v>
      </c>
      <c r="M23" s="478"/>
      <c r="N23" s="3"/>
      <c r="O23" s="3"/>
      <c r="P23" s="3"/>
      <c r="Q23" s="2"/>
      <c r="R23" s="1"/>
      <c r="S23" s="1"/>
      <c r="T23" s="113"/>
      <c r="U23" s="114"/>
      <c r="V23" s="114"/>
    </row>
    <row r="24" spans="1:22" ht="12.75" customHeight="1" x14ac:dyDescent="0.2">
      <c r="A24" s="121" t="s">
        <v>1111</v>
      </c>
      <c r="B24" s="387">
        <v>-2.5836561000000001E-2</v>
      </c>
      <c r="C24" s="1" t="s">
        <v>1093</v>
      </c>
      <c r="D24" s="303">
        <v>69055</v>
      </c>
      <c r="E24" s="287">
        <v>4.1850997999999997E-3</v>
      </c>
      <c r="F24" s="102" t="s">
        <v>1093</v>
      </c>
      <c r="G24" s="99">
        <v>-4.6609877000000001E-2</v>
      </c>
      <c r="H24" s="217">
        <v>1.5433496000000001E-3</v>
      </c>
      <c r="I24" s="102" t="s">
        <v>1093</v>
      </c>
      <c r="J24" s="98">
        <v>68561</v>
      </c>
      <c r="K24" s="105">
        <v>4.2110183000000001E-3</v>
      </c>
      <c r="L24" s="111">
        <v>-5.3430160999999997E-2</v>
      </c>
      <c r="M24" s="478"/>
      <c r="N24" s="3"/>
      <c r="O24" s="3"/>
      <c r="P24" s="3"/>
      <c r="Q24" s="2"/>
      <c r="R24" s="1"/>
      <c r="S24" s="1"/>
      <c r="T24" s="113"/>
      <c r="U24" s="114"/>
      <c r="V24" s="114"/>
    </row>
    <row r="25" spans="1:22" ht="12.75" customHeight="1" x14ac:dyDescent="0.2">
      <c r="A25" s="121" t="s">
        <v>1112</v>
      </c>
      <c r="B25" s="387">
        <v>2.3376470199999999E-2</v>
      </c>
      <c r="C25" s="1" t="s">
        <v>1093</v>
      </c>
      <c r="D25" s="303">
        <v>32721</v>
      </c>
      <c r="E25" s="287">
        <v>1.9830664E-3</v>
      </c>
      <c r="F25" s="102" t="s">
        <v>1093</v>
      </c>
      <c r="G25" s="99">
        <v>-5.7466297999999999E-2</v>
      </c>
      <c r="H25" s="217">
        <v>9.1202079999999999E-4</v>
      </c>
      <c r="I25" s="102" t="s">
        <v>1093</v>
      </c>
      <c r="J25" s="98">
        <v>32337</v>
      </c>
      <c r="K25" s="105">
        <v>1.9861393000000001E-3</v>
      </c>
      <c r="L25" s="111">
        <v>-6.8527480000000002E-2</v>
      </c>
      <c r="M25" s="478"/>
      <c r="N25" s="3"/>
      <c r="O25" s="3"/>
      <c r="P25" s="3"/>
      <c r="Q25" s="2"/>
      <c r="R25" s="1"/>
      <c r="S25" s="1"/>
      <c r="T25" s="113"/>
      <c r="U25" s="114"/>
      <c r="V25" s="114"/>
    </row>
    <row r="26" spans="1:22" ht="12.75" customHeight="1" x14ac:dyDescent="0.2">
      <c r="A26" s="121" t="s">
        <v>1113</v>
      </c>
      <c r="B26" s="387">
        <v>7.5616019999999997E-3</v>
      </c>
      <c r="C26" s="1" t="s">
        <v>1093</v>
      </c>
      <c r="D26" s="303">
        <v>825596</v>
      </c>
      <c r="E26" s="287">
        <v>5.0035502599999997E-2</v>
      </c>
      <c r="F26" s="102" t="s">
        <v>1093</v>
      </c>
      <c r="G26" s="99">
        <v>-0.10410976399999999</v>
      </c>
      <c r="H26" s="217">
        <v>4.3859745399999997E-2</v>
      </c>
      <c r="I26" s="102" t="s">
        <v>1093</v>
      </c>
      <c r="J26" s="98">
        <v>818221</v>
      </c>
      <c r="K26" s="105">
        <v>5.0255154099999998E-2</v>
      </c>
      <c r="L26" s="111">
        <v>-0.112112699</v>
      </c>
      <c r="M26" s="478"/>
      <c r="N26" s="3"/>
      <c r="O26" s="3"/>
      <c r="P26" s="3"/>
      <c r="Q26" s="2"/>
      <c r="R26" s="1"/>
      <c r="S26" s="1"/>
      <c r="T26" s="113"/>
      <c r="U26" s="114"/>
      <c r="V26" s="114"/>
    </row>
    <row r="27" spans="1:22" ht="12.75" customHeight="1" x14ac:dyDescent="0.2">
      <c r="A27" s="121" t="s">
        <v>1114</v>
      </c>
      <c r="B27" s="387">
        <v>9.8245190000000003E-3</v>
      </c>
      <c r="C27" s="1" t="s">
        <v>1093</v>
      </c>
      <c r="D27" s="303">
        <v>1577515</v>
      </c>
      <c r="E27" s="287">
        <v>9.56057877E-2</v>
      </c>
      <c r="F27" s="102" t="s">
        <v>1093</v>
      </c>
      <c r="G27" s="99">
        <v>-9.1861313E-2</v>
      </c>
      <c r="H27" s="217">
        <v>7.2948410199999994E-2</v>
      </c>
      <c r="I27" s="102" t="s">
        <v>1093</v>
      </c>
      <c r="J27" s="98">
        <v>1568326</v>
      </c>
      <c r="K27" s="105">
        <v>9.6326621900000006E-2</v>
      </c>
      <c r="L27" s="111">
        <v>-9.7151206000000004E-2</v>
      </c>
      <c r="M27" s="478"/>
      <c r="N27" s="3"/>
      <c r="O27" s="3"/>
      <c r="P27" s="3"/>
      <c r="Q27" s="2"/>
      <c r="R27" s="1"/>
      <c r="S27" s="1"/>
      <c r="T27" s="113"/>
      <c r="U27" s="114"/>
      <c r="V27" s="114"/>
    </row>
    <row r="28" spans="1:22" ht="12.75" customHeight="1" x14ac:dyDescent="0.2">
      <c r="A28" s="221" t="s">
        <v>1115</v>
      </c>
      <c r="B28" s="387">
        <v>1.8108718400000001E-2</v>
      </c>
      <c r="C28" s="1" t="s">
        <v>1093</v>
      </c>
      <c r="D28" s="303">
        <v>1521588</v>
      </c>
      <c r="E28" s="287">
        <v>9.2216314399999999E-2</v>
      </c>
      <c r="F28" s="102" t="s">
        <v>1093</v>
      </c>
      <c r="G28" s="99">
        <v>-0.102506525</v>
      </c>
      <c r="H28" s="217">
        <v>7.94473017E-2</v>
      </c>
      <c r="I28" s="102" t="s">
        <v>1093</v>
      </c>
      <c r="J28" s="98">
        <v>1510276</v>
      </c>
      <c r="K28" s="105">
        <v>9.2761189399999999E-2</v>
      </c>
      <c r="L28" s="111">
        <v>-0.109178795</v>
      </c>
      <c r="M28" s="478"/>
      <c r="N28" s="3"/>
      <c r="O28" s="3"/>
      <c r="P28" s="3"/>
      <c r="Q28" s="2"/>
      <c r="R28" s="1"/>
      <c r="S28" s="1"/>
      <c r="T28" s="113"/>
      <c r="U28" s="114"/>
      <c r="V28" s="114"/>
    </row>
    <row r="29" spans="1:22" ht="12.75" customHeight="1" x14ac:dyDescent="0.2">
      <c r="A29" s="121" t="s">
        <v>1116</v>
      </c>
      <c r="B29" s="387">
        <v>9.1844639999999998E-3</v>
      </c>
      <c r="C29" s="1" t="s">
        <v>1093</v>
      </c>
      <c r="D29" s="303">
        <v>948758</v>
      </c>
      <c r="E29" s="287">
        <v>5.7499773900000002E-2</v>
      </c>
      <c r="F29" s="102" t="s">
        <v>1093</v>
      </c>
      <c r="G29" s="99">
        <v>-9.3011540000000004E-2</v>
      </c>
      <c r="H29" s="217">
        <v>4.4478730899999999E-2</v>
      </c>
      <c r="I29" s="102" t="s">
        <v>1093</v>
      </c>
      <c r="J29" s="98">
        <v>942510</v>
      </c>
      <c r="K29" s="105">
        <v>5.7888987599999997E-2</v>
      </c>
      <c r="L29" s="111">
        <v>-9.8984468000000006E-2</v>
      </c>
      <c r="M29" s="478"/>
      <c r="N29" s="3"/>
      <c r="O29" s="3"/>
      <c r="P29" s="3"/>
      <c r="Q29" s="2"/>
      <c r="R29" s="1"/>
      <c r="S29" s="1"/>
      <c r="T29" s="113"/>
      <c r="U29" s="114"/>
      <c r="V29" s="114"/>
    </row>
    <row r="30" spans="1:22" ht="12.75" customHeight="1" x14ac:dyDescent="0.2">
      <c r="A30" s="121" t="s">
        <v>1117</v>
      </c>
      <c r="B30" s="387">
        <v>1.21113457E-2</v>
      </c>
      <c r="C30" s="1" t="s">
        <v>1093</v>
      </c>
      <c r="D30" s="303">
        <v>1455356</v>
      </c>
      <c r="E30" s="287">
        <v>8.8202303400000001E-2</v>
      </c>
      <c r="F30" s="102" t="s">
        <v>1093</v>
      </c>
      <c r="G30" s="99">
        <v>-0.10515898799999999</v>
      </c>
      <c r="H30" s="217">
        <v>7.8186472800000004E-2</v>
      </c>
      <c r="I30" s="102" t="s">
        <v>1093</v>
      </c>
      <c r="J30" s="98">
        <v>1436574</v>
      </c>
      <c r="K30" s="105">
        <v>8.8234410799999996E-2</v>
      </c>
      <c r="L30" s="111">
        <v>-0.116707299</v>
      </c>
      <c r="M30" s="478"/>
      <c r="N30" s="3"/>
      <c r="O30" s="3"/>
      <c r="P30" s="3"/>
      <c r="Q30" s="2"/>
      <c r="R30" s="1"/>
      <c r="S30" s="1"/>
      <c r="T30" s="113"/>
      <c r="U30" s="114"/>
      <c r="V30" s="114"/>
    </row>
    <row r="31" spans="1:22" ht="12.75" customHeight="1" thickBot="1" x14ac:dyDescent="0.25">
      <c r="A31" s="121" t="s">
        <v>726</v>
      </c>
      <c r="B31" s="395">
        <v>1.1045115499999999E-2</v>
      </c>
      <c r="C31" s="1" t="s">
        <v>1093</v>
      </c>
      <c r="D31" s="377">
        <v>16500204</v>
      </c>
      <c r="E31" s="320">
        <v>1</v>
      </c>
      <c r="F31" s="102" t="s">
        <v>1093</v>
      </c>
      <c r="G31" s="166">
        <v>-0.11705402400000001</v>
      </c>
      <c r="H31" s="235">
        <v>1</v>
      </c>
      <c r="I31" s="102" t="s">
        <v>1093</v>
      </c>
      <c r="J31" s="163">
        <v>16281335</v>
      </c>
      <c r="K31" s="164">
        <v>1</v>
      </c>
      <c r="L31" s="165">
        <v>-0.12876606199999999</v>
      </c>
      <c r="M31" s="478"/>
      <c r="N31" s="3"/>
      <c r="O31" s="3"/>
      <c r="P31" s="3"/>
      <c r="Q31" s="2"/>
      <c r="R31" s="1"/>
      <c r="S31" s="1"/>
      <c r="T31" s="113"/>
      <c r="U31" s="114"/>
      <c r="V31" s="114"/>
    </row>
    <row r="32" spans="1:22" x14ac:dyDescent="0.2">
      <c r="A32" s="12" t="s">
        <v>738</v>
      </c>
      <c r="B32" s="1"/>
      <c r="C32" s="1"/>
      <c r="D32" s="1"/>
      <c r="E32" s="1"/>
      <c r="F32" s="2"/>
      <c r="G32" s="2"/>
      <c r="H32" s="196" t="s">
        <v>3776</v>
      </c>
      <c r="I32" s="2"/>
      <c r="J32" s="196" t="s">
        <v>3777</v>
      </c>
      <c r="K32" s="2"/>
      <c r="L32" s="3"/>
      <c r="M32" s="478"/>
      <c r="N32" s="3"/>
      <c r="O32" s="3"/>
      <c r="P32" s="3"/>
      <c r="Q32" s="124"/>
      <c r="R32" s="124"/>
      <c r="S32" s="3"/>
    </row>
    <row r="33" spans="1:19" x14ac:dyDescent="0.2">
      <c r="I33" s="4"/>
      <c r="O33" s="3"/>
      <c r="P33" s="3"/>
      <c r="Q33" s="3"/>
      <c r="R33" s="3"/>
      <c r="S33" s="3"/>
    </row>
    <row r="34" spans="1:19" x14ac:dyDescent="0.2">
      <c r="A34" s="15" t="s">
        <v>19</v>
      </c>
    </row>
    <row r="57" spans="1:1" x14ac:dyDescent="0.2">
      <c r="A57" s="15" t="s">
        <v>655</v>
      </c>
    </row>
    <row r="80" spans="1:1" x14ac:dyDescent="0.2">
      <c r="A80" s="15" t="s">
        <v>21</v>
      </c>
    </row>
  </sheetData>
  <mergeCells count="5">
    <mergeCell ref="A11:A12"/>
    <mergeCell ref="J9:L10"/>
    <mergeCell ref="B9:B10"/>
    <mergeCell ref="D9:E10"/>
    <mergeCell ref="G9:H10"/>
  </mergeCells>
  <pageMargins left="0.78740157480314965" right="0.78740157480314965" top="0.98425196850393704" bottom="0.98425196850393704" header="0.51181102362204722" footer="0.51181102362204722"/>
  <pageSetup paperSize="9" scale="64" orientation="landscape" r:id="rId1"/>
  <headerFooter alignWithMargins="0">
    <oddHeader>&amp;A</oddHeader>
    <oddFooter>Page &amp;P</oddFooter>
  </headerFooter>
  <rowBreaks count="2" manualBreakCount="2">
    <brk id="33" max="18" man="1"/>
    <brk id="57" max="18" man="1"/>
  </rowBreaks>
  <colBreaks count="1" manualBreakCount="1">
    <brk id="19"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Z96"/>
  <sheetViews>
    <sheetView showGridLines="0" topLeftCell="A16" zoomScaleNormal="100" workbookViewId="0">
      <selection activeCell="A11" sqref="A11:A12"/>
    </sheetView>
  </sheetViews>
  <sheetFormatPr baseColWidth="10" defaultColWidth="9.140625" defaultRowHeight="12.75" x14ac:dyDescent="0.2"/>
  <cols>
    <col min="1" max="1" width="13.5703125" style="3" customWidth="1"/>
    <col min="2" max="2" width="12" style="3" customWidth="1"/>
    <col min="3" max="3" width="10.42578125" style="3" customWidth="1"/>
    <col min="4" max="4" width="10.140625" style="3" customWidth="1"/>
    <col min="5" max="5" width="9.7109375" style="3" customWidth="1"/>
    <col min="6" max="6" width="10.42578125" style="3" customWidth="1"/>
    <col min="7" max="7" width="9.7109375" style="3" customWidth="1"/>
    <col min="8" max="8" width="10.42578125" style="3" customWidth="1"/>
    <col min="9" max="9" width="10.85546875" style="3" customWidth="1"/>
    <col min="10" max="10" width="10.42578125" style="4" customWidth="1"/>
    <col min="11" max="11" width="11.7109375" style="4" customWidth="1"/>
    <col min="12" max="12" width="11.140625" style="4" customWidth="1"/>
    <col min="13" max="14" width="10.5703125" style="4" customWidth="1"/>
    <col min="15" max="15" width="10.85546875" style="4" customWidth="1"/>
    <col min="16" max="17" width="11.140625" style="4" customWidth="1"/>
    <col min="18" max="19" width="12.7109375" style="4" customWidth="1"/>
    <col min="20" max="20" width="10.7109375" style="3" customWidth="1"/>
    <col min="21" max="21" width="9.28515625" style="3" bestFit="1" customWidth="1"/>
    <col min="22" max="22" width="10.42578125" style="3" customWidth="1"/>
    <col min="23" max="23" width="9.7109375" style="3" customWidth="1"/>
    <col min="24" max="16384" width="9.140625" style="3"/>
  </cols>
  <sheetData>
    <row r="6" spans="1:21" ht="34.5" customHeight="1" x14ac:dyDescent="0.2"/>
    <row r="8" spans="1:21" ht="13.5" thickBot="1" x14ac:dyDescent="0.25"/>
    <row r="9" spans="1:21" ht="13.5" customHeight="1" x14ac:dyDescent="0.2">
      <c r="B9" s="576" t="s">
        <v>3770</v>
      </c>
      <c r="D9" s="578" t="s">
        <v>3771</v>
      </c>
      <c r="E9" s="579"/>
      <c r="F9" s="4"/>
      <c r="G9" s="582" t="s">
        <v>3772</v>
      </c>
      <c r="H9" s="583"/>
      <c r="I9" s="4"/>
      <c r="J9" s="586" t="s">
        <v>3773</v>
      </c>
      <c r="K9" s="587"/>
      <c r="L9" s="588"/>
      <c r="M9" s="3"/>
      <c r="N9" s="603" t="s">
        <v>830</v>
      </c>
      <c r="O9" s="604"/>
      <c r="P9" s="605"/>
      <c r="Q9" s="124"/>
      <c r="R9" s="124"/>
      <c r="S9" s="124"/>
      <c r="T9" s="124"/>
    </row>
    <row r="10" spans="1:21" s="1" customFormat="1" ht="13.5" thickBot="1" x14ac:dyDescent="0.25">
      <c r="A10" s="12"/>
      <c r="B10" s="577"/>
      <c r="D10" s="580"/>
      <c r="E10" s="581"/>
      <c r="G10" s="584"/>
      <c r="H10" s="585"/>
      <c r="J10" s="589"/>
      <c r="K10" s="590"/>
      <c r="L10" s="591"/>
      <c r="N10" s="614">
        <v>2020</v>
      </c>
      <c r="O10" s="615">
        <v>2020</v>
      </c>
      <c r="P10" s="616">
        <v>2020</v>
      </c>
      <c r="Q10" s="3"/>
      <c r="S10" s="113"/>
    </row>
    <row r="11" spans="1:21" s="1" customFormat="1" ht="45" customHeight="1" x14ac:dyDescent="0.2">
      <c r="A11" s="612" t="s">
        <v>825</v>
      </c>
      <c r="B11" s="380" t="s">
        <v>841</v>
      </c>
      <c r="C11" s="369"/>
      <c r="D11" s="433" t="s">
        <v>773</v>
      </c>
      <c r="E11" s="530" t="s">
        <v>842</v>
      </c>
      <c r="F11" s="369"/>
      <c r="G11" s="372" t="s">
        <v>841</v>
      </c>
      <c r="H11" s="373" t="s">
        <v>869</v>
      </c>
      <c r="I11" s="369"/>
      <c r="J11" s="177" t="s">
        <v>774</v>
      </c>
      <c r="K11" s="441" t="s">
        <v>842</v>
      </c>
      <c r="L11" s="438" t="s">
        <v>841</v>
      </c>
      <c r="N11" s="618" t="s">
        <v>813</v>
      </c>
      <c r="O11" s="620" t="s">
        <v>703</v>
      </c>
      <c r="P11" s="622" t="s">
        <v>704</v>
      </c>
      <c r="Q11" s="4"/>
      <c r="S11" s="522"/>
      <c r="U11" s="112"/>
    </row>
    <row r="12" spans="1:21" s="1" customFormat="1" ht="13.5" thickBot="1" x14ac:dyDescent="0.25">
      <c r="A12" s="617"/>
      <c r="B12" s="321" t="s">
        <v>3774</v>
      </c>
      <c r="D12" s="187">
        <v>2020</v>
      </c>
      <c r="E12" s="185">
        <v>2020</v>
      </c>
      <c r="G12" s="184" t="s">
        <v>3775</v>
      </c>
      <c r="H12" s="319" t="s">
        <v>3775</v>
      </c>
      <c r="J12" s="179">
        <v>2020</v>
      </c>
      <c r="K12" s="442">
        <v>2020</v>
      </c>
      <c r="L12" s="384" t="s">
        <v>3775</v>
      </c>
      <c r="N12" s="619"/>
      <c r="O12" s="621"/>
      <c r="P12" s="623"/>
      <c r="Q12" s="4"/>
      <c r="S12" s="527"/>
      <c r="U12" s="112"/>
    </row>
    <row r="13" spans="1:21" x14ac:dyDescent="0.2">
      <c r="A13" s="91" t="s">
        <v>724</v>
      </c>
      <c r="B13" s="388"/>
      <c r="C13" s="1"/>
      <c r="D13" s="275"/>
      <c r="E13" s="276"/>
      <c r="F13" s="1"/>
      <c r="G13" s="275"/>
      <c r="H13" s="322"/>
      <c r="I13" s="1"/>
      <c r="J13" s="323"/>
      <c r="K13" s="443"/>
      <c r="L13" s="447"/>
      <c r="M13" s="1"/>
      <c r="N13" s="449"/>
      <c r="O13" s="188"/>
      <c r="P13" s="450"/>
      <c r="Q13" s="156"/>
      <c r="R13" s="156"/>
      <c r="S13" s="528"/>
    </row>
    <row r="14" spans="1:21" x14ac:dyDescent="0.2">
      <c r="A14" s="272" t="s">
        <v>873</v>
      </c>
      <c r="B14" s="389">
        <v>-6.3652279999999997E-3</v>
      </c>
      <c r="C14" s="1" t="s">
        <v>1093</v>
      </c>
      <c r="D14" s="277">
        <v>478186</v>
      </c>
      <c r="E14" s="392">
        <v>2.8980611399999998E-2</v>
      </c>
      <c r="F14" s="1" t="s">
        <v>1093</v>
      </c>
      <c r="G14" s="266">
        <v>-8.0377936999999997E-2</v>
      </c>
      <c r="H14" s="267">
        <v>1.9106722400000001E-2</v>
      </c>
      <c r="I14" s="1" t="s">
        <v>1093</v>
      </c>
      <c r="J14" s="277">
        <v>477582</v>
      </c>
      <c r="K14" s="444">
        <v>2.9333098299999999E-2</v>
      </c>
      <c r="L14" s="389">
        <v>-8.1539518000000005E-2</v>
      </c>
      <c r="M14" s="1"/>
      <c r="N14" s="464">
        <v>389410</v>
      </c>
      <c r="O14" s="154">
        <v>3.6022826799999998E-2</v>
      </c>
      <c r="P14" s="451" t="s">
        <v>1118</v>
      </c>
      <c r="Q14" s="157"/>
      <c r="R14" s="157"/>
      <c r="S14" s="519"/>
    </row>
    <row r="15" spans="1:21" x14ac:dyDescent="0.2">
      <c r="A15" s="272" t="s">
        <v>874</v>
      </c>
      <c r="B15" s="111">
        <v>-1.9082128E-2</v>
      </c>
      <c r="C15" s="1" t="s">
        <v>1093</v>
      </c>
      <c r="D15" s="278">
        <v>147997</v>
      </c>
      <c r="E15" s="385">
        <v>8.9694043000000008E-3</v>
      </c>
      <c r="F15" s="1" t="s">
        <v>1093</v>
      </c>
      <c r="G15" s="97">
        <v>-0.28630743400000003</v>
      </c>
      <c r="H15" s="216">
        <v>2.7141649E-2</v>
      </c>
      <c r="I15" s="1" t="s">
        <v>1093</v>
      </c>
      <c r="J15" s="278">
        <v>147860</v>
      </c>
      <c r="K15" s="445">
        <v>9.0815649000000002E-3</v>
      </c>
      <c r="L15" s="111">
        <v>-0.28696809499999998</v>
      </c>
      <c r="M15" s="1"/>
      <c r="N15" s="465">
        <v>113222</v>
      </c>
      <c r="O15" s="155">
        <v>1.0473733299999999E-2</v>
      </c>
      <c r="P15" s="452" t="s">
        <v>1098</v>
      </c>
      <c r="Q15" s="157"/>
      <c r="R15" s="157"/>
      <c r="S15" s="519"/>
    </row>
    <row r="16" spans="1:21" x14ac:dyDescent="0.2">
      <c r="A16" s="272" t="s">
        <v>814</v>
      </c>
      <c r="B16" s="111">
        <v>1.5717356999999999E-3</v>
      </c>
      <c r="C16" s="1" t="s">
        <v>1093</v>
      </c>
      <c r="D16" s="278">
        <v>454463</v>
      </c>
      <c r="E16" s="385">
        <v>2.7542871600000001E-2</v>
      </c>
      <c r="F16" s="1" t="s">
        <v>1093</v>
      </c>
      <c r="G16" s="97">
        <v>-0.195062293</v>
      </c>
      <c r="H16" s="216">
        <v>5.0346750799999999E-2</v>
      </c>
      <c r="I16" s="1" t="s">
        <v>1093</v>
      </c>
      <c r="J16" s="278">
        <v>453983</v>
      </c>
      <c r="K16" s="445">
        <v>2.7883647099999999E-2</v>
      </c>
      <c r="L16" s="111">
        <v>-0.19591246100000001</v>
      </c>
      <c r="M16" s="1"/>
      <c r="N16" s="465">
        <v>355363</v>
      </c>
      <c r="O16" s="155">
        <v>3.2873269300000001E-2</v>
      </c>
      <c r="P16" s="452" t="s">
        <v>1098</v>
      </c>
      <c r="Q16" s="157"/>
      <c r="R16" s="157"/>
      <c r="S16" s="519"/>
    </row>
    <row r="17" spans="1:19" x14ac:dyDescent="0.2">
      <c r="A17" s="272" t="s">
        <v>870</v>
      </c>
      <c r="B17" s="111">
        <v>1.9777638199999999E-2</v>
      </c>
      <c r="C17" s="1" t="s">
        <v>1093</v>
      </c>
      <c r="D17" s="278">
        <v>957343</v>
      </c>
      <c r="E17" s="385">
        <v>5.80200705E-2</v>
      </c>
      <c r="F17" s="1" t="s">
        <v>1093</v>
      </c>
      <c r="G17" s="97">
        <v>-0.13037083999999999</v>
      </c>
      <c r="H17" s="216">
        <v>6.5610185400000007E-2</v>
      </c>
      <c r="I17" s="1" t="s">
        <v>1093</v>
      </c>
      <c r="J17" s="278">
        <v>951261</v>
      </c>
      <c r="K17" s="445">
        <v>5.8426474200000002E-2</v>
      </c>
      <c r="L17" s="111">
        <v>-0.13589565200000001</v>
      </c>
      <c r="M17" s="1"/>
      <c r="N17" s="465">
        <v>709179</v>
      </c>
      <c r="O17" s="155">
        <v>6.5603431599999998E-2</v>
      </c>
      <c r="P17" s="452" t="s">
        <v>1119</v>
      </c>
      <c r="Q17" s="157"/>
      <c r="R17" s="157"/>
      <c r="S17" s="519"/>
    </row>
    <row r="18" spans="1:19" x14ac:dyDescent="0.2">
      <c r="A18" s="272" t="s">
        <v>815</v>
      </c>
      <c r="B18" s="111">
        <v>-1.3921560000000001E-3</v>
      </c>
      <c r="C18" s="1" t="s">
        <v>1093</v>
      </c>
      <c r="D18" s="278">
        <v>1770721</v>
      </c>
      <c r="E18" s="385">
        <v>0.1073150974</v>
      </c>
      <c r="F18" s="1" t="s">
        <v>1093</v>
      </c>
      <c r="G18" s="97">
        <v>-0.111713375</v>
      </c>
      <c r="H18" s="216">
        <v>0.1018034698</v>
      </c>
      <c r="I18" s="1" t="s">
        <v>1093</v>
      </c>
      <c r="J18" s="278">
        <v>1744044</v>
      </c>
      <c r="K18" s="445">
        <v>0.1071192258</v>
      </c>
      <c r="L18" s="111">
        <v>-0.12509600400000001</v>
      </c>
      <c r="M18" s="1"/>
      <c r="N18" s="465">
        <v>1146151</v>
      </c>
      <c r="O18" s="155">
        <v>0.1060260368</v>
      </c>
      <c r="P18" s="452" t="s">
        <v>1120</v>
      </c>
      <c r="Q18" s="157"/>
      <c r="R18" s="157"/>
      <c r="S18" s="519"/>
    </row>
    <row r="19" spans="1:19" x14ac:dyDescent="0.2">
      <c r="A19" s="272" t="s">
        <v>816</v>
      </c>
      <c r="B19" s="111">
        <v>-4.5679120000000004E-3</v>
      </c>
      <c r="C19" s="1" t="s">
        <v>1093</v>
      </c>
      <c r="D19" s="278">
        <v>1475365</v>
      </c>
      <c r="E19" s="385">
        <v>8.9414955099999999E-2</v>
      </c>
      <c r="F19" s="1" t="s">
        <v>1093</v>
      </c>
      <c r="G19" s="97">
        <v>-0.10765374699999999</v>
      </c>
      <c r="H19" s="216">
        <v>8.1368259799999995E-2</v>
      </c>
      <c r="I19" s="1" t="s">
        <v>1093</v>
      </c>
      <c r="J19" s="278">
        <v>1450420</v>
      </c>
      <c r="K19" s="445">
        <v>8.9084832399999994E-2</v>
      </c>
      <c r="L19" s="111">
        <v>-0.122741324</v>
      </c>
      <c r="M19" s="1"/>
      <c r="N19" s="465">
        <v>853052</v>
      </c>
      <c r="O19" s="155">
        <v>7.8912571500000001E-2</v>
      </c>
      <c r="P19" s="452" t="s">
        <v>1121</v>
      </c>
      <c r="Q19" s="157"/>
      <c r="R19" s="157"/>
      <c r="S19" s="519"/>
    </row>
    <row r="20" spans="1:19" x14ac:dyDescent="0.2">
      <c r="A20" s="272" t="s">
        <v>8</v>
      </c>
      <c r="B20" s="111">
        <v>6.7935040000000002E-2</v>
      </c>
      <c r="C20" s="1" t="s">
        <v>1093</v>
      </c>
      <c r="D20" s="278">
        <v>866796</v>
      </c>
      <c r="E20" s="385">
        <v>5.2532441399999998E-2</v>
      </c>
      <c r="F20" s="1" t="s">
        <v>1093</v>
      </c>
      <c r="G20" s="97">
        <v>-5.0817835999999998E-2</v>
      </c>
      <c r="H20" s="216">
        <v>2.12151135E-2</v>
      </c>
      <c r="I20" s="1" t="s">
        <v>1093</v>
      </c>
      <c r="J20" s="278">
        <v>851135</v>
      </c>
      <c r="K20" s="445">
        <v>5.2276732800000003E-2</v>
      </c>
      <c r="L20" s="111">
        <v>-6.7967363000000003E-2</v>
      </c>
      <c r="M20" s="1"/>
      <c r="N20" s="465">
        <v>477990</v>
      </c>
      <c r="O20" s="155">
        <v>4.4217023199999997E-2</v>
      </c>
      <c r="P20" s="452" t="s">
        <v>1122</v>
      </c>
      <c r="Q20" s="157"/>
      <c r="R20" s="157"/>
      <c r="S20" s="519"/>
    </row>
    <row r="21" spans="1:19" x14ac:dyDescent="0.2">
      <c r="A21" s="272" t="s">
        <v>9</v>
      </c>
      <c r="B21" s="111">
        <v>3.3098803500000003E-2</v>
      </c>
      <c r="C21" s="1" t="s">
        <v>1093</v>
      </c>
      <c r="D21" s="278">
        <v>620584</v>
      </c>
      <c r="E21" s="385">
        <v>3.7610686499999997E-2</v>
      </c>
      <c r="F21" s="1" t="s">
        <v>1093</v>
      </c>
      <c r="G21" s="97">
        <v>-9.1668472000000001E-2</v>
      </c>
      <c r="H21" s="216">
        <v>2.8631054400000001E-2</v>
      </c>
      <c r="I21" s="1" t="s">
        <v>1093</v>
      </c>
      <c r="J21" s="278">
        <v>606723</v>
      </c>
      <c r="K21" s="445">
        <v>3.7264941699999998E-2</v>
      </c>
      <c r="L21" s="111">
        <v>-0.11195646400000001</v>
      </c>
      <c r="M21" s="1"/>
      <c r="N21" s="465">
        <v>328444</v>
      </c>
      <c r="O21" s="155">
        <v>3.0383095799999999E-2</v>
      </c>
      <c r="P21" s="452" t="s">
        <v>1123</v>
      </c>
      <c r="Q21" s="157"/>
      <c r="R21" s="157"/>
      <c r="S21" s="519"/>
    </row>
    <row r="22" spans="1:19" x14ac:dyDescent="0.2">
      <c r="A22" s="272" t="s">
        <v>10</v>
      </c>
      <c r="B22" s="111">
        <v>2.2102145300000001E-2</v>
      </c>
      <c r="C22" s="1" t="s">
        <v>1093</v>
      </c>
      <c r="D22" s="278">
        <v>1088214</v>
      </c>
      <c r="E22" s="385">
        <v>6.5951548200000001E-2</v>
      </c>
      <c r="F22" s="1" t="s">
        <v>1093</v>
      </c>
      <c r="G22" s="97">
        <v>-9.8988463999999998E-2</v>
      </c>
      <c r="H22" s="216">
        <v>5.4654963500000001E-2</v>
      </c>
      <c r="I22" s="1" t="s">
        <v>1093</v>
      </c>
      <c r="J22" s="278">
        <v>1053519</v>
      </c>
      <c r="K22" s="445">
        <v>6.4707163100000006E-2</v>
      </c>
      <c r="L22" s="111">
        <v>-0.12771503100000001</v>
      </c>
      <c r="M22" s="1"/>
      <c r="N22" s="465">
        <v>569675</v>
      </c>
      <c r="O22" s="155">
        <v>5.2698451200000003E-2</v>
      </c>
      <c r="P22" s="452" t="s">
        <v>1124</v>
      </c>
      <c r="Q22" s="157"/>
      <c r="R22" s="157"/>
      <c r="S22" s="519"/>
    </row>
    <row r="23" spans="1:19" ht="13.5" thickBot="1" x14ac:dyDescent="0.25">
      <c r="A23" s="273" t="s">
        <v>823</v>
      </c>
      <c r="B23" s="390">
        <v>1.26647663E-2</v>
      </c>
      <c r="C23" s="1" t="s">
        <v>1093</v>
      </c>
      <c r="D23" s="279">
        <v>7859669</v>
      </c>
      <c r="E23" s="393">
        <v>0.47633768650000002</v>
      </c>
      <c r="F23" s="1" t="s">
        <v>1093</v>
      </c>
      <c r="G23" s="268">
        <v>-0.111275006</v>
      </c>
      <c r="H23" s="269">
        <v>0.44987816860000002</v>
      </c>
      <c r="I23" s="1" t="s">
        <v>1093</v>
      </c>
      <c r="J23" s="324">
        <v>7736527</v>
      </c>
      <c r="K23" s="446">
        <v>0.47517768049999998</v>
      </c>
      <c r="L23" s="448">
        <v>-0.125199223</v>
      </c>
      <c r="M23" s="1"/>
      <c r="N23" s="466">
        <v>4942486</v>
      </c>
      <c r="O23" s="161">
        <v>0.45721043950000001</v>
      </c>
      <c r="P23" s="453" t="s">
        <v>1125</v>
      </c>
      <c r="Q23" s="158"/>
      <c r="R23" s="158"/>
      <c r="S23" s="520"/>
    </row>
    <row r="24" spans="1:19" x14ac:dyDescent="0.2">
      <c r="A24" s="91" t="s">
        <v>725</v>
      </c>
      <c r="B24" s="366"/>
      <c r="C24" s="1"/>
      <c r="D24" s="270"/>
      <c r="E24" s="271"/>
      <c r="F24" s="1"/>
      <c r="G24" s="264"/>
      <c r="H24" s="265"/>
      <c r="I24" s="1"/>
      <c r="J24" s="325"/>
      <c r="K24" s="174"/>
      <c r="L24" s="175"/>
      <c r="M24" s="1"/>
      <c r="N24" s="467"/>
      <c r="O24" s="160"/>
      <c r="P24" s="454"/>
      <c r="Q24" s="156"/>
      <c r="R24" s="156"/>
      <c r="S24" s="528"/>
    </row>
    <row r="25" spans="1:19" x14ac:dyDescent="0.2">
      <c r="A25" s="272" t="s">
        <v>873</v>
      </c>
      <c r="B25" s="389">
        <v>-2.0867730000000001E-3</v>
      </c>
      <c r="C25" s="1" t="s">
        <v>1093</v>
      </c>
      <c r="D25" s="277">
        <v>437179</v>
      </c>
      <c r="E25" s="392">
        <v>2.64953694E-2</v>
      </c>
      <c r="F25" s="1" t="s">
        <v>1093</v>
      </c>
      <c r="G25" s="266">
        <v>-7.3757606000000003E-2</v>
      </c>
      <c r="H25" s="267">
        <v>1.5914878100000002E-2</v>
      </c>
      <c r="I25" s="1" t="s">
        <v>1093</v>
      </c>
      <c r="J25" s="277">
        <v>436722</v>
      </c>
      <c r="K25" s="444">
        <v>2.68234761E-2</v>
      </c>
      <c r="L25" s="389">
        <v>-7.4725843E-2</v>
      </c>
      <c r="M25" s="1"/>
      <c r="N25" s="464">
        <v>365247</v>
      </c>
      <c r="O25" s="154">
        <v>3.3787600299999998E-2</v>
      </c>
      <c r="P25" s="451" t="s">
        <v>1126</v>
      </c>
      <c r="Q25" s="157"/>
      <c r="R25" s="157"/>
      <c r="S25" s="519"/>
    </row>
    <row r="26" spans="1:19" x14ac:dyDescent="0.2">
      <c r="A26" s="272" t="s">
        <v>874</v>
      </c>
      <c r="B26" s="111">
        <v>-1.5152228E-2</v>
      </c>
      <c r="C26" s="1" t="s">
        <v>1093</v>
      </c>
      <c r="D26" s="278">
        <v>87470</v>
      </c>
      <c r="E26" s="385">
        <v>5.3011465999999998E-3</v>
      </c>
      <c r="F26" s="1" t="s">
        <v>1093</v>
      </c>
      <c r="G26" s="97">
        <v>-0.30343861</v>
      </c>
      <c r="H26" s="216">
        <v>1.7419369600000002E-2</v>
      </c>
      <c r="I26" s="1" t="s">
        <v>1093</v>
      </c>
      <c r="J26" s="278">
        <v>87369</v>
      </c>
      <c r="K26" s="445">
        <v>5.3662060999999997E-3</v>
      </c>
      <c r="L26" s="111">
        <v>-0.304242917</v>
      </c>
      <c r="M26" s="1"/>
      <c r="N26" s="465">
        <v>64274</v>
      </c>
      <c r="O26" s="155">
        <v>5.9457414000000002E-3</v>
      </c>
      <c r="P26" s="452" t="s">
        <v>1127</v>
      </c>
      <c r="Q26" s="157"/>
      <c r="R26" s="157"/>
      <c r="S26" s="519"/>
    </row>
    <row r="27" spans="1:19" x14ac:dyDescent="0.2">
      <c r="A27" s="272" t="s">
        <v>814</v>
      </c>
      <c r="B27" s="111">
        <v>-2.0909320000000002E-3</v>
      </c>
      <c r="C27" s="1" t="s">
        <v>1093</v>
      </c>
      <c r="D27" s="278">
        <v>393543</v>
      </c>
      <c r="E27" s="385">
        <v>2.3850796E-2</v>
      </c>
      <c r="F27" s="1" t="s">
        <v>1093</v>
      </c>
      <c r="G27" s="97">
        <v>-0.18918802000000001</v>
      </c>
      <c r="H27" s="216">
        <v>4.1978559499999998E-2</v>
      </c>
      <c r="I27" s="1" t="s">
        <v>1093</v>
      </c>
      <c r="J27" s="278">
        <v>393091</v>
      </c>
      <c r="K27" s="445">
        <v>2.4143659000000001E-2</v>
      </c>
      <c r="L27" s="111">
        <v>-0.19011927000000001</v>
      </c>
      <c r="M27" s="1"/>
      <c r="N27" s="465">
        <v>299447</v>
      </c>
      <c r="O27" s="155">
        <v>2.77006944E-2</v>
      </c>
      <c r="P27" s="452" t="s">
        <v>1128</v>
      </c>
      <c r="Q27" s="157"/>
      <c r="R27" s="157"/>
      <c r="S27" s="519"/>
    </row>
    <row r="28" spans="1:19" x14ac:dyDescent="0.2">
      <c r="A28" s="272" t="s">
        <v>870</v>
      </c>
      <c r="B28" s="111">
        <v>9.7725113999999995E-3</v>
      </c>
      <c r="C28" s="1" t="s">
        <v>1093</v>
      </c>
      <c r="D28" s="278">
        <v>2025237</v>
      </c>
      <c r="E28" s="385">
        <v>0.12274011880000001</v>
      </c>
      <c r="F28" s="1" t="s">
        <v>1093</v>
      </c>
      <c r="G28" s="97">
        <v>-9.8021478999999995E-2</v>
      </c>
      <c r="H28" s="216">
        <v>0.100614414</v>
      </c>
      <c r="I28" s="1" t="s">
        <v>1093</v>
      </c>
      <c r="J28" s="278">
        <v>2019391</v>
      </c>
      <c r="K28" s="445">
        <v>0.1240310454</v>
      </c>
      <c r="L28" s="111">
        <v>-0.100625124</v>
      </c>
      <c r="M28" s="1"/>
      <c r="N28" s="465">
        <v>1525614</v>
      </c>
      <c r="O28" s="155">
        <v>0.1411287048</v>
      </c>
      <c r="P28" s="452" t="s">
        <v>1127</v>
      </c>
      <c r="Q28" s="157"/>
      <c r="R28" s="157"/>
      <c r="S28" s="519"/>
    </row>
    <row r="29" spans="1:19" x14ac:dyDescent="0.2">
      <c r="A29" s="272" t="s">
        <v>815</v>
      </c>
      <c r="B29" s="111">
        <v>-5.7900499999999995E-4</v>
      </c>
      <c r="C29" s="1" t="s">
        <v>1093</v>
      </c>
      <c r="D29" s="278">
        <v>1804902</v>
      </c>
      <c r="E29" s="385">
        <v>0.1093866476</v>
      </c>
      <c r="F29" s="1" t="s">
        <v>1093</v>
      </c>
      <c r="G29" s="97">
        <v>-0.13798954999999999</v>
      </c>
      <c r="H29" s="216">
        <v>0.13207936179999999</v>
      </c>
      <c r="I29" s="1" t="s">
        <v>1093</v>
      </c>
      <c r="J29" s="278">
        <v>1788824</v>
      </c>
      <c r="K29" s="445">
        <v>0.1098696145</v>
      </c>
      <c r="L29" s="111">
        <v>-0.145668558</v>
      </c>
      <c r="M29" s="1"/>
      <c r="N29" s="465">
        <v>1242697</v>
      </c>
      <c r="O29" s="155">
        <v>0.1149571373</v>
      </c>
      <c r="P29" s="452" t="s">
        <v>1129</v>
      </c>
      <c r="Q29" s="157"/>
      <c r="R29" s="157"/>
      <c r="S29" s="519"/>
    </row>
    <row r="30" spans="1:19" x14ac:dyDescent="0.2">
      <c r="A30" s="272" t="s">
        <v>816</v>
      </c>
      <c r="B30" s="111">
        <v>4.4079465999999996E-3</v>
      </c>
      <c r="C30" s="1" t="s">
        <v>1093</v>
      </c>
      <c r="D30" s="278">
        <v>1204133</v>
      </c>
      <c r="E30" s="385">
        <v>7.2976855300000004E-2</v>
      </c>
      <c r="F30" s="1" t="s">
        <v>1093</v>
      </c>
      <c r="G30" s="97">
        <v>-0.136121988</v>
      </c>
      <c r="H30" s="216">
        <v>8.67366111E-2</v>
      </c>
      <c r="I30" s="1" t="s">
        <v>1093</v>
      </c>
      <c r="J30" s="278">
        <v>1189743</v>
      </c>
      <c r="K30" s="445">
        <v>7.3074044599999999E-2</v>
      </c>
      <c r="L30" s="111">
        <v>-0.14644599999999999</v>
      </c>
      <c r="M30" s="1"/>
      <c r="N30" s="465">
        <v>772540</v>
      </c>
      <c r="O30" s="155">
        <v>7.1464714900000004E-2</v>
      </c>
      <c r="P30" s="452" t="s">
        <v>1130</v>
      </c>
      <c r="Q30" s="157"/>
      <c r="R30" s="157"/>
      <c r="S30" s="519"/>
    </row>
    <row r="31" spans="1:19" x14ac:dyDescent="0.2">
      <c r="A31" s="272" t="s">
        <v>8</v>
      </c>
      <c r="B31" s="111">
        <v>6.4588301900000006E-2</v>
      </c>
      <c r="C31" s="1" t="s">
        <v>1093</v>
      </c>
      <c r="D31" s="278">
        <v>724759</v>
      </c>
      <c r="E31" s="385">
        <v>4.3924244799999998E-2</v>
      </c>
      <c r="F31" s="1" t="s">
        <v>1093</v>
      </c>
      <c r="G31" s="97">
        <v>-7.8549387999999998E-2</v>
      </c>
      <c r="H31" s="216">
        <v>2.8243845600000001E-2</v>
      </c>
      <c r="I31" s="1" t="s">
        <v>1093</v>
      </c>
      <c r="J31" s="278">
        <v>715757</v>
      </c>
      <c r="K31" s="445">
        <v>4.3961812699999998E-2</v>
      </c>
      <c r="L31" s="111">
        <v>-8.9994494999999994E-2</v>
      </c>
      <c r="M31" s="1"/>
      <c r="N31" s="465">
        <v>445612</v>
      </c>
      <c r="O31" s="155">
        <v>4.12218585E-2</v>
      </c>
      <c r="P31" s="452" t="s">
        <v>1131</v>
      </c>
      <c r="Q31" s="157"/>
      <c r="R31" s="157"/>
      <c r="S31" s="519"/>
    </row>
    <row r="32" spans="1:19" x14ac:dyDescent="0.2">
      <c r="A32" s="272" t="s">
        <v>9</v>
      </c>
      <c r="B32" s="111">
        <v>1.9907393999999998E-2</v>
      </c>
      <c r="C32" s="1" t="s">
        <v>1093</v>
      </c>
      <c r="D32" s="278">
        <v>554043</v>
      </c>
      <c r="E32" s="385">
        <v>3.3577948500000003E-2</v>
      </c>
      <c r="F32" s="1" t="s">
        <v>1093</v>
      </c>
      <c r="G32" s="97">
        <v>-0.125414568</v>
      </c>
      <c r="H32" s="216">
        <v>3.6320373000000003E-2</v>
      </c>
      <c r="I32" s="1" t="s">
        <v>1093</v>
      </c>
      <c r="J32" s="278">
        <v>545257</v>
      </c>
      <c r="K32" s="445">
        <v>3.3489698499999998E-2</v>
      </c>
      <c r="L32" s="111">
        <v>-0.13928374700000001</v>
      </c>
      <c r="M32" s="1"/>
      <c r="N32" s="465">
        <v>327450</v>
      </c>
      <c r="O32" s="155">
        <v>3.0291144700000001E-2</v>
      </c>
      <c r="P32" s="452" t="s">
        <v>1132</v>
      </c>
      <c r="Q32" s="157"/>
      <c r="R32" s="157"/>
      <c r="S32" s="519"/>
    </row>
    <row r="33" spans="1:26" x14ac:dyDescent="0.2">
      <c r="A33" s="272" t="s">
        <v>10</v>
      </c>
      <c r="B33" s="111">
        <v>6.7407359000000002E-3</v>
      </c>
      <c r="C33" s="1" t="s">
        <v>1093</v>
      </c>
      <c r="D33" s="278">
        <v>1409269</v>
      </c>
      <c r="E33" s="385">
        <v>8.5409186499999998E-2</v>
      </c>
      <c r="F33" s="1" t="s">
        <v>1093</v>
      </c>
      <c r="G33" s="97">
        <v>-0.123545871</v>
      </c>
      <c r="H33" s="216">
        <v>9.0814418600000002E-2</v>
      </c>
      <c r="I33" s="1" t="s">
        <v>1093</v>
      </c>
      <c r="J33" s="278">
        <v>1368654</v>
      </c>
      <c r="K33" s="445">
        <v>8.4062762700000002E-2</v>
      </c>
      <c r="L33" s="111">
        <v>-0.148805196</v>
      </c>
      <c r="M33" s="1"/>
      <c r="N33" s="465">
        <v>824723</v>
      </c>
      <c r="O33" s="155">
        <v>7.6291964300000001E-2</v>
      </c>
      <c r="P33" s="452" t="s">
        <v>1133</v>
      </c>
      <c r="Q33" s="157"/>
      <c r="R33" s="157"/>
      <c r="S33" s="519"/>
    </row>
    <row r="34" spans="1:26" ht="13.5" thickBot="1" x14ac:dyDescent="0.25">
      <c r="A34" s="273" t="s">
        <v>824</v>
      </c>
      <c r="B34" s="390">
        <v>9.5944225999999994E-3</v>
      </c>
      <c r="C34" s="1" t="s">
        <v>1093</v>
      </c>
      <c r="D34" s="279">
        <v>8640535</v>
      </c>
      <c r="E34" s="393">
        <v>0.52366231350000003</v>
      </c>
      <c r="F34" s="1" t="s">
        <v>1093</v>
      </c>
      <c r="G34" s="268">
        <v>-0.12224593</v>
      </c>
      <c r="H34" s="269">
        <v>0.55012183140000004</v>
      </c>
      <c r="I34" s="1" t="s">
        <v>1093</v>
      </c>
      <c r="J34" s="324">
        <v>8544808</v>
      </c>
      <c r="K34" s="446">
        <v>0.52482231950000002</v>
      </c>
      <c r="L34" s="448">
        <v>-0.131970533</v>
      </c>
      <c r="M34" s="1"/>
      <c r="N34" s="466">
        <v>5867604</v>
      </c>
      <c r="O34" s="161">
        <v>0.54278956050000005</v>
      </c>
      <c r="P34" s="453" t="s">
        <v>1134</v>
      </c>
      <c r="Q34" s="158"/>
      <c r="R34" s="158"/>
      <c r="S34" s="520"/>
    </row>
    <row r="35" spans="1:26" x14ac:dyDescent="0.2">
      <c r="A35" s="91" t="s">
        <v>673</v>
      </c>
      <c r="B35" s="366"/>
      <c r="C35" s="1"/>
      <c r="D35" s="270"/>
      <c r="E35" s="271"/>
      <c r="F35" s="1"/>
      <c r="G35" s="270"/>
      <c r="H35" s="271"/>
      <c r="I35" s="1"/>
      <c r="J35" s="325"/>
      <c r="K35" s="174"/>
      <c r="L35" s="175"/>
      <c r="M35" s="1"/>
      <c r="N35" s="467"/>
      <c r="O35" s="160"/>
      <c r="P35" s="454"/>
      <c r="Q35" s="156"/>
      <c r="R35" s="156"/>
      <c r="S35" s="528"/>
    </row>
    <row r="36" spans="1:26" x14ac:dyDescent="0.2">
      <c r="A36" s="272" t="s">
        <v>873</v>
      </c>
      <c r="B36" s="389">
        <v>-4.3340749999999997E-3</v>
      </c>
      <c r="C36" s="1" t="s">
        <v>1093</v>
      </c>
      <c r="D36" s="277">
        <v>915365</v>
      </c>
      <c r="E36" s="392">
        <v>5.5475980799999998E-2</v>
      </c>
      <c r="F36" s="1" t="s">
        <v>1093</v>
      </c>
      <c r="G36" s="266">
        <v>-7.7227907999999998E-2</v>
      </c>
      <c r="H36" s="267">
        <v>3.50216005E-2</v>
      </c>
      <c r="I36" s="1" t="s">
        <v>1093</v>
      </c>
      <c r="J36" s="277">
        <v>914304</v>
      </c>
      <c r="K36" s="444">
        <v>5.6156574399999999E-2</v>
      </c>
      <c r="L36" s="389">
        <v>-7.8297493999999995E-2</v>
      </c>
      <c r="M36" s="1"/>
      <c r="N36" s="464">
        <v>754657</v>
      </c>
      <c r="O36" s="154">
        <v>6.9810427100000003E-2</v>
      </c>
      <c r="P36" s="451" t="s">
        <v>1135</v>
      </c>
      <c r="Q36" s="157"/>
      <c r="R36" s="157"/>
      <c r="S36" s="519"/>
    </row>
    <row r="37" spans="1:26" x14ac:dyDescent="0.2">
      <c r="A37" s="272" t="s">
        <v>874</v>
      </c>
      <c r="B37" s="111">
        <v>-1.7603596999999999E-2</v>
      </c>
      <c r="C37" s="1" t="s">
        <v>1093</v>
      </c>
      <c r="D37" s="278">
        <v>235467</v>
      </c>
      <c r="E37" s="385">
        <v>1.42705508E-2</v>
      </c>
      <c r="F37" s="1" t="s">
        <v>1093</v>
      </c>
      <c r="G37" s="97">
        <v>-0.29276870999999999</v>
      </c>
      <c r="H37" s="216">
        <v>4.4561018500000001E-2</v>
      </c>
      <c r="I37" s="1" t="s">
        <v>1093</v>
      </c>
      <c r="J37" s="278">
        <v>235229</v>
      </c>
      <c r="K37" s="445">
        <v>1.4447771E-2</v>
      </c>
      <c r="L37" s="111">
        <v>-0.29348354999999998</v>
      </c>
      <c r="M37" s="1"/>
      <c r="N37" s="465">
        <v>177496</v>
      </c>
      <c r="O37" s="155">
        <v>1.64194748E-2</v>
      </c>
      <c r="P37" s="452" t="s">
        <v>1136</v>
      </c>
      <c r="Q37" s="157"/>
      <c r="R37" s="157"/>
      <c r="S37" s="519"/>
    </row>
    <row r="38" spans="1:26" x14ac:dyDescent="0.2">
      <c r="A38" s="272" t="s">
        <v>814</v>
      </c>
      <c r="B38" s="111">
        <v>-1.2475100000000001E-4</v>
      </c>
      <c r="C38" s="1" t="s">
        <v>1093</v>
      </c>
      <c r="D38" s="278">
        <v>848006</v>
      </c>
      <c r="E38" s="385">
        <v>5.1393667599999998E-2</v>
      </c>
      <c r="F38" s="1" t="s">
        <v>1093</v>
      </c>
      <c r="G38" s="97">
        <v>-0.192346778</v>
      </c>
      <c r="H38" s="216">
        <v>9.2325310300000005E-2</v>
      </c>
      <c r="I38" s="1" t="s">
        <v>1093</v>
      </c>
      <c r="J38" s="278">
        <v>847074</v>
      </c>
      <c r="K38" s="445">
        <v>5.2027306099999997E-2</v>
      </c>
      <c r="L38" s="111">
        <v>-0.19323442800000001</v>
      </c>
      <c r="M38" s="1"/>
      <c r="N38" s="465">
        <v>654810</v>
      </c>
      <c r="O38" s="155">
        <v>6.0573963799999998E-2</v>
      </c>
      <c r="P38" s="452" t="s">
        <v>1136</v>
      </c>
      <c r="Q38" s="157"/>
      <c r="R38" s="157"/>
      <c r="S38" s="519"/>
    </row>
    <row r="39" spans="1:26" x14ac:dyDescent="0.2">
      <c r="A39" s="272" t="s">
        <v>870</v>
      </c>
      <c r="B39" s="111">
        <v>1.30423489E-2</v>
      </c>
      <c r="C39" s="1" t="s">
        <v>1093</v>
      </c>
      <c r="D39" s="278">
        <v>2982580</v>
      </c>
      <c r="E39" s="385">
        <v>0.18076018939999999</v>
      </c>
      <c r="F39" s="1" t="s">
        <v>1093</v>
      </c>
      <c r="G39" s="97">
        <v>-0.108664065</v>
      </c>
      <c r="H39" s="216">
        <v>0.16622459940000001</v>
      </c>
      <c r="I39" s="1" t="s">
        <v>1093</v>
      </c>
      <c r="J39" s="278">
        <v>2970652</v>
      </c>
      <c r="K39" s="445">
        <v>0.18245751960000001</v>
      </c>
      <c r="L39" s="111">
        <v>-0.11222874200000001</v>
      </c>
      <c r="M39" s="1"/>
      <c r="N39" s="465">
        <v>2234793</v>
      </c>
      <c r="O39" s="155">
        <v>0.20673213639999999</v>
      </c>
      <c r="P39" s="452" t="s">
        <v>1137</v>
      </c>
      <c r="Q39" s="157"/>
      <c r="R39" s="157"/>
      <c r="S39" s="519"/>
    </row>
    <row r="40" spans="1:26" x14ac:dyDescent="0.2">
      <c r="A40" s="272" t="s">
        <v>815</v>
      </c>
      <c r="B40" s="111">
        <v>-9.7576300000000004E-4</v>
      </c>
      <c r="C40" s="1" t="s">
        <v>1093</v>
      </c>
      <c r="D40" s="278">
        <v>3575623</v>
      </c>
      <c r="E40" s="385">
        <v>0.216701745</v>
      </c>
      <c r="F40" s="1" t="s">
        <v>1093</v>
      </c>
      <c r="G40" s="97">
        <v>-0.12517405100000001</v>
      </c>
      <c r="H40" s="216">
        <v>0.23388283160000001</v>
      </c>
      <c r="I40" s="1" t="s">
        <v>1093</v>
      </c>
      <c r="J40" s="278">
        <v>3532868</v>
      </c>
      <c r="K40" s="445">
        <v>0.21698884030000001</v>
      </c>
      <c r="L40" s="111">
        <v>-0.135634847</v>
      </c>
      <c r="M40" s="1"/>
      <c r="N40" s="465">
        <v>2388848</v>
      </c>
      <c r="O40" s="155">
        <v>0.22098317410000001</v>
      </c>
      <c r="P40" s="452" t="s">
        <v>1138</v>
      </c>
      <c r="Q40" s="157"/>
      <c r="R40" s="157"/>
      <c r="S40" s="519"/>
    </row>
    <row r="41" spans="1:26" x14ac:dyDescent="0.2">
      <c r="A41" s="272" t="s">
        <v>816</v>
      </c>
      <c r="B41" s="111">
        <v>-4.8218000000000002E-4</v>
      </c>
      <c r="C41" s="1" t="s">
        <v>1093</v>
      </c>
      <c r="D41" s="278">
        <v>2679498</v>
      </c>
      <c r="E41" s="385">
        <v>0.1623918104</v>
      </c>
      <c r="F41" s="1" t="s">
        <v>1093</v>
      </c>
      <c r="G41" s="97">
        <v>-0.12067564</v>
      </c>
      <c r="H41" s="216">
        <v>0.16810487099999999</v>
      </c>
      <c r="I41" s="1" t="s">
        <v>1093</v>
      </c>
      <c r="J41" s="278">
        <v>2640163</v>
      </c>
      <c r="K41" s="445">
        <v>0.16215887700000001</v>
      </c>
      <c r="L41" s="111">
        <v>-0.133584275</v>
      </c>
      <c r="M41" s="1"/>
      <c r="N41" s="465">
        <v>1625592</v>
      </c>
      <c r="O41" s="155">
        <v>0.1503772864</v>
      </c>
      <c r="P41" s="452" t="s">
        <v>1139</v>
      </c>
      <c r="Q41" s="157"/>
      <c r="R41" s="157"/>
      <c r="S41" s="519"/>
    </row>
    <row r="42" spans="1:26" x14ac:dyDescent="0.2">
      <c r="A42" s="272" t="s">
        <v>8</v>
      </c>
      <c r="B42" s="111">
        <v>6.6383759900000006E-2</v>
      </c>
      <c r="C42" s="1" t="s">
        <v>1093</v>
      </c>
      <c r="D42" s="278">
        <v>1591555</v>
      </c>
      <c r="E42" s="385">
        <v>9.6456686200000002E-2</v>
      </c>
      <c r="F42" s="1" t="s">
        <v>1093</v>
      </c>
      <c r="G42" s="97">
        <v>-6.3650322999999995E-2</v>
      </c>
      <c r="H42" s="216">
        <v>4.9458959099999998E-2</v>
      </c>
      <c r="I42" s="1" t="s">
        <v>1093</v>
      </c>
      <c r="J42" s="278">
        <v>1566892</v>
      </c>
      <c r="K42" s="445">
        <v>9.6238545499999995E-2</v>
      </c>
      <c r="L42" s="111">
        <v>-7.8160189000000005E-2</v>
      </c>
      <c r="M42" s="1"/>
      <c r="N42" s="465">
        <v>923602</v>
      </c>
      <c r="O42" s="155">
        <v>8.5438881600000002E-2</v>
      </c>
      <c r="P42" s="452" t="s">
        <v>1140</v>
      </c>
      <c r="Q42" s="157"/>
      <c r="R42" s="157"/>
      <c r="S42" s="519"/>
    </row>
    <row r="43" spans="1:26" x14ac:dyDescent="0.2">
      <c r="A43" s="272" t="s">
        <v>9</v>
      </c>
      <c r="B43" s="111">
        <v>2.67098341E-2</v>
      </c>
      <c r="C43" s="1" t="s">
        <v>1093</v>
      </c>
      <c r="D43" s="278">
        <v>1174627</v>
      </c>
      <c r="E43" s="385">
        <v>7.1188635E-2</v>
      </c>
      <c r="F43" s="1" t="s">
        <v>1093</v>
      </c>
      <c r="G43" s="97">
        <v>-0.107904364</v>
      </c>
      <c r="H43" s="216">
        <v>6.4951427500000006E-2</v>
      </c>
      <c r="I43" s="1" t="s">
        <v>1093</v>
      </c>
      <c r="J43" s="278">
        <v>1151980</v>
      </c>
      <c r="K43" s="445">
        <v>7.0754640199999996E-2</v>
      </c>
      <c r="L43" s="111">
        <v>-0.125104143</v>
      </c>
      <c r="M43" s="1"/>
      <c r="N43" s="465">
        <v>655894</v>
      </c>
      <c r="O43" s="155">
        <v>6.0674240499999997E-2</v>
      </c>
      <c r="P43" s="452" t="s">
        <v>1141</v>
      </c>
      <c r="Q43" s="157"/>
      <c r="R43" s="157"/>
      <c r="S43" s="519"/>
    </row>
    <row r="44" spans="1:26" ht="13.5" thickBot="1" x14ac:dyDescent="0.25">
      <c r="A44" s="272" t="s">
        <v>10</v>
      </c>
      <c r="B44" s="111">
        <v>1.32729717E-2</v>
      </c>
      <c r="C44" s="1" t="s">
        <v>1093</v>
      </c>
      <c r="D44" s="280">
        <v>2497483</v>
      </c>
      <c r="E44" s="394">
        <v>0.1513607347</v>
      </c>
      <c r="F44" s="1" t="s">
        <v>1093</v>
      </c>
      <c r="G44" s="97">
        <v>-0.113012166</v>
      </c>
      <c r="H44" s="216">
        <v>0.1454693822</v>
      </c>
      <c r="I44" s="1" t="s">
        <v>1093</v>
      </c>
      <c r="J44" s="278">
        <v>2422173</v>
      </c>
      <c r="K44" s="445">
        <v>0.14876992580000001</v>
      </c>
      <c r="L44" s="111">
        <v>-0.13975873699999999</v>
      </c>
      <c r="M44" s="1"/>
      <c r="N44" s="465">
        <v>1394398</v>
      </c>
      <c r="O44" s="155">
        <v>0.1289904154</v>
      </c>
      <c r="P44" s="452" t="s">
        <v>1141</v>
      </c>
      <c r="Q44" s="157"/>
      <c r="R44" s="157"/>
      <c r="S44" s="519"/>
    </row>
    <row r="45" spans="1:26" s="1" customFormat="1" ht="13.5" thickBot="1" x14ac:dyDescent="0.25">
      <c r="A45" s="274" t="s">
        <v>6</v>
      </c>
      <c r="B45" s="391">
        <v>1.1045115499999999E-2</v>
      </c>
      <c r="C45" s="1" t="s">
        <v>1093</v>
      </c>
      <c r="D45" s="261">
        <v>16500204</v>
      </c>
      <c r="E45" s="159">
        <v>1</v>
      </c>
      <c r="F45" s="102" t="s">
        <v>1093</v>
      </c>
      <c r="G45" s="262">
        <v>-0.11705402400000001</v>
      </c>
      <c r="H45" s="290">
        <v>1</v>
      </c>
      <c r="I45" s="102" t="s">
        <v>1093</v>
      </c>
      <c r="J45" s="193">
        <v>16281335</v>
      </c>
      <c r="K45" s="205">
        <v>1</v>
      </c>
      <c r="L45" s="332">
        <v>-0.12876606199999999</v>
      </c>
      <c r="N45" s="399">
        <v>10810090</v>
      </c>
      <c r="O45" s="106">
        <v>1</v>
      </c>
      <c r="P45" s="107" t="s">
        <v>1096</v>
      </c>
      <c r="Q45" s="2"/>
      <c r="S45" s="520"/>
      <c r="T45" s="114"/>
      <c r="U45" s="114"/>
      <c r="V45" s="114"/>
      <c r="W45" s="114"/>
      <c r="X45" s="113"/>
      <c r="Y45" s="113"/>
    </row>
    <row r="46" spans="1:26" x14ac:dyDescent="0.2">
      <c r="A46" s="12" t="s">
        <v>3673</v>
      </c>
      <c r="B46" s="1"/>
      <c r="C46" s="1"/>
      <c r="D46" s="1"/>
      <c r="E46" s="1"/>
      <c r="F46" s="2"/>
      <c r="G46" s="196" t="s">
        <v>3776</v>
      </c>
      <c r="H46" s="2"/>
      <c r="I46" s="2"/>
      <c r="J46" s="196" t="s">
        <v>3777</v>
      </c>
      <c r="K46" s="2"/>
      <c r="L46" s="3"/>
      <c r="M46" s="3"/>
      <c r="N46" s="560" t="s">
        <v>944</v>
      </c>
      <c r="O46" s="560"/>
      <c r="P46" s="560"/>
      <c r="Q46" s="560"/>
      <c r="R46" s="12"/>
      <c r="S46" s="3"/>
    </row>
    <row r="47" spans="1:26" x14ac:dyDescent="0.2">
      <c r="A47" s="1"/>
      <c r="B47" s="1"/>
      <c r="C47" s="1"/>
      <c r="D47" s="1"/>
      <c r="E47" s="2"/>
      <c r="F47" s="2"/>
      <c r="G47" s="2"/>
      <c r="H47" s="2"/>
      <c r="I47" s="2"/>
      <c r="J47" s="2"/>
      <c r="K47" s="3"/>
      <c r="L47" s="3"/>
      <c r="M47" s="3"/>
      <c r="N47" s="18" t="s">
        <v>826</v>
      </c>
      <c r="O47" s="3"/>
      <c r="P47" s="3"/>
      <c r="Q47" s="3"/>
      <c r="R47" s="3"/>
      <c r="S47" s="3"/>
    </row>
    <row r="48" spans="1:26" x14ac:dyDescent="0.2">
      <c r="A48" s="574"/>
      <c r="B48" s="574"/>
      <c r="C48" s="574"/>
      <c r="D48" s="574"/>
      <c r="E48" s="574"/>
      <c r="F48" s="574"/>
      <c r="G48" s="574"/>
      <c r="H48" s="574" t="s">
        <v>3778</v>
      </c>
      <c r="I48" s="574"/>
      <c r="J48" s="574"/>
      <c r="K48" s="574"/>
      <c r="L48" s="574"/>
      <c r="M48" s="574" t="s">
        <v>3785</v>
      </c>
      <c r="N48" s="574"/>
      <c r="O48" s="574"/>
      <c r="P48" s="574"/>
      <c r="Q48" s="574"/>
      <c r="T48" s="231" t="s">
        <v>769</v>
      </c>
      <c r="U48" s="231"/>
      <c r="V48" s="231"/>
      <c r="W48" s="231"/>
      <c r="X48" s="231"/>
      <c r="Y48" s="231"/>
      <c r="Z48" s="231"/>
    </row>
    <row r="49" spans="12:20" x14ac:dyDescent="0.2">
      <c r="L49" s="575" t="s">
        <v>724</v>
      </c>
      <c r="M49" s="575"/>
      <c r="R49" s="170"/>
      <c r="T49" s="170" t="s">
        <v>724</v>
      </c>
    </row>
    <row r="72" spans="1:26" x14ac:dyDescent="0.2">
      <c r="A72" s="574"/>
      <c r="B72" s="574"/>
      <c r="C72" s="574"/>
      <c r="D72" s="574"/>
      <c r="E72" s="574"/>
      <c r="F72" s="574"/>
      <c r="G72" s="574"/>
      <c r="H72" s="574" t="s">
        <v>3778</v>
      </c>
      <c r="I72" s="574"/>
      <c r="J72" s="574"/>
      <c r="K72" s="574"/>
      <c r="L72" s="574"/>
      <c r="M72" s="574" t="s">
        <v>3785</v>
      </c>
      <c r="N72" s="574"/>
      <c r="O72" s="574"/>
      <c r="P72" s="574"/>
      <c r="Q72" s="574"/>
      <c r="T72" s="306" t="s">
        <v>769</v>
      </c>
      <c r="U72" s="306"/>
      <c r="V72" s="306"/>
      <c r="W72" s="306"/>
      <c r="X72" s="306"/>
      <c r="Y72" s="306"/>
      <c r="Z72" s="306"/>
    </row>
    <row r="73" spans="1:26" x14ac:dyDescent="0.2">
      <c r="G73" s="170"/>
      <c r="L73" s="575" t="s">
        <v>725</v>
      </c>
      <c r="M73" s="575"/>
      <c r="T73" s="170" t="s">
        <v>725</v>
      </c>
    </row>
    <row r="74" spans="1:26" x14ac:dyDescent="0.2">
      <c r="O74" s="133"/>
    </row>
    <row r="75" spans="1:26" x14ac:dyDescent="0.2">
      <c r="O75" s="133"/>
    </row>
    <row r="76" spans="1:26" x14ac:dyDescent="0.2">
      <c r="O76" s="133"/>
    </row>
    <row r="77" spans="1:26" x14ac:dyDescent="0.2">
      <c r="O77" s="133"/>
    </row>
    <row r="78" spans="1:26" x14ac:dyDescent="0.2">
      <c r="O78" s="133"/>
    </row>
    <row r="79" spans="1:26" x14ac:dyDescent="0.2">
      <c r="O79" s="133"/>
    </row>
    <row r="80" spans="1:26" x14ac:dyDescent="0.2">
      <c r="O80" s="133"/>
    </row>
    <row r="81" spans="1:26" x14ac:dyDescent="0.2">
      <c r="O81" s="133"/>
    </row>
    <row r="82" spans="1:26" x14ac:dyDescent="0.2">
      <c r="O82" s="133"/>
    </row>
    <row r="83" spans="1:26" x14ac:dyDescent="0.2">
      <c r="O83" s="133"/>
    </row>
    <row r="84" spans="1:26" x14ac:dyDescent="0.2">
      <c r="O84" s="133"/>
    </row>
    <row r="85" spans="1:26" x14ac:dyDescent="0.2">
      <c r="O85" s="133"/>
    </row>
    <row r="86" spans="1:26" x14ac:dyDescent="0.2">
      <c r="O86" s="133"/>
    </row>
    <row r="87" spans="1:26" x14ac:dyDescent="0.2">
      <c r="O87" s="133"/>
    </row>
    <row r="88" spans="1:26" x14ac:dyDescent="0.2">
      <c r="O88" s="133"/>
    </row>
    <row r="89" spans="1:26" x14ac:dyDescent="0.2">
      <c r="O89" s="133"/>
    </row>
    <row r="90" spans="1:26" x14ac:dyDescent="0.2">
      <c r="I90" s="4"/>
      <c r="N90" s="3"/>
      <c r="O90" s="3"/>
      <c r="P90" s="3"/>
      <c r="Q90" s="3"/>
      <c r="R90" s="3"/>
      <c r="S90" s="3"/>
    </row>
    <row r="91" spans="1:26" x14ac:dyDescent="0.2">
      <c r="A91" s="1"/>
      <c r="H91" s="4"/>
      <c r="I91" s="4"/>
      <c r="R91" s="3"/>
      <c r="S91" s="3"/>
    </row>
    <row r="95" spans="1:26" x14ac:dyDescent="0.2">
      <c r="A95" s="574"/>
      <c r="B95" s="574"/>
      <c r="C95" s="574"/>
      <c r="D95" s="574"/>
      <c r="E95" s="574"/>
      <c r="F95" s="574"/>
      <c r="G95" s="574"/>
      <c r="H95" s="574" t="s">
        <v>3778</v>
      </c>
      <c r="I95" s="574"/>
      <c r="J95" s="574"/>
      <c r="K95" s="574"/>
      <c r="L95" s="574"/>
      <c r="M95" s="574" t="s">
        <v>3785</v>
      </c>
      <c r="N95" s="574"/>
      <c r="O95" s="574"/>
      <c r="P95" s="574"/>
      <c r="Q95" s="574"/>
      <c r="T95" s="306" t="s">
        <v>769</v>
      </c>
      <c r="U95" s="306"/>
      <c r="V95" s="306"/>
      <c r="W95" s="306"/>
      <c r="X95" s="306"/>
      <c r="Y95" s="306"/>
      <c r="Z95" s="306"/>
    </row>
    <row r="96" spans="1:26" x14ac:dyDescent="0.2">
      <c r="L96" s="575" t="s">
        <v>673</v>
      </c>
      <c r="M96" s="575"/>
      <c r="R96" s="231"/>
      <c r="T96" s="231" t="s">
        <v>673</v>
      </c>
    </row>
  </sheetData>
  <mergeCells count="23">
    <mergeCell ref="N46:Q46"/>
    <mergeCell ref="N9:P9"/>
    <mergeCell ref="N10:P10"/>
    <mergeCell ref="A11:A12"/>
    <mergeCell ref="N11:N12"/>
    <mergeCell ref="O11:O12"/>
    <mergeCell ref="P11:P12"/>
    <mergeCell ref="J9:L10"/>
    <mergeCell ref="B9:B10"/>
    <mergeCell ref="D9:E10"/>
    <mergeCell ref="G9:H10"/>
    <mergeCell ref="L49:M49"/>
    <mergeCell ref="A48:G48"/>
    <mergeCell ref="H48:L48"/>
    <mergeCell ref="M48:Q48"/>
    <mergeCell ref="L96:M96"/>
    <mergeCell ref="A72:G72"/>
    <mergeCell ref="H72:L72"/>
    <mergeCell ref="M72:Q72"/>
    <mergeCell ref="L73:M73"/>
    <mergeCell ref="A95:G95"/>
    <mergeCell ref="H95:L95"/>
    <mergeCell ref="M95:Q95"/>
  </mergeCells>
  <pageMargins left="0.78740157480314965" right="0.78740157480314965" top="0.98425196850393704" bottom="0.98425196850393704" header="0.51181102362204722" footer="0.51181102362204722"/>
  <pageSetup paperSize="9" scale="56" orientation="landscape" r:id="rId1"/>
  <headerFooter alignWithMargins="0">
    <oddHeader>&amp;A</oddHead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
    <tabColor rgb="FFFF0000"/>
  </sheetPr>
  <dimension ref="A8:AB59"/>
  <sheetViews>
    <sheetView zoomScaleNormal="100" workbookViewId="0">
      <selection sqref="A1:T58"/>
    </sheetView>
  </sheetViews>
  <sheetFormatPr baseColWidth="10" defaultColWidth="9.140625" defaultRowHeight="12.75" x14ac:dyDescent="0.2"/>
  <cols>
    <col min="1" max="1" width="13.5703125" style="3" customWidth="1"/>
    <col min="2" max="7" width="9.7109375" style="3" customWidth="1"/>
    <col min="8" max="17" width="9.7109375" style="4" customWidth="1"/>
    <col min="18" max="21" width="9.7109375" style="3" customWidth="1"/>
    <col min="22" max="16384" width="9.140625" style="3"/>
  </cols>
  <sheetData>
    <row r="8" spans="1:24" x14ac:dyDescent="0.2">
      <c r="W8" s="625" t="s">
        <v>787</v>
      </c>
      <c r="X8" s="626"/>
    </row>
    <row r="9" spans="1:24" x14ac:dyDescent="0.2">
      <c r="W9" s="627"/>
      <c r="X9" s="628"/>
    </row>
    <row r="10" spans="1:24" x14ac:dyDescent="0.2">
      <c r="A10" s="62" t="s">
        <v>11</v>
      </c>
      <c r="B10" s="33" t="e">
        <f>"Nombre de séjours "&amp;Methode!#REF!-2&amp;"
cylindré"</f>
        <v>#REF!</v>
      </c>
      <c r="C10" s="34" t="e">
        <f>"Volume économique "&amp;Methode!#REF!-2&amp;" cylindré"</f>
        <v>#REF!</v>
      </c>
      <c r="D10" s="33" t="e">
        <f>"Nombre de séjours "&amp;Methode!#REF!-1&amp;"
cylindré"</f>
        <v>#REF!</v>
      </c>
      <c r="E10" s="34" t="e">
        <f>"Volume économique "&amp;Methode!#REF!-1&amp;" cylindré"</f>
        <v>#REF!</v>
      </c>
      <c r="F10" s="33" t="e">
        <f>"Nombre de séjours "&amp;Methode!#REF!&amp;"
cylindré"</f>
        <v>#REF!</v>
      </c>
      <c r="G10" s="34" t="e">
        <f>"Volume économique "&amp;Methode!#REF!&amp;" cylindré"</f>
        <v>#REF!</v>
      </c>
      <c r="H10" s="33" t="e">
        <f>"Nombre de séjours "&amp;Methode!#REF!&amp;""</f>
        <v>#REF!</v>
      </c>
      <c r="I10" s="34" t="e">
        <f>"Volume économique "&amp;Methode!#REF!&amp;""</f>
        <v>#REF!</v>
      </c>
      <c r="J10" s="34" t="e">
        <f>"Evolution volume économique "&amp;Methode!#REF!-2&amp;"/"&amp;Methode!#REF!-1&amp;""</f>
        <v>#REF!</v>
      </c>
      <c r="K10" s="34" t="e">
        <f>"Evolution nombre de séjours "&amp;Methode!#REF!-2&amp;"/"&amp;Methode!#REF!-1&amp;""</f>
        <v>#REF!</v>
      </c>
      <c r="L10" s="34" t="e">
        <f>"Effet structure "&amp;Methode!#REF!-2&amp;"/"&amp;Methode!#REF!-1&amp;""</f>
        <v>#REF!</v>
      </c>
      <c r="M10" s="34" t="e">
        <f>"Evolution volume économique "&amp;Methode!#REF!-1&amp;"/"&amp;Methode!#REF!&amp;""</f>
        <v>#REF!</v>
      </c>
      <c r="N10" s="34" t="e">
        <f>"Evolution nombre de séjours "&amp;Methode!#REF!-1&amp;"/"&amp;Methode!#REF!&amp;""</f>
        <v>#REF!</v>
      </c>
      <c r="O10" s="34" t="e">
        <f>"Effet structure "&amp;Methode!#REF!-1&amp;"/"&amp;Methode!#REF!&amp;""</f>
        <v>#REF!</v>
      </c>
      <c r="P10" s="34" t="e">
        <f>"Contribution à l'évolution en séjours "&amp;Methode!#REF!-1&amp;"/"&amp;Methode!#REF!&amp;""</f>
        <v>#REF!</v>
      </c>
      <c r="Q10" s="34" t="e">
        <f>"Contribution à l'évolution en volume "&amp;Methode!#REF!-1&amp;"/"&amp;Methode!#REF!&amp;""</f>
        <v>#REF!</v>
      </c>
      <c r="R10" s="34" t="e">
        <f>"Part en séjours "&amp;Methode!#REF!-1&amp;""</f>
        <v>#REF!</v>
      </c>
      <c r="S10" s="34" t="e">
        <f>"Part en volume économique "&amp;Methode!#REF!-1&amp;""</f>
        <v>#REF!</v>
      </c>
      <c r="T10" s="34" t="e">
        <f>"Part en séjours "&amp;Methode!#REF!&amp;""</f>
        <v>#REF!</v>
      </c>
      <c r="U10" s="34" t="e">
        <f>"Part en volume économique "&amp;Methode!#REF!&amp;""</f>
        <v>#REF!</v>
      </c>
      <c r="W10" s="143" t="e">
        <f>"Nombre de séjours "&amp;Methode!#REF!&amp;""</f>
        <v>#REF!</v>
      </c>
      <c r="X10" s="143" t="e">
        <f>"Evolution volume économique "&amp;Methode!#REF!-1&amp;"/"&amp;Methode!#REF!&amp;""</f>
        <v>#REF!</v>
      </c>
    </row>
    <row r="11" spans="1:24" x14ac:dyDescent="0.2">
      <c r="A11" s="35" t="s">
        <v>817</v>
      </c>
      <c r="B11" s="64"/>
      <c r="C11" s="37"/>
      <c r="D11" s="36"/>
      <c r="E11" s="37"/>
      <c r="F11" s="36"/>
      <c r="G11" s="37"/>
      <c r="H11" s="36"/>
      <c r="I11" s="37"/>
      <c r="J11" s="38"/>
      <c r="K11" s="38"/>
      <c r="L11" s="38"/>
      <c r="M11" s="38"/>
      <c r="N11" s="38"/>
      <c r="O11" s="38"/>
      <c r="P11" s="39"/>
      <c r="Q11" s="39"/>
      <c r="R11" s="39"/>
      <c r="S11" s="39"/>
      <c r="T11" s="39"/>
      <c r="U11" s="39"/>
      <c r="W11" s="144"/>
      <c r="X11" s="144"/>
    </row>
    <row r="12" spans="1:24" x14ac:dyDescent="0.2">
      <c r="A12" s="35" t="s">
        <v>818</v>
      </c>
      <c r="B12" s="65"/>
      <c r="C12" s="41"/>
      <c r="D12" s="40"/>
      <c r="E12" s="41"/>
      <c r="F12" s="40"/>
      <c r="G12" s="41"/>
      <c r="H12" s="40"/>
      <c r="I12" s="41"/>
      <c r="J12" s="42"/>
      <c r="K12" s="42"/>
      <c r="L12" s="42"/>
      <c r="M12" s="42"/>
      <c r="N12" s="42"/>
      <c r="O12" s="42"/>
      <c r="P12" s="43"/>
      <c r="Q12" s="43"/>
      <c r="R12" s="43"/>
      <c r="S12" s="43"/>
      <c r="T12" s="43"/>
      <c r="U12" s="43"/>
      <c r="W12" s="145"/>
      <c r="X12" s="145"/>
    </row>
    <row r="13" spans="1:24" x14ac:dyDescent="0.2">
      <c r="A13" s="35" t="s">
        <v>814</v>
      </c>
      <c r="B13" s="65"/>
      <c r="C13" s="41"/>
      <c r="D13" s="40"/>
      <c r="E13" s="41"/>
      <c r="F13" s="40"/>
      <c r="G13" s="41"/>
      <c r="H13" s="40"/>
      <c r="I13" s="41"/>
      <c r="J13" s="42"/>
      <c r="K13" s="42"/>
      <c r="L13" s="42"/>
      <c r="M13" s="42"/>
      <c r="N13" s="42"/>
      <c r="O13" s="42"/>
      <c r="P13" s="43"/>
      <c r="Q13" s="43"/>
      <c r="R13" s="43"/>
      <c r="S13" s="43"/>
      <c r="T13" s="43"/>
      <c r="U13" s="43"/>
      <c r="W13" s="145"/>
      <c r="X13" s="145"/>
    </row>
    <row r="14" spans="1:24" x14ac:dyDescent="0.2">
      <c r="A14" s="35" t="s">
        <v>819</v>
      </c>
      <c r="B14" s="65"/>
      <c r="C14" s="41"/>
      <c r="D14" s="40"/>
      <c r="E14" s="41"/>
      <c r="F14" s="40"/>
      <c r="G14" s="41"/>
      <c r="H14" s="40"/>
      <c r="I14" s="41"/>
      <c r="J14" s="42"/>
      <c r="K14" s="42"/>
      <c r="L14" s="42"/>
      <c r="M14" s="42"/>
      <c r="N14" s="42"/>
      <c r="O14" s="42"/>
      <c r="P14" s="43"/>
      <c r="Q14" s="43"/>
      <c r="R14" s="43"/>
      <c r="S14" s="43"/>
      <c r="T14" s="43"/>
      <c r="U14" s="43"/>
      <c r="W14" s="145"/>
      <c r="X14" s="145"/>
    </row>
    <row r="15" spans="1:24" x14ac:dyDescent="0.2">
      <c r="A15" s="35" t="s">
        <v>815</v>
      </c>
      <c r="B15" s="65"/>
      <c r="C15" s="41"/>
      <c r="D15" s="40"/>
      <c r="E15" s="41"/>
      <c r="F15" s="40"/>
      <c r="G15" s="41"/>
      <c r="H15" s="40"/>
      <c r="I15" s="41"/>
      <c r="J15" s="42"/>
      <c r="K15" s="42"/>
      <c r="L15" s="42"/>
      <c r="M15" s="42"/>
      <c r="N15" s="42"/>
      <c r="O15" s="42"/>
      <c r="P15" s="43"/>
      <c r="Q15" s="43"/>
      <c r="R15" s="43"/>
      <c r="S15" s="43"/>
      <c r="T15" s="43"/>
      <c r="U15" s="43"/>
      <c r="W15" s="145"/>
      <c r="X15" s="145"/>
    </row>
    <row r="16" spans="1:24" x14ac:dyDescent="0.2">
      <c r="A16" s="35" t="s">
        <v>816</v>
      </c>
      <c r="B16" s="65"/>
      <c r="C16" s="41"/>
      <c r="D16" s="40"/>
      <c r="E16" s="41"/>
      <c r="F16" s="40"/>
      <c r="G16" s="41"/>
      <c r="H16" s="40"/>
      <c r="I16" s="41"/>
      <c r="J16" s="42"/>
      <c r="K16" s="42"/>
      <c r="L16" s="42"/>
      <c r="M16" s="42"/>
      <c r="N16" s="42"/>
      <c r="O16" s="42"/>
      <c r="P16" s="43"/>
      <c r="Q16" s="43"/>
      <c r="R16" s="43"/>
      <c r="S16" s="43"/>
      <c r="T16" s="43"/>
      <c r="U16" s="43"/>
      <c r="W16" s="145"/>
      <c r="X16" s="145"/>
    </row>
    <row r="17" spans="1:28" x14ac:dyDescent="0.2">
      <c r="A17" s="35" t="s">
        <v>8</v>
      </c>
      <c r="B17" s="65"/>
      <c r="C17" s="41"/>
      <c r="D17" s="40"/>
      <c r="E17" s="41"/>
      <c r="F17" s="40"/>
      <c r="G17" s="41"/>
      <c r="H17" s="40"/>
      <c r="I17" s="41"/>
      <c r="J17" s="42"/>
      <c r="K17" s="42"/>
      <c r="L17" s="42"/>
      <c r="M17" s="42"/>
      <c r="N17" s="42"/>
      <c r="O17" s="42"/>
      <c r="P17" s="43"/>
      <c r="Q17" s="43"/>
      <c r="R17" s="43"/>
      <c r="S17" s="43"/>
      <c r="T17" s="43"/>
      <c r="U17" s="43"/>
      <c r="W17" s="145"/>
      <c r="X17" s="145"/>
    </row>
    <row r="18" spans="1:28" x14ac:dyDescent="0.2">
      <c r="A18" s="35" t="s">
        <v>9</v>
      </c>
      <c r="B18" s="65"/>
      <c r="C18" s="41"/>
      <c r="D18" s="40"/>
      <c r="E18" s="41"/>
      <c r="F18" s="40"/>
      <c r="G18" s="41"/>
      <c r="H18" s="40"/>
      <c r="I18" s="41"/>
      <c r="J18" s="42"/>
      <c r="K18" s="42"/>
      <c r="L18" s="42"/>
      <c r="M18" s="42"/>
      <c r="N18" s="42"/>
      <c r="O18" s="42"/>
      <c r="P18" s="43"/>
      <c r="Q18" s="43"/>
      <c r="R18" s="43"/>
      <c r="S18" s="43"/>
      <c r="T18" s="43"/>
      <c r="U18" s="43"/>
      <c r="W18" s="145"/>
      <c r="X18" s="145"/>
    </row>
    <row r="19" spans="1:28" x14ac:dyDescent="0.2">
      <c r="A19" s="35" t="s">
        <v>10</v>
      </c>
      <c r="B19" s="65"/>
      <c r="C19" s="41"/>
      <c r="D19" s="40"/>
      <c r="E19" s="41"/>
      <c r="F19" s="40"/>
      <c r="G19" s="41"/>
      <c r="H19" s="40"/>
      <c r="I19" s="41"/>
      <c r="J19" s="42"/>
      <c r="K19" s="42"/>
      <c r="L19" s="42"/>
      <c r="M19" s="42"/>
      <c r="N19" s="42"/>
      <c r="O19" s="42"/>
      <c r="P19" s="43"/>
      <c r="Q19" s="43"/>
      <c r="R19" s="43"/>
      <c r="S19" s="43"/>
      <c r="T19" s="43"/>
      <c r="U19" s="43"/>
      <c r="W19" s="145"/>
      <c r="X19" s="145"/>
    </row>
    <row r="20" spans="1:28" x14ac:dyDescent="0.2">
      <c r="A20" s="44" t="s">
        <v>6</v>
      </c>
      <c r="B20" s="66"/>
      <c r="C20" s="46"/>
      <c r="D20" s="45"/>
      <c r="E20" s="46"/>
      <c r="F20" s="45"/>
      <c r="G20" s="46"/>
      <c r="H20" s="45"/>
      <c r="I20" s="46"/>
      <c r="J20" s="47"/>
      <c r="K20" s="47"/>
      <c r="L20" s="47"/>
      <c r="M20" s="47"/>
      <c r="N20" s="47"/>
      <c r="O20" s="47"/>
      <c r="P20" s="48"/>
      <c r="Q20" s="48"/>
      <c r="R20" s="48"/>
      <c r="S20" s="48"/>
      <c r="T20" s="48"/>
      <c r="U20" s="48"/>
      <c r="W20" s="146"/>
      <c r="X20" s="146"/>
    </row>
    <row r="21" spans="1:28" x14ac:dyDescent="0.2">
      <c r="A21" s="12" t="s">
        <v>651</v>
      </c>
      <c r="B21" s="1"/>
      <c r="C21" s="1"/>
      <c r="D21" s="1"/>
      <c r="E21" s="1"/>
      <c r="F21" s="1"/>
      <c r="G21" s="1"/>
      <c r="H21" s="2"/>
      <c r="I21" s="2"/>
      <c r="J21" s="2"/>
      <c r="K21" s="2"/>
      <c r="L21" s="2"/>
      <c r="M21" s="2"/>
      <c r="N21" s="2"/>
      <c r="O21" s="2"/>
      <c r="P21" s="2"/>
      <c r="Q21" s="2"/>
    </row>
    <row r="22" spans="1:28" x14ac:dyDescent="0.2">
      <c r="A22" s="1"/>
      <c r="B22" s="1"/>
      <c r="C22" s="1"/>
      <c r="D22" s="1"/>
      <c r="E22" s="1"/>
      <c r="F22" s="1"/>
      <c r="G22" s="1"/>
      <c r="H22" s="2"/>
      <c r="I22" s="2"/>
      <c r="J22" s="2"/>
      <c r="K22" s="2"/>
      <c r="L22" s="2"/>
      <c r="M22" s="2"/>
      <c r="N22" s="2"/>
      <c r="O22" s="2"/>
      <c r="P22" s="2"/>
      <c r="Q22" s="2"/>
    </row>
    <row r="23" spans="1:28" x14ac:dyDescent="0.2">
      <c r="A23" s="574" t="e">
        <f>"Répartition du nombre de séjours en "&amp;Methode!#REF!-1&amp;""</f>
        <v>#REF!</v>
      </c>
      <c r="B23" s="574"/>
      <c r="C23" s="574"/>
      <c r="D23" s="574"/>
      <c r="E23" s="574"/>
      <c r="F23" s="574" t="e">
        <f>"Répartition du volume économique en "&amp;Methode!#REF!-1&amp;""</f>
        <v>#REF!</v>
      </c>
      <c r="G23" s="574"/>
      <c r="H23" s="574"/>
      <c r="I23" s="574"/>
      <c r="J23" s="574"/>
      <c r="K23" s="574" t="e">
        <f>"Répartition du nombre de séjours en "&amp;Methode!#REF!&amp;""</f>
        <v>#REF!</v>
      </c>
      <c r="L23" s="574"/>
      <c r="M23" s="574"/>
      <c r="N23" s="574"/>
      <c r="O23" s="574"/>
      <c r="P23" s="574" t="e">
        <f>"Répartition du volume économique en "&amp;Methode!#REF!&amp;""</f>
        <v>#REF!</v>
      </c>
      <c r="Q23" s="574"/>
      <c r="R23" s="574"/>
      <c r="S23" s="574"/>
      <c r="T23" s="574"/>
      <c r="V23" s="575" t="s">
        <v>728</v>
      </c>
      <c r="W23" s="575"/>
      <c r="X23" s="575"/>
      <c r="Y23" s="575"/>
      <c r="Z23" s="575"/>
      <c r="AA23" s="575"/>
      <c r="AB23" s="575"/>
    </row>
    <row r="45" spans="1:17" x14ac:dyDescent="0.2">
      <c r="G45" s="4"/>
      <c r="L45" s="3"/>
      <c r="M45" s="3"/>
      <c r="N45" s="3"/>
      <c r="O45" s="3"/>
      <c r="P45" s="3"/>
      <c r="Q45" s="3"/>
    </row>
    <row r="46" spans="1:17" x14ac:dyDescent="0.2">
      <c r="A46" s="1"/>
      <c r="B46" s="624" t="e">
        <f>Methode!#REF!</f>
        <v>#REF!</v>
      </c>
      <c r="C46" s="624"/>
      <c r="D46" s="624"/>
      <c r="F46" s="4"/>
      <c r="G46" s="4"/>
      <c r="P46" s="3"/>
      <c r="Q46" s="3"/>
    </row>
    <row r="47" spans="1:17" ht="45" x14ac:dyDescent="0.2">
      <c r="A47" s="62" t="s">
        <v>11</v>
      </c>
      <c r="B47" s="49" t="s">
        <v>681</v>
      </c>
      <c r="C47" s="49" t="s">
        <v>703</v>
      </c>
      <c r="D47" s="49" t="s">
        <v>704</v>
      </c>
      <c r="E47" s="4"/>
      <c r="F47" s="4"/>
      <c r="G47" s="4"/>
      <c r="J47" s="3"/>
      <c r="K47" s="3"/>
      <c r="L47" s="3"/>
      <c r="M47" s="3"/>
      <c r="N47" s="3"/>
      <c r="O47" s="3"/>
      <c r="P47" s="3"/>
      <c r="Q47" s="3"/>
    </row>
    <row r="48" spans="1:17" x14ac:dyDescent="0.2">
      <c r="A48" s="50" t="s">
        <v>817</v>
      </c>
      <c r="B48" s="67"/>
      <c r="C48" s="68"/>
      <c r="D48" s="69"/>
      <c r="E48" s="4"/>
      <c r="F48" s="4"/>
      <c r="G48" s="4"/>
      <c r="I48" s="3"/>
      <c r="J48" s="3"/>
      <c r="K48" s="3"/>
      <c r="L48" s="3"/>
      <c r="M48" s="3"/>
      <c r="N48" s="3"/>
      <c r="O48" s="3"/>
      <c r="P48" s="3"/>
      <c r="Q48" s="3"/>
    </row>
    <row r="49" spans="1:17" x14ac:dyDescent="0.2">
      <c r="A49" s="50" t="s">
        <v>818</v>
      </c>
      <c r="B49" s="67"/>
      <c r="C49" s="68"/>
      <c r="D49" s="69"/>
      <c r="E49" s="4"/>
      <c r="F49" s="4"/>
      <c r="G49" s="4"/>
      <c r="I49" s="3"/>
      <c r="J49" s="3"/>
      <c r="K49" s="3"/>
      <c r="L49" s="3"/>
      <c r="M49" s="3"/>
      <c r="N49" s="3"/>
      <c r="O49" s="3"/>
      <c r="P49" s="3"/>
      <c r="Q49" s="3"/>
    </row>
    <row r="50" spans="1:17" x14ac:dyDescent="0.2">
      <c r="A50" s="50" t="s">
        <v>814</v>
      </c>
      <c r="B50" s="67"/>
      <c r="C50" s="68"/>
      <c r="D50" s="69"/>
      <c r="E50" s="4"/>
      <c r="F50" s="4"/>
      <c r="G50" s="4"/>
      <c r="I50" s="3"/>
      <c r="J50" s="3"/>
      <c r="K50" s="3"/>
      <c r="L50" s="3"/>
      <c r="M50" s="3"/>
      <c r="N50" s="3"/>
      <c r="O50" s="3"/>
      <c r="P50" s="3"/>
      <c r="Q50" s="3"/>
    </row>
    <row r="51" spans="1:17" x14ac:dyDescent="0.2">
      <c r="A51" s="50" t="s">
        <v>819</v>
      </c>
      <c r="B51" s="67"/>
      <c r="C51" s="68"/>
      <c r="D51" s="69"/>
      <c r="E51" s="4"/>
      <c r="F51" s="4"/>
      <c r="G51" s="4"/>
      <c r="I51" s="3"/>
      <c r="J51" s="3"/>
      <c r="K51" s="3"/>
      <c r="L51" s="3"/>
      <c r="M51" s="3"/>
      <c r="N51" s="3"/>
      <c r="O51" s="3"/>
      <c r="P51" s="3"/>
      <c r="Q51" s="3"/>
    </row>
    <row r="52" spans="1:17" x14ac:dyDescent="0.2">
      <c r="A52" s="50" t="s">
        <v>815</v>
      </c>
      <c r="B52" s="67"/>
      <c r="C52" s="68"/>
      <c r="D52" s="69"/>
      <c r="E52" s="4"/>
      <c r="F52" s="4"/>
      <c r="G52" s="4"/>
      <c r="I52" s="3"/>
      <c r="J52" s="3"/>
      <c r="K52" s="3"/>
      <c r="L52" s="3"/>
      <c r="M52" s="3"/>
      <c r="N52" s="3"/>
      <c r="O52" s="3"/>
      <c r="P52" s="3"/>
      <c r="Q52" s="3"/>
    </row>
    <row r="53" spans="1:17" x14ac:dyDescent="0.2">
      <c r="A53" s="50" t="s">
        <v>816</v>
      </c>
      <c r="B53" s="67"/>
      <c r="C53" s="68"/>
      <c r="D53" s="69"/>
      <c r="E53" s="4"/>
      <c r="F53" s="4"/>
      <c r="G53" s="4"/>
      <c r="I53" s="3"/>
      <c r="J53" s="3"/>
      <c r="K53" s="3"/>
      <c r="L53" s="3"/>
      <c r="M53" s="3"/>
      <c r="N53" s="3"/>
      <c r="O53" s="3"/>
      <c r="P53" s="3"/>
      <c r="Q53" s="3"/>
    </row>
    <row r="54" spans="1:17" x14ac:dyDescent="0.2">
      <c r="A54" s="50" t="s">
        <v>8</v>
      </c>
      <c r="B54" s="67"/>
      <c r="C54" s="68"/>
      <c r="D54" s="69"/>
      <c r="E54" s="4"/>
      <c r="F54" s="4"/>
      <c r="G54" s="4"/>
      <c r="I54" s="3"/>
      <c r="J54" s="3"/>
      <c r="K54" s="3"/>
      <c r="L54" s="3"/>
      <c r="M54" s="3"/>
      <c r="N54" s="3"/>
      <c r="O54" s="3"/>
      <c r="P54" s="3"/>
      <c r="Q54" s="3"/>
    </row>
    <row r="55" spans="1:17" x14ac:dyDescent="0.2">
      <c r="A55" s="50" t="s">
        <v>9</v>
      </c>
      <c r="B55" s="67"/>
      <c r="C55" s="68"/>
      <c r="D55" s="69"/>
      <c r="E55" s="4"/>
      <c r="F55" s="4"/>
      <c r="G55" s="4"/>
      <c r="I55" s="3"/>
      <c r="J55" s="3"/>
      <c r="K55" s="3"/>
      <c r="L55" s="3"/>
      <c r="M55" s="3"/>
      <c r="N55" s="3"/>
      <c r="O55" s="3"/>
      <c r="P55" s="3"/>
      <c r="Q55" s="3"/>
    </row>
    <row r="56" spans="1:17" x14ac:dyDescent="0.2">
      <c r="A56" s="50" t="s">
        <v>10</v>
      </c>
      <c r="B56" s="67"/>
      <c r="C56" s="68"/>
      <c r="D56" s="69"/>
      <c r="E56" s="4"/>
      <c r="F56" s="4"/>
      <c r="G56" s="4"/>
      <c r="I56" s="3"/>
      <c r="J56" s="3"/>
      <c r="K56" s="3"/>
      <c r="L56" s="3"/>
      <c r="M56" s="3"/>
      <c r="N56" s="3"/>
      <c r="O56" s="3"/>
      <c r="P56" s="3"/>
      <c r="Q56" s="3"/>
    </row>
    <row r="57" spans="1:17" x14ac:dyDescent="0.2">
      <c r="A57" s="57" t="s">
        <v>673</v>
      </c>
      <c r="B57" s="70"/>
      <c r="C57" s="71"/>
      <c r="D57" s="72"/>
      <c r="E57" s="4"/>
      <c r="F57" s="4"/>
      <c r="G57" s="4"/>
      <c r="I57" s="3"/>
      <c r="J57" s="3"/>
      <c r="K57" s="3"/>
      <c r="L57" s="3"/>
      <c r="M57" s="3"/>
      <c r="N57" s="3"/>
      <c r="O57" s="3"/>
      <c r="P57" s="3"/>
      <c r="Q57" s="3"/>
    </row>
    <row r="58" spans="1:17" x14ac:dyDescent="0.2">
      <c r="A58" s="18" t="s">
        <v>731</v>
      </c>
      <c r="B58" s="17"/>
      <c r="C58" s="17"/>
      <c r="D58" s="17"/>
      <c r="E58" s="4"/>
      <c r="F58" s="4"/>
      <c r="G58" s="4"/>
      <c r="I58" s="3"/>
      <c r="J58" s="3"/>
      <c r="K58" s="3"/>
      <c r="L58" s="3"/>
      <c r="M58" s="3"/>
      <c r="N58" s="3"/>
      <c r="O58" s="3"/>
      <c r="P58" s="3"/>
      <c r="Q58" s="3"/>
    </row>
    <row r="59" spans="1:17" x14ac:dyDescent="0.2">
      <c r="E59" s="4"/>
      <c r="F59" s="4"/>
      <c r="G59" s="4"/>
      <c r="O59" s="3"/>
      <c r="P59" s="3"/>
      <c r="Q59" s="3"/>
    </row>
  </sheetData>
  <mergeCells count="7">
    <mergeCell ref="B46:D46"/>
    <mergeCell ref="A23:E23"/>
    <mergeCell ref="F23:J23"/>
    <mergeCell ref="W8:X9"/>
    <mergeCell ref="V23:AB23"/>
    <mergeCell ref="K23:O23"/>
    <mergeCell ref="P23:T23"/>
  </mergeCells>
  <pageMargins left="0.78740157480314965" right="0.78740157480314965" top="0.98425196850393704" bottom="0.98425196850393704" header="0.51181102362204722" footer="0.51181102362204722"/>
  <pageSetup paperSize="9" scale="56" orientation="landscape"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Plages nommées</vt:lpstr>
      </vt:variant>
      <vt:variant>
        <vt:i4>16</vt:i4>
      </vt:variant>
    </vt:vector>
  </HeadingPairs>
  <TitlesOfParts>
    <vt:vector size="41" baseType="lpstr">
      <vt:lpstr>Sommaire</vt:lpstr>
      <vt:lpstr>Methode</vt:lpstr>
      <vt:lpstr>COVID</vt:lpstr>
      <vt:lpstr>type_hospit</vt:lpstr>
      <vt:lpstr>statut_hs</vt:lpstr>
      <vt:lpstr>Mois_hs</vt:lpstr>
      <vt:lpstr>regions_hs</vt:lpstr>
      <vt:lpstr>age_sexe_hs</vt:lpstr>
      <vt:lpstr>classe_age_hs</vt:lpstr>
      <vt:lpstr>sexe_hs</vt:lpstr>
      <vt:lpstr>mode_entree_hs</vt:lpstr>
      <vt:lpstr>mode_sortie_hs</vt:lpstr>
      <vt:lpstr>categ_hospit_old</vt:lpstr>
      <vt:lpstr>Soins_critiques_hs</vt:lpstr>
      <vt:lpstr>CAS_hs</vt:lpstr>
      <vt:lpstr>niveaux_hs</vt:lpstr>
      <vt:lpstr>CMD_hs</vt:lpstr>
      <vt:lpstr>DA_hs</vt:lpstr>
      <vt:lpstr>GP_hs</vt:lpstr>
      <vt:lpstr>racines_CMD_hs</vt:lpstr>
      <vt:lpstr>racines_hs</vt:lpstr>
      <vt:lpstr>Tops_racines_hs</vt:lpstr>
      <vt:lpstr>GHM_hs</vt:lpstr>
      <vt:lpstr>Tops_GHM_hs</vt:lpstr>
      <vt:lpstr>seances</vt:lpstr>
      <vt:lpstr>age_sexe_hs!Zone_d_impression</vt:lpstr>
      <vt:lpstr>CAS_hs!Zone_d_impression</vt:lpstr>
      <vt:lpstr>classe_age_hs!Zone_d_impression</vt:lpstr>
      <vt:lpstr>CMD_hs!Zone_d_impression</vt:lpstr>
      <vt:lpstr>DA_hs!Zone_d_impression</vt:lpstr>
      <vt:lpstr>Methode!Zone_d_impression</vt:lpstr>
      <vt:lpstr>mode_entree_hs!Zone_d_impression</vt:lpstr>
      <vt:lpstr>mode_sortie_hs!Zone_d_impression</vt:lpstr>
      <vt:lpstr>Mois_hs!Zone_d_impression</vt:lpstr>
      <vt:lpstr>niveaux_hs!Zone_d_impression</vt:lpstr>
      <vt:lpstr>regions_hs!Zone_d_impression</vt:lpstr>
      <vt:lpstr>sexe_hs!Zone_d_impression</vt:lpstr>
      <vt:lpstr>Sommaire!Zone_d_impression</vt:lpstr>
      <vt:lpstr>statut_hs!Zone_d_impression</vt:lpstr>
      <vt:lpstr>Tops_racines_hs!Zone_d_impression</vt:lpstr>
      <vt:lpstr>type_hospit!Zone_d_impression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Isabelle HERNANDO</dc:creator>
  <cp:lastModifiedBy>Laëtitia CHOSSEGROS</cp:lastModifiedBy>
  <dcterms:created xsi:type="dcterms:W3CDTF">2013-04-22T14:24:04Z</dcterms:created>
  <dcterms:modified xsi:type="dcterms:W3CDTF">2021-11-08T10:03:26Z</dcterms:modified>
</cp:coreProperties>
</file>