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ik\Downloads\final\"/>
    </mc:Choice>
  </mc:AlternateContent>
  <bookViews>
    <workbookView xWindow="0" yWindow="0" windowWidth="28800" windowHeight="12480"/>
  </bookViews>
  <sheets>
    <sheet name="Лист3" sheetId="1" r:id="rId1"/>
    <sheet name="Лист1" sheetId="2" r:id="rId2"/>
    <sheet name="Лист2" sheetId="3" r:id="rId3"/>
  </sheets>
  <definedNames>
    <definedName name="_xlnm._FilterDatabase" localSheetId="1" hidden="1">Лист1!$A$1:$J$1000</definedName>
    <definedName name="_xlnm._FilterDatabase" localSheetId="2" hidden="1">Лист2!$B$1:$B$1000</definedName>
  </definedNames>
  <calcPr calcId="162913"/>
</workbook>
</file>

<file path=xl/calcChain.xml><?xml version="1.0" encoding="utf-8"?>
<calcChain xmlns="http://schemas.openxmlformats.org/spreadsheetml/2006/main">
  <c r="J505" i="2" l="1"/>
  <c r="I505" i="2" a="1"/>
  <c r="I505" i="2" s="1"/>
  <c r="H505" i="2" a="1"/>
  <c r="H505" i="2" s="1"/>
  <c r="G505" i="2" a="1"/>
  <c r="G505" i="2" s="1"/>
  <c r="J504" i="2"/>
  <c r="I504" i="2" a="1"/>
  <c r="I504" i="2" s="1"/>
  <c r="H504" i="2" a="1"/>
  <c r="H504" i="2" s="1"/>
  <c r="G504" i="2" a="1"/>
  <c r="G504" i="2"/>
  <c r="J503" i="2"/>
  <c r="I503" i="2" a="1"/>
  <c r="I503" i="2" s="1"/>
  <c r="H503" i="2" a="1"/>
  <c r="H503" i="2" s="1"/>
  <c r="G503" i="2" a="1"/>
  <c r="G503" i="2" s="1"/>
  <c r="J502" i="2"/>
  <c r="I502" i="2" a="1"/>
  <c r="I502" i="2" s="1"/>
  <c r="H502" i="2" a="1"/>
  <c r="H502" i="2"/>
  <c r="G502" i="2" a="1"/>
  <c r="G502" i="2" s="1"/>
  <c r="J501" i="2"/>
  <c r="I501" i="2" a="1"/>
  <c r="I501" i="2" s="1"/>
  <c r="H501" i="2" a="1"/>
  <c r="H501" i="2" s="1"/>
  <c r="G501" i="2" a="1"/>
  <c r="G501" i="2"/>
  <c r="J500" i="2"/>
  <c r="I500" i="2" a="1"/>
  <c r="I500" i="2"/>
  <c r="H500" i="2" a="1"/>
  <c r="H500" i="2" s="1"/>
  <c r="G500" i="2" a="1"/>
  <c r="G500" i="2"/>
  <c r="J499" i="2"/>
  <c r="I499" i="2" a="1"/>
  <c r="I499" i="2" s="1"/>
  <c r="H499" i="2" a="1"/>
  <c r="H499" i="2" s="1"/>
  <c r="G499" i="2" a="1"/>
  <c r="G499" i="2"/>
  <c r="J498" i="2"/>
  <c r="I498" i="2" a="1"/>
  <c r="I498" i="2" s="1"/>
  <c r="H498" i="2" a="1"/>
  <c r="H498" i="2"/>
  <c r="G498" i="2" a="1"/>
  <c r="G498" i="2"/>
  <c r="J497" i="2"/>
  <c r="I497" i="2" a="1"/>
  <c r="I497" i="2" s="1"/>
  <c r="H497" i="2" a="1"/>
  <c r="H497" i="2"/>
  <c r="G497" i="2" a="1"/>
  <c r="G497" i="2" s="1"/>
  <c r="J496" i="2"/>
  <c r="I496" i="2" a="1"/>
  <c r="I496" i="2"/>
  <c r="H496" i="2" a="1"/>
  <c r="H496" i="2"/>
  <c r="G496" i="2" a="1"/>
  <c r="G496" i="2"/>
  <c r="J495" i="2"/>
  <c r="I495" i="2" a="1"/>
  <c r="I495" i="2"/>
  <c r="H495" i="2" a="1"/>
  <c r="H495" i="2" s="1"/>
  <c r="G495" i="2" a="1"/>
  <c r="G495" i="2"/>
  <c r="J494" i="2"/>
  <c r="I494" i="2" a="1"/>
  <c r="I494" i="2"/>
  <c r="H494" i="2" a="1"/>
  <c r="H494" i="2"/>
  <c r="G494" i="2" a="1"/>
  <c r="G494" i="2" s="1"/>
  <c r="J493" i="2"/>
  <c r="I493" i="2" a="1"/>
  <c r="I493" i="2" s="1"/>
  <c r="H493" i="2" a="1"/>
  <c r="H493" i="2" s="1"/>
  <c r="G493" i="2" a="1"/>
  <c r="G493" i="2" s="1"/>
  <c r="J492" i="2"/>
  <c r="I492" i="2" a="1"/>
  <c r="I492" i="2" s="1"/>
  <c r="H492" i="2" a="1"/>
  <c r="H492" i="2" s="1"/>
  <c r="G492" i="2" a="1"/>
  <c r="G492" i="2"/>
  <c r="J491" i="2"/>
  <c r="I491" i="2" a="1"/>
  <c r="I491" i="2" s="1"/>
  <c r="H491" i="2" a="1"/>
  <c r="H491" i="2" s="1"/>
  <c r="G491" i="2" a="1"/>
  <c r="G491" i="2" s="1"/>
  <c r="J490" i="2"/>
  <c r="I490" i="2" a="1"/>
  <c r="I490" i="2" s="1"/>
  <c r="H490" i="2" a="1"/>
  <c r="H490" i="2"/>
  <c r="G490" i="2" a="1"/>
  <c r="G490" i="2" s="1"/>
  <c r="J489" i="2"/>
  <c r="I489" i="2" a="1"/>
  <c r="I489" i="2" s="1"/>
  <c r="H489" i="2" a="1"/>
  <c r="H489" i="2" s="1"/>
  <c r="G489" i="2" a="1"/>
  <c r="G489" i="2"/>
  <c r="J488" i="2"/>
  <c r="I488" i="2" a="1"/>
  <c r="I488" i="2"/>
  <c r="H488" i="2" a="1"/>
  <c r="H488" i="2" s="1"/>
  <c r="G488" i="2" a="1"/>
  <c r="G488" i="2"/>
  <c r="J487" i="2"/>
  <c r="I487" i="2" a="1"/>
  <c r="I487" i="2" s="1"/>
  <c r="H487" i="2" a="1"/>
  <c r="H487" i="2" s="1"/>
  <c r="G487" i="2" a="1"/>
  <c r="G487" i="2"/>
  <c r="J486" i="2"/>
  <c r="I486" i="2" a="1"/>
  <c r="I486" i="2" s="1"/>
  <c r="H486" i="2" a="1"/>
  <c r="H486" i="2"/>
  <c r="G486" i="2" a="1"/>
  <c r="G486" i="2"/>
  <c r="J485" i="2"/>
  <c r="I485" i="2" a="1"/>
  <c r="I485" i="2" s="1"/>
  <c r="H485" i="2" a="1"/>
  <c r="H485" i="2"/>
  <c r="G485" i="2" a="1"/>
  <c r="G485" i="2" s="1"/>
  <c r="J484" i="2"/>
  <c r="I484" i="2" a="1"/>
  <c r="I484" i="2"/>
  <c r="H484" i="2" a="1"/>
  <c r="H484" i="2"/>
  <c r="G484" i="2" a="1"/>
  <c r="G484" i="2"/>
  <c r="J483" i="2"/>
  <c r="I483" i="2" a="1"/>
  <c r="I483" i="2"/>
  <c r="H483" i="2" a="1"/>
  <c r="H483" i="2" s="1"/>
  <c r="G483" i="2" a="1"/>
  <c r="G483" i="2"/>
  <c r="J482" i="2"/>
  <c r="I482" i="2" a="1"/>
  <c r="I482" i="2"/>
  <c r="H482" i="2" a="1"/>
  <c r="H482" i="2" s="1"/>
  <c r="G482" i="2" a="1"/>
  <c r="G482" i="2" s="1"/>
  <c r="J481" i="2"/>
  <c r="I481" i="2" a="1"/>
  <c r="I481" i="2" s="1"/>
  <c r="H481" i="2" a="1"/>
  <c r="H481" i="2"/>
  <c r="G481" i="2" a="1"/>
  <c r="G481" i="2" s="1"/>
  <c r="J480" i="2"/>
  <c r="I480" i="2" a="1"/>
  <c r="I480" i="2" s="1"/>
  <c r="H480" i="2" a="1"/>
  <c r="H480" i="2" s="1"/>
  <c r="G480" i="2" a="1"/>
  <c r="G480" i="2"/>
  <c r="J479" i="2"/>
  <c r="I479" i="2" a="1"/>
  <c r="I479" i="2" s="1"/>
  <c r="H479" i="2" a="1"/>
  <c r="H479" i="2" s="1"/>
  <c r="G479" i="2" a="1"/>
  <c r="G479" i="2" s="1"/>
  <c r="J478" i="2"/>
  <c r="I478" i="2" a="1"/>
  <c r="I478" i="2" s="1"/>
  <c r="H478" i="2" a="1"/>
  <c r="H478" i="2"/>
  <c r="G478" i="2" a="1"/>
  <c r="G478" i="2"/>
  <c r="J477" i="2"/>
  <c r="I477" i="2" a="1"/>
  <c r="I477" i="2" s="1"/>
  <c r="H477" i="2" a="1"/>
  <c r="H477" i="2" s="1"/>
  <c r="G477" i="2" a="1"/>
  <c r="G477" i="2" s="1"/>
  <c r="J476" i="2"/>
  <c r="I476" i="2" a="1"/>
  <c r="I476" i="2"/>
  <c r="H476" i="2" a="1"/>
  <c r="H476" i="2" s="1"/>
  <c r="G476" i="2" a="1"/>
  <c r="G476" i="2"/>
  <c r="J475" i="2"/>
  <c r="I475" i="2" a="1"/>
  <c r="I475" i="2" s="1"/>
  <c r="H475" i="2" a="1"/>
  <c r="H475" i="2" s="1"/>
  <c r="G475" i="2" a="1"/>
  <c r="G475" i="2"/>
  <c r="J474" i="2"/>
  <c r="I474" i="2" a="1"/>
  <c r="I474" i="2" s="1"/>
  <c r="H474" i="2" a="1"/>
  <c r="H474" i="2"/>
  <c r="G474" i="2" a="1"/>
  <c r="G474" i="2"/>
  <c r="J473" i="2"/>
  <c r="I473" i="2" a="1"/>
  <c r="I473" i="2" s="1"/>
  <c r="H473" i="2" a="1"/>
  <c r="H473" i="2"/>
  <c r="G473" i="2" a="1"/>
  <c r="G473" i="2" s="1"/>
  <c r="J472" i="2"/>
  <c r="I472" i="2" a="1"/>
  <c r="I472" i="2"/>
  <c r="H472" i="2" a="1"/>
  <c r="H472" i="2"/>
  <c r="G472" i="2" a="1"/>
  <c r="G472" i="2"/>
  <c r="J471" i="2"/>
  <c r="I471" i="2" a="1"/>
  <c r="I471" i="2"/>
  <c r="H471" i="2" a="1"/>
  <c r="H471" i="2" s="1"/>
  <c r="G471" i="2" a="1"/>
  <c r="G471" i="2"/>
  <c r="J470" i="2"/>
  <c r="I470" i="2" a="1"/>
  <c r="I470" i="2"/>
  <c r="H470" i="2" a="1"/>
  <c r="H470" i="2" s="1"/>
  <c r="G470" i="2" a="1"/>
  <c r="G470" i="2" s="1"/>
  <c r="J469" i="2"/>
  <c r="I469" i="2" a="1"/>
  <c r="I469" i="2" s="1"/>
  <c r="H469" i="2" a="1"/>
  <c r="H469" i="2"/>
  <c r="G469" i="2" a="1"/>
  <c r="G469" i="2" s="1"/>
  <c r="J468" i="2"/>
  <c r="I468" i="2" a="1"/>
  <c r="I468" i="2" s="1"/>
  <c r="H468" i="2" a="1"/>
  <c r="H468" i="2" s="1"/>
  <c r="G468" i="2" a="1"/>
  <c r="G468" i="2"/>
  <c r="J467" i="2"/>
  <c r="I467" i="2" a="1"/>
  <c r="I467" i="2" s="1"/>
  <c r="H467" i="2" a="1"/>
  <c r="H467" i="2" s="1"/>
  <c r="G467" i="2" a="1"/>
  <c r="G467" i="2" s="1"/>
  <c r="J466" i="2"/>
  <c r="I466" i="2" a="1"/>
  <c r="I466" i="2" s="1"/>
  <c r="H466" i="2" a="1"/>
  <c r="H466" i="2"/>
  <c r="G466" i="2" a="1"/>
  <c r="G466" i="2"/>
  <c r="J465" i="2"/>
  <c r="I465" i="2" a="1"/>
  <c r="I465" i="2" s="1"/>
  <c r="H465" i="2" a="1"/>
  <c r="H465" i="2" s="1"/>
  <c r="G465" i="2" a="1"/>
  <c r="G465" i="2" s="1"/>
  <c r="J464" i="2"/>
  <c r="I464" i="2" a="1"/>
  <c r="I464" i="2"/>
  <c r="H464" i="2" a="1"/>
  <c r="H464" i="2" s="1"/>
  <c r="G464" i="2" a="1"/>
  <c r="G464" i="2"/>
  <c r="J463" i="2"/>
  <c r="I463" i="2" a="1"/>
  <c r="I463" i="2" s="1"/>
  <c r="H463" i="2" a="1"/>
  <c r="H463" i="2" s="1"/>
  <c r="G463" i="2" a="1"/>
  <c r="G463" i="2"/>
  <c r="J462" i="2"/>
  <c r="I462" i="2" a="1"/>
  <c r="I462" i="2" s="1"/>
  <c r="H462" i="2" a="1"/>
  <c r="H462" i="2"/>
  <c r="G462" i="2" a="1"/>
  <c r="G462" i="2"/>
  <c r="J461" i="2"/>
  <c r="I461" i="2" a="1"/>
  <c r="I461" i="2" s="1"/>
  <c r="H461" i="2" a="1"/>
  <c r="H461" i="2"/>
  <c r="G461" i="2" a="1"/>
  <c r="G461" i="2" s="1"/>
  <c r="J460" i="2"/>
  <c r="I460" i="2" a="1"/>
  <c r="I460" i="2"/>
  <c r="H460" i="2" a="1"/>
  <c r="H460" i="2"/>
  <c r="G460" i="2" a="1"/>
  <c r="G460" i="2" s="1"/>
  <c r="J459" i="2"/>
  <c r="I459" i="2" a="1"/>
  <c r="I459" i="2"/>
  <c r="H459" i="2" a="1"/>
  <c r="H459" i="2" s="1"/>
  <c r="G459" i="2" a="1"/>
  <c r="G459" i="2"/>
  <c r="J458" i="2"/>
  <c r="I458" i="2" a="1"/>
  <c r="I458" i="2"/>
  <c r="H458" i="2" a="1"/>
  <c r="H458" i="2" s="1"/>
  <c r="G458" i="2" a="1"/>
  <c r="G458" i="2" s="1"/>
  <c r="J457" i="2"/>
  <c r="I457" i="2" a="1"/>
  <c r="I457" i="2" s="1"/>
  <c r="H457" i="2" a="1"/>
  <c r="H457" i="2"/>
  <c r="G457" i="2" a="1"/>
  <c r="G457" i="2" s="1"/>
  <c r="J456" i="2"/>
  <c r="I456" i="2" a="1"/>
  <c r="I456" i="2" s="1"/>
  <c r="H456" i="2" a="1"/>
  <c r="H456" i="2" s="1"/>
  <c r="G456" i="2" a="1"/>
  <c r="G456" i="2"/>
  <c r="J455" i="2"/>
  <c r="I455" i="2" a="1"/>
  <c r="I455" i="2" s="1"/>
  <c r="H455" i="2" a="1"/>
  <c r="H455" i="2" s="1"/>
  <c r="G455" i="2" a="1"/>
  <c r="G455" i="2" s="1"/>
  <c r="J454" i="2"/>
  <c r="I454" i="2" a="1"/>
  <c r="I454" i="2" s="1"/>
  <c r="H454" i="2" a="1"/>
  <c r="H454" i="2"/>
  <c r="G454" i="2" a="1"/>
  <c r="G454" i="2"/>
  <c r="J453" i="2"/>
  <c r="I453" i="2" a="1"/>
  <c r="I453" i="2" s="1"/>
  <c r="H453" i="2" a="1"/>
  <c r="H453" i="2" s="1"/>
  <c r="G453" i="2" a="1"/>
  <c r="G453" i="2"/>
  <c r="J452" i="2"/>
  <c r="I452" i="2" a="1"/>
  <c r="I452" i="2"/>
  <c r="H452" i="2" a="1"/>
  <c r="H452" i="2" s="1"/>
  <c r="G452" i="2" a="1"/>
  <c r="G452" i="2"/>
  <c r="J451" i="2"/>
  <c r="I451" i="2" a="1"/>
  <c r="I451" i="2" s="1"/>
  <c r="H451" i="2" a="1"/>
  <c r="H451" i="2" s="1"/>
  <c r="G451" i="2" a="1"/>
  <c r="G451" i="2"/>
  <c r="J450" i="2"/>
  <c r="I450" i="2" a="1"/>
  <c r="I450" i="2" s="1"/>
  <c r="H450" i="2" a="1"/>
  <c r="H450" i="2"/>
  <c r="G450" i="2" a="1"/>
  <c r="G450" i="2"/>
  <c r="J449" i="2"/>
  <c r="I449" i="2" a="1"/>
  <c r="I449" i="2" s="1"/>
  <c r="H449" i="2" a="1"/>
  <c r="H449" i="2"/>
  <c r="G449" i="2" a="1"/>
  <c r="G449" i="2" s="1"/>
  <c r="J448" i="2"/>
  <c r="I448" i="2" a="1"/>
  <c r="I448" i="2"/>
  <c r="H448" i="2" a="1"/>
  <c r="H448" i="2"/>
  <c r="G448" i="2" a="1"/>
  <c r="G448" i="2" s="1"/>
  <c r="J447" i="2"/>
  <c r="I447" i="2" a="1"/>
  <c r="I447" i="2"/>
  <c r="H447" i="2" a="1"/>
  <c r="H447" i="2" s="1"/>
  <c r="G447" i="2" a="1"/>
  <c r="G447" i="2"/>
  <c r="J446" i="2"/>
  <c r="I446" i="2" a="1"/>
  <c r="I446" i="2"/>
  <c r="H446" i="2" a="1"/>
  <c r="H446" i="2" s="1"/>
  <c r="G446" i="2" a="1"/>
  <c r="G446" i="2" s="1"/>
  <c r="J445" i="2"/>
  <c r="I445" i="2" a="1"/>
  <c r="I445" i="2" s="1"/>
  <c r="H445" i="2" a="1"/>
  <c r="H445" i="2"/>
  <c r="G445" i="2" a="1"/>
  <c r="G445" i="2" s="1"/>
  <c r="J444" i="2"/>
  <c r="I444" i="2" a="1"/>
  <c r="I444" i="2" s="1"/>
  <c r="H444" i="2" a="1"/>
  <c r="H444" i="2" s="1"/>
  <c r="G444" i="2" a="1"/>
  <c r="G444" i="2"/>
  <c r="J443" i="2"/>
  <c r="I443" i="2" a="1"/>
  <c r="I443" i="2" s="1"/>
  <c r="H443" i="2" a="1"/>
  <c r="H443" i="2" s="1"/>
  <c r="G443" i="2" a="1"/>
  <c r="G443" i="2" s="1"/>
  <c r="J442" i="2"/>
  <c r="I442" i="2" a="1"/>
  <c r="I442" i="2" s="1"/>
  <c r="H442" i="2" a="1"/>
  <c r="H442" i="2"/>
  <c r="G442" i="2" a="1"/>
  <c r="G442" i="2"/>
  <c r="J441" i="2"/>
  <c r="I441" i="2" a="1"/>
  <c r="I441" i="2" s="1"/>
  <c r="H441" i="2" a="1"/>
  <c r="H441" i="2" s="1"/>
  <c r="G441" i="2" a="1"/>
  <c r="G441" i="2"/>
  <c r="J440" i="2"/>
  <c r="I440" i="2" a="1"/>
  <c r="I440" i="2"/>
  <c r="H440" i="2" a="1"/>
  <c r="H440" i="2" s="1"/>
  <c r="G440" i="2" a="1"/>
  <c r="G440" i="2"/>
  <c r="J439" i="2"/>
  <c r="I439" i="2" a="1"/>
  <c r="I439" i="2" s="1"/>
  <c r="H439" i="2" a="1"/>
  <c r="H439" i="2"/>
  <c r="G439" i="2" a="1"/>
  <c r="G439" i="2"/>
  <c r="J438" i="2"/>
  <c r="I438" i="2" a="1"/>
  <c r="I438" i="2" s="1"/>
  <c r="H438" i="2" a="1"/>
  <c r="H438" i="2"/>
  <c r="G438" i="2" a="1"/>
  <c r="G438" i="2"/>
  <c r="J437" i="2"/>
  <c r="I437" i="2" a="1"/>
  <c r="I437" i="2" s="1"/>
  <c r="H437" i="2" a="1"/>
  <c r="H437" i="2"/>
  <c r="G437" i="2" a="1"/>
  <c r="G437" i="2" s="1"/>
  <c r="J436" i="2"/>
  <c r="I436" i="2" a="1"/>
  <c r="I436" i="2"/>
  <c r="H436" i="2" a="1"/>
  <c r="H436" i="2"/>
  <c r="G436" i="2" a="1"/>
  <c r="G436" i="2" s="1"/>
  <c r="J435" i="2"/>
  <c r="I435" i="2" a="1"/>
  <c r="I435" i="2"/>
  <c r="H435" i="2" a="1"/>
  <c r="H435" i="2" s="1"/>
  <c r="G435" i="2" a="1"/>
  <c r="G435" i="2"/>
  <c r="J434" i="2"/>
  <c r="I434" i="2" a="1"/>
  <c r="I434" i="2"/>
  <c r="H434" i="2" a="1"/>
  <c r="H434" i="2" s="1"/>
  <c r="G434" i="2" a="1"/>
  <c r="G434" i="2" s="1"/>
  <c r="J433" i="2"/>
  <c r="I433" i="2" a="1"/>
  <c r="I433" i="2" s="1"/>
  <c r="H433" i="2" a="1"/>
  <c r="H433" i="2"/>
  <c r="G433" i="2" a="1"/>
  <c r="G433" i="2" s="1"/>
  <c r="J432" i="2"/>
  <c r="I432" i="2" a="1"/>
  <c r="I432" i="2" s="1"/>
  <c r="H432" i="2" a="1"/>
  <c r="H432" i="2" s="1"/>
  <c r="G432" i="2" a="1"/>
  <c r="G432" i="2"/>
  <c r="J431" i="2"/>
  <c r="I431" i="2" a="1"/>
  <c r="I431" i="2"/>
  <c r="H431" i="2" a="1"/>
  <c r="H431" i="2" s="1"/>
  <c r="G431" i="2" a="1"/>
  <c r="G431" i="2"/>
  <c r="J430" i="2"/>
  <c r="I430" i="2" a="1"/>
  <c r="I430" i="2" s="1"/>
  <c r="H430" i="2" a="1"/>
  <c r="H430" i="2"/>
  <c r="G430" i="2" a="1"/>
  <c r="G430" i="2"/>
  <c r="J429" i="2"/>
  <c r="I429" i="2" a="1"/>
  <c r="I429" i="2" s="1"/>
  <c r="H429" i="2" a="1"/>
  <c r="H429" i="2" s="1"/>
  <c r="G429" i="2" a="1"/>
  <c r="G429" i="2"/>
  <c r="J428" i="2"/>
  <c r="I428" i="2" a="1"/>
  <c r="I428" i="2"/>
  <c r="H428" i="2" a="1"/>
  <c r="H428" i="2" s="1"/>
  <c r="G428" i="2" a="1"/>
  <c r="G428" i="2"/>
  <c r="J427" i="2"/>
  <c r="I427" i="2" a="1"/>
  <c r="I427" i="2" s="1"/>
  <c r="H427" i="2" a="1"/>
  <c r="H427" i="2"/>
  <c r="G427" i="2" a="1"/>
  <c r="G427" i="2"/>
  <c r="J426" i="2"/>
  <c r="I426" i="2" a="1"/>
  <c r="I426" i="2" s="1"/>
  <c r="H426" i="2" a="1"/>
  <c r="H426" i="2"/>
  <c r="G426" i="2" a="1"/>
  <c r="G426" i="2"/>
  <c r="J425" i="2"/>
  <c r="I425" i="2" a="1"/>
  <c r="I425" i="2" s="1"/>
  <c r="H425" i="2" a="1"/>
  <c r="H425" i="2"/>
  <c r="G425" i="2" a="1"/>
  <c r="G425" i="2" s="1"/>
  <c r="J424" i="2"/>
  <c r="I424" i="2" a="1"/>
  <c r="I424" i="2"/>
  <c r="H424" i="2" a="1"/>
  <c r="H424" i="2"/>
  <c r="G424" i="2" a="1"/>
  <c r="G424" i="2" s="1"/>
  <c r="J423" i="2"/>
  <c r="I423" i="2" a="1"/>
  <c r="I423" i="2"/>
  <c r="H423" i="2" a="1"/>
  <c r="H423" i="2" s="1"/>
  <c r="G423" i="2" a="1"/>
  <c r="G423" i="2"/>
  <c r="J422" i="2"/>
  <c r="I422" i="2" a="1"/>
  <c r="I422" i="2"/>
  <c r="H422" i="2" a="1"/>
  <c r="H422" i="2" s="1"/>
  <c r="G422" i="2" a="1"/>
  <c r="G422" i="2" s="1"/>
  <c r="J421" i="2"/>
  <c r="I421" i="2" a="1"/>
  <c r="I421" i="2" s="1"/>
  <c r="H421" i="2" a="1"/>
  <c r="H421" i="2"/>
  <c r="G421" i="2" a="1"/>
  <c r="G421" i="2" s="1"/>
  <c r="J420" i="2"/>
  <c r="I420" i="2" a="1"/>
  <c r="I420" i="2" s="1"/>
  <c r="H420" i="2" a="1"/>
  <c r="H420" i="2" s="1"/>
  <c r="G420" i="2" a="1"/>
  <c r="G420" i="2"/>
  <c r="J419" i="2"/>
  <c r="I419" i="2" a="1"/>
  <c r="I419" i="2" s="1"/>
  <c r="H419" i="2" a="1"/>
  <c r="H419" i="2" s="1"/>
  <c r="G419" i="2" a="1"/>
  <c r="G419" i="2"/>
  <c r="J418" i="2"/>
  <c r="I418" i="2" a="1"/>
  <c r="I418" i="2" s="1"/>
  <c r="H418" i="2" a="1"/>
  <c r="H418" i="2"/>
  <c r="G418" i="2" a="1"/>
  <c r="G418" i="2"/>
  <c r="J417" i="2"/>
  <c r="I417" i="2" a="1"/>
  <c r="I417" i="2" s="1"/>
  <c r="H417" i="2" a="1"/>
  <c r="H417" i="2" s="1"/>
  <c r="G417" i="2" a="1"/>
  <c r="G417" i="2"/>
  <c r="J416" i="2"/>
  <c r="I416" i="2" a="1"/>
  <c r="I416" i="2"/>
  <c r="H416" i="2" a="1"/>
  <c r="H416" i="2"/>
  <c r="G416" i="2" a="1"/>
  <c r="G416" i="2"/>
  <c r="J415" i="2"/>
  <c r="I415" i="2" a="1"/>
  <c r="I415" i="2" s="1"/>
  <c r="H415" i="2" a="1"/>
  <c r="H415" i="2"/>
  <c r="G415" i="2" a="1"/>
  <c r="G415" i="2"/>
  <c r="J414" i="2"/>
  <c r="I414" i="2" a="1"/>
  <c r="I414" i="2" s="1"/>
  <c r="H414" i="2" a="1"/>
  <c r="H414" i="2"/>
  <c r="G414" i="2" a="1"/>
  <c r="G414" i="2"/>
  <c r="J413" i="2"/>
  <c r="I413" i="2" a="1"/>
  <c r="I413" i="2" s="1"/>
  <c r="H413" i="2" a="1"/>
  <c r="H413" i="2"/>
  <c r="G413" i="2" a="1"/>
  <c r="G413" i="2" s="1"/>
  <c r="J412" i="2"/>
  <c r="I412" i="2" a="1"/>
  <c r="I412" i="2"/>
  <c r="H412" i="2" a="1"/>
  <c r="H412" i="2"/>
  <c r="G412" i="2" a="1"/>
  <c r="G412" i="2" s="1"/>
  <c r="J411" i="2"/>
  <c r="I411" i="2" a="1"/>
  <c r="I411" i="2"/>
  <c r="H411" i="2" a="1"/>
  <c r="H411" i="2" s="1"/>
  <c r="G411" i="2" a="1"/>
  <c r="G411" i="2"/>
  <c r="J410" i="2"/>
  <c r="I410" i="2" a="1"/>
  <c r="I410" i="2"/>
  <c r="H410" i="2" a="1"/>
  <c r="H410" i="2" s="1"/>
  <c r="G410" i="2" a="1"/>
  <c r="G410" i="2" s="1"/>
  <c r="J409" i="2"/>
  <c r="I409" i="2" a="1"/>
  <c r="I409" i="2" s="1"/>
  <c r="H409" i="2" a="1"/>
  <c r="H409" i="2"/>
  <c r="G409" i="2" a="1"/>
  <c r="G409" i="2" s="1"/>
  <c r="J408" i="2"/>
  <c r="I408" i="2" a="1"/>
  <c r="I408" i="2" s="1"/>
  <c r="H408" i="2" a="1"/>
  <c r="H408" i="2" s="1"/>
  <c r="G408" i="2" a="1"/>
  <c r="G408" i="2"/>
  <c r="J407" i="2"/>
  <c r="I407" i="2" a="1"/>
  <c r="I407" i="2" s="1"/>
  <c r="H407" i="2" a="1"/>
  <c r="H407" i="2" s="1"/>
  <c r="G407" i="2" a="1"/>
  <c r="G407" i="2"/>
  <c r="J406" i="2"/>
  <c r="I406" i="2" a="1"/>
  <c r="I406" i="2" s="1"/>
  <c r="H406" i="2" a="1"/>
  <c r="H406" i="2"/>
  <c r="G406" i="2" a="1"/>
  <c r="G406" i="2"/>
  <c r="J405" i="2"/>
  <c r="I405" i="2" a="1"/>
  <c r="I405" i="2" s="1"/>
  <c r="H405" i="2" a="1"/>
  <c r="H405" i="2"/>
  <c r="G405" i="2" a="1"/>
  <c r="G405" i="2"/>
  <c r="J404" i="2"/>
  <c r="I404" i="2" a="1"/>
  <c r="I404" i="2"/>
  <c r="H404" i="2" a="1"/>
  <c r="H404" i="2"/>
  <c r="G404" i="2" a="1"/>
  <c r="G404" i="2"/>
  <c r="J403" i="2"/>
  <c r="I403" i="2" a="1"/>
  <c r="I403" i="2" s="1"/>
  <c r="H403" i="2" a="1"/>
  <c r="H403" i="2"/>
  <c r="G403" i="2" a="1"/>
  <c r="G403" i="2"/>
  <c r="J402" i="2"/>
  <c r="I402" i="2" a="1"/>
  <c r="I402" i="2"/>
  <c r="H402" i="2" a="1"/>
  <c r="H402" i="2"/>
  <c r="G402" i="2" a="1"/>
  <c r="G402" i="2"/>
  <c r="J401" i="2"/>
  <c r="I401" i="2" a="1"/>
  <c r="I401" i="2" s="1"/>
  <c r="H401" i="2" a="1"/>
  <c r="H401" i="2"/>
  <c r="G401" i="2" a="1"/>
  <c r="G401" i="2" s="1"/>
  <c r="J400" i="2"/>
  <c r="I400" i="2" a="1"/>
  <c r="I400" i="2"/>
  <c r="H400" i="2" a="1"/>
  <c r="H400" i="2"/>
  <c r="G400" i="2" a="1"/>
  <c r="G400" i="2" s="1"/>
  <c r="J399" i="2"/>
  <c r="I399" i="2" a="1"/>
  <c r="I399" i="2"/>
  <c r="H399" i="2" a="1"/>
  <c r="H399" i="2" s="1"/>
  <c r="G399" i="2" a="1"/>
  <c r="G399" i="2"/>
  <c r="J398" i="2"/>
  <c r="I398" i="2" a="1"/>
  <c r="I398" i="2"/>
  <c r="H398" i="2" a="1"/>
  <c r="H398" i="2" s="1"/>
  <c r="G398" i="2" a="1"/>
  <c r="G398" i="2" s="1"/>
  <c r="J397" i="2"/>
  <c r="I397" i="2" a="1"/>
  <c r="I397" i="2" s="1"/>
  <c r="H397" i="2" a="1"/>
  <c r="H397" i="2"/>
  <c r="G397" i="2" a="1"/>
  <c r="G397" i="2" s="1"/>
  <c r="J396" i="2"/>
  <c r="I396" i="2" a="1"/>
  <c r="I396" i="2" s="1"/>
  <c r="H396" i="2" a="1"/>
  <c r="H396" i="2" s="1"/>
  <c r="G396" i="2" a="1"/>
  <c r="G396" i="2"/>
  <c r="J395" i="2"/>
  <c r="I395" i="2" a="1"/>
  <c r="I395" i="2" s="1"/>
  <c r="H395" i="2" a="1"/>
  <c r="H395" i="2" s="1"/>
  <c r="G395" i="2" a="1"/>
  <c r="G395" i="2"/>
  <c r="J394" i="2"/>
  <c r="I394" i="2" a="1"/>
  <c r="I394" i="2" s="1"/>
  <c r="H394" i="2" a="1"/>
  <c r="H394" i="2"/>
  <c r="G394" i="2" a="1"/>
  <c r="G394" i="2"/>
  <c r="J393" i="2"/>
  <c r="I393" i="2" a="1"/>
  <c r="I393" i="2" s="1"/>
  <c r="H393" i="2" a="1"/>
  <c r="H393" i="2"/>
  <c r="G393" i="2" a="1"/>
  <c r="G393" i="2"/>
  <c r="J392" i="2"/>
  <c r="I392" i="2" a="1"/>
  <c r="I392" i="2"/>
  <c r="H392" i="2" a="1"/>
  <c r="H392" i="2"/>
  <c r="G392" i="2" a="1"/>
  <c r="G392" i="2"/>
  <c r="J391" i="2"/>
  <c r="I391" i="2" a="1"/>
  <c r="I391" i="2" s="1"/>
  <c r="H391" i="2" a="1"/>
  <c r="H391" i="2"/>
  <c r="G391" i="2" a="1"/>
  <c r="G391" i="2"/>
  <c r="J390" i="2"/>
  <c r="I390" i="2" a="1"/>
  <c r="I390" i="2"/>
  <c r="H390" i="2" a="1"/>
  <c r="H390" i="2"/>
  <c r="G390" i="2" a="1"/>
  <c r="G390" i="2"/>
  <c r="J389" i="2"/>
  <c r="I389" i="2" a="1"/>
  <c r="I389" i="2" s="1"/>
  <c r="H389" i="2" a="1"/>
  <c r="H389" i="2"/>
  <c r="G389" i="2" a="1"/>
  <c r="G389" i="2" s="1"/>
  <c r="J388" i="2"/>
  <c r="I388" i="2" a="1"/>
  <c r="I388" i="2"/>
  <c r="H388" i="2" a="1"/>
  <c r="H388" i="2"/>
  <c r="G388" i="2" a="1"/>
  <c r="G388" i="2" s="1"/>
  <c r="J387" i="2"/>
  <c r="I387" i="2" a="1"/>
  <c r="I387" i="2"/>
  <c r="H387" i="2" a="1"/>
  <c r="H387" i="2" s="1"/>
  <c r="G387" i="2" a="1"/>
  <c r="G387" i="2"/>
  <c r="J386" i="2"/>
  <c r="I386" i="2" a="1"/>
  <c r="I386" i="2"/>
  <c r="H386" i="2" a="1"/>
  <c r="H386" i="2" s="1"/>
  <c r="G386" i="2" a="1"/>
  <c r="G386" i="2" s="1"/>
  <c r="J385" i="2"/>
  <c r="I385" i="2" a="1"/>
  <c r="I385" i="2" s="1"/>
  <c r="H385" i="2" a="1"/>
  <c r="H385" i="2" s="1"/>
  <c r="G385" i="2" a="1"/>
  <c r="G385" i="2" s="1"/>
  <c r="J384" i="2"/>
  <c r="I384" i="2" a="1"/>
  <c r="I384" i="2" s="1"/>
  <c r="H384" i="2" a="1"/>
  <c r="H384" i="2" s="1"/>
  <c r="G384" i="2" a="1"/>
  <c r="G384" i="2"/>
  <c r="J383" i="2"/>
  <c r="I383" i="2" a="1"/>
  <c r="I383" i="2" s="1"/>
  <c r="H383" i="2" a="1"/>
  <c r="H383" i="2" s="1"/>
  <c r="G383" i="2" a="1"/>
  <c r="G383" i="2"/>
  <c r="J382" i="2"/>
  <c r="I382" i="2" a="1"/>
  <c r="I382" i="2" s="1"/>
  <c r="H382" i="2" a="1"/>
  <c r="H382" i="2"/>
  <c r="G382" i="2" a="1"/>
  <c r="G382" i="2"/>
  <c r="J381" i="2"/>
  <c r="I381" i="2" a="1"/>
  <c r="I381" i="2" s="1"/>
  <c r="H381" i="2" a="1"/>
  <c r="H381" i="2"/>
  <c r="G381" i="2" a="1"/>
  <c r="G381" i="2"/>
  <c r="J380" i="2"/>
  <c r="I380" i="2" a="1"/>
  <c r="I380" i="2"/>
  <c r="H380" i="2" a="1"/>
  <c r="H380" i="2"/>
  <c r="G380" i="2" a="1"/>
  <c r="G380" i="2"/>
  <c r="J379" i="2"/>
  <c r="I379" i="2" a="1"/>
  <c r="I379" i="2" s="1"/>
  <c r="H379" i="2" a="1"/>
  <c r="H379" i="2"/>
  <c r="G379" i="2" a="1"/>
  <c r="G379" i="2"/>
  <c r="J378" i="2"/>
  <c r="I378" i="2" a="1"/>
  <c r="I378" i="2"/>
  <c r="H378" i="2" a="1"/>
  <c r="H378" i="2"/>
  <c r="G378" i="2" a="1"/>
  <c r="G378" i="2"/>
  <c r="J377" i="2"/>
  <c r="I377" i="2" a="1"/>
  <c r="I377" i="2"/>
  <c r="H377" i="2" a="1"/>
  <c r="H377" i="2"/>
  <c r="G377" i="2" a="1"/>
  <c r="G377" i="2" s="1"/>
  <c r="J376" i="2"/>
  <c r="I376" i="2" a="1"/>
  <c r="I376" i="2"/>
  <c r="H376" i="2" a="1"/>
  <c r="H376" i="2"/>
  <c r="G376" i="2" a="1"/>
  <c r="G376" i="2" s="1"/>
  <c r="J375" i="2"/>
  <c r="I375" i="2" a="1"/>
  <c r="I375" i="2"/>
  <c r="H375" i="2" a="1"/>
  <c r="H375" i="2" s="1"/>
  <c r="G375" i="2" a="1"/>
  <c r="G375" i="2"/>
  <c r="J374" i="2"/>
  <c r="I374" i="2" a="1"/>
  <c r="I374" i="2"/>
  <c r="H374" i="2" a="1"/>
  <c r="H374" i="2" s="1"/>
  <c r="G374" i="2" a="1"/>
  <c r="G374" i="2" s="1"/>
  <c r="J373" i="2"/>
  <c r="I373" i="2" a="1"/>
  <c r="I373" i="2" s="1"/>
  <c r="H373" i="2" a="1"/>
  <c r="H373" i="2" s="1"/>
  <c r="G373" i="2" a="1"/>
  <c r="G373" i="2" s="1"/>
  <c r="J372" i="2"/>
  <c r="I372" i="2" a="1"/>
  <c r="I372" i="2" s="1"/>
  <c r="H372" i="2" a="1"/>
  <c r="H372" i="2" s="1"/>
  <c r="G372" i="2" a="1"/>
  <c r="G372" i="2"/>
  <c r="J371" i="2"/>
  <c r="I371" i="2" a="1"/>
  <c r="I371" i="2" s="1"/>
  <c r="H371" i="2" a="1"/>
  <c r="H371" i="2" s="1"/>
  <c r="G371" i="2" a="1"/>
  <c r="G371" i="2"/>
  <c r="J370" i="2"/>
  <c r="I370" i="2" a="1"/>
  <c r="I370" i="2" s="1"/>
  <c r="H370" i="2" a="1"/>
  <c r="H370" i="2"/>
  <c r="G370" i="2" a="1"/>
  <c r="G370" i="2"/>
  <c r="J369" i="2"/>
  <c r="I369" i="2" a="1"/>
  <c r="I369" i="2" s="1"/>
  <c r="H369" i="2" a="1"/>
  <c r="H369" i="2"/>
  <c r="G369" i="2" a="1"/>
  <c r="G369" i="2"/>
  <c r="J368" i="2"/>
  <c r="I368" i="2" a="1"/>
  <c r="I368" i="2"/>
  <c r="H368" i="2" a="1"/>
  <c r="H368" i="2"/>
  <c r="G368" i="2" a="1"/>
  <c r="G368" i="2"/>
  <c r="J367" i="2"/>
  <c r="I367" i="2" a="1"/>
  <c r="I367" i="2" s="1"/>
  <c r="H367" i="2" a="1"/>
  <c r="H367" i="2"/>
  <c r="G367" i="2" a="1"/>
  <c r="G367" i="2"/>
  <c r="J366" i="2"/>
  <c r="I366" i="2" a="1"/>
  <c r="I366" i="2"/>
  <c r="H366" i="2" a="1"/>
  <c r="H366" i="2"/>
  <c r="G366" i="2" a="1"/>
  <c r="G366" i="2"/>
  <c r="J365" i="2"/>
  <c r="I365" i="2" a="1"/>
  <c r="I365" i="2"/>
  <c r="H365" i="2" a="1"/>
  <c r="H365" i="2"/>
  <c r="G365" i="2" a="1"/>
  <c r="G365" i="2" s="1"/>
  <c r="J364" i="2"/>
  <c r="I364" i="2" a="1"/>
  <c r="I364" i="2"/>
  <c r="H364" i="2" a="1"/>
  <c r="H364" i="2"/>
  <c r="G364" i="2" a="1"/>
  <c r="G364" i="2" s="1"/>
  <c r="J363" i="2"/>
  <c r="I363" i="2" a="1"/>
  <c r="I363" i="2"/>
  <c r="H363" i="2" a="1"/>
  <c r="H363" i="2" s="1"/>
  <c r="G363" i="2" a="1"/>
  <c r="G363" i="2"/>
  <c r="J362" i="2"/>
  <c r="I362" i="2" a="1"/>
  <c r="I362" i="2"/>
  <c r="H362" i="2" a="1"/>
  <c r="H362" i="2" s="1"/>
  <c r="G362" i="2" a="1"/>
  <c r="G362" i="2" s="1"/>
  <c r="J361" i="2"/>
  <c r="I361" i="2" a="1"/>
  <c r="I361" i="2" s="1"/>
  <c r="H361" i="2" a="1"/>
  <c r="H361" i="2" s="1"/>
  <c r="G361" i="2" a="1"/>
  <c r="G361" i="2" s="1"/>
  <c r="J360" i="2"/>
  <c r="I360" i="2" a="1"/>
  <c r="I360" i="2" s="1"/>
  <c r="H360" i="2" a="1"/>
  <c r="H360" i="2" s="1"/>
  <c r="G360" i="2" a="1"/>
  <c r="G360" i="2"/>
  <c r="J359" i="2"/>
  <c r="I359" i="2" a="1"/>
  <c r="I359" i="2" s="1"/>
  <c r="H359" i="2" a="1"/>
  <c r="H359" i="2" s="1"/>
  <c r="G359" i="2" a="1"/>
  <c r="G359" i="2"/>
  <c r="J358" i="2"/>
  <c r="I358" i="2" a="1"/>
  <c r="I358" i="2" s="1"/>
  <c r="H358" i="2" a="1"/>
  <c r="H358" i="2"/>
  <c r="G358" i="2" a="1"/>
  <c r="G358" i="2"/>
  <c r="J357" i="2"/>
  <c r="I357" i="2" a="1"/>
  <c r="I357" i="2" s="1"/>
  <c r="H357" i="2" a="1"/>
  <c r="H357" i="2"/>
  <c r="G357" i="2" a="1"/>
  <c r="G357" i="2"/>
  <c r="J356" i="2"/>
  <c r="I356" i="2" a="1"/>
  <c r="I356" i="2"/>
  <c r="H356" i="2" a="1"/>
  <c r="H356" i="2"/>
  <c r="G356" i="2" a="1"/>
  <c r="G356" i="2"/>
  <c r="J355" i="2"/>
  <c r="I355" i="2" a="1"/>
  <c r="I355" i="2" s="1"/>
  <c r="H355" i="2" a="1"/>
  <c r="H355" i="2"/>
  <c r="G355" i="2" a="1"/>
  <c r="G355" i="2"/>
  <c r="J354" i="2"/>
  <c r="I354" i="2" a="1"/>
  <c r="I354" i="2"/>
  <c r="H354" i="2" a="1"/>
  <c r="H354" i="2"/>
  <c r="G354" i="2" a="1"/>
  <c r="G354" i="2"/>
  <c r="J353" i="2"/>
  <c r="I353" i="2" a="1"/>
  <c r="I353" i="2"/>
  <c r="H353" i="2" a="1"/>
  <c r="H353" i="2"/>
  <c r="G353" i="2" a="1"/>
  <c r="G353" i="2" s="1"/>
  <c r="J352" i="2"/>
  <c r="I352" i="2" a="1"/>
  <c r="I352" i="2"/>
  <c r="H352" i="2" a="1"/>
  <c r="H352" i="2"/>
  <c r="G352" i="2" a="1"/>
  <c r="G352" i="2" s="1"/>
  <c r="J351" i="2"/>
  <c r="I351" i="2" a="1"/>
  <c r="I351" i="2"/>
  <c r="H351" i="2" a="1"/>
  <c r="H351" i="2" s="1"/>
  <c r="G351" i="2" a="1"/>
  <c r="G351" i="2"/>
  <c r="J350" i="2"/>
  <c r="I350" i="2" a="1"/>
  <c r="I350" i="2"/>
  <c r="H350" i="2" a="1"/>
  <c r="H350" i="2" s="1"/>
  <c r="G350" i="2" a="1"/>
  <c r="G350" i="2" s="1"/>
  <c r="J349" i="2"/>
  <c r="I349" i="2" a="1"/>
  <c r="I349" i="2" s="1"/>
  <c r="H349" i="2" a="1"/>
  <c r="H349" i="2" s="1"/>
  <c r="G349" i="2" a="1"/>
  <c r="G349" i="2" s="1"/>
  <c r="J348" i="2"/>
  <c r="I348" i="2" a="1"/>
  <c r="I348" i="2" s="1"/>
  <c r="H348" i="2" a="1"/>
  <c r="H348" i="2" s="1"/>
  <c r="G348" i="2" a="1"/>
  <c r="G348" i="2"/>
  <c r="J347" i="2"/>
  <c r="I347" i="2" a="1"/>
  <c r="I347" i="2" s="1"/>
  <c r="H347" i="2" a="1"/>
  <c r="H347" i="2" s="1"/>
  <c r="G347" i="2" a="1"/>
  <c r="G347" i="2"/>
  <c r="J346" i="2"/>
  <c r="I346" i="2" a="1"/>
  <c r="I346" i="2" s="1"/>
  <c r="H346" i="2" a="1"/>
  <c r="H346" i="2"/>
  <c r="G346" i="2" a="1"/>
  <c r="G346" i="2"/>
  <c r="J345" i="2"/>
  <c r="I345" i="2" a="1"/>
  <c r="I345" i="2" s="1"/>
  <c r="H345" i="2" a="1"/>
  <c r="H345" i="2"/>
  <c r="G345" i="2" a="1"/>
  <c r="G345" i="2"/>
  <c r="J344" i="2"/>
  <c r="I344" i="2" a="1"/>
  <c r="I344" i="2"/>
  <c r="H344" i="2" a="1"/>
  <c r="H344" i="2"/>
  <c r="G344" i="2" a="1"/>
  <c r="G344" i="2"/>
  <c r="J343" i="2"/>
  <c r="I343" i="2" a="1"/>
  <c r="I343" i="2"/>
  <c r="H343" i="2" a="1"/>
  <c r="H343" i="2"/>
  <c r="G343" i="2" a="1"/>
  <c r="G343" i="2"/>
  <c r="J342" i="2"/>
  <c r="I342" i="2" a="1"/>
  <c r="I342" i="2"/>
  <c r="H342" i="2" a="1"/>
  <c r="H342" i="2"/>
  <c r="G342" i="2" a="1"/>
  <c r="G342" i="2"/>
  <c r="J341" i="2"/>
  <c r="I341" i="2" a="1"/>
  <c r="I341" i="2" s="1"/>
  <c r="H341" i="2" a="1"/>
  <c r="H341" i="2"/>
  <c r="G341" i="2" a="1"/>
  <c r="G341" i="2" s="1"/>
  <c r="J340" i="2"/>
  <c r="I340" i="2" a="1"/>
  <c r="I340" i="2"/>
  <c r="H340" i="2" a="1"/>
  <c r="H340" i="2"/>
  <c r="G340" i="2" a="1"/>
  <c r="G340" i="2" s="1"/>
  <c r="J339" i="2"/>
  <c r="I339" i="2" a="1"/>
  <c r="I339" i="2"/>
  <c r="H339" i="2" a="1"/>
  <c r="H339" i="2" s="1"/>
  <c r="G339" i="2" a="1"/>
  <c r="G339" i="2"/>
  <c r="J338" i="2"/>
  <c r="I338" i="2" a="1"/>
  <c r="I338" i="2"/>
  <c r="H338" i="2" a="1"/>
  <c r="H338" i="2" s="1"/>
  <c r="G338" i="2" a="1"/>
  <c r="G338" i="2" s="1"/>
  <c r="J337" i="2"/>
  <c r="I337" i="2" a="1"/>
  <c r="I337" i="2" s="1"/>
  <c r="H337" i="2" a="1"/>
  <c r="H337" i="2" s="1"/>
  <c r="G337" i="2" a="1"/>
  <c r="G337" i="2" s="1"/>
  <c r="J336" i="2"/>
  <c r="I336" i="2" a="1"/>
  <c r="I336" i="2" s="1"/>
  <c r="H336" i="2" a="1"/>
  <c r="H336" i="2" s="1"/>
  <c r="G336" i="2" a="1"/>
  <c r="G336" i="2"/>
  <c r="J335" i="2"/>
  <c r="I335" i="2" a="1"/>
  <c r="I335" i="2" s="1"/>
  <c r="H335" i="2" a="1"/>
  <c r="H335" i="2" s="1"/>
  <c r="G335" i="2" a="1"/>
  <c r="G335" i="2"/>
  <c r="J334" i="2"/>
  <c r="I334" i="2" a="1"/>
  <c r="I334" i="2" s="1"/>
  <c r="H334" i="2" a="1"/>
  <c r="H334" i="2"/>
  <c r="G334" i="2" a="1"/>
  <c r="G334" i="2"/>
  <c r="J333" i="2"/>
  <c r="I333" i="2" a="1"/>
  <c r="I333" i="2" s="1"/>
  <c r="H333" i="2" a="1"/>
  <c r="H333" i="2"/>
  <c r="G333" i="2" a="1"/>
  <c r="G333" i="2"/>
  <c r="J332" i="2"/>
  <c r="I332" i="2" a="1"/>
  <c r="I332" i="2"/>
  <c r="H332" i="2" a="1"/>
  <c r="H332" i="2"/>
  <c r="G332" i="2" a="1"/>
  <c r="G332" i="2"/>
  <c r="J331" i="2"/>
  <c r="I331" i="2" a="1"/>
  <c r="I331" i="2"/>
  <c r="H331" i="2" a="1"/>
  <c r="H331" i="2"/>
  <c r="G331" i="2" a="1"/>
  <c r="G331" i="2"/>
  <c r="J330" i="2"/>
  <c r="I330" i="2" a="1"/>
  <c r="I330" i="2"/>
  <c r="H330" i="2" a="1"/>
  <c r="H330" i="2"/>
  <c r="G330" i="2" a="1"/>
  <c r="G330" i="2"/>
  <c r="J329" i="2"/>
  <c r="I329" i="2" a="1"/>
  <c r="I329" i="2" s="1"/>
  <c r="H329" i="2" a="1"/>
  <c r="H329" i="2"/>
  <c r="G329" i="2" a="1"/>
  <c r="G329" i="2" s="1"/>
  <c r="J328" i="2"/>
  <c r="I328" i="2" a="1"/>
  <c r="I328" i="2"/>
  <c r="H328" i="2" a="1"/>
  <c r="H328" i="2"/>
  <c r="G328" i="2" a="1"/>
  <c r="G328" i="2" s="1"/>
  <c r="J327" i="2"/>
  <c r="I327" i="2" a="1"/>
  <c r="I327" i="2"/>
  <c r="H327" i="2" a="1"/>
  <c r="H327" i="2" s="1"/>
  <c r="G327" i="2" a="1"/>
  <c r="G327" i="2" s="1"/>
  <c r="J326" i="2"/>
  <c r="I326" i="2" a="1"/>
  <c r="I326" i="2"/>
  <c r="H326" i="2" a="1"/>
  <c r="H326" i="2" s="1"/>
  <c r="G326" i="2" a="1"/>
  <c r="G326" i="2" s="1"/>
  <c r="J325" i="2"/>
  <c r="I325" i="2" a="1"/>
  <c r="I325" i="2" s="1"/>
  <c r="H325" i="2" a="1"/>
  <c r="H325" i="2" s="1"/>
  <c r="G325" i="2" a="1"/>
  <c r="G325" i="2" s="1"/>
  <c r="J324" i="2"/>
  <c r="I324" i="2" a="1"/>
  <c r="I324" i="2" s="1"/>
  <c r="H324" i="2" a="1"/>
  <c r="H324" i="2" s="1"/>
  <c r="G324" i="2" a="1"/>
  <c r="G324" i="2"/>
  <c r="J323" i="2"/>
  <c r="I323" i="2" a="1"/>
  <c r="I323" i="2" s="1"/>
  <c r="H323" i="2" a="1"/>
  <c r="H323" i="2" s="1"/>
  <c r="G323" i="2" a="1"/>
  <c r="G323" i="2"/>
  <c r="J322" i="2"/>
  <c r="I322" i="2" a="1"/>
  <c r="I322" i="2" s="1"/>
  <c r="H322" i="2" a="1"/>
  <c r="H322" i="2"/>
  <c r="G322" i="2" a="1"/>
  <c r="G322" i="2"/>
  <c r="J321" i="2"/>
  <c r="I321" i="2" a="1"/>
  <c r="I321" i="2" s="1"/>
  <c r="H321" i="2" a="1"/>
  <c r="H321" i="2"/>
  <c r="G321" i="2" a="1"/>
  <c r="G321" i="2"/>
  <c r="J320" i="2"/>
  <c r="I320" i="2" a="1"/>
  <c r="I320" i="2"/>
  <c r="H320" i="2" a="1"/>
  <c r="H320" i="2"/>
  <c r="G320" i="2" a="1"/>
  <c r="G320" i="2"/>
  <c r="J319" i="2"/>
  <c r="I319" i="2" a="1"/>
  <c r="I319" i="2"/>
  <c r="H319" i="2" a="1"/>
  <c r="H319" i="2"/>
  <c r="G319" i="2" a="1"/>
  <c r="G319" i="2"/>
  <c r="J318" i="2"/>
  <c r="I318" i="2" a="1"/>
  <c r="I318" i="2"/>
  <c r="H318" i="2" a="1"/>
  <c r="H318" i="2"/>
  <c r="G318" i="2" a="1"/>
  <c r="G318" i="2"/>
  <c r="J317" i="2"/>
  <c r="I317" i="2" a="1"/>
  <c r="I317" i="2" s="1"/>
  <c r="H317" i="2" a="1"/>
  <c r="H317" i="2"/>
  <c r="G317" i="2" a="1"/>
  <c r="G317" i="2" s="1"/>
  <c r="J316" i="2"/>
  <c r="I316" i="2" a="1"/>
  <c r="I316" i="2"/>
  <c r="H316" i="2" a="1"/>
  <c r="H316" i="2"/>
  <c r="G316" i="2" a="1"/>
  <c r="G316" i="2" s="1"/>
  <c r="J315" i="2"/>
  <c r="I315" i="2" a="1"/>
  <c r="I315" i="2"/>
  <c r="H315" i="2" a="1"/>
  <c r="H315" i="2" s="1"/>
  <c r="G315" i="2" a="1"/>
  <c r="G315" i="2" s="1"/>
  <c r="J314" i="2"/>
  <c r="I314" i="2" a="1"/>
  <c r="I314" i="2"/>
  <c r="H314" i="2" a="1"/>
  <c r="H314" i="2" s="1"/>
  <c r="G314" i="2" a="1"/>
  <c r="G314" i="2" s="1"/>
  <c r="J313" i="2"/>
  <c r="I313" i="2" a="1"/>
  <c r="I313" i="2" s="1"/>
  <c r="H313" i="2" a="1"/>
  <c r="H313" i="2" s="1"/>
  <c r="G313" i="2" a="1"/>
  <c r="G313" i="2" s="1"/>
  <c r="J312" i="2"/>
  <c r="I312" i="2" a="1"/>
  <c r="I312" i="2" s="1"/>
  <c r="H312" i="2" a="1"/>
  <c r="H312" i="2" s="1"/>
  <c r="G312" i="2" a="1"/>
  <c r="G312" i="2"/>
  <c r="J311" i="2"/>
  <c r="I311" i="2" a="1"/>
  <c r="I311" i="2" s="1"/>
  <c r="H311" i="2" a="1"/>
  <c r="H311" i="2" s="1"/>
  <c r="G311" i="2" a="1"/>
  <c r="G311" i="2"/>
  <c r="J310" i="2"/>
  <c r="I310" i="2" a="1"/>
  <c r="I310" i="2" s="1"/>
  <c r="H310" i="2" a="1"/>
  <c r="H310" i="2"/>
  <c r="G310" i="2" a="1"/>
  <c r="G310" i="2"/>
  <c r="J309" i="2"/>
  <c r="I309" i="2" a="1"/>
  <c r="I309" i="2" s="1"/>
  <c r="H309" i="2" a="1"/>
  <c r="H309" i="2"/>
  <c r="G309" i="2" a="1"/>
  <c r="G309" i="2"/>
  <c r="J308" i="2"/>
  <c r="I308" i="2" a="1"/>
  <c r="I308" i="2"/>
  <c r="H308" i="2" a="1"/>
  <c r="H308" i="2"/>
  <c r="G308" i="2" a="1"/>
  <c r="G308" i="2"/>
  <c r="J307" i="2"/>
  <c r="I307" i="2" a="1"/>
  <c r="I307" i="2"/>
  <c r="H307" i="2" a="1"/>
  <c r="H307" i="2"/>
  <c r="G307" i="2" a="1"/>
  <c r="G307" i="2"/>
  <c r="J306" i="2"/>
  <c r="I306" i="2" a="1"/>
  <c r="I306" i="2"/>
  <c r="H306" i="2" a="1"/>
  <c r="H306" i="2"/>
  <c r="G306" i="2" a="1"/>
  <c r="G306" i="2"/>
  <c r="J305" i="2"/>
  <c r="I305" i="2" a="1"/>
  <c r="I305" i="2" s="1"/>
  <c r="H305" i="2" a="1"/>
  <c r="H305" i="2"/>
  <c r="G305" i="2" a="1"/>
  <c r="G305" i="2" s="1"/>
  <c r="J304" i="2"/>
  <c r="I304" i="2" a="1"/>
  <c r="I304" i="2"/>
  <c r="H304" i="2" a="1"/>
  <c r="H304" i="2"/>
  <c r="G304" i="2" a="1"/>
  <c r="G304" i="2" s="1"/>
  <c r="J303" i="2"/>
  <c r="I303" i="2" a="1"/>
  <c r="I303" i="2"/>
  <c r="H303" i="2" a="1"/>
  <c r="H303" i="2" s="1"/>
  <c r="G303" i="2" a="1"/>
  <c r="G303" i="2" s="1"/>
  <c r="J302" i="2"/>
  <c r="I302" i="2" a="1"/>
  <c r="I302" i="2"/>
  <c r="H302" i="2" a="1"/>
  <c r="H302" i="2" s="1"/>
  <c r="G302" i="2" a="1"/>
  <c r="G302" i="2" s="1"/>
  <c r="J301" i="2"/>
  <c r="I301" i="2" a="1"/>
  <c r="I301" i="2" s="1"/>
  <c r="H301" i="2" a="1"/>
  <c r="H301" i="2" s="1"/>
  <c r="G301" i="2" a="1"/>
  <c r="G301" i="2" s="1"/>
  <c r="J300" i="2"/>
  <c r="I300" i="2" a="1"/>
  <c r="I300" i="2" s="1"/>
  <c r="H300" i="2" a="1"/>
  <c r="H300" i="2" s="1"/>
  <c r="G300" i="2" a="1"/>
  <c r="G300" i="2"/>
  <c r="J299" i="2"/>
  <c r="I299" i="2" a="1"/>
  <c r="I299" i="2" s="1"/>
  <c r="H299" i="2" a="1"/>
  <c r="H299" i="2" s="1"/>
  <c r="G299" i="2" a="1"/>
  <c r="G299" i="2"/>
  <c r="J298" i="2"/>
  <c r="I298" i="2" a="1"/>
  <c r="I298" i="2" s="1"/>
  <c r="H298" i="2" a="1"/>
  <c r="H298" i="2"/>
  <c r="G298" i="2" a="1"/>
  <c r="G298" i="2"/>
  <c r="J297" i="2"/>
  <c r="I297" i="2" a="1"/>
  <c r="I297" i="2" s="1"/>
  <c r="H297" i="2" a="1"/>
  <c r="H297" i="2"/>
  <c r="G297" i="2" a="1"/>
  <c r="G297" i="2"/>
  <c r="J296" i="2"/>
  <c r="I296" i="2" a="1"/>
  <c r="I296" i="2"/>
  <c r="H296" i="2" a="1"/>
  <c r="H296" i="2"/>
  <c r="G296" i="2" a="1"/>
  <c r="G296" i="2"/>
  <c r="J295" i="2"/>
  <c r="I295" i="2" a="1"/>
  <c r="I295" i="2"/>
  <c r="H295" i="2" a="1"/>
  <c r="H295" i="2"/>
  <c r="G295" i="2" a="1"/>
  <c r="G295" i="2"/>
  <c r="J294" i="2"/>
  <c r="I294" i="2" a="1"/>
  <c r="I294" i="2"/>
  <c r="H294" i="2" a="1"/>
  <c r="H294" i="2"/>
  <c r="G294" i="2" a="1"/>
  <c r="G294" i="2"/>
  <c r="J293" i="2"/>
  <c r="I293" i="2" a="1"/>
  <c r="I293" i="2" s="1"/>
  <c r="H293" i="2" a="1"/>
  <c r="H293" i="2"/>
  <c r="G293" i="2" a="1"/>
  <c r="G293" i="2" s="1"/>
  <c r="J292" i="2"/>
  <c r="I292" i="2" a="1"/>
  <c r="I292" i="2"/>
  <c r="H292" i="2" a="1"/>
  <c r="H292" i="2"/>
  <c r="G292" i="2" a="1"/>
  <c r="G292" i="2" s="1"/>
  <c r="J291" i="2"/>
  <c r="I291" i="2" a="1"/>
  <c r="I291" i="2"/>
  <c r="H291" i="2" a="1"/>
  <c r="H291" i="2" s="1"/>
  <c r="G291" i="2" a="1"/>
  <c r="G291" i="2" s="1"/>
  <c r="J290" i="2"/>
  <c r="I290" i="2" a="1"/>
  <c r="I290" i="2"/>
  <c r="H290" i="2" a="1"/>
  <c r="H290" i="2" s="1"/>
  <c r="G290" i="2" a="1"/>
  <c r="G290" i="2" s="1"/>
  <c r="J289" i="2"/>
  <c r="I289" i="2" a="1"/>
  <c r="I289" i="2" s="1"/>
  <c r="H289" i="2" a="1"/>
  <c r="H289" i="2" s="1"/>
  <c r="G289" i="2" a="1"/>
  <c r="G289" i="2" s="1"/>
  <c r="J288" i="2"/>
  <c r="I288" i="2" a="1"/>
  <c r="I288" i="2" s="1"/>
  <c r="H288" i="2" a="1"/>
  <c r="H288" i="2" s="1"/>
  <c r="G288" i="2" a="1"/>
  <c r="G288" i="2"/>
  <c r="J287" i="2"/>
  <c r="I287" i="2" a="1"/>
  <c r="I287" i="2" s="1"/>
  <c r="H287" i="2" a="1"/>
  <c r="H287" i="2" s="1"/>
  <c r="G287" i="2" a="1"/>
  <c r="G287" i="2"/>
  <c r="J286" i="2"/>
  <c r="I286" i="2" a="1"/>
  <c r="I286" i="2" s="1"/>
  <c r="H286" i="2" a="1"/>
  <c r="H286" i="2"/>
  <c r="G286" i="2" a="1"/>
  <c r="G286" i="2"/>
  <c r="J285" i="2"/>
  <c r="I285" i="2" a="1"/>
  <c r="I285" i="2" s="1"/>
  <c r="H285" i="2" a="1"/>
  <c r="H285" i="2"/>
  <c r="G285" i="2" a="1"/>
  <c r="G285" i="2"/>
  <c r="J284" i="2"/>
  <c r="I284" i="2" a="1"/>
  <c r="I284" i="2"/>
  <c r="H284" i="2" a="1"/>
  <c r="H284" i="2"/>
  <c r="G284" i="2" a="1"/>
  <c r="G284" i="2"/>
  <c r="J283" i="2"/>
  <c r="I283" i="2" a="1"/>
  <c r="I283" i="2"/>
  <c r="H283" i="2" a="1"/>
  <c r="H283" i="2"/>
  <c r="G283" i="2" a="1"/>
  <c r="G283" i="2"/>
  <c r="J282" i="2"/>
  <c r="I282" i="2" a="1"/>
  <c r="I282" i="2"/>
  <c r="H282" i="2" a="1"/>
  <c r="H282" i="2"/>
  <c r="G282" i="2" a="1"/>
  <c r="G282" i="2"/>
  <c r="J281" i="2"/>
  <c r="I281" i="2" a="1"/>
  <c r="I281" i="2" s="1"/>
  <c r="H281" i="2" a="1"/>
  <c r="H281" i="2"/>
  <c r="G281" i="2" a="1"/>
  <c r="G281" i="2" s="1"/>
  <c r="J280" i="2"/>
  <c r="I280" i="2" a="1"/>
  <c r="I280" i="2"/>
  <c r="H280" i="2" a="1"/>
  <c r="H280" i="2"/>
  <c r="G280" i="2" a="1"/>
  <c r="G280" i="2" s="1"/>
  <c r="J279" i="2"/>
  <c r="I279" i="2" a="1"/>
  <c r="I279" i="2"/>
  <c r="H279" i="2" a="1"/>
  <c r="H279" i="2" s="1"/>
  <c r="G279" i="2" a="1"/>
  <c r="G279" i="2" s="1"/>
  <c r="J278" i="2"/>
  <c r="I278" i="2" a="1"/>
  <c r="I278" i="2"/>
  <c r="H278" i="2" a="1"/>
  <c r="H278" i="2" s="1"/>
  <c r="G278" i="2" a="1"/>
  <c r="G278" i="2" s="1"/>
  <c r="J277" i="2"/>
  <c r="I277" i="2" a="1"/>
  <c r="I277" i="2" s="1"/>
  <c r="H277" i="2" a="1"/>
  <c r="H277" i="2" s="1"/>
  <c r="G277" i="2" a="1"/>
  <c r="G277" i="2" s="1"/>
  <c r="J276" i="2"/>
  <c r="I276" i="2" a="1"/>
  <c r="I276" i="2" s="1"/>
  <c r="H276" i="2" a="1"/>
  <c r="H276" i="2" s="1"/>
  <c r="G276" i="2" a="1"/>
  <c r="G276" i="2"/>
  <c r="J275" i="2"/>
  <c r="I275" i="2" a="1"/>
  <c r="I275" i="2" s="1"/>
  <c r="H275" i="2" a="1"/>
  <c r="H275" i="2" s="1"/>
  <c r="G275" i="2" a="1"/>
  <c r="G275" i="2"/>
  <c r="J274" i="2"/>
  <c r="I274" i="2" a="1"/>
  <c r="I274" i="2" s="1"/>
  <c r="H274" i="2" a="1"/>
  <c r="H274" i="2"/>
  <c r="G274" i="2" a="1"/>
  <c r="G274" i="2"/>
  <c r="J273" i="2"/>
  <c r="I273" i="2" a="1"/>
  <c r="I273" i="2" s="1"/>
  <c r="H273" i="2" a="1"/>
  <c r="H273" i="2"/>
  <c r="G273" i="2" a="1"/>
  <c r="G273" i="2"/>
  <c r="J272" i="2"/>
  <c r="I272" i="2" a="1"/>
  <c r="I272" i="2"/>
  <c r="H272" i="2" a="1"/>
  <c r="H272" i="2"/>
  <c r="G272" i="2" a="1"/>
  <c r="G272" i="2"/>
  <c r="J271" i="2"/>
  <c r="I271" i="2" a="1"/>
  <c r="I271" i="2"/>
  <c r="H271" i="2" a="1"/>
  <c r="H271" i="2" s="1"/>
  <c r="G271" i="2" a="1"/>
  <c r="G271" i="2"/>
  <c r="J270" i="2"/>
  <c r="I270" i="2" a="1"/>
  <c r="I270" i="2"/>
  <c r="H270" i="2" a="1"/>
  <c r="H270" i="2"/>
  <c r="G270" i="2" a="1"/>
  <c r="G270" i="2"/>
  <c r="J269" i="2"/>
  <c r="I269" i="2" a="1"/>
  <c r="I269" i="2" s="1"/>
  <c r="H269" i="2" a="1"/>
  <c r="H269" i="2"/>
  <c r="G269" i="2" a="1"/>
  <c r="G269" i="2" s="1"/>
  <c r="J268" i="2"/>
  <c r="I268" i="2" a="1"/>
  <c r="I268" i="2"/>
  <c r="H268" i="2" a="1"/>
  <c r="H268" i="2"/>
  <c r="G268" i="2" a="1"/>
  <c r="G268" i="2" s="1"/>
  <c r="J267" i="2"/>
  <c r="I267" i="2" a="1"/>
  <c r="I267" i="2"/>
  <c r="H267" i="2" a="1"/>
  <c r="H267" i="2" s="1"/>
  <c r="G267" i="2" a="1"/>
  <c r="G267" i="2" s="1"/>
  <c r="J266" i="2"/>
  <c r="I266" i="2" a="1"/>
  <c r="I266" i="2"/>
  <c r="H266" i="2" a="1"/>
  <c r="H266" i="2" s="1"/>
  <c r="G266" i="2" a="1"/>
  <c r="G266" i="2" s="1"/>
  <c r="J265" i="2"/>
  <c r="I265" i="2" a="1"/>
  <c r="I265" i="2" s="1"/>
  <c r="H265" i="2" a="1"/>
  <c r="H265" i="2" s="1"/>
  <c r="G265" i="2" a="1"/>
  <c r="G265" i="2" s="1"/>
  <c r="J264" i="2"/>
  <c r="I264" i="2" a="1"/>
  <c r="I264" i="2" s="1"/>
  <c r="H264" i="2" a="1"/>
  <c r="H264" i="2" s="1"/>
  <c r="G264" i="2" a="1"/>
  <c r="G264" i="2"/>
  <c r="J263" i="2"/>
  <c r="I263" i="2" a="1"/>
  <c r="I263" i="2" s="1"/>
  <c r="H263" i="2" a="1"/>
  <c r="H263" i="2" s="1"/>
  <c r="G263" i="2" a="1"/>
  <c r="G263" i="2"/>
  <c r="J262" i="2"/>
  <c r="I262" i="2" a="1"/>
  <c r="I262" i="2" s="1"/>
  <c r="H262" i="2" a="1"/>
  <c r="H262" i="2"/>
  <c r="G262" i="2" a="1"/>
  <c r="G262" i="2"/>
  <c r="J261" i="2"/>
  <c r="I261" i="2" a="1"/>
  <c r="I261" i="2" s="1"/>
  <c r="H261" i="2" a="1"/>
  <c r="H261" i="2" s="1"/>
  <c r="G261" i="2" a="1"/>
  <c r="G261" i="2"/>
  <c r="J260" i="2"/>
  <c r="I260" i="2" a="1"/>
  <c r="I260" i="2"/>
  <c r="H260" i="2" a="1"/>
  <c r="H260" i="2"/>
  <c r="G260" i="2" a="1"/>
  <c r="G260" i="2"/>
  <c r="J259" i="2"/>
  <c r="I259" i="2" a="1"/>
  <c r="I259" i="2" s="1"/>
  <c r="H259" i="2" a="1"/>
  <c r="H259" i="2"/>
  <c r="G259" i="2" a="1"/>
  <c r="G259" i="2"/>
  <c r="J258" i="2"/>
  <c r="I258" i="2" a="1"/>
  <c r="I258" i="2"/>
  <c r="H258" i="2" a="1"/>
  <c r="H258" i="2"/>
  <c r="G258" i="2" a="1"/>
  <c r="G258" i="2"/>
  <c r="J257" i="2"/>
  <c r="I257" i="2" a="1"/>
  <c r="I257" i="2" s="1"/>
  <c r="H257" i="2" a="1"/>
  <c r="H257" i="2"/>
  <c r="G257" i="2" a="1"/>
  <c r="G257" i="2" s="1"/>
  <c r="J256" i="2"/>
  <c r="I256" i="2" a="1"/>
  <c r="I256" i="2"/>
  <c r="H256" i="2" a="1"/>
  <c r="H256" i="2"/>
  <c r="G256" i="2" a="1"/>
  <c r="G256" i="2" s="1"/>
  <c r="J255" i="2"/>
  <c r="I255" i="2" a="1"/>
  <c r="I255" i="2"/>
  <c r="H255" i="2" a="1"/>
  <c r="H255" i="2" s="1"/>
  <c r="G255" i="2" a="1"/>
  <c r="G255" i="2" s="1"/>
  <c r="J254" i="2"/>
  <c r="I254" i="2" a="1"/>
  <c r="I254" i="2"/>
  <c r="H254" i="2" a="1"/>
  <c r="H254" i="2" s="1"/>
  <c r="G254" i="2" a="1"/>
  <c r="G254" i="2" s="1"/>
  <c r="J253" i="2"/>
  <c r="I253" i="2" a="1"/>
  <c r="I253" i="2" s="1"/>
  <c r="H253" i="2" a="1"/>
  <c r="H253" i="2" s="1"/>
  <c r="G253" i="2" a="1"/>
  <c r="G253" i="2" s="1"/>
  <c r="J252" i="2"/>
  <c r="I252" i="2" a="1"/>
  <c r="I252" i="2" s="1"/>
  <c r="H252" i="2" a="1"/>
  <c r="H252" i="2" s="1"/>
  <c r="G252" i="2" a="1"/>
  <c r="G252" i="2"/>
  <c r="J251" i="2"/>
  <c r="I251" i="2" a="1"/>
  <c r="I251" i="2" s="1"/>
  <c r="H251" i="2" a="1"/>
  <c r="H251" i="2" s="1"/>
  <c r="G251" i="2" a="1"/>
  <c r="G251" i="2"/>
  <c r="J250" i="2"/>
  <c r="I250" i="2" a="1"/>
  <c r="I250" i="2" s="1"/>
  <c r="H250" i="2" a="1"/>
  <c r="H250" i="2"/>
  <c r="G250" i="2" a="1"/>
  <c r="G250" i="2"/>
  <c r="J249" i="2"/>
  <c r="I249" i="2" a="1"/>
  <c r="I249" i="2" s="1"/>
  <c r="H249" i="2" a="1"/>
  <c r="H249" i="2" s="1"/>
  <c r="G249" i="2" a="1"/>
  <c r="G249" i="2"/>
  <c r="J248" i="2"/>
  <c r="I248" i="2" a="1"/>
  <c r="I248" i="2"/>
  <c r="H248" i="2" a="1"/>
  <c r="H248" i="2"/>
  <c r="G248" i="2" a="1"/>
  <c r="G248" i="2"/>
  <c r="J247" i="2"/>
  <c r="I247" i="2" a="1"/>
  <c r="I247" i="2" s="1"/>
  <c r="H247" i="2" a="1"/>
  <c r="H247" i="2"/>
  <c r="G247" i="2" a="1"/>
  <c r="G247" i="2"/>
  <c r="J246" i="2"/>
  <c r="I246" i="2" a="1"/>
  <c r="I246" i="2"/>
  <c r="H246" i="2" a="1"/>
  <c r="H246" i="2"/>
  <c r="G246" i="2" a="1"/>
  <c r="G246" i="2"/>
  <c r="J245" i="2"/>
  <c r="I245" i="2" a="1"/>
  <c r="I245" i="2" s="1"/>
  <c r="H245" i="2" a="1"/>
  <c r="H245" i="2"/>
  <c r="G245" i="2" a="1"/>
  <c r="G245" i="2" s="1"/>
  <c r="J244" i="2"/>
  <c r="I244" i="2" a="1"/>
  <c r="I244" i="2"/>
  <c r="H244" i="2" a="1"/>
  <c r="H244" i="2"/>
  <c r="G244" i="2" a="1"/>
  <c r="G244" i="2" s="1"/>
  <c r="J243" i="2"/>
  <c r="I243" i="2" a="1"/>
  <c r="I243" i="2"/>
  <c r="H243" i="2" a="1"/>
  <c r="H243" i="2" s="1"/>
  <c r="G243" i="2" a="1"/>
  <c r="G243" i="2" s="1"/>
  <c r="J242" i="2"/>
  <c r="I242" i="2" a="1"/>
  <c r="I242" i="2"/>
  <c r="H242" i="2" a="1"/>
  <c r="H242" i="2" s="1"/>
  <c r="G242" i="2" a="1"/>
  <c r="G242" i="2" s="1"/>
  <c r="J241" i="2"/>
  <c r="I241" i="2" a="1"/>
  <c r="I241" i="2" s="1"/>
  <c r="H241" i="2" a="1"/>
  <c r="H241" i="2" s="1"/>
  <c r="G241" i="2" a="1"/>
  <c r="G241" i="2" s="1"/>
  <c r="J240" i="2"/>
  <c r="I240" i="2" a="1"/>
  <c r="I240" i="2" s="1"/>
  <c r="H240" i="2" a="1"/>
  <c r="H240" i="2" s="1"/>
  <c r="G240" i="2" a="1"/>
  <c r="G240" i="2"/>
  <c r="J239" i="2"/>
  <c r="I239" i="2" a="1"/>
  <c r="I239" i="2" s="1"/>
  <c r="H239" i="2" a="1"/>
  <c r="H239" i="2" s="1"/>
  <c r="G239" i="2" a="1"/>
  <c r="G239" i="2"/>
  <c r="J238" i="2"/>
  <c r="I238" i="2" a="1"/>
  <c r="I238" i="2" s="1"/>
  <c r="H238" i="2" a="1"/>
  <c r="H238" i="2"/>
  <c r="G238" i="2" a="1"/>
  <c r="G238" i="2"/>
  <c r="J237" i="2"/>
  <c r="I237" i="2" a="1"/>
  <c r="I237" i="2" s="1"/>
  <c r="H237" i="2" a="1"/>
  <c r="H237" i="2" s="1"/>
  <c r="G237" i="2" a="1"/>
  <c r="G237" i="2"/>
  <c r="J236" i="2"/>
  <c r="I236" i="2" a="1"/>
  <c r="I236" i="2"/>
  <c r="H236" i="2" a="1"/>
  <c r="H236" i="2"/>
  <c r="G236" i="2" a="1"/>
  <c r="G236" i="2"/>
  <c r="J235" i="2"/>
  <c r="I235" i="2" a="1"/>
  <c r="I235" i="2" s="1"/>
  <c r="H235" i="2" a="1"/>
  <c r="H235" i="2" s="1"/>
  <c r="G235" i="2" a="1"/>
  <c r="G235" i="2"/>
  <c r="J234" i="2"/>
  <c r="I234" i="2" a="1"/>
  <c r="I234" i="2"/>
  <c r="H234" i="2" a="1"/>
  <c r="H234" i="2"/>
  <c r="G234" i="2" a="1"/>
  <c r="G234" i="2"/>
  <c r="J233" i="2"/>
  <c r="I233" i="2" a="1"/>
  <c r="I233" i="2" s="1"/>
  <c r="H233" i="2" a="1"/>
  <c r="H233" i="2"/>
  <c r="G233" i="2" a="1"/>
  <c r="G233" i="2" s="1"/>
  <c r="J232" i="2"/>
  <c r="I232" i="2" a="1"/>
  <c r="I232" i="2"/>
  <c r="H232" i="2" a="1"/>
  <c r="H232" i="2"/>
  <c r="G232" i="2" a="1"/>
  <c r="G232" i="2" s="1"/>
  <c r="J231" i="2"/>
  <c r="I231" i="2" a="1"/>
  <c r="I231" i="2"/>
  <c r="H231" i="2" a="1"/>
  <c r="H231" i="2" s="1"/>
  <c r="G231" i="2" a="1"/>
  <c r="G231" i="2" s="1"/>
  <c r="J230" i="2"/>
  <c r="I230" i="2" a="1"/>
  <c r="I230" i="2"/>
  <c r="H230" i="2" a="1"/>
  <c r="H230" i="2" s="1"/>
  <c r="G230" i="2" a="1"/>
  <c r="G230" i="2" s="1"/>
  <c r="J229" i="2"/>
  <c r="I229" i="2" a="1"/>
  <c r="I229" i="2" s="1"/>
  <c r="H229" i="2" a="1"/>
  <c r="H229" i="2" s="1"/>
  <c r="G229" i="2" a="1"/>
  <c r="G229" i="2" s="1"/>
  <c r="J228" i="2"/>
  <c r="I228" i="2" a="1"/>
  <c r="I228" i="2" s="1"/>
  <c r="H228" i="2" a="1"/>
  <c r="H228" i="2" s="1"/>
  <c r="G228" i="2" a="1"/>
  <c r="G228" i="2"/>
  <c r="J227" i="2"/>
  <c r="I227" i="2" a="1"/>
  <c r="I227" i="2"/>
  <c r="H227" i="2" a="1"/>
  <c r="H227" i="2" s="1"/>
  <c r="G227" i="2" a="1"/>
  <c r="G227" i="2" s="1"/>
  <c r="J226" i="2"/>
  <c r="I226" i="2" a="1"/>
  <c r="I226" i="2" s="1"/>
  <c r="H226" i="2" a="1"/>
  <c r="H226" i="2"/>
  <c r="G226" i="2" a="1"/>
  <c r="G226" i="2"/>
  <c r="J225" i="2"/>
  <c r="I225" i="2" a="1"/>
  <c r="I225" i="2" s="1"/>
  <c r="H225" i="2" a="1"/>
  <c r="H225" i="2"/>
  <c r="G225" i="2" a="1"/>
  <c r="G225" i="2"/>
  <c r="J224" i="2"/>
  <c r="I224" i="2" a="1"/>
  <c r="I224" i="2"/>
  <c r="H224" i="2" a="1"/>
  <c r="H224" i="2"/>
  <c r="G224" i="2" a="1"/>
  <c r="G224" i="2"/>
  <c r="J223" i="2"/>
  <c r="I223" i="2" a="1"/>
  <c r="I223" i="2"/>
  <c r="H223" i="2" a="1"/>
  <c r="H223" i="2" s="1"/>
  <c r="G223" i="2" a="1"/>
  <c r="G223" i="2"/>
  <c r="J222" i="2"/>
  <c r="I222" i="2" a="1"/>
  <c r="I222" i="2"/>
  <c r="H222" i="2" a="1"/>
  <c r="H222" i="2"/>
  <c r="G222" i="2" a="1"/>
  <c r="G222" i="2"/>
  <c r="J221" i="2"/>
  <c r="I221" i="2" a="1"/>
  <c r="I221" i="2" s="1"/>
  <c r="H221" i="2" a="1"/>
  <c r="H221" i="2"/>
  <c r="G221" i="2" a="1"/>
  <c r="G221" i="2" s="1"/>
  <c r="J220" i="2"/>
  <c r="I220" i="2" a="1"/>
  <c r="I220" i="2" s="1"/>
  <c r="H220" i="2" a="1"/>
  <c r="H220" i="2"/>
  <c r="G220" i="2" a="1"/>
  <c r="G220" i="2" s="1"/>
  <c r="J219" i="2"/>
  <c r="I219" i="2" a="1"/>
  <c r="I219" i="2"/>
  <c r="H219" i="2" a="1"/>
  <c r="H219" i="2" s="1"/>
  <c r="G219" i="2" a="1"/>
  <c r="G219" i="2"/>
  <c r="J218" i="2"/>
  <c r="I218" i="2" a="1"/>
  <c r="I218" i="2" s="1"/>
  <c r="H218" i="2" a="1"/>
  <c r="H218" i="2" s="1"/>
  <c r="G218" i="2" a="1"/>
  <c r="G218" i="2" s="1"/>
  <c r="J217" i="2"/>
  <c r="I217" i="2" a="1"/>
  <c r="I217" i="2" s="1"/>
  <c r="H217" i="2" a="1"/>
  <c r="H217" i="2" s="1"/>
  <c r="G217" i="2" a="1"/>
  <c r="G217" i="2" s="1"/>
  <c r="J216" i="2"/>
  <c r="I216" i="2" a="1"/>
  <c r="I216" i="2" s="1"/>
  <c r="H216" i="2" a="1"/>
  <c r="H216" i="2" s="1"/>
  <c r="G216" i="2" a="1"/>
  <c r="G216" i="2"/>
  <c r="J215" i="2"/>
  <c r="I215" i="2" a="1"/>
  <c r="I215" i="2" s="1"/>
  <c r="H215" i="2" a="1"/>
  <c r="H215" i="2" s="1"/>
  <c r="G215" i="2" a="1"/>
  <c r="G215" i="2" s="1"/>
  <c r="J214" i="2"/>
  <c r="I214" i="2" a="1"/>
  <c r="I214" i="2" s="1"/>
  <c r="H214" i="2" a="1"/>
  <c r="H214" i="2"/>
  <c r="G214" i="2" a="1"/>
  <c r="G214" i="2"/>
  <c r="J213" i="2"/>
  <c r="I213" i="2" a="1"/>
  <c r="I213" i="2"/>
  <c r="H213" i="2" a="1"/>
  <c r="H213" i="2"/>
  <c r="G213" i="2" a="1"/>
  <c r="G213" i="2"/>
  <c r="J212" i="2"/>
  <c r="I212" i="2" a="1"/>
  <c r="I212" i="2"/>
  <c r="H212" i="2" a="1"/>
  <c r="H212" i="2"/>
  <c r="G212" i="2" a="1"/>
  <c r="G212" i="2" s="1"/>
  <c r="J211" i="2"/>
  <c r="I211" i="2" a="1"/>
  <c r="I211" i="2"/>
  <c r="H211" i="2" a="1"/>
  <c r="H211" i="2"/>
  <c r="G211" i="2" a="1"/>
  <c r="G211" i="2"/>
  <c r="J210" i="2"/>
  <c r="I210" i="2" a="1"/>
  <c r="I210" i="2" s="1"/>
  <c r="H210" i="2" a="1"/>
  <c r="H210" i="2" s="1"/>
  <c r="G210" i="2" a="1"/>
  <c r="G210" i="2"/>
  <c r="J209" i="2"/>
  <c r="I209" i="2" a="1"/>
  <c r="I209" i="2" s="1"/>
  <c r="H209" i="2" a="1"/>
  <c r="H209" i="2"/>
  <c r="G209" i="2" a="1"/>
  <c r="G209" i="2" s="1"/>
  <c r="J208" i="2"/>
  <c r="I208" i="2" a="1"/>
  <c r="I208" i="2"/>
  <c r="H208" i="2" a="1"/>
  <c r="H208" i="2"/>
  <c r="G208" i="2" a="1"/>
  <c r="G208" i="2" s="1"/>
  <c r="J207" i="2"/>
  <c r="I207" i="2" a="1"/>
  <c r="I207" i="2"/>
  <c r="H207" i="2" a="1"/>
  <c r="H207" i="2" s="1"/>
  <c r="G207" i="2" a="1"/>
  <c r="G207" i="2"/>
  <c r="J206" i="2"/>
  <c r="I206" i="2" a="1"/>
  <c r="I206" i="2" s="1"/>
  <c r="H206" i="2" a="1"/>
  <c r="H206" i="2" s="1"/>
  <c r="G206" i="2" a="1"/>
  <c r="G206" i="2" s="1"/>
  <c r="J205" i="2"/>
  <c r="I205" i="2" a="1"/>
  <c r="I205" i="2"/>
  <c r="H205" i="2" a="1"/>
  <c r="H205" i="2" s="1"/>
  <c r="G205" i="2" a="1"/>
  <c r="G205" i="2"/>
  <c r="J204" i="2"/>
  <c r="I204" i="2" a="1"/>
  <c r="I204" i="2" s="1"/>
  <c r="H204" i="2" a="1"/>
  <c r="H204" i="2" s="1"/>
  <c r="G204" i="2" a="1"/>
  <c r="G204" i="2" s="1"/>
  <c r="J203" i="2"/>
  <c r="I203" i="2" a="1"/>
  <c r="I203" i="2"/>
  <c r="H203" i="2" a="1"/>
  <c r="H203" i="2" s="1"/>
  <c r="G203" i="2" a="1"/>
  <c r="G203" i="2"/>
  <c r="J202" i="2"/>
  <c r="I202" i="2" a="1"/>
  <c r="I202" i="2" s="1"/>
  <c r="H202" i="2" a="1"/>
  <c r="H202" i="2"/>
  <c r="G202" i="2" a="1"/>
  <c r="G202" i="2"/>
  <c r="J201" i="2"/>
  <c r="I201" i="2" a="1"/>
  <c r="I201" i="2"/>
  <c r="H201" i="2" a="1"/>
  <c r="H201" i="2" s="1"/>
  <c r="G201" i="2" a="1"/>
  <c r="G201" i="2"/>
  <c r="J200" i="2"/>
  <c r="I200" i="2" a="1"/>
  <c r="I200" i="2"/>
  <c r="H200" i="2" a="1"/>
  <c r="H200" i="2"/>
  <c r="G200" i="2" a="1"/>
  <c r="G200" i="2"/>
  <c r="J199" i="2"/>
  <c r="I199" i="2" a="1"/>
  <c r="I199" i="2" s="1"/>
  <c r="H199" i="2" a="1"/>
  <c r="H199" i="2"/>
  <c r="G199" i="2" a="1"/>
  <c r="G199" i="2"/>
  <c r="J198" i="2"/>
  <c r="I198" i="2" a="1"/>
  <c r="I198" i="2"/>
  <c r="H198" i="2" a="1"/>
  <c r="H198" i="2" s="1"/>
  <c r="G198" i="2" a="1"/>
  <c r="G198" i="2" s="1"/>
  <c r="J197" i="2"/>
  <c r="I197" i="2" a="1"/>
  <c r="I197" i="2" s="1"/>
  <c r="H197" i="2" a="1"/>
  <c r="H197" i="2"/>
  <c r="G197" i="2" a="1"/>
  <c r="G197" i="2"/>
  <c r="J196" i="2"/>
  <c r="I196" i="2" a="1"/>
  <c r="I196" i="2" s="1"/>
  <c r="H196" i="2" a="1"/>
  <c r="H196" i="2"/>
  <c r="G196" i="2" a="1"/>
  <c r="G196" i="2" s="1"/>
  <c r="J195" i="2"/>
  <c r="I195" i="2" a="1"/>
  <c r="I195" i="2"/>
  <c r="H195" i="2" a="1"/>
  <c r="H195" i="2" s="1"/>
  <c r="G195" i="2" a="1"/>
  <c r="G195" i="2"/>
  <c r="J194" i="2"/>
  <c r="I194" i="2" a="1"/>
  <c r="I194" i="2" s="1"/>
  <c r="H194" i="2" a="1"/>
  <c r="H194" i="2" s="1"/>
  <c r="G194" i="2" a="1"/>
  <c r="G194" i="2" s="1"/>
  <c r="J193" i="2"/>
  <c r="I193" i="2" a="1"/>
  <c r="I193" i="2"/>
  <c r="H193" i="2" a="1"/>
  <c r="H193" i="2" s="1"/>
  <c r="G193" i="2" a="1"/>
  <c r="G193" i="2"/>
  <c r="J192" i="2"/>
  <c r="I192" i="2" a="1"/>
  <c r="I192" i="2" s="1"/>
  <c r="H192" i="2" a="1"/>
  <c r="H192" i="2" s="1"/>
  <c r="G192" i="2" a="1"/>
  <c r="G192" i="2" s="1"/>
  <c r="J191" i="2"/>
  <c r="I191" i="2" a="1"/>
  <c r="I191" i="2" s="1"/>
  <c r="H191" i="2" a="1"/>
  <c r="H191" i="2" s="1"/>
  <c r="G191" i="2" a="1"/>
  <c r="G191" i="2"/>
  <c r="J190" i="2"/>
  <c r="I190" i="2" a="1"/>
  <c r="I190" i="2" s="1"/>
  <c r="H190" i="2" a="1"/>
  <c r="H190" i="2"/>
  <c r="G190" i="2" a="1"/>
  <c r="G190" i="2" s="1"/>
  <c r="J189" i="2"/>
  <c r="I189" i="2" a="1"/>
  <c r="I189" i="2"/>
  <c r="H189" i="2" a="1"/>
  <c r="H189" i="2"/>
  <c r="G189" i="2" a="1"/>
  <c r="G189" i="2"/>
  <c r="J188" i="2"/>
  <c r="I188" i="2" a="1"/>
  <c r="I188" i="2"/>
  <c r="H188" i="2" a="1"/>
  <c r="H188" i="2" s="1"/>
  <c r="G188" i="2" a="1"/>
  <c r="G188" i="2" s="1"/>
  <c r="J187" i="2"/>
  <c r="I187" i="2" a="1"/>
  <c r="I187" i="2"/>
  <c r="H187" i="2" a="1"/>
  <c r="H187" i="2"/>
  <c r="G187" i="2" a="1"/>
  <c r="G187" i="2"/>
  <c r="J186" i="2"/>
  <c r="I186" i="2" a="1"/>
  <c r="I186" i="2" s="1"/>
  <c r="H186" i="2" a="1"/>
  <c r="H186" i="2" s="1"/>
  <c r="G186" i="2" a="1"/>
  <c r="G186" i="2" s="1"/>
  <c r="J185" i="2"/>
  <c r="I185" i="2" a="1"/>
  <c r="I185" i="2" s="1"/>
  <c r="H185" i="2" a="1"/>
  <c r="H185" i="2"/>
  <c r="G185" i="2" a="1"/>
  <c r="G185" i="2" s="1"/>
  <c r="J184" i="2"/>
  <c r="I184" i="2" a="1"/>
  <c r="I184" i="2" s="1"/>
  <c r="H184" i="2" a="1"/>
  <c r="H184" i="2" s="1"/>
  <c r="G184" i="2" a="1"/>
  <c r="G184" i="2"/>
  <c r="J183" i="2"/>
  <c r="I183" i="2" a="1"/>
  <c r="I183" i="2"/>
  <c r="H183" i="2" a="1"/>
  <c r="H183" i="2" s="1"/>
  <c r="G183" i="2" a="1"/>
  <c r="G183" i="2"/>
  <c r="J182" i="2"/>
  <c r="I182" i="2" a="1"/>
  <c r="I182" i="2" s="1"/>
  <c r="H182" i="2" a="1"/>
  <c r="H182" i="2"/>
  <c r="G182" i="2" a="1"/>
  <c r="G182" i="2" s="1"/>
  <c r="J181" i="2"/>
  <c r="I181" i="2" a="1"/>
  <c r="I181" i="2"/>
  <c r="H181" i="2" a="1"/>
  <c r="H181" i="2" s="1"/>
  <c r="G181" i="2" a="1"/>
  <c r="G181" i="2" s="1"/>
  <c r="J180" i="2"/>
  <c r="I180" i="2" a="1"/>
  <c r="I180" i="2"/>
  <c r="H180" i="2" a="1"/>
  <c r="H180" i="2" s="1"/>
  <c r="G180" i="2" a="1"/>
  <c r="G180" i="2" s="1"/>
  <c r="J179" i="2"/>
  <c r="I179" i="2" a="1"/>
  <c r="I179" i="2" s="1"/>
  <c r="H179" i="2" a="1"/>
  <c r="H179" i="2"/>
  <c r="G179" i="2" a="1"/>
  <c r="G179" i="2"/>
  <c r="J178" i="2"/>
  <c r="I178" i="2" a="1"/>
  <c r="I178" i="2" s="1"/>
  <c r="H178" i="2" a="1"/>
  <c r="H178" i="2" s="1"/>
  <c r="G178" i="2" a="1"/>
  <c r="G178" i="2" s="1"/>
  <c r="J177" i="2"/>
  <c r="I177" i="2" a="1"/>
  <c r="I177" i="2" s="1"/>
  <c r="H177" i="2" a="1"/>
  <c r="H177" i="2" s="1"/>
  <c r="G177" i="2" a="1"/>
  <c r="G177" i="2" s="1"/>
  <c r="J176" i="2"/>
  <c r="I176" i="2" a="1"/>
  <c r="I176" i="2" s="1"/>
  <c r="H176" i="2" a="1"/>
  <c r="H176" i="2" s="1"/>
  <c r="G176" i="2" a="1"/>
  <c r="G176" i="2" s="1"/>
  <c r="J175" i="2"/>
  <c r="I175" i="2" a="1"/>
  <c r="I175" i="2" s="1"/>
  <c r="H175" i="2" a="1"/>
  <c r="H175" i="2" s="1"/>
  <c r="G175" i="2" a="1"/>
  <c r="G175" i="2"/>
  <c r="J174" i="2"/>
  <c r="I174" i="2" a="1"/>
  <c r="I174" i="2" s="1"/>
  <c r="H174" i="2" a="1"/>
  <c r="H174" i="2" s="1"/>
  <c r="G174" i="2" a="1"/>
  <c r="G174" i="2"/>
  <c r="J173" i="2"/>
  <c r="I173" i="2" a="1"/>
  <c r="I173" i="2" s="1"/>
  <c r="H173" i="2" a="1"/>
  <c r="H173" i="2"/>
  <c r="G173" i="2" a="1"/>
  <c r="G173" i="2" s="1"/>
  <c r="J172" i="2"/>
  <c r="I172" i="2" a="1"/>
  <c r="I172" i="2" s="1"/>
  <c r="H172" i="2" a="1"/>
  <c r="H172" i="2"/>
  <c r="G172" i="2" a="1"/>
  <c r="G172" i="2"/>
  <c r="J171" i="2"/>
  <c r="I171" i="2" a="1"/>
  <c r="I171" i="2"/>
  <c r="H171" i="2" a="1"/>
  <c r="H171" i="2" s="1"/>
  <c r="G171" i="2" a="1"/>
  <c r="G171" i="2"/>
  <c r="J170" i="2"/>
  <c r="I170" i="2" a="1"/>
  <c r="I170" i="2"/>
  <c r="H170" i="2" a="1"/>
  <c r="H170" i="2"/>
  <c r="G170" i="2" a="1"/>
  <c r="G170" i="2" s="1"/>
  <c r="J169" i="2"/>
  <c r="I169" i="2" a="1"/>
  <c r="I169" i="2" s="1"/>
  <c r="H169" i="2" a="1"/>
  <c r="H169" i="2" s="1"/>
  <c r="G169" i="2" a="1"/>
  <c r="G169" i="2" s="1"/>
  <c r="J168" i="2"/>
  <c r="I168" i="2" a="1"/>
  <c r="I168" i="2" s="1"/>
  <c r="H168" i="2" a="1"/>
  <c r="H168" i="2" s="1"/>
  <c r="G168" i="2" a="1"/>
  <c r="G168" i="2"/>
  <c r="J167" i="2"/>
  <c r="I167" i="2" a="1"/>
  <c r="I167" i="2" s="1"/>
  <c r="H167" i="2" a="1"/>
  <c r="H167" i="2"/>
  <c r="G167" i="2" a="1"/>
  <c r="G167" i="2" s="1"/>
  <c r="J166" i="2"/>
  <c r="I166" i="2" a="1"/>
  <c r="I166" i="2"/>
  <c r="H166" i="2" a="1"/>
  <c r="H166" i="2"/>
  <c r="G166" i="2" a="1"/>
  <c r="G166" i="2" s="1"/>
  <c r="J165" i="2"/>
  <c r="I165" i="2" a="1"/>
  <c r="I165" i="2"/>
  <c r="H165" i="2" a="1"/>
  <c r="H165" i="2" s="1"/>
  <c r="G165" i="2" a="1"/>
  <c r="G165" i="2" s="1"/>
  <c r="J164" i="2"/>
  <c r="I164" i="2" a="1"/>
  <c r="I164" i="2"/>
  <c r="H164" i="2" a="1"/>
  <c r="H164" i="2" s="1"/>
  <c r="G164" i="2" a="1"/>
  <c r="G164" i="2" s="1"/>
  <c r="J163" i="2"/>
  <c r="I163" i="2" a="1"/>
  <c r="I163" i="2" s="1"/>
  <c r="H163" i="2" a="1"/>
  <c r="H163" i="2" s="1"/>
  <c r="G163" i="2" a="1"/>
  <c r="G163" i="2" s="1"/>
  <c r="J162" i="2"/>
  <c r="I162" i="2" a="1"/>
  <c r="I162" i="2" s="1"/>
  <c r="H162" i="2" a="1"/>
  <c r="H162" i="2" s="1"/>
  <c r="G162" i="2" a="1"/>
  <c r="G162" i="2" s="1"/>
  <c r="J161" i="2"/>
  <c r="I161" i="2" a="1"/>
  <c r="I161" i="2" s="1"/>
  <c r="H161" i="2" a="1"/>
  <c r="H161" i="2" s="1"/>
  <c r="G161" i="2" a="1"/>
  <c r="G161" i="2"/>
  <c r="J160" i="2"/>
  <c r="I160" i="2" a="1"/>
  <c r="I160" i="2" s="1"/>
  <c r="H160" i="2" a="1"/>
  <c r="H160" i="2" s="1"/>
  <c r="G160" i="2" a="1"/>
  <c r="G160" i="2"/>
  <c r="J159" i="2"/>
  <c r="I159" i="2" a="1"/>
  <c r="I159" i="2" s="1"/>
  <c r="H159" i="2" a="1"/>
  <c r="H159" i="2"/>
  <c r="G159" i="2" a="1"/>
  <c r="G159" i="2" s="1"/>
  <c r="J158" i="2"/>
  <c r="I158" i="2" a="1"/>
  <c r="I158" i="2" s="1"/>
  <c r="H158" i="2" a="1"/>
  <c r="H158" i="2"/>
  <c r="G158" i="2" a="1"/>
  <c r="G158" i="2"/>
  <c r="J157" i="2"/>
  <c r="I157" i="2" a="1"/>
  <c r="I157" i="2"/>
  <c r="H157" i="2" a="1"/>
  <c r="H157" i="2" s="1"/>
  <c r="G157" i="2" a="1"/>
  <c r="G157" i="2"/>
  <c r="J156" i="2"/>
  <c r="I156" i="2" a="1"/>
  <c r="I156" i="2"/>
  <c r="H156" i="2" a="1"/>
  <c r="H156" i="2"/>
  <c r="G156" i="2" a="1"/>
  <c r="G156" i="2"/>
  <c r="J155" i="2"/>
  <c r="I155" i="2" a="1"/>
  <c r="I155" i="2" s="1"/>
  <c r="H155" i="2" a="1"/>
  <c r="H155" i="2"/>
  <c r="G155" i="2" a="1"/>
  <c r="G155" i="2" s="1"/>
  <c r="J154" i="2"/>
  <c r="I154" i="2" a="1"/>
  <c r="I154" i="2"/>
  <c r="H154" i="2" a="1"/>
  <c r="H154" i="2"/>
  <c r="G154" i="2" a="1"/>
  <c r="G154" i="2" s="1"/>
  <c r="J153" i="2"/>
  <c r="I153" i="2" a="1"/>
  <c r="I153" i="2"/>
  <c r="H153" i="2" a="1"/>
  <c r="H153" i="2" s="1"/>
  <c r="G153" i="2" a="1"/>
  <c r="G153" i="2" s="1"/>
  <c r="J152" i="2"/>
  <c r="I152" i="2" a="1"/>
  <c r="I152" i="2"/>
  <c r="H152" i="2" a="1"/>
  <c r="H152" i="2" s="1"/>
  <c r="G152" i="2" a="1"/>
  <c r="G152" i="2" s="1"/>
  <c r="J151" i="2"/>
  <c r="I151" i="2" a="1"/>
  <c r="I151" i="2" s="1"/>
  <c r="H151" i="2" a="1"/>
  <c r="H151" i="2" s="1"/>
  <c r="G151" i="2" a="1"/>
  <c r="G151" i="2" s="1"/>
  <c r="J150" i="2"/>
  <c r="I150" i="2" a="1"/>
  <c r="I150" i="2" s="1"/>
  <c r="H150" i="2" a="1"/>
  <c r="H150" i="2" s="1"/>
  <c r="G150" i="2" a="1"/>
  <c r="G150" i="2" s="1"/>
  <c r="J149" i="2"/>
  <c r="I149" i="2" a="1"/>
  <c r="I149" i="2" s="1"/>
  <c r="H149" i="2" a="1"/>
  <c r="H149" i="2" s="1"/>
  <c r="G149" i="2" a="1"/>
  <c r="G149" i="2"/>
  <c r="J148" i="2"/>
  <c r="I148" i="2" a="1"/>
  <c r="I148" i="2" s="1"/>
  <c r="H148" i="2" a="1"/>
  <c r="H148" i="2" s="1"/>
  <c r="G148" i="2" a="1"/>
  <c r="G148" i="2"/>
  <c r="J147" i="2"/>
  <c r="I147" i="2" a="1"/>
  <c r="I147" i="2" s="1"/>
  <c r="H147" i="2" a="1"/>
  <c r="H147" i="2"/>
  <c r="G147" i="2" a="1"/>
  <c r="G147" i="2" s="1"/>
  <c r="J146" i="2"/>
  <c r="I146" i="2" a="1"/>
  <c r="I146" i="2" s="1"/>
  <c r="H146" i="2" a="1"/>
  <c r="H146" i="2"/>
  <c r="G146" i="2" a="1"/>
  <c r="G146" i="2"/>
  <c r="J145" i="2"/>
  <c r="I145" i="2" a="1"/>
  <c r="I145" i="2"/>
  <c r="H145" i="2" a="1"/>
  <c r="H145" i="2" s="1"/>
  <c r="G145" i="2" a="1"/>
  <c r="G145" i="2"/>
  <c r="J144" i="2"/>
  <c r="I144" i="2" a="1"/>
  <c r="I144" i="2"/>
  <c r="H144" i="2" a="1"/>
  <c r="H144" i="2"/>
  <c r="G144" i="2" a="1"/>
  <c r="G144" i="2"/>
  <c r="J143" i="2"/>
  <c r="I143" i="2" a="1"/>
  <c r="I143" i="2" s="1"/>
  <c r="H143" i="2" a="1"/>
  <c r="H143" i="2"/>
  <c r="G143" i="2" a="1"/>
  <c r="G143" i="2" s="1"/>
  <c r="J142" i="2"/>
  <c r="I142" i="2" a="1"/>
  <c r="I142" i="2"/>
  <c r="H142" i="2" a="1"/>
  <c r="H142" i="2"/>
  <c r="G142" i="2" a="1"/>
  <c r="G142" i="2" s="1"/>
  <c r="J141" i="2"/>
  <c r="I141" i="2" a="1"/>
  <c r="I141" i="2"/>
  <c r="H141" i="2" a="1"/>
  <c r="H141" i="2" s="1"/>
  <c r="G141" i="2" a="1"/>
  <c r="G141" i="2" s="1"/>
  <c r="J140" i="2"/>
  <c r="I140" i="2" a="1"/>
  <c r="I140" i="2"/>
  <c r="H140" i="2" a="1"/>
  <c r="H140" i="2" s="1"/>
  <c r="G140" i="2" a="1"/>
  <c r="G140" i="2" s="1"/>
  <c r="J139" i="2"/>
  <c r="I139" i="2" a="1"/>
  <c r="I139" i="2" s="1"/>
  <c r="H139" i="2" a="1"/>
  <c r="H139" i="2" s="1"/>
  <c r="G139" i="2" a="1"/>
  <c r="G139" i="2" s="1"/>
  <c r="J138" i="2"/>
  <c r="I138" i="2" a="1"/>
  <c r="I138" i="2" s="1"/>
  <c r="H138" i="2" a="1"/>
  <c r="H138" i="2" s="1"/>
  <c r="G138" i="2" a="1"/>
  <c r="G138" i="2" s="1"/>
  <c r="J137" i="2"/>
  <c r="I137" i="2" a="1"/>
  <c r="I137" i="2" s="1"/>
  <c r="H137" i="2" a="1"/>
  <c r="H137" i="2" s="1"/>
  <c r="G137" i="2" a="1"/>
  <c r="G137" i="2"/>
  <c r="J136" i="2"/>
  <c r="I136" i="2" a="1"/>
  <c r="I136" i="2" s="1"/>
  <c r="H136" i="2" a="1"/>
  <c r="H136" i="2" s="1"/>
  <c r="G136" i="2" a="1"/>
  <c r="G136" i="2"/>
  <c r="J135" i="2"/>
  <c r="I135" i="2" a="1"/>
  <c r="I135" i="2" s="1"/>
  <c r="H135" i="2" a="1"/>
  <c r="H135" i="2"/>
  <c r="G135" i="2" a="1"/>
  <c r="G135" i="2" s="1"/>
  <c r="J134" i="2"/>
  <c r="I134" i="2" a="1"/>
  <c r="I134" i="2" s="1"/>
  <c r="H134" i="2" a="1"/>
  <c r="H134" i="2"/>
  <c r="G134" i="2" a="1"/>
  <c r="G134" i="2"/>
  <c r="J133" i="2"/>
  <c r="I133" i="2" a="1"/>
  <c r="I133" i="2"/>
  <c r="H133" i="2" a="1"/>
  <c r="H133" i="2" s="1"/>
  <c r="G133" i="2" a="1"/>
  <c r="G133" i="2"/>
  <c r="J132" i="2"/>
  <c r="I132" i="2" a="1"/>
  <c r="I132" i="2"/>
  <c r="H132" i="2" a="1"/>
  <c r="H132" i="2"/>
  <c r="G132" i="2" a="1"/>
  <c r="G132" i="2"/>
  <c r="J131" i="2"/>
  <c r="I131" i="2" a="1"/>
  <c r="I131" i="2" s="1"/>
  <c r="H131" i="2" a="1"/>
  <c r="H131" i="2"/>
  <c r="G131" i="2" a="1"/>
  <c r="G131" i="2" s="1"/>
  <c r="J130" i="2"/>
  <c r="I130" i="2" a="1"/>
  <c r="I130" i="2"/>
  <c r="H130" i="2" a="1"/>
  <c r="H130" i="2"/>
  <c r="G130" i="2" a="1"/>
  <c r="G130" i="2" s="1"/>
  <c r="J129" i="2"/>
  <c r="I129" i="2" a="1"/>
  <c r="I129" i="2"/>
  <c r="H129" i="2" a="1"/>
  <c r="H129" i="2" s="1"/>
  <c r="G129" i="2" a="1"/>
  <c r="G129" i="2" s="1"/>
  <c r="J128" i="2"/>
  <c r="I128" i="2" a="1"/>
  <c r="I128" i="2"/>
  <c r="H128" i="2" a="1"/>
  <c r="H128" i="2" s="1"/>
  <c r="G128" i="2" a="1"/>
  <c r="G128" i="2" s="1"/>
  <c r="J127" i="2"/>
  <c r="I127" i="2" a="1"/>
  <c r="I127" i="2" s="1"/>
  <c r="H127" i="2" a="1"/>
  <c r="H127" i="2" s="1"/>
  <c r="G127" i="2" a="1"/>
  <c r="G127" i="2" s="1"/>
  <c r="J126" i="2"/>
  <c r="I126" i="2" a="1"/>
  <c r="I126" i="2" s="1"/>
  <c r="H126" i="2" a="1"/>
  <c r="H126" i="2" s="1"/>
  <c r="G126" i="2" a="1"/>
  <c r="G126" i="2" s="1"/>
  <c r="J125" i="2"/>
  <c r="I125" i="2" a="1"/>
  <c r="I125" i="2" s="1"/>
  <c r="H125" i="2" a="1"/>
  <c r="H125" i="2" s="1"/>
  <c r="G125" i="2" a="1"/>
  <c r="G125" i="2"/>
  <c r="J124" i="2"/>
  <c r="I124" i="2" a="1"/>
  <c r="I124" i="2" s="1"/>
  <c r="H124" i="2" a="1"/>
  <c r="H124" i="2" s="1"/>
  <c r="G124" i="2" a="1"/>
  <c r="G124" i="2"/>
  <c r="J123" i="2"/>
  <c r="I123" i="2" a="1"/>
  <c r="I123" i="2" s="1"/>
  <c r="H123" i="2" a="1"/>
  <c r="H123" i="2"/>
  <c r="G123" i="2" a="1"/>
  <c r="G123" i="2" s="1"/>
  <c r="J122" i="2"/>
  <c r="I122" i="2" a="1"/>
  <c r="I122" i="2" s="1"/>
  <c r="H122" i="2" a="1"/>
  <c r="H122" i="2"/>
  <c r="G122" i="2" a="1"/>
  <c r="G122" i="2"/>
  <c r="J121" i="2"/>
  <c r="I121" i="2" a="1"/>
  <c r="I121" i="2"/>
  <c r="H121" i="2" a="1"/>
  <c r="H121" i="2" s="1"/>
  <c r="G121" i="2" a="1"/>
  <c r="G121" i="2"/>
  <c r="J120" i="2"/>
  <c r="I120" i="2" a="1"/>
  <c r="I120" i="2"/>
  <c r="H120" i="2" a="1"/>
  <c r="H120" i="2"/>
  <c r="G120" i="2" a="1"/>
  <c r="G120" i="2"/>
  <c r="J119" i="2"/>
  <c r="I119" i="2" a="1"/>
  <c r="I119" i="2" s="1"/>
  <c r="H119" i="2" a="1"/>
  <c r="H119" i="2"/>
  <c r="G119" i="2" a="1"/>
  <c r="G119" i="2" s="1"/>
  <c r="J118" i="2"/>
  <c r="I118" i="2" a="1"/>
  <c r="I118" i="2"/>
  <c r="H118" i="2" a="1"/>
  <c r="H118" i="2"/>
  <c r="G118" i="2" a="1"/>
  <c r="G118" i="2" s="1"/>
  <c r="J117" i="2"/>
  <c r="I117" i="2" a="1"/>
  <c r="I117" i="2"/>
  <c r="H117" i="2" a="1"/>
  <c r="H117" i="2" s="1"/>
  <c r="G117" i="2" a="1"/>
  <c r="G117" i="2"/>
  <c r="J116" i="2"/>
  <c r="I116" i="2" a="1"/>
  <c r="I116" i="2"/>
  <c r="H116" i="2" a="1"/>
  <c r="H116" i="2" s="1"/>
  <c r="G116" i="2" a="1"/>
  <c r="G116" i="2"/>
  <c r="J115" i="2"/>
  <c r="I115" i="2" a="1"/>
  <c r="I115" i="2" s="1"/>
  <c r="H115" i="2" a="1"/>
  <c r="H115" i="2" s="1"/>
  <c r="G115" i="2" a="1"/>
  <c r="G115" i="2" s="1"/>
  <c r="J114" i="2"/>
  <c r="I114" i="2" a="1"/>
  <c r="I114" i="2" s="1"/>
  <c r="H114" i="2" a="1"/>
  <c r="H114" i="2" s="1"/>
  <c r="G114" i="2" a="1"/>
  <c r="G114" i="2" s="1"/>
  <c r="J113" i="2"/>
  <c r="I113" i="2" a="1"/>
  <c r="I113" i="2" s="1"/>
  <c r="H113" i="2" a="1"/>
  <c r="H113" i="2" s="1"/>
  <c r="G113" i="2" a="1"/>
  <c r="G113" i="2"/>
  <c r="J112" i="2"/>
  <c r="I112" i="2" a="1"/>
  <c r="I112" i="2" s="1"/>
  <c r="H112" i="2" a="1"/>
  <c r="H112" i="2" s="1"/>
  <c r="G112" i="2" a="1"/>
  <c r="G112" i="2"/>
  <c r="J111" i="2"/>
  <c r="I111" i="2" a="1"/>
  <c r="I111" i="2" s="1"/>
  <c r="H111" i="2" a="1"/>
  <c r="H111" i="2"/>
  <c r="G111" i="2" a="1"/>
  <c r="G111" i="2" s="1"/>
  <c r="J110" i="2"/>
  <c r="I110" i="2" a="1"/>
  <c r="I110" i="2" s="1"/>
  <c r="H110" i="2" a="1"/>
  <c r="H110" i="2"/>
  <c r="G110" i="2" a="1"/>
  <c r="G110" i="2"/>
  <c r="J109" i="2"/>
  <c r="I109" i="2" a="1"/>
  <c r="I109" i="2"/>
  <c r="H109" i="2" a="1"/>
  <c r="H109" i="2" s="1"/>
  <c r="G109" i="2" a="1"/>
  <c r="G109" i="2"/>
  <c r="J108" i="2"/>
  <c r="I108" i="2" a="1"/>
  <c r="I108" i="2"/>
  <c r="H108" i="2" a="1"/>
  <c r="H108" i="2"/>
  <c r="G108" i="2" a="1"/>
  <c r="G108" i="2"/>
  <c r="J107" i="2"/>
  <c r="I107" i="2" a="1"/>
  <c r="I107" i="2" s="1"/>
  <c r="H107" i="2" a="1"/>
  <c r="H107" i="2"/>
  <c r="G107" i="2" a="1"/>
  <c r="G107" i="2" s="1"/>
  <c r="J106" i="2"/>
  <c r="I106" i="2" a="1"/>
  <c r="I106" i="2"/>
  <c r="H106" i="2" a="1"/>
  <c r="H106" i="2"/>
  <c r="G106" i="2" a="1"/>
  <c r="G106" i="2" s="1"/>
  <c r="J105" i="2"/>
  <c r="I105" i="2" a="1"/>
  <c r="I105" i="2"/>
  <c r="H105" i="2" a="1"/>
  <c r="H105" i="2" s="1"/>
  <c r="G105" i="2" a="1"/>
  <c r="G105" i="2"/>
  <c r="J104" i="2"/>
  <c r="I104" i="2" a="1"/>
  <c r="I104" i="2"/>
  <c r="H104" i="2" a="1"/>
  <c r="H104" i="2" s="1"/>
  <c r="G104" i="2" a="1"/>
  <c r="G104" i="2"/>
  <c r="J103" i="2"/>
  <c r="I103" i="2" a="1"/>
  <c r="I103" i="2" s="1"/>
  <c r="H103" i="2" a="1"/>
  <c r="H103" i="2"/>
  <c r="G103" i="2" a="1"/>
  <c r="G103" i="2" s="1"/>
  <c r="J102" i="2"/>
  <c r="I102" i="2" a="1"/>
  <c r="I102" i="2" s="1"/>
  <c r="H102" i="2" a="1"/>
  <c r="H102" i="2" s="1"/>
  <c r="G102" i="2" a="1"/>
  <c r="G102" i="2" s="1"/>
  <c r="J101" i="2"/>
  <c r="I101" i="2" a="1"/>
  <c r="I101" i="2" s="1"/>
  <c r="H101" i="2" a="1"/>
  <c r="H101" i="2" s="1"/>
  <c r="G101" i="2" a="1"/>
  <c r="G101" i="2"/>
  <c r="J100" i="2"/>
  <c r="I100" i="2" a="1"/>
  <c r="I100" i="2" s="1"/>
  <c r="H100" i="2" a="1"/>
  <c r="H100" i="2" s="1"/>
  <c r="G100" i="2" a="1"/>
  <c r="G100" i="2"/>
  <c r="J99" i="2"/>
  <c r="I99" i="2" a="1"/>
  <c r="I99" i="2" s="1"/>
  <c r="H99" i="2" a="1"/>
  <c r="H99" i="2"/>
  <c r="G99" i="2" a="1"/>
  <c r="G99" i="2" s="1"/>
  <c r="J98" i="2"/>
  <c r="I98" i="2" a="1"/>
  <c r="I98" i="2" s="1"/>
  <c r="H98" i="2" a="1"/>
  <c r="H98" i="2"/>
  <c r="G98" i="2" a="1"/>
  <c r="G98" i="2"/>
  <c r="J97" i="2"/>
  <c r="I97" i="2" a="1"/>
  <c r="I97" i="2"/>
  <c r="H97" i="2" a="1"/>
  <c r="H97" i="2" s="1"/>
  <c r="G97" i="2" a="1"/>
  <c r="G97" i="2"/>
  <c r="J96" i="2"/>
  <c r="I96" i="2" a="1"/>
  <c r="I96" i="2"/>
  <c r="H96" i="2" a="1"/>
  <c r="H96" i="2"/>
  <c r="G96" i="2" a="1"/>
  <c r="G96" i="2"/>
  <c r="J95" i="2"/>
  <c r="I95" i="2" a="1"/>
  <c r="I95" i="2" s="1"/>
  <c r="H95" i="2" a="1"/>
  <c r="H95" i="2"/>
  <c r="G95" i="2" a="1"/>
  <c r="G95" i="2" s="1"/>
  <c r="J94" i="2"/>
  <c r="I94" i="2" a="1"/>
  <c r="I94" i="2"/>
  <c r="H94" i="2" a="1"/>
  <c r="H94" i="2"/>
  <c r="G94" i="2" a="1"/>
  <c r="G94" i="2" s="1"/>
  <c r="J93" i="2"/>
  <c r="I93" i="2" a="1"/>
  <c r="I93" i="2"/>
  <c r="H93" i="2" a="1"/>
  <c r="H93" i="2" s="1"/>
  <c r="G93" i="2" a="1"/>
  <c r="G93" i="2"/>
  <c r="J92" i="2"/>
  <c r="I92" i="2" a="1"/>
  <c r="I92" i="2"/>
  <c r="H92" i="2" a="1"/>
  <c r="H92" i="2" s="1"/>
  <c r="G92" i="2" a="1"/>
  <c r="G92" i="2"/>
  <c r="J91" i="2"/>
  <c r="I91" i="2" a="1"/>
  <c r="I91" i="2" s="1"/>
  <c r="H91" i="2" a="1"/>
  <c r="H91" i="2"/>
  <c r="G91" i="2" a="1"/>
  <c r="G91" i="2" s="1"/>
  <c r="J90" i="2"/>
  <c r="I90" i="2" a="1"/>
  <c r="I90" i="2" s="1"/>
  <c r="H90" i="2" a="1"/>
  <c r="H90" i="2"/>
  <c r="G90" i="2" a="1"/>
  <c r="G90" i="2" s="1"/>
  <c r="J89" i="2"/>
  <c r="I89" i="2" a="1"/>
  <c r="I89" i="2"/>
  <c r="H89" i="2" a="1"/>
  <c r="H89" i="2" s="1"/>
  <c r="G89" i="2" a="1"/>
  <c r="G89" i="2"/>
  <c r="J88" i="2"/>
  <c r="I88" i="2" a="1"/>
  <c r="I88" i="2" s="1"/>
  <c r="H88" i="2" a="1"/>
  <c r="H88" i="2" s="1"/>
  <c r="G88" i="2" a="1"/>
  <c r="G88" i="2"/>
  <c r="J87" i="2"/>
  <c r="I87" i="2" a="1"/>
  <c r="I87" i="2" s="1"/>
  <c r="H87" i="2" a="1"/>
  <c r="H87" i="2"/>
  <c r="G87" i="2" a="1"/>
  <c r="G87" i="2" s="1"/>
  <c r="J86" i="2"/>
  <c r="I86" i="2" a="1"/>
  <c r="I86" i="2" s="1"/>
  <c r="H86" i="2" a="1"/>
  <c r="H86" i="2"/>
  <c r="G86" i="2" a="1"/>
  <c r="G86" i="2"/>
  <c r="J85" i="2"/>
  <c r="I85" i="2" a="1"/>
  <c r="I85" i="2"/>
  <c r="H85" i="2" a="1"/>
  <c r="H85" i="2" s="1"/>
  <c r="G85" i="2" a="1"/>
  <c r="G85" i="2"/>
  <c r="J84" i="2"/>
  <c r="I84" i="2" a="1"/>
  <c r="I84" i="2"/>
  <c r="H84" i="2" a="1"/>
  <c r="H84" i="2"/>
  <c r="G84" i="2" a="1"/>
  <c r="G84" i="2"/>
  <c r="J83" i="2"/>
  <c r="I83" i="2" a="1"/>
  <c r="I83" i="2" s="1"/>
  <c r="H83" i="2" a="1"/>
  <c r="H83" i="2"/>
  <c r="G83" i="2" a="1"/>
  <c r="G83" i="2" s="1"/>
  <c r="J82" i="2"/>
  <c r="I82" i="2" a="1"/>
  <c r="I82" i="2"/>
  <c r="H82" i="2" a="1"/>
  <c r="H82" i="2"/>
  <c r="G82" i="2" a="1"/>
  <c r="G82" i="2"/>
  <c r="J81" i="2"/>
  <c r="I81" i="2" a="1"/>
  <c r="I81" i="2"/>
  <c r="H81" i="2" a="1"/>
  <c r="H81" i="2" s="1"/>
  <c r="G81" i="2" a="1"/>
  <c r="G81" i="2"/>
  <c r="J80" i="2"/>
  <c r="I80" i="2" a="1"/>
  <c r="I80" i="2"/>
  <c r="H80" i="2" a="1"/>
  <c r="H80" i="2" s="1"/>
  <c r="G80" i="2" a="1"/>
  <c r="G80" i="2"/>
  <c r="J79" i="2"/>
  <c r="I79" i="2" a="1"/>
  <c r="I79" i="2" s="1"/>
  <c r="H79" i="2" a="1"/>
  <c r="H79" i="2"/>
  <c r="G79" i="2" a="1"/>
  <c r="G79" i="2" s="1"/>
  <c r="J78" i="2"/>
  <c r="I78" i="2" a="1"/>
  <c r="I78" i="2" s="1"/>
  <c r="H78" i="2" a="1"/>
  <c r="H78" i="2"/>
  <c r="G78" i="2" a="1"/>
  <c r="G78" i="2" s="1"/>
  <c r="J77" i="2"/>
  <c r="I77" i="2" a="1"/>
  <c r="I77" i="2"/>
  <c r="H77" i="2" a="1"/>
  <c r="H77" i="2" s="1"/>
  <c r="G77" i="2" a="1"/>
  <c r="G77" i="2"/>
  <c r="J76" i="2"/>
  <c r="I76" i="2" a="1"/>
  <c r="I76" i="2"/>
  <c r="H76" i="2" a="1"/>
  <c r="H76" i="2" s="1"/>
  <c r="G76" i="2" a="1"/>
  <c r="G76" i="2"/>
  <c r="J75" i="2"/>
  <c r="I75" i="2" a="1"/>
  <c r="I75" i="2" s="1"/>
  <c r="H75" i="2" a="1"/>
  <c r="H75" i="2"/>
  <c r="G75" i="2" a="1"/>
  <c r="G75" i="2" s="1"/>
  <c r="J74" i="2"/>
  <c r="I74" i="2" a="1"/>
  <c r="I74" i="2" s="1"/>
  <c r="H74" i="2" a="1"/>
  <c r="H74" i="2"/>
  <c r="G74" i="2" a="1"/>
  <c r="G74" i="2"/>
  <c r="J73" i="2"/>
  <c r="I73" i="2" a="1"/>
  <c r="I73" i="2"/>
  <c r="H73" i="2" a="1"/>
  <c r="H73" i="2" s="1"/>
  <c r="G73" i="2" a="1"/>
  <c r="G73" i="2"/>
  <c r="J72" i="2"/>
  <c r="I72" i="2" a="1"/>
  <c r="I72" i="2"/>
  <c r="H72" i="2" a="1"/>
  <c r="H72" i="2"/>
  <c r="G72" i="2" a="1"/>
  <c r="G72" i="2"/>
  <c r="J71" i="2"/>
  <c r="I71" i="2" a="1"/>
  <c r="I71" i="2" s="1"/>
  <c r="H71" i="2" a="1"/>
  <c r="H71" i="2"/>
  <c r="G71" i="2" a="1"/>
  <c r="G71" i="2" s="1"/>
  <c r="J70" i="2"/>
  <c r="I70" i="2" a="1"/>
  <c r="I70" i="2"/>
  <c r="H70" i="2" a="1"/>
  <c r="H70" i="2"/>
  <c r="G70" i="2" a="1"/>
  <c r="G70" i="2" s="1"/>
  <c r="J69" i="2"/>
  <c r="I69" i="2" a="1"/>
  <c r="I69" i="2"/>
  <c r="H69" i="2" a="1"/>
  <c r="H69" i="2" s="1"/>
  <c r="G69" i="2" a="1"/>
  <c r="G69" i="2"/>
  <c r="J68" i="2"/>
  <c r="I68" i="2" a="1"/>
  <c r="I68" i="2"/>
  <c r="H68" i="2" a="1"/>
  <c r="H68" i="2" s="1"/>
  <c r="G68" i="2" a="1"/>
  <c r="G68" i="2"/>
  <c r="J67" i="2"/>
  <c r="I67" i="2" a="1"/>
  <c r="I67" i="2" s="1"/>
  <c r="H67" i="2" a="1"/>
  <c r="H67" i="2"/>
  <c r="G67" i="2" a="1"/>
  <c r="G67" i="2" s="1"/>
  <c r="J66" i="2"/>
  <c r="I66" i="2" a="1"/>
  <c r="I66" i="2" s="1"/>
  <c r="H66" i="2" a="1"/>
  <c r="H66" i="2"/>
  <c r="G66" i="2" a="1"/>
  <c r="G66" i="2" s="1"/>
  <c r="J65" i="2"/>
  <c r="I65" i="2" a="1"/>
  <c r="I65" i="2"/>
  <c r="H65" i="2" a="1"/>
  <c r="H65" i="2" s="1"/>
  <c r="G65" i="2" a="1"/>
  <c r="G65" i="2"/>
  <c r="J64" i="2"/>
  <c r="I64" i="2" a="1"/>
  <c r="I64" i="2"/>
  <c r="H64" i="2" a="1"/>
  <c r="H64" i="2" s="1"/>
  <c r="G64" i="2" a="1"/>
  <c r="G64" i="2"/>
  <c r="J63" i="2"/>
  <c r="I63" i="2" a="1"/>
  <c r="I63" i="2" s="1"/>
  <c r="H63" i="2" a="1"/>
  <c r="H63" i="2"/>
  <c r="G63" i="2" a="1"/>
  <c r="G63" i="2" s="1"/>
  <c r="J62" i="2"/>
  <c r="I62" i="2" a="1"/>
  <c r="I62" i="2" s="1"/>
  <c r="H62" i="2" a="1"/>
  <c r="H62" i="2"/>
  <c r="G62" i="2" a="1"/>
  <c r="G62" i="2"/>
  <c r="J61" i="2"/>
  <c r="I61" i="2" a="1"/>
  <c r="I61" i="2"/>
  <c r="H61" i="2" a="1"/>
  <c r="H61" i="2" s="1"/>
  <c r="G61" i="2" a="1"/>
  <c r="G61" i="2"/>
  <c r="J60" i="2"/>
  <c r="I60" i="2" a="1"/>
  <c r="I60" i="2"/>
  <c r="H60" i="2" a="1"/>
  <c r="H60" i="2"/>
  <c r="G60" i="2" a="1"/>
  <c r="G60" i="2"/>
  <c r="J59" i="2"/>
  <c r="I59" i="2" a="1"/>
  <c r="I59" i="2" s="1"/>
  <c r="H59" i="2" a="1"/>
  <c r="H59" i="2"/>
  <c r="G59" i="2" a="1"/>
  <c r="G59" i="2" s="1"/>
  <c r="J58" i="2"/>
  <c r="I58" i="2" a="1"/>
  <c r="I58" i="2"/>
  <c r="H58" i="2" a="1"/>
  <c r="H58" i="2"/>
  <c r="G58" i="2" a="1"/>
  <c r="G58" i="2" s="1"/>
  <c r="J57" i="2"/>
  <c r="I57" i="2" a="1"/>
  <c r="I57" i="2"/>
  <c r="H57" i="2" a="1"/>
  <c r="H57" i="2" s="1"/>
  <c r="G57" i="2" a="1"/>
  <c r="G57" i="2"/>
  <c r="J56" i="2"/>
  <c r="I56" i="2" a="1"/>
  <c r="I56" i="2"/>
  <c r="H56" i="2" a="1"/>
  <c r="H56" i="2" s="1"/>
  <c r="G56" i="2" a="1"/>
  <c r="G56" i="2"/>
  <c r="J55" i="2"/>
  <c r="I55" i="2" a="1"/>
  <c r="I55" i="2" s="1"/>
  <c r="H55" i="2" a="1"/>
  <c r="H55" i="2"/>
  <c r="G55" i="2" a="1"/>
  <c r="G55" i="2" s="1"/>
  <c r="J54" i="2"/>
  <c r="I54" i="2" a="1"/>
  <c r="I54" i="2" s="1"/>
  <c r="H54" i="2" a="1"/>
  <c r="H54" i="2"/>
  <c r="G54" i="2" a="1"/>
  <c r="G54" i="2" s="1"/>
  <c r="J53" i="2"/>
  <c r="I53" i="2" a="1"/>
  <c r="I53" i="2"/>
  <c r="H53" i="2" a="1"/>
  <c r="H53" i="2" s="1"/>
  <c r="G53" i="2" a="1"/>
  <c r="G53" i="2"/>
  <c r="J52" i="2"/>
  <c r="I52" i="2" a="1"/>
  <c r="I52" i="2"/>
  <c r="H52" i="2" a="1"/>
  <c r="H52" i="2" s="1"/>
  <c r="G52" i="2" a="1"/>
  <c r="G52" i="2"/>
  <c r="J51" i="2"/>
  <c r="I51" i="2" a="1"/>
  <c r="I51" i="2" s="1"/>
  <c r="H51" i="2" a="1"/>
  <c r="H51" i="2"/>
  <c r="G51" i="2" a="1"/>
  <c r="G51" i="2" s="1"/>
  <c r="J50" i="2"/>
  <c r="I50" i="2" a="1"/>
  <c r="I50" i="2" s="1"/>
  <c r="H50" i="2" a="1"/>
  <c r="H50" i="2"/>
  <c r="G50" i="2" a="1"/>
  <c r="G50" i="2"/>
  <c r="J49" i="2"/>
  <c r="I49" i="2" a="1"/>
  <c r="I49" i="2"/>
  <c r="H49" i="2" a="1"/>
  <c r="H49" i="2" s="1"/>
  <c r="G49" i="2" a="1"/>
  <c r="G49" i="2"/>
  <c r="J48" i="2"/>
  <c r="I48" i="2" a="1"/>
  <c r="I48" i="2"/>
  <c r="H48" i="2" a="1"/>
  <c r="H48" i="2"/>
  <c r="G48" i="2" a="1"/>
  <c r="G48" i="2"/>
  <c r="J47" i="2"/>
  <c r="I47" i="2" a="1"/>
  <c r="I47" i="2" s="1"/>
  <c r="H47" i="2" a="1"/>
  <c r="H47" i="2"/>
  <c r="G47" i="2" a="1"/>
  <c r="G47" i="2" s="1"/>
  <c r="J46" i="2"/>
  <c r="I46" i="2" a="1"/>
  <c r="I46" i="2"/>
  <c r="H46" i="2" a="1"/>
  <c r="H46" i="2"/>
  <c r="G46" i="2" a="1"/>
  <c r="G46" i="2"/>
  <c r="J45" i="2"/>
  <c r="I45" i="2" a="1"/>
  <c r="I45" i="2"/>
  <c r="H45" i="2" a="1"/>
  <c r="H45" i="2" s="1"/>
  <c r="G45" i="2" a="1"/>
  <c r="G45" i="2"/>
  <c r="J44" i="2"/>
  <c r="I44" i="2" a="1"/>
  <c r="I44" i="2"/>
  <c r="H44" i="2" a="1"/>
  <c r="H44" i="2" s="1"/>
  <c r="G44" i="2" a="1"/>
  <c r="G44" i="2"/>
  <c r="J43" i="2"/>
  <c r="I43" i="2" a="1"/>
  <c r="I43" i="2" s="1"/>
  <c r="H43" i="2" a="1"/>
  <c r="H43" i="2"/>
  <c r="G43" i="2" a="1"/>
  <c r="G43" i="2" s="1"/>
  <c r="J42" i="2"/>
  <c r="I42" i="2" a="1"/>
  <c r="I42" i="2" s="1"/>
  <c r="H42" i="2" a="1"/>
  <c r="H42" i="2"/>
  <c r="G42" i="2" a="1"/>
  <c r="G42" i="2" s="1"/>
  <c r="J41" i="2"/>
  <c r="I41" i="2" a="1"/>
  <c r="I41" i="2"/>
  <c r="H41" i="2" a="1"/>
  <c r="H41" i="2" s="1"/>
  <c r="G41" i="2" a="1"/>
  <c r="G41" i="2"/>
  <c r="J40" i="2"/>
  <c r="I40" i="2" a="1"/>
  <c r="I40" i="2"/>
  <c r="H40" i="2" a="1"/>
  <c r="H40" i="2" s="1"/>
  <c r="G40" i="2" a="1"/>
  <c r="G40" i="2"/>
  <c r="J39" i="2"/>
  <c r="I39" i="2" a="1"/>
  <c r="I39" i="2" s="1"/>
  <c r="H39" i="2" a="1"/>
  <c r="H39" i="2"/>
  <c r="G39" i="2" a="1"/>
  <c r="G39" i="2" s="1"/>
  <c r="J38" i="2"/>
  <c r="I38" i="2" a="1"/>
  <c r="I38" i="2" s="1"/>
  <c r="H38" i="2" a="1"/>
  <c r="H38" i="2"/>
  <c r="G38" i="2" a="1"/>
  <c r="G38" i="2"/>
  <c r="J37" i="2"/>
  <c r="I37" i="2" a="1"/>
  <c r="I37" i="2"/>
  <c r="H37" i="2" a="1"/>
  <c r="H37" i="2" s="1"/>
  <c r="G37" i="2" a="1"/>
  <c r="G37" i="2"/>
  <c r="J36" i="2"/>
  <c r="I36" i="2" a="1"/>
  <c r="I36" i="2"/>
  <c r="H36" i="2" a="1"/>
  <c r="H36" i="2"/>
  <c r="G36" i="2" a="1"/>
  <c r="G36" i="2"/>
  <c r="J35" i="2"/>
  <c r="I35" i="2" a="1"/>
  <c r="I35" i="2" s="1"/>
  <c r="H35" i="2" a="1"/>
  <c r="H35" i="2"/>
  <c r="G35" i="2" a="1"/>
  <c r="G35" i="2" s="1"/>
  <c r="J34" i="2"/>
  <c r="I34" i="2" a="1"/>
  <c r="I34" i="2" s="1"/>
  <c r="H34" i="2" a="1"/>
  <c r="H34" i="2"/>
  <c r="G34" i="2" a="1"/>
  <c r="G34" i="2"/>
  <c r="J33" i="2"/>
  <c r="I33" i="2" a="1"/>
  <c r="I33" i="2"/>
  <c r="H33" i="2" a="1"/>
  <c r="H33" i="2" s="1"/>
  <c r="G33" i="2" a="1"/>
  <c r="G33" i="2"/>
  <c r="J32" i="2"/>
  <c r="I32" i="2" a="1"/>
  <c r="I32" i="2"/>
  <c r="H32" i="2" a="1"/>
  <c r="H32" i="2" s="1"/>
  <c r="G32" i="2" a="1"/>
  <c r="G32" i="2"/>
  <c r="J31" i="2"/>
  <c r="I31" i="2" a="1"/>
  <c r="I31" i="2" s="1"/>
  <c r="H31" i="2" a="1"/>
  <c r="H31" i="2"/>
  <c r="G31" i="2" a="1"/>
  <c r="G31" i="2" s="1"/>
  <c r="J30" i="2"/>
  <c r="I30" i="2" a="1"/>
  <c r="I30" i="2" s="1"/>
  <c r="H30" i="2" a="1"/>
  <c r="H30" i="2"/>
  <c r="G30" i="2" a="1"/>
  <c r="G30" i="2" s="1"/>
  <c r="J29" i="2"/>
  <c r="I29" i="2" a="1"/>
  <c r="I29" i="2"/>
  <c r="H29" i="2" a="1"/>
  <c r="H29" i="2" s="1"/>
  <c r="G29" i="2" a="1"/>
  <c r="G29" i="2"/>
  <c r="J28" i="2"/>
  <c r="I28" i="2" a="1"/>
  <c r="I28" i="2"/>
  <c r="H28" i="2" a="1"/>
  <c r="H28" i="2" s="1"/>
  <c r="G28" i="2" a="1"/>
  <c r="G28" i="2"/>
  <c r="J27" i="2"/>
  <c r="I27" i="2" a="1"/>
  <c r="I27" i="2" s="1"/>
  <c r="H27" i="2" a="1"/>
  <c r="H27" i="2"/>
  <c r="G27" i="2" a="1"/>
  <c r="G27" i="2" s="1"/>
  <c r="J26" i="2"/>
  <c r="I26" i="2" a="1"/>
  <c r="I26" i="2" s="1"/>
  <c r="H26" i="2" a="1"/>
  <c r="H26" i="2"/>
  <c r="G26" i="2" a="1"/>
  <c r="G26" i="2" s="1"/>
  <c r="J25" i="2"/>
  <c r="I25" i="2" a="1"/>
  <c r="I25" i="2"/>
  <c r="H25" i="2" a="1"/>
  <c r="H25" i="2" s="1"/>
  <c r="G25" i="2" a="1"/>
  <c r="G25" i="2"/>
  <c r="J24" i="2"/>
  <c r="I24" i="2" a="1"/>
  <c r="I24" i="2"/>
  <c r="H24" i="2" a="1"/>
  <c r="H24" i="2"/>
  <c r="G24" i="2" a="1"/>
  <c r="G24" i="2"/>
  <c r="J23" i="2"/>
  <c r="I23" i="2" a="1"/>
  <c r="I23" i="2" s="1"/>
  <c r="H23" i="2" a="1"/>
  <c r="H23" i="2"/>
  <c r="G23" i="2" a="1"/>
  <c r="G23" i="2" s="1"/>
  <c r="J22" i="2"/>
  <c r="I22" i="2" a="1"/>
  <c r="I22" i="2" s="1"/>
  <c r="H22" i="2" a="1"/>
  <c r="H22" i="2"/>
  <c r="G22" i="2" a="1"/>
  <c r="G22" i="2"/>
  <c r="J21" i="2"/>
  <c r="I21" i="2" a="1"/>
  <c r="I21" i="2"/>
  <c r="H21" i="2" a="1"/>
  <c r="H21" i="2" s="1"/>
  <c r="G21" i="2" a="1"/>
  <c r="G21" i="2"/>
  <c r="J20" i="2"/>
  <c r="I20" i="2" a="1"/>
  <c r="I20" i="2"/>
  <c r="H20" i="2" a="1"/>
  <c r="H20" i="2" s="1"/>
  <c r="G20" i="2" a="1"/>
  <c r="G20" i="2"/>
  <c r="J19" i="2"/>
  <c r="I19" i="2" a="1"/>
  <c r="I19" i="2" s="1"/>
  <c r="H19" i="2" a="1"/>
  <c r="H19" i="2"/>
  <c r="G19" i="2" a="1"/>
  <c r="G19" i="2" s="1"/>
  <c r="J18" i="2"/>
  <c r="I18" i="2" a="1"/>
  <c r="I18" i="2" s="1"/>
  <c r="H18" i="2" a="1"/>
  <c r="H18" i="2"/>
  <c r="G18" i="2" a="1"/>
  <c r="G18" i="2" s="1"/>
  <c r="J17" i="2"/>
  <c r="I17" i="2" a="1"/>
  <c r="I17" i="2"/>
  <c r="H17" i="2" a="1"/>
  <c r="H17" i="2" s="1"/>
  <c r="G17" i="2" a="1"/>
  <c r="G17" i="2"/>
  <c r="J16" i="2"/>
  <c r="I16" i="2" a="1"/>
  <c r="I16" i="2"/>
  <c r="H16" i="2" a="1"/>
  <c r="H16" i="2" s="1"/>
  <c r="G16" i="2" a="1"/>
  <c r="G16" i="2"/>
  <c r="J15" i="2"/>
  <c r="I15" i="2" a="1"/>
  <c r="I15" i="2" s="1"/>
  <c r="H15" i="2" a="1"/>
  <c r="H15" i="2" s="1"/>
  <c r="G15" i="2" a="1"/>
  <c r="G15" i="2" s="1"/>
  <c r="J14" i="2"/>
  <c r="I14" i="2" a="1"/>
  <c r="I14" i="2" s="1"/>
  <c r="H14" i="2" a="1"/>
  <c r="H14" i="2"/>
  <c r="G14" i="2" a="1"/>
  <c r="G14" i="2" s="1"/>
  <c r="M13" i="2"/>
  <c r="J13" i="2"/>
  <c r="I13" i="2" a="1"/>
  <c r="I13" i="2" s="1"/>
  <c r="H13" i="2" a="1"/>
  <c r="H13" i="2"/>
  <c r="G13" i="2" a="1"/>
  <c r="G13" i="2" s="1"/>
  <c r="J12" i="2"/>
  <c r="I12" i="2" a="1"/>
  <c r="I12" i="2"/>
  <c r="H12" i="2" a="1"/>
  <c r="H12" i="2" s="1"/>
  <c r="G12" i="2" a="1"/>
  <c r="G12" i="2" s="1"/>
  <c r="J11" i="2"/>
  <c r="I11" i="2" a="1"/>
  <c r="I11" i="2"/>
  <c r="H11" i="2" a="1"/>
  <c r="H11" i="2" s="1"/>
  <c r="G11" i="2" a="1"/>
  <c r="G11" i="2"/>
  <c r="J10" i="2"/>
  <c r="I10" i="2" a="1"/>
  <c r="I10" i="2" s="1"/>
  <c r="H10" i="2" a="1"/>
  <c r="H10" i="2"/>
  <c r="G10" i="2" a="1"/>
  <c r="G10" i="2" s="1"/>
  <c r="J9" i="2"/>
  <c r="I9" i="2" a="1"/>
  <c r="I9" i="2" s="1"/>
  <c r="H9" i="2" a="1"/>
  <c r="H9" i="2"/>
  <c r="G9" i="2" a="1"/>
  <c r="G9" i="2"/>
  <c r="J8" i="2"/>
  <c r="I8" i="2" a="1"/>
  <c r="I8" i="2" s="1"/>
  <c r="H8" i="2" a="1"/>
  <c r="H8" i="2" s="1"/>
  <c r="G8" i="2" a="1"/>
  <c r="G8" i="2"/>
  <c r="J7" i="2"/>
  <c r="I7" i="2" a="1"/>
  <c r="I7" i="2"/>
  <c r="H7" i="2" a="1"/>
  <c r="H7" i="2" s="1"/>
  <c r="G7" i="2" a="1"/>
  <c r="G7" i="2"/>
  <c r="J6" i="2"/>
  <c r="I6" i="2" a="1"/>
  <c r="I6" i="2" s="1"/>
  <c r="H6" i="2" a="1"/>
  <c r="H6" i="2"/>
  <c r="G6" i="2" a="1"/>
  <c r="G6" i="2" s="1"/>
  <c r="J5" i="2"/>
  <c r="I5" i="2" a="1"/>
  <c r="I5" i="2"/>
  <c r="H5" i="2" a="1"/>
  <c r="H5" i="2"/>
  <c r="G5" i="2" a="1"/>
  <c r="G5" i="2" s="1"/>
  <c r="J4" i="2"/>
  <c r="I4" i="2" a="1"/>
  <c r="I4" i="2"/>
  <c r="H4" i="2" a="1"/>
  <c r="H4" i="2" s="1"/>
  <c r="G4" i="2" a="1"/>
  <c r="G4" i="2"/>
  <c r="J3" i="2"/>
  <c r="I3" i="2" a="1"/>
  <c r="I3" i="2" s="1"/>
  <c r="H3" i="2" a="1"/>
  <c r="H3" i="2" s="1"/>
  <c r="G3" i="2" a="1"/>
  <c r="G3" i="2"/>
  <c r="J2" i="2"/>
  <c r="I2" i="2" a="1"/>
  <c r="I2" i="2" s="1"/>
  <c r="H2" i="2" a="1"/>
  <c r="H2" i="2" s="1"/>
  <c r="G2" i="2" a="1"/>
  <c r="G2" i="2" s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G2" i="1"/>
  <c r="F2" i="1"/>
  <c r="E2" i="1"/>
  <c r="D2" i="1"/>
  <c r="C2" i="1"/>
  <c r="B2" i="1" a="1"/>
  <c r="B2" i="1"/>
  <c r="A15" i="1"/>
  <c r="A4" i="1"/>
  <c r="A13" i="1"/>
  <c r="A6" i="1"/>
  <c r="A21" i="1"/>
  <c r="Q5" i="1"/>
  <c r="A18" i="1"/>
  <c r="A17" i="1"/>
  <c r="Q8" i="1"/>
  <c r="A11" i="1"/>
  <c r="Q3" i="1"/>
  <c r="A20" i="1"/>
  <c r="A16" i="1"/>
  <c r="A7" i="1"/>
  <c r="Q4" i="1"/>
  <c r="A10" i="1"/>
  <c r="Q6" i="1"/>
  <c r="A19" i="1"/>
  <c r="A12" i="1"/>
  <c r="Q7" i="1"/>
  <c r="A9" i="1"/>
  <c r="A5" i="1"/>
  <c r="A8" i="1"/>
  <c r="A14" i="1"/>
  <c r="L15" i="1" l="1"/>
  <c r="F15" i="1"/>
  <c r="E15" i="1"/>
  <c r="D15" i="1"/>
  <c r="C15" i="1"/>
  <c r="B15" i="1"/>
  <c r="J15" i="1"/>
  <c r="G15" i="1"/>
  <c r="C8" i="1"/>
  <c r="G8" i="1"/>
  <c r="J8" i="1"/>
  <c r="L8" i="1"/>
  <c r="F8" i="1"/>
  <c r="E8" i="1"/>
  <c r="D8" i="1"/>
  <c r="B8" i="1"/>
  <c r="L9" i="1"/>
  <c r="D9" i="1"/>
  <c r="J9" i="1"/>
  <c r="F9" i="1"/>
  <c r="E9" i="1"/>
  <c r="C9" i="1"/>
  <c r="B9" i="1"/>
  <c r="G9" i="1"/>
  <c r="F10" i="1"/>
  <c r="J10" i="1"/>
  <c r="G10" i="1"/>
  <c r="L10" i="1"/>
  <c r="E10" i="1"/>
  <c r="D10" i="1"/>
  <c r="C10" i="1"/>
  <c r="B10" i="1"/>
  <c r="L19" i="1"/>
  <c r="D19" i="1"/>
  <c r="C19" i="1"/>
  <c r="B19" i="1"/>
  <c r="G19" i="1"/>
  <c r="J19" i="1"/>
  <c r="F19" i="1"/>
  <c r="E19" i="1"/>
  <c r="D17" i="1"/>
  <c r="G17" i="1"/>
  <c r="J17" i="1"/>
  <c r="C17" i="1"/>
  <c r="B17" i="1"/>
  <c r="E17" i="1"/>
  <c r="F17" i="1"/>
  <c r="L17" i="1"/>
  <c r="C4" i="1"/>
  <c r="D4" i="1"/>
  <c r="B4" i="1"/>
  <c r="J4" i="1"/>
  <c r="L4" i="1"/>
  <c r="G4" i="1"/>
  <c r="F4" i="1"/>
  <c r="E4" i="1"/>
  <c r="L5" i="1"/>
  <c r="C5" i="1"/>
  <c r="B5" i="1"/>
  <c r="G5" i="1"/>
  <c r="J5" i="1"/>
  <c r="F5" i="1"/>
  <c r="E5" i="1"/>
  <c r="D5" i="1"/>
  <c r="L13" i="1"/>
  <c r="D13" i="1"/>
  <c r="C13" i="1"/>
  <c r="E13" i="1"/>
  <c r="B13" i="1"/>
  <c r="J13" i="1"/>
  <c r="G13" i="1"/>
  <c r="F13" i="1"/>
  <c r="F16" i="1"/>
  <c r="J16" i="1"/>
  <c r="G16" i="1"/>
  <c r="B16" i="1"/>
  <c r="E16" i="1"/>
  <c r="D16" i="1"/>
  <c r="C16" i="1"/>
  <c r="L16" i="1"/>
  <c r="B18" i="1"/>
  <c r="F18" i="1"/>
  <c r="E18" i="1"/>
  <c r="L18" i="1"/>
  <c r="C18" i="1"/>
  <c r="J18" i="1"/>
  <c r="D18" i="1"/>
  <c r="G18" i="1"/>
  <c r="E6" i="1"/>
  <c r="B6" i="1"/>
  <c r="J6" i="1"/>
  <c r="L6" i="1"/>
  <c r="G6" i="1"/>
  <c r="F6" i="1"/>
  <c r="D6" i="1"/>
  <c r="C6" i="1"/>
  <c r="B12" i="1"/>
  <c r="F12" i="1"/>
  <c r="E12" i="1"/>
  <c r="C12" i="1"/>
  <c r="L12" i="1"/>
  <c r="J12" i="1"/>
  <c r="G12" i="1"/>
  <c r="D12" i="1"/>
  <c r="B7" i="1"/>
  <c r="F7" i="1"/>
  <c r="G7" i="1"/>
  <c r="J7" i="1"/>
  <c r="L7" i="1"/>
  <c r="E7" i="1"/>
  <c r="D7" i="1"/>
  <c r="C7" i="1"/>
  <c r="D11" i="1"/>
  <c r="G11" i="1"/>
  <c r="L11" i="1"/>
  <c r="J11" i="1"/>
  <c r="F11" i="1"/>
  <c r="E11" i="1"/>
  <c r="C11" i="1"/>
  <c r="B11" i="1"/>
  <c r="L21" i="1"/>
  <c r="G21" i="1"/>
  <c r="E21" i="1"/>
  <c r="J21" i="1"/>
  <c r="F21" i="1"/>
  <c r="D21" i="1"/>
  <c r="C21" i="1"/>
  <c r="B21" i="1"/>
  <c r="J14" i="1"/>
  <c r="B14" i="1"/>
  <c r="F14" i="1"/>
  <c r="E14" i="1"/>
  <c r="D14" i="1"/>
  <c r="C14" i="1"/>
  <c r="L14" i="1"/>
  <c r="G14" i="1"/>
  <c r="J20" i="1"/>
  <c r="B20" i="1"/>
  <c r="F20" i="1"/>
  <c r="E20" i="1"/>
  <c r="G20" i="1"/>
  <c r="L20" i="1"/>
  <c r="D20" i="1"/>
  <c r="C20" i="1"/>
  <c r="H21" i="1" l="1"/>
  <c r="H15" i="1"/>
  <c r="H11" i="1"/>
  <c r="H19" i="1"/>
  <c r="H5" i="1"/>
  <c r="H9" i="1"/>
  <c r="H14" i="1"/>
  <c r="H7" i="1"/>
  <c r="H18" i="1"/>
  <c r="H13" i="1"/>
  <c r="H17" i="1"/>
  <c r="K21" i="1"/>
  <c r="M21" i="1"/>
  <c r="E22" i="1"/>
  <c r="H10" i="1"/>
  <c r="F22" i="1"/>
  <c r="H20" i="1"/>
  <c r="H6" i="1"/>
  <c r="G22" i="1"/>
  <c r="K15" i="1"/>
  <c r="M15" i="1"/>
  <c r="L22" i="1"/>
  <c r="H16" i="1"/>
  <c r="J22" i="1"/>
  <c r="H8" i="1"/>
  <c r="B22" i="1"/>
  <c r="H4" i="1"/>
  <c r="D22" i="1"/>
  <c r="H12" i="1"/>
  <c r="C22" i="1"/>
  <c r="M16" i="1" l="1"/>
  <c r="K16" i="1"/>
  <c r="K17" i="1"/>
  <c r="M17" i="1"/>
  <c r="K7" i="1"/>
  <c r="M7" i="1"/>
  <c r="I7" i="1"/>
  <c r="M13" i="1"/>
  <c r="K13" i="1"/>
  <c r="I13" i="1"/>
  <c r="M14" i="1"/>
  <c r="K14" i="1"/>
  <c r="M6" i="1"/>
  <c r="K6" i="1"/>
  <c r="K18" i="1"/>
  <c r="M18" i="1"/>
  <c r="K12" i="1"/>
  <c r="M12" i="1"/>
  <c r="I12" i="1"/>
  <c r="M20" i="1"/>
  <c r="K20" i="1"/>
  <c r="M9" i="1"/>
  <c r="K9" i="1"/>
  <c r="K4" i="1"/>
  <c r="H22" i="1"/>
  <c r="M4" i="1"/>
  <c r="I4" i="1"/>
  <c r="K5" i="1"/>
  <c r="M5" i="1"/>
  <c r="K10" i="1"/>
  <c r="M10" i="1"/>
  <c r="M19" i="1"/>
  <c r="K19" i="1"/>
  <c r="K8" i="1"/>
  <c r="M8" i="1"/>
  <c r="I8" i="1"/>
  <c r="K11" i="1"/>
  <c r="M11" i="1"/>
  <c r="I21" i="1" l="1"/>
  <c r="I15" i="1"/>
  <c r="I17" i="1"/>
  <c r="I18" i="1"/>
  <c r="I14" i="1"/>
  <c r="I9" i="1"/>
  <c r="I19" i="1"/>
  <c r="I6" i="1"/>
  <c r="I20" i="1"/>
  <c r="I10" i="1"/>
  <c r="I11" i="1"/>
  <c r="I5" i="1"/>
  <c r="I16" i="1"/>
</calcChain>
</file>

<file path=xl/sharedStrings.xml><?xml version="1.0" encoding="utf-8"?>
<sst xmlns="http://schemas.openxmlformats.org/spreadsheetml/2006/main" count="1032" uniqueCount="37">
  <si>
    <t>Территория
Номер недели</t>
  </si>
  <si>
    <t>Сумма товарооборота</t>
  </si>
  <si>
    <t>Доля товарооборота</t>
  </si>
  <si>
    <t>Сумма товарооборота
 в себестоимости</t>
  </si>
  <si>
    <t>Наценка в %</t>
  </si>
  <si>
    <t>Сумма потерь
 в руб.</t>
  </si>
  <si>
    <t>Доходность 
в %</t>
  </si>
  <si>
    <t>Последняя неделя</t>
  </si>
  <si>
    <t>Итого:</t>
  </si>
  <si>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</si>
  <si>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</si>
  <si>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</si>
  <si>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</si>
  <si>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</si>
  <si>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</si>
  <si>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</si>
  <si>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</si>
  <si>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</si>
  <si>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Номер недели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</si>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</sst>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1"/>
      <color theme="1"/>
      <name val="Calibri"/>
      <scheme val="minor"/>
    </font>
    <font>
      <b/>
      <sz val="13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/>
    <xf numFmtId="0" fontId="4" fillId="2" borderId="2" xfId="0" applyFont="1" applyFill="1" applyBorder="1"/>
    <xf numFmtId="0" fontId="4" fillId="2" borderId="3" xfId="0" applyFont="1" applyFill="1" applyBorder="1"/>
    <xf numFmtId="0" fontId="2" fillId="0" borderId="0" xfId="0" applyFont="1" applyAlignment="1"/>
    <xf numFmtId="3" fontId="4" fillId="2" borderId="5" xfId="0" applyNumberFormat="1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/>
    <xf numFmtId="164" fontId="2" fillId="0" borderId="0" xfId="0" applyNumberFormat="1" applyFont="1"/>
    <xf numFmtId="0" fontId="2" fillId="0" borderId="0" xfId="0" applyFont="1"/>
    <xf numFmtId="0" fontId="2" fillId="2" borderId="0" xfId="0" applyFont="1" applyFill="1"/>
    <xf numFmtId="3" fontId="2" fillId="3" borderId="0" xfId="0" applyNumberFormat="1" applyFont="1" applyFill="1"/>
    <xf numFmtId="3" fontId="2" fillId="3" borderId="7" xfId="0" applyNumberFormat="1" applyFont="1" applyFill="1" applyBorder="1"/>
    <xf numFmtId="4" fontId="2" fillId="0" borderId="0" xfId="0" applyNumberFormat="1" applyFont="1"/>
    <xf numFmtId="10" fontId="2" fillId="0" borderId="0" xfId="0" applyNumberFormat="1" applyFont="1"/>
    <xf numFmtId="10" fontId="2" fillId="0" borderId="7" xfId="0" applyNumberFormat="1" applyFont="1" applyBorder="1"/>
    <xf numFmtId="0" fontId="4" fillId="4" borderId="8" xfId="0" applyFont="1" applyFill="1" applyBorder="1" applyAlignment="1"/>
    <xf numFmtId="3" fontId="4" fillId="4" borderId="9" xfId="0" applyNumberFormat="1" applyFont="1" applyFill="1" applyBorder="1"/>
    <xf numFmtId="3" fontId="4" fillId="4" borderId="10" xfId="0" applyNumberFormat="1" applyFont="1" applyFill="1" applyBorder="1"/>
    <xf numFmtId="0" fontId="2" fillId="4" borderId="11" xfId="0" applyFont="1" applyFill="1" applyBorder="1"/>
    <xf numFmtId="4" fontId="4" fillId="4" borderId="9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6" fillId="5" borderId="12" xfId="0" applyFont="1" applyFill="1" applyBorder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164" fontId="8" fillId="6" borderId="12" xfId="0" applyNumberFormat="1" applyFont="1" applyFill="1" applyBorder="1"/>
    <xf numFmtId="0" fontId="8" fillId="6" borderId="13" xfId="0" applyFont="1" applyFill="1" applyBorder="1"/>
    <xf numFmtId="0" fontId="8" fillId="6" borderId="14" xfId="0" applyFont="1" applyFill="1" applyBorder="1"/>
    <xf numFmtId="164" fontId="8" fillId="0" borderId="16" xfId="0" applyNumberFormat="1" applyFont="1" applyBorder="1"/>
    <xf numFmtId="0" fontId="8" fillId="0" borderId="17" xfId="0" applyFont="1" applyBorder="1"/>
    <xf numFmtId="0" fontId="8" fillId="0" borderId="18" xfId="0" applyFont="1" applyBorder="1"/>
    <xf numFmtId="1" fontId="2" fillId="0" borderId="0" xfId="0" applyNumberFormat="1" applyFont="1"/>
    <xf numFmtId="164" fontId="8" fillId="0" borderId="19" xfId="0" applyNumberFormat="1" applyFont="1" applyBorder="1"/>
    <xf numFmtId="0" fontId="8" fillId="0" borderId="20" xfId="0" applyFont="1" applyBorder="1"/>
    <xf numFmtId="0" fontId="8" fillId="0" borderId="21" xfId="0" applyFont="1" applyBorder="1"/>
    <xf numFmtId="164" fontId="8" fillId="0" borderId="0" xfId="0" applyNumberFormat="1" applyFont="1"/>
    <xf numFmtId="3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wrapText="1"/>
    </xf>
    <xf numFmtId="0" fontId="5" fillId="0" borderId="4" xfId="0" applyFont="1" applyBorder="1"/>
    <xf numFmtId="0" fontId="4" fillId="2" borderId="2" xfId="0" applyFont="1" applyFill="1" applyBorder="1" applyAlignment="1"/>
    <xf numFmtId="0" fontId="5" fillId="0" borderId="5" xfId="0" applyFont="1" applyBorder="1"/>
    <xf numFmtId="0" fontId="4" fillId="2" borderId="3" xfId="0" applyFont="1" applyFill="1" applyBorder="1" applyAlignment="1"/>
    <xf numFmtId="0" fontId="5" fillId="0" borderId="6" xfId="0" applyFont="1" applyBorder="1"/>
    <xf numFmtId="0" fontId="4" fillId="2" borderId="2" xfId="0" applyFont="1" applyFill="1" applyBorder="1" applyAlignment="1">
      <alignment horizontal="right"/>
    </xf>
  </cellXfs>
  <cellStyles count="1">
    <cellStyle name="Обычный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Лист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az-Cyrl-AZ" b="0">
                <a:solidFill>
                  <a:srgbClr val="757575"/>
                </a:solidFill>
                <a:latin typeface="+mn-lt"/>
              </a:rPr>
              <a:t>Сумма товарооборота по неделям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16209081309398099"/>
          <c:y val="0.11093381675998296"/>
          <c:w val="0.80359028511087649"/>
          <c:h val="0.80663375080758459"/>
        </c:manualLayout>
      </c:layout>
      <c:barChart>
        <c:barDir val="bar"/>
        <c:grouping val="stacked"/>
        <c:varyColors val="1"/>
        <c:ser>
          <c:idx val="0"/>
          <c:order val="0"/>
          <c:tx>
            <c:v>18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Лист3!$B$2:$B$21</c:f>
              <c:numCache>
                <c:formatCode>#,##0</c:formatCode>
                <c:ptCount val="20"/>
                <c:pt idx="0">
                  <c:v>18</c:v>
                </c:pt>
                <c:pt idx="2">
                  <c:v>0</c:v>
                </c:pt>
                <c:pt idx="3">
                  <c:v>16029679.5</c:v>
                </c:pt>
                <c:pt idx="4">
                  <c:v>42828757.5</c:v>
                </c:pt>
                <c:pt idx="5">
                  <c:v>4531000.5</c:v>
                </c:pt>
                <c:pt idx="6">
                  <c:v>13145965.5</c:v>
                </c:pt>
                <c:pt idx="7">
                  <c:v>176269533</c:v>
                </c:pt>
                <c:pt idx="8">
                  <c:v>233059077</c:v>
                </c:pt>
                <c:pt idx="9">
                  <c:v>36934095</c:v>
                </c:pt>
                <c:pt idx="10">
                  <c:v>17828215.5</c:v>
                </c:pt>
                <c:pt idx="11">
                  <c:v>6961020</c:v>
                </c:pt>
                <c:pt idx="12">
                  <c:v>2008809</c:v>
                </c:pt>
                <c:pt idx="13">
                  <c:v>13955985</c:v>
                </c:pt>
                <c:pt idx="14">
                  <c:v>136791225</c:v>
                </c:pt>
                <c:pt idx="15">
                  <c:v>130713645</c:v>
                </c:pt>
                <c:pt idx="16">
                  <c:v>5746024.5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0C-42F9-9144-8E7DCF930A57}"/>
            </c:ext>
          </c:extLst>
        </c:ser>
        <c:ser>
          <c:idx val="1"/>
          <c:order val="1"/>
          <c:tx>
            <c:v>19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Лист3!$C$2:$C$21</c:f>
              <c:numCache>
                <c:formatCode>General</c:formatCode>
                <c:ptCount val="20"/>
                <c:pt idx="0">
                  <c:v>19</c:v>
                </c:pt>
                <c:pt idx="2" formatCode="#,##0">
                  <c:v>0</c:v>
                </c:pt>
                <c:pt idx="3" formatCode="#,##0">
                  <c:v>19479055.5</c:v>
                </c:pt>
                <c:pt idx="4" formatCode="#,##0">
                  <c:v>46366009.5</c:v>
                </c:pt>
                <c:pt idx="5" formatCode="#,##0">
                  <c:v>6093688.5</c:v>
                </c:pt>
                <c:pt idx="6" formatCode="#,##0">
                  <c:v>17149980</c:v>
                </c:pt>
                <c:pt idx="7" formatCode="#,##0">
                  <c:v>208128393.85664999</c:v>
                </c:pt>
                <c:pt idx="8" formatCode="#,##0">
                  <c:v>272762503.5</c:v>
                </c:pt>
                <c:pt idx="9" formatCode="#,##0">
                  <c:v>43307155.5</c:v>
                </c:pt>
                <c:pt idx="10" formatCode="#,##0">
                  <c:v>20974521</c:v>
                </c:pt>
                <c:pt idx="11" formatCode="#,##0">
                  <c:v>8778597</c:v>
                </c:pt>
                <c:pt idx="12" formatCode="#,##0">
                  <c:v>5892277.5</c:v>
                </c:pt>
                <c:pt idx="13" formatCode="#,##0">
                  <c:v>16391856</c:v>
                </c:pt>
                <c:pt idx="14" formatCode="#,##0">
                  <c:v>159695760</c:v>
                </c:pt>
                <c:pt idx="15" formatCode="#,##0">
                  <c:v>151642039.5</c:v>
                </c:pt>
                <c:pt idx="16" formatCode="#,##0">
                  <c:v>7253572.5</c:v>
                </c:pt>
                <c:pt idx="17" formatCode="#,##0">
                  <c:v>0</c:v>
                </c:pt>
                <c:pt idx="18" formatCode="#,##0">
                  <c:v>0</c:v>
                </c:pt>
                <c:pt idx="19" formatCode="#,##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E0C-42F9-9144-8E7DCF930A57}"/>
            </c:ext>
          </c:extLst>
        </c:ser>
        <c:ser>
          <c:idx val="2"/>
          <c:order val="2"/>
          <c:tx>
            <c:v>20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Лист3!$D$2:$D$21</c:f>
              <c:numCache>
                <c:formatCode>General</c:formatCode>
                <c:ptCount val="20"/>
                <c:pt idx="0">
                  <c:v>20</c:v>
                </c:pt>
                <c:pt idx="2" formatCode="#,##0">
                  <c:v>0</c:v>
                </c:pt>
                <c:pt idx="3" formatCode="#,##0">
                  <c:v>19724733</c:v>
                </c:pt>
                <c:pt idx="4" formatCode="#,##0">
                  <c:v>47079841.5</c:v>
                </c:pt>
                <c:pt idx="5" formatCode="#,##0">
                  <c:v>6439392</c:v>
                </c:pt>
                <c:pt idx="6" formatCode="#,##0">
                  <c:v>19963153.5</c:v>
                </c:pt>
                <c:pt idx="7" formatCode="#,##0">
                  <c:v>199569624.22395</c:v>
                </c:pt>
                <c:pt idx="8" formatCode="#,##0">
                  <c:v>269949999</c:v>
                </c:pt>
                <c:pt idx="9" formatCode="#,##0">
                  <c:v>41300679</c:v>
                </c:pt>
                <c:pt idx="10" formatCode="#,##0">
                  <c:v>23603355</c:v>
                </c:pt>
                <c:pt idx="11" formatCode="#,##0">
                  <c:v>9036316.5</c:v>
                </c:pt>
                <c:pt idx="12" formatCode="#,##0">
                  <c:v>7382458.5</c:v>
                </c:pt>
                <c:pt idx="13" formatCode="#,##0">
                  <c:v>16732521</c:v>
                </c:pt>
                <c:pt idx="14" formatCode="#,##0">
                  <c:v>142825023</c:v>
                </c:pt>
                <c:pt idx="15" formatCode="#,##0">
                  <c:v>135813990</c:v>
                </c:pt>
                <c:pt idx="16" formatCode="#,##0">
                  <c:v>7841920.5</c:v>
                </c:pt>
                <c:pt idx="17" formatCode="#,##0">
                  <c:v>0</c:v>
                </c:pt>
                <c:pt idx="18" formatCode="#,##0">
                  <c:v>0</c:v>
                </c:pt>
                <c:pt idx="19" formatCode="#,##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E0C-42F9-9144-8E7DCF930A57}"/>
            </c:ext>
          </c:extLst>
        </c:ser>
        <c:ser>
          <c:idx val="3"/>
          <c:order val="3"/>
          <c:tx>
            <c:v>21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Лист3!$E$2:$E$21</c:f>
              <c:numCache>
                <c:formatCode>General</c:formatCode>
                <c:ptCount val="20"/>
                <c:pt idx="0">
                  <c:v>21</c:v>
                </c:pt>
                <c:pt idx="2" formatCode="#,##0">
                  <c:v>0</c:v>
                </c:pt>
                <c:pt idx="3" formatCode="#,##0">
                  <c:v>20915751</c:v>
                </c:pt>
                <c:pt idx="4" formatCode="#,##0">
                  <c:v>49575288</c:v>
                </c:pt>
                <c:pt idx="5" formatCode="#,##0">
                  <c:v>7373379</c:v>
                </c:pt>
                <c:pt idx="6" formatCode="#,##0">
                  <c:v>20713983</c:v>
                </c:pt>
                <c:pt idx="7" formatCode="#,##0">
                  <c:v>204608809.47659999</c:v>
                </c:pt>
                <c:pt idx="8" formatCode="#,##0">
                  <c:v>275539431.56999999</c:v>
                </c:pt>
                <c:pt idx="9" formatCode="#,##0">
                  <c:v>44172813</c:v>
                </c:pt>
                <c:pt idx="10" formatCode="#,##0">
                  <c:v>26815804.5</c:v>
                </c:pt>
                <c:pt idx="11" formatCode="#,##0">
                  <c:v>10598445</c:v>
                </c:pt>
                <c:pt idx="12" formatCode="#,##0">
                  <c:v>8638525.5</c:v>
                </c:pt>
                <c:pt idx="13" formatCode="#,##0">
                  <c:v>17647479</c:v>
                </c:pt>
                <c:pt idx="14" formatCode="#,##0">
                  <c:v>157512358.5</c:v>
                </c:pt>
                <c:pt idx="15" formatCode="#,##0">
                  <c:v>149589546</c:v>
                </c:pt>
                <c:pt idx="16" formatCode="#,##0">
                  <c:v>8990269.5</c:v>
                </c:pt>
                <c:pt idx="17" formatCode="#,##0">
                  <c:v>0</c:v>
                </c:pt>
                <c:pt idx="18" formatCode="#,##0">
                  <c:v>0</c:v>
                </c:pt>
                <c:pt idx="19" formatCode="#,##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E0C-42F9-9144-8E7DCF930A57}"/>
            </c:ext>
          </c:extLst>
        </c:ser>
        <c:ser>
          <c:idx val="4"/>
          <c:order val="4"/>
          <c:tx>
            <c:v>22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Лист3!$F$2:$F$21</c:f>
              <c:numCache>
                <c:formatCode>General</c:formatCode>
                <c:ptCount val="20"/>
                <c:pt idx="0">
                  <c:v>22</c:v>
                </c:pt>
                <c:pt idx="2" formatCode="#,##0">
                  <c:v>2706253.5</c:v>
                </c:pt>
                <c:pt idx="3" formatCode="#,##0">
                  <c:v>22579281</c:v>
                </c:pt>
                <c:pt idx="4" formatCode="#,##0">
                  <c:v>50729185.5</c:v>
                </c:pt>
                <c:pt idx="5" formatCode="#,##0">
                  <c:v>7762362</c:v>
                </c:pt>
                <c:pt idx="6" formatCode="#,##0">
                  <c:v>21605704.5</c:v>
                </c:pt>
                <c:pt idx="7" formatCode="#,##0">
                  <c:v>219265928.75384998</c:v>
                </c:pt>
                <c:pt idx="8" formatCode="#,##0">
                  <c:v>292155049.5</c:v>
                </c:pt>
                <c:pt idx="9" formatCode="#,##0">
                  <c:v>46485094.5</c:v>
                </c:pt>
                <c:pt idx="10" formatCode="#,##0">
                  <c:v>27495690</c:v>
                </c:pt>
                <c:pt idx="11" formatCode="#,##0">
                  <c:v>11902053</c:v>
                </c:pt>
                <c:pt idx="12" formatCode="#,##0">
                  <c:v>9328845</c:v>
                </c:pt>
                <c:pt idx="13" formatCode="#,##0">
                  <c:v>18595773</c:v>
                </c:pt>
                <c:pt idx="14" formatCode="#,##0">
                  <c:v>157857214.5</c:v>
                </c:pt>
                <c:pt idx="15" formatCode="#,##0">
                  <c:v>151451013</c:v>
                </c:pt>
                <c:pt idx="16" formatCode="#,##0">
                  <c:v>9909624</c:v>
                </c:pt>
                <c:pt idx="17" formatCode="#,##0">
                  <c:v>4861708.5</c:v>
                </c:pt>
                <c:pt idx="18" formatCode="#,##0">
                  <c:v>493893</c:v>
                </c:pt>
                <c:pt idx="19" formatCode="#,##0">
                  <c:v>468835.5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E0C-42F9-9144-8E7DCF930A57}"/>
            </c:ext>
          </c:extLst>
        </c:ser>
        <c:ser>
          <c:idx val="5"/>
          <c:order val="5"/>
          <c:tx>
            <c:v>23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Лист3!$A$2:$A$21</c:f>
              <c:strCache>
                <c:ptCount val="20"/>
                <c:pt idx="0">
                  <c:v>Территория
Номер недели</c:v>
                </c:pt>
                <c:pt idx="2">
                  <c:v>Самара</c:v>
                </c:pt>
                <c:pt idx="3">
                  <c:v>Кемерово</c:v>
                </c:pt>
                <c:pt idx="4">
                  <c:v>Екатеринбург</c:v>
                </c:pt>
                <c:pt idx="5">
                  <c:v>Тольятти</c:v>
                </c:pt>
                <c:pt idx="6">
                  <c:v>Нижний Новгород</c:v>
                </c:pt>
                <c:pt idx="7">
                  <c:v>Санкт-Петербург Юг</c:v>
                </c:pt>
                <c:pt idx="8">
                  <c:v>Санкт-Петербург Север</c:v>
                </c:pt>
                <c:pt idx="9">
                  <c:v>Волгоград</c:v>
                </c:pt>
                <c:pt idx="10">
                  <c:v>Казань</c:v>
                </c:pt>
                <c:pt idx="11">
                  <c:v>Пермь</c:v>
                </c:pt>
                <c:pt idx="12">
                  <c:v>Ростов-на-Дону</c:v>
                </c:pt>
                <c:pt idx="13">
                  <c:v>Краснодар</c:v>
                </c:pt>
                <c:pt idx="14">
                  <c:v>Москва Запад</c:v>
                </c:pt>
                <c:pt idx="15">
                  <c:v>Москва Восток</c:v>
                </c:pt>
                <c:pt idx="16">
                  <c:v>Новосибирск</c:v>
                </c:pt>
                <c:pt idx="17">
                  <c:v>Тюмень</c:v>
                </c:pt>
                <c:pt idx="18">
                  <c:v>Томск</c:v>
                </c:pt>
                <c:pt idx="19">
                  <c:v>Уфа</c:v>
                </c:pt>
              </c:strCache>
            </c:strRef>
          </c:cat>
          <c:val>
            <c:numRef>
              <c:f>Лист3!$G$2:$G$21</c:f>
              <c:numCache>
                <c:formatCode>General</c:formatCode>
                <c:ptCount val="20"/>
                <c:pt idx="0">
                  <c:v>23</c:v>
                </c:pt>
                <c:pt idx="1">
                  <c:v>0</c:v>
                </c:pt>
                <c:pt idx="2" formatCode="#,##0">
                  <c:v>636345</c:v>
                </c:pt>
                <c:pt idx="3" formatCode="#,##0">
                  <c:v>2945035.5</c:v>
                </c:pt>
                <c:pt idx="4" formatCode="#,##0">
                  <c:v>6829921.5</c:v>
                </c:pt>
                <c:pt idx="5" formatCode="#,##0">
                  <c:v>1007742</c:v>
                </c:pt>
                <c:pt idx="6" formatCode="#,##0">
                  <c:v>3013512</c:v>
                </c:pt>
                <c:pt idx="7" formatCode="#,##0">
                  <c:v>27770092.5</c:v>
                </c:pt>
                <c:pt idx="8" formatCode="#,##0">
                  <c:v>37257840.18135</c:v>
                </c:pt>
                <c:pt idx="9" formatCode="#,##0">
                  <c:v>5800290</c:v>
                </c:pt>
                <c:pt idx="10" formatCode="#,##0">
                  <c:v>3865251</c:v>
                </c:pt>
                <c:pt idx="11" formatCode="#,##0">
                  <c:v>1526608.5</c:v>
                </c:pt>
                <c:pt idx="12" formatCode="#,##0">
                  <c:v>1565632.5</c:v>
                </c:pt>
                <c:pt idx="13" formatCode="#,##0">
                  <c:v>2538967.5</c:v>
                </c:pt>
                <c:pt idx="14" formatCode="#,##0">
                  <c:v>19465372.5</c:v>
                </c:pt>
                <c:pt idx="15" formatCode="#,##0">
                  <c:v>18914194.5</c:v>
                </c:pt>
                <c:pt idx="16" formatCode="#,##0">
                  <c:v>1293219</c:v>
                </c:pt>
                <c:pt idx="17" formatCode="#,##0">
                  <c:v>802447.5</c:v>
                </c:pt>
                <c:pt idx="18" formatCode="#,##0">
                  <c:v>389013</c:v>
                </c:pt>
                <c:pt idx="19" formatCode="#,##0">
                  <c:v>410892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7E0C-42F9-9144-8E7DCF93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0092068"/>
        <c:axId val="843656890"/>
      </c:barChart>
      <c:catAx>
        <c:axId val="18000920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az-Cyrl-AZ" b="0">
                    <a:solidFill>
                      <a:srgbClr val="000000"/>
                    </a:solidFill>
                    <a:latin typeface="+mn-lt"/>
                  </a:rPr>
                  <a:t>Территория
Номер недели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43656890"/>
        <c:crosses val="autoZero"/>
        <c:auto val="1"/>
        <c:lblAlgn val="ctr"/>
        <c:lblOffset val="100"/>
        <c:noMultiLvlLbl val="1"/>
      </c:catAx>
      <c:valAx>
        <c:axId val="843656890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#,##0.00;\(#,##0.00\)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0092068"/>
        <c:crosses val="max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 sz="14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az-Cyrl-AZ" b="0">
                <a:solidFill>
                  <a:srgbClr val="757575"/>
                </a:solidFill>
                <a:latin typeface="+mn-lt"/>
              </a:rPr>
              <a:t>Доходность в % по территориям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Лист3!$M$2</c:f>
              <c:strCache>
                <c:ptCount val="1"/>
                <c:pt idx="0">
                  <c:v>Доходность 
в %</c:v>
                </c:pt>
              </c:strCache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7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Лист3!$A$3:$A$21</c:f>
              <c:strCache>
                <c:ptCount val="19"/>
                <c:pt idx="1">
                  <c:v>Самара</c:v>
                </c:pt>
                <c:pt idx="2">
                  <c:v>Кемерово</c:v>
                </c:pt>
                <c:pt idx="3">
                  <c:v>Екатеринбург</c:v>
                </c:pt>
                <c:pt idx="4">
                  <c:v>Тольятти</c:v>
                </c:pt>
                <c:pt idx="5">
                  <c:v>Нижний Новгород</c:v>
                </c:pt>
                <c:pt idx="6">
                  <c:v>Санкт-Петербург Юг</c:v>
                </c:pt>
                <c:pt idx="7">
                  <c:v>Санкт-Петербург Север</c:v>
                </c:pt>
                <c:pt idx="8">
                  <c:v>Волгоград</c:v>
                </c:pt>
                <c:pt idx="9">
                  <c:v>Казань</c:v>
                </c:pt>
                <c:pt idx="10">
                  <c:v>Пермь</c:v>
                </c:pt>
                <c:pt idx="11">
                  <c:v>Ростов-на-Дону</c:v>
                </c:pt>
                <c:pt idx="12">
                  <c:v>Краснодар</c:v>
                </c:pt>
                <c:pt idx="13">
                  <c:v>Москва Запад</c:v>
                </c:pt>
                <c:pt idx="14">
                  <c:v>Москва Восток</c:v>
                </c:pt>
                <c:pt idx="15">
                  <c:v>Новосибирск</c:v>
                </c:pt>
                <c:pt idx="16">
                  <c:v>Тюмень</c:v>
                </c:pt>
                <c:pt idx="17">
                  <c:v>Томск</c:v>
                </c:pt>
                <c:pt idx="18">
                  <c:v>Уфа</c:v>
                </c:pt>
              </c:strCache>
            </c:strRef>
          </c:cat>
          <c:val>
            <c:numRef>
              <c:f>Лист3!$M$3:$M$21</c:f>
              <c:numCache>
                <c:formatCode>0.00%</c:formatCode>
                <c:ptCount val="19"/>
                <c:pt idx="1">
                  <c:v>-7.0257878559035952E-2</c:v>
                </c:pt>
                <c:pt idx="2">
                  <c:v>9.9700007839381807E-2</c:v>
                </c:pt>
                <c:pt idx="3">
                  <c:v>0.20416136258183293</c:v>
                </c:pt>
                <c:pt idx="4">
                  <c:v>2.6965229235354059E-2</c:v>
                </c:pt>
                <c:pt idx="5">
                  <c:v>0.13249092384192937</c:v>
                </c:pt>
                <c:pt idx="6">
                  <c:v>0.24096283279809502</c:v>
                </c:pt>
                <c:pt idx="7">
                  <c:v>0.25165985488093218</c:v>
                </c:pt>
                <c:pt idx="8">
                  <c:v>0.18358215417006485</c:v>
                </c:pt>
                <c:pt idx="9">
                  <c:v>0.159336388155051</c:v>
                </c:pt>
                <c:pt idx="10">
                  <c:v>2.7438067852393236E-2</c:v>
                </c:pt>
                <c:pt idx="11">
                  <c:v>1.3870477892824393E-2</c:v>
                </c:pt>
                <c:pt idx="12">
                  <c:v>0.1597162867882182</c:v>
                </c:pt>
                <c:pt idx="13">
                  <c:v>0.25126290603329304</c:v>
                </c:pt>
                <c:pt idx="14">
                  <c:v>0.24891911111209644</c:v>
                </c:pt>
                <c:pt idx="15">
                  <c:v>5.3381440392588374E-2</c:v>
                </c:pt>
                <c:pt idx="16">
                  <c:v>6.1992446072622782E-2</c:v>
                </c:pt>
                <c:pt idx="17">
                  <c:v>-0.11761544079350551</c:v>
                </c:pt>
                <c:pt idx="18">
                  <c:v>8.668756203570914E-2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8-4C4C-9D05-BCA0299F3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6854519"/>
        <c:axId val="936482978"/>
      </c:lineChart>
      <c:catAx>
        <c:axId val="1276854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az-Cyrl-AZ" b="0">
                    <a:solidFill>
                      <a:srgbClr val="000000"/>
                    </a:solidFill>
                    <a:latin typeface="+mn-lt"/>
                  </a:rPr>
                  <a:t>Территория
Номер недели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6482978"/>
        <c:crosses val="autoZero"/>
        <c:auto val="1"/>
        <c:lblAlgn val="ctr"/>
        <c:lblOffset val="100"/>
        <c:noMultiLvlLbl val="1"/>
      </c:catAx>
      <c:valAx>
        <c:axId val="9364829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az-Cyrl-AZ" b="0">
                    <a:solidFill>
                      <a:srgbClr val="000000"/>
                    </a:solidFill>
                    <a:latin typeface="+mn-lt"/>
                  </a:rPr>
                  <a:t>Доходность 
в %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6854519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22</xdr:row>
      <xdr:rowOff>152400</xdr:rowOff>
    </xdr:from>
    <xdr:ext cx="9105900" cy="5010150"/>
    <xdr:graphicFrame macro="">
      <xdr:nvGraphicFramePr>
        <xdr:cNvPr id="2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390525</xdr:colOff>
      <xdr:row>22</xdr:row>
      <xdr:rowOff>152400</xdr:rowOff>
    </xdr:from>
    <xdr:ext cx="5791200" cy="5010150"/>
    <xdr:graphicFrame macro="">
      <xdr:nvGraphicFramePr>
        <xdr:cNvPr id="3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B4:G21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Лист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2"/>
  <sheetViews>
    <sheetView tabSelected="1" topLeftCell="A13" workbookViewId="0">
      <selection activeCell="M5" sqref="M5"/>
    </sheetView>
  </sheetViews>
  <sheetFormatPr defaultColWidth="14.42578125" defaultRowHeight="15" customHeight="1" x14ac:dyDescent="0.25"/>
  <cols>
    <col min="1" max="1" width="21" customWidth="1"/>
    <col min="2" max="2" width="15.42578125" customWidth="1"/>
    <col min="7" max="7" width="18" customWidth="1"/>
    <col min="8" max="8" width="21.42578125" customWidth="1"/>
    <col min="9" max="9" width="20" customWidth="1"/>
    <col min="10" max="10" width="23.140625" customWidth="1"/>
    <col min="11" max="11" width="15.7109375" customWidth="1"/>
    <col min="12" max="12" width="17.28515625" customWidth="1"/>
    <col min="13" max="14" width="16.85546875" customWidth="1"/>
    <col min="15" max="18" width="14.42578125" hidden="1"/>
  </cols>
  <sheetData>
    <row r="1" spans="1:18" ht="15" customHeight="1" x14ac:dyDescent="0.3">
      <c r="A1" s="1"/>
      <c r="B1" s="2"/>
    </row>
    <row r="2" spans="1:18" x14ac:dyDescent="0.25">
      <c r="A2" s="42" t="s">
        <v>0</v>
      </c>
      <c r="B2" s="41">
        <f t="array" ref="B2:G2">TRANSPOSE(R3:R8)</f>
        <v>18</v>
      </c>
      <c r="C2" s="3">
        <v>19</v>
      </c>
      <c r="D2" s="3">
        <v>20</v>
      </c>
      <c r="E2" s="3">
        <v>21</v>
      </c>
      <c r="F2" s="3">
        <v>22</v>
      </c>
      <c r="G2" s="4">
        <v>23</v>
      </c>
      <c r="H2" s="48" t="s">
        <v>1</v>
      </c>
      <c r="I2" s="44" t="s">
        <v>2</v>
      </c>
      <c r="J2" s="44" t="s">
        <v>3</v>
      </c>
      <c r="K2" s="44" t="s">
        <v>4</v>
      </c>
      <c r="L2" s="44" t="s">
        <v>5</v>
      </c>
      <c r="M2" s="46" t="s">
        <v>6</v>
      </c>
      <c r="N2" s="5"/>
    </row>
    <row r="3" spans="1:18" x14ac:dyDescent="0.25">
      <c r="A3" s="43"/>
      <c r="B3" s="6"/>
      <c r="C3" s="7"/>
      <c r="D3" s="7"/>
      <c r="E3" s="7"/>
      <c r="F3" s="7"/>
      <c r="G3" s="8" t="s">
        <v>7</v>
      </c>
      <c r="H3" s="45"/>
      <c r="I3" s="45"/>
      <c r="J3" s="45"/>
      <c r="K3" s="45"/>
      <c r="L3" s="45"/>
      <c r="M3" s="47"/>
      <c r="N3" s="5"/>
      <c r="O3" s="9">
        <v>43982</v>
      </c>
      <c r="P3" s="10">
        <f t="shared" ref="P3:P37" si="0">WEEKNUM(O3)</f>
        <v>23</v>
      </c>
      <c r="Q3" s="10">
        <f ca="1">IFERROR(__xludf.DUMMYFUNCTION("UNIQUE(P3:P37)"),23)</f>
        <v>23</v>
      </c>
      <c r="R3" s="10">
        <v>18</v>
      </c>
    </row>
    <row r="4" spans="1:18" x14ac:dyDescent="0.25">
      <c r="A4" s="11" t="str">
        <f ca="1">IFERROR(__xludf.DUMMYFUNCTION("UNIQUE('Лист1'!B2:B505)"),"Самара")</f>
        <v>Самара</v>
      </c>
      <c r="B4" s="12">
        <f ca="1">SUMIFS(Лист1!$D$2:$D$505,Лист1!$B$2:$B$505,A4,Лист1!$J$2:$J$505,$B$2)</f>
        <v>0</v>
      </c>
      <c r="C4" s="12">
        <f ca="1">SUMIFS(Лист1!$D$2:$D$505,Лист1!$B$2:$B$505,A4,Лист1!$J$2:$J$505,$C$2)</f>
        <v>0</v>
      </c>
      <c r="D4" s="12">
        <f ca="1">SUMIFS(Лист1!$D$2:$D$505,Лист1!$B$2:$B$505,A4,Лист1!$J$2:$J$505,$D$2)</f>
        <v>0</v>
      </c>
      <c r="E4" s="12">
        <f ca="1">SUMIFS(Лист1!$D$2:$D$505,Лист1!$B$2:$B$505,A4,Лист1!$J$2:$J$505,$E$2)</f>
        <v>0</v>
      </c>
      <c r="F4" s="12">
        <f ca="1">SUMIFS(Лист1!$D$2:$D$505,Лист1!$B$2:$B$505,A4,Лист1!$J$2:$J$505,$F$2)</f>
        <v>2706253.5</v>
      </c>
      <c r="G4" s="13">
        <f ca="1">SUMIFS(Лист1!$D$2:$D$505,Лист1!$B$2:$B$505,A4,Лист1!$J$2:$J$505,$G$2)</f>
        <v>636345</v>
      </c>
      <c r="H4" s="12">
        <f t="shared" ref="H4:H21" ca="1" si="1">SUM(B4:G4)</f>
        <v>3342598.5</v>
      </c>
      <c r="I4" s="14">
        <f t="shared" ref="I4:I21" ca="1" si="2">H4/$H$22*100</f>
        <v>6.7359059547864406E-2</v>
      </c>
      <c r="J4" s="14">
        <f ca="1">SUMIFS(Лист1!$E$2:$E$505,Лист1!$B$2:$B$505,A4)</f>
        <v>3065993.1290000002</v>
      </c>
      <c r="K4" s="15">
        <f t="shared" ref="K4:K21" ca="1" si="3">(H4-J4)/J4</f>
        <v>9.0217218161286944E-2</v>
      </c>
      <c r="L4" s="14">
        <f ca="1">SUMIFS(Лист1!$F$2:$F$505,Лист1!$B$2:$B$505,A4)</f>
        <v>511449.25048461539</v>
      </c>
      <c r="M4" s="16">
        <f t="shared" ref="M4:M21" ca="1" si="4">(H4-(J4+L4))/H4</f>
        <v>-7.0257878559035952E-2</v>
      </c>
      <c r="O4" s="9">
        <v>43981</v>
      </c>
      <c r="P4" s="10">
        <f t="shared" si="0"/>
        <v>22</v>
      </c>
      <c r="Q4" s="10">
        <f ca="1">IFERROR(__xludf.DUMMYFUNCTION("""COMPUTED_VALUE"""),22)</f>
        <v>22</v>
      </c>
      <c r="R4" s="10">
        <v>19</v>
      </c>
    </row>
    <row r="5" spans="1:18" x14ac:dyDescent="0.25">
      <c r="A5" s="11" t="str">
        <f ca="1">IFERROR(__xludf.DUMMYFUNCTION("""COMPUTED_VALUE"""),"Кемерово")</f>
        <v>Кемерово</v>
      </c>
      <c r="B5" s="12">
        <f ca="1">SUMIFS(Лист1!$D$2:$D$505,Лист1!$B$2:$B$505,A5,Лист1!$J$2:$J$505,$B$2)</f>
        <v>16029679.5</v>
      </c>
      <c r="C5" s="12">
        <f ca="1">SUMIFS(Лист1!$D$2:$D$505,Лист1!$B$2:$B$505,A5,Лист1!$J$2:$J$505,$C$2)</f>
        <v>19479055.5</v>
      </c>
      <c r="D5" s="12">
        <f ca="1">SUMIFS(Лист1!$D$2:$D$505,Лист1!$B$2:$B$505,A5,Лист1!$J$2:$J$505,$D$2)</f>
        <v>19724733</v>
      </c>
      <c r="E5" s="12">
        <f ca="1">SUMIFS(Лист1!$D$2:$D$505,Лист1!$B$2:$B$505,A5,Лист1!$J$2:$J$505,$E$2)</f>
        <v>20915751</v>
      </c>
      <c r="F5" s="12">
        <f ca="1">SUMIFS(Лист1!$D$2:$D$505,Лист1!$B$2:$B$505,A5,Лист1!$J$2:$J$505,$F$2)</f>
        <v>22579281</v>
      </c>
      <c r="G5" s="13">
        <f ca="1">SUMIFS(Лист1!$D$2:$D$505,Лист1!$B$2:$B$505,A5,Лист1!$J$2:$J$505,$G$2)</f>
        <v>2945035.5</v>
      </c>
      <c r="H5" s="12">
        <f t="shared" ca="1" si="1"/>
        <v>101673535.5</v>
      </c>
      <c r="I5" s="14">
        <f t="shared" ca="1" si="2"/>
        <v>2.0488951132439048</v>
      </c>
      <c r="J5" s="14">
        <f ca="1">SUMIFS(Лист1!$E$2:$E$505,Лист1!$B$2:$B$505,A5)</f>
        <v>81626883.630000025</v>
      </c>
      <c r="K5" s="15">
        <f t="shared" ca="1" si="3"/>
        <v>0.24558884252972146</v>
      </c>
      <c r="L5" s="14">
        <f ca="1">SUMIFS(Лист1!$F$2:$F$505,Лист1!$B$2:$B$505,A5)</f>
        <v>9909799.5835923087</v>
      </c>
      <c r="M5" s="16">
        <f t="shared" ca="1" si="4"/>
        <v>9.9700007839381807E-2</v>
      </c>
      <c r="O5" s="9">
        <v>43979</v>
      </c>
      <c r="P5" s="10">
        <f t="shared" si="0"/>
        <v>22</v>
      </c>
      <c r="Q5" s="10">
        <f ca="1">IFERROR(__xludf.DUMMYFUNCTION("""COMPUTED_VALUE"""),20)</f>
        <v>20</v>
      </c>
      <c r="R5" s="10">
        <v>20</v>
      </c>
    </row>
    <row r="6" spans="1:18" x14ac:dyDescent="0.25">
      <c r="A6" s="11" t="str">
        <f ca="1">IFERROR(__xludf.DUMMYFUNCTION("""COMPUTED_VALUE"""),"Екатеринбург")</f>
        <v>Екатеринбург</v>
      </c>
      <c r="B6" s="12">
        <f ca="1">SUMIFS(Лист1!$D$2:$D$505,Лист1!$B$2:$B$505,A6,Лист1!$J$2:$J$505,$B$2)</f>
        <v>42828757.5</v>
      </c>
      <c r="C6" s="12">
        <f ca="1">SUMIFS(Лист1!$D$2:$D$505,Лист1!$B$2:$B$505,A6,Лист1!$J$2:$J$505,$C$2)</f>
        <v>46366009.5</v>
      </c>
      <c r="D6" s="12">
        <f ca="1">SUMIFS(Лист1!$D$2:$D$505,Лист1!$B$2:$B$505,A6,Лист1!$J$2:$J$505,$D$2)</f>
        <v>47079841.5</v>
      </c>
      <c r="E6" s="12">
        <f ca="1">SUMIFS(Лист1!$D$2:$D$505,Лист1!$B$2:$B$505,A6,Лист1!$J$2:$J$505,$E$2)</f>
        <v>49575288</v>
      </c>
      <c r="F6" s="12">
        <f ca="1">SUMIFS(Лист1!$D$2:$D$505,Лист1!$B$2:$B$505,A6,Лист1!$J$2:$J$505,$F$2)</f>
        <v>50729185.5</v>
      </c>
      <c r="G6" s="13">
        <f ca="1">SUMIFS(Лист1!$D$2:$D$505,Лист1!$B$2:$B$505,A6,Лист1!$J$2:$J$505,$G$2)</f>
        <v>6829921.5</v>
      </c>
      <c r="H6" s="12">
        <f t="shared" ca="1" si="1"/>
        <v>243409003.5</v>
      </c>
      <c r="I6" s="14">
        <f t="shared" ca="1" si="2"/>
        <v>4.9051064796573192</v>
      </c>
      <c r="J6" s="14">
        <f ca="1">SUMIFS(Лист1!$E$2:$E$505,Лист1!$B$2:$B$505,A6)</f>
        <v>187533855.23300001</v>
      </c>
      <c r="K6" s="15">
        <f t="shared" ca="1" si="3"/>
        <v>0.29794699307801431</v>
      </c>
      <c r="L6" s="14">
        <f ca="1">SUMIFS(Лист1!$F$2:$F$505,Лист1!$B$2:$B$505,A6)</f>
        <v>6180434.4477538457</v>
      </c>
      <c r="M6" s="16">
        <f t="shared" ca="1" si="4"/>
        <v>0.20416136258183293</v>
      </c>
      <c r="O6" s="9">
        <v>43967</v>
      </c>
      <c r="P6" s="10">
        <f t="shared" si="0"/>
        <v>20</v>
      </c>
      <c r="Q6" s="10">
        <f ca="1">IFERROR(__xludf.DUMMYFUNCTION("""COMPUTED_VALUE"""),21)</f>
        <v>21</v>
      </c>
      <c r="R6" s="10">
        <v>21</v>
      </c>
    </row>
    <row r="7" spans="1:18" x14ac:dyDescent="0.25">
      <c r="A7" s="11" t="str">
        <f ca="1">IFERROR(__xludf.DUMMYFUNCTION("""COMPUTED_VALUE"""),"Тольятти")</f>
        <v>Тольятти</v>
      </c>
      <c r="B7" s="12">
        <f ca="1">SUMIFS(Лист1!$D$2:$D$505,Лист1!$B$2:$B$505,A7,Лист1!$J$2:$J$505,$B$2)</f>
        <v>4531000.5</v>
      </c>
      <c r="C7" s="12">
        <f ca="1">SUMIFS(Лист1!$D$2:$D$505,Лист1!$B$2:$B$505,A7,Лист1!$J$2:$J$505,$C$2)</f>
        <v>6093688.5</v>
      </c>
      <c r="D7" s="12">
        <f ca="1">SUMIFS(Лист1!$D$2:$D$505,Лист1!$B$2:$B$505,A7,Лист1!$J$2:$J$505,$D$2)</f>
        <v>6439392</v>
      </c>
      <c r="E7" s="12">
        <f ca="1">SUMIFS(Лист1!$D$2:$D$505,Лист1!$B$2:$B$505,A7,Лист1!$J$2:$J$505,$E$2)</f>
        <v>7373379</v>
      </c>
      <c r="F7" s="12">
        <f ca="1">SUMIFS(Лист1!$D$2:$D$505,Лист1!$B$2:$B$505,A7,Лист1!$J$2:$J$505,$F$2)</f>
        <v>7762362</v>
      </c>
      <c r="G7" s="13">
        <f ca="1">SUMIFS(Лист1!$D$2:$D$505,Лист1!$B$2:$B$505,A7,Лист1!$J$2:$J$505,$G$2)</f>
        <v>1007742</v>
      </c>
      <c r="H7" s="12">
        <f t="shared" ca="1" si="1"/>
        <v>33207564</v>
      </c>
      <c r="I7" s="14">
        <f t="shared" ca="1" si="2"/>
        <v>0.66918903987886025</v>
      </c>
      <c r="J7" s="14">
        <f ca="1">SUMIFS(Лист1!$E$2:$E$505,Лист1!$B$2:$B$505,A7)</f>
        <v>29252676.033</v>
      </c>
      <c r="K7" s="15">
        <f t="shared" ca="1" si="3"/>
        <v>0.1351974760373541</v>
      </c>
      <c r="L7" s="14">
        <f ca="1">SUMIFS(Лист1!$F$2:$F$505,Лист1!$B$2:$B$505,A7)</f>
        <v>3059438.3913923083</v>
      </c>
      <c r="M7" s="16">
        <f t="shared" ca="1" si="4"/>
        <v>2.6965229235354059E-2</v>
      </c>
      <c r="O7" s="9">
        <v>43970</v>
      </c>
      <c r="P7" s="10">
        <f t="shared" si="0"/>
        <v>21</v>
      </c>
      <c r="Q7" s="10">
        <f ca="1">IFERROR(__xludf.DUMMYFUNCTION("""COMPUTED_VALUE"""),19)</f>
        <v>19</v>
      </c>
      <c r="R7" s="10">
        <v>22</v>
      </c>
    </row>
    <row r="8" spans="1:18" x14ac:dyDescent="0.25">
      <c r="A8" s="11" t="str">
        <f ca="1">IFERROR(__xludf.DUMMYFUNCTION("""COMPUTED_VALUE"""),"Нижний Новгород")</f>
        <v>Нижний Новгород</v>
      </c>
      <c r="B8" s="12">
        <f ca="1">SUMIFS(Лист1!$D$2:$D$505,Лист1!$B$2:$B$505,A8,Лист1!$J$2:$J$505,$B$2)</f>
        <v>13145965.5</v>
      </c>
      <c r="C8" s="12">
        <f ca="1">SUMIFS(Лист1!$D$2:$D$505,Лист1!$B$2:$B$505,A8,Лист1!$J$2:$J$505,$C$2)</f>
        <v>17149980</v>
      </c>
      <c r="D8" s="12">
        <f ca="1">SUMIFS(Лист1!$D$2:$D$505,Лист1!$B$2:$B$505,A8,Лист1!$J$2:$J$505,$D$2)</f>
        <v>19963153.5</v>
      </c>
      <c r="E8" s="12">
        <f ca="1">SUMIFS(Лист1!$D$2:$D$505,Лист1!$B$2:$B$505,A8,Лист1!$J$2:$J$505,$E$2)</f>
        <v>20713983</v>
      </c>
      <c r="F8" s="12">
        <f ca="1">SUMIFS(Лист1!$D$2:$D$505,Лист1!$B$2:$B$505,A8,Лист1!$J$2:$J$505,$F$2)</f>
        <v>21605704.5</v>
      </c>
      <c r="G8" s="13">
        <f ca="1">SUMIFS(Лист1!$D$2:$D$505,Лист1!$B$2:$B$505,A8,Лист1!$J$2:$J$505,$G$2)</f>
        <v>3013512</v>
      </c>
      <c r="H8" s="12">
        <f t="shared" ca="1" si="1"/>
        <v>95592298.5</v>
      </c>
      <c r="I8" s="14">
        <f t="shared" ca="1" si="2"/>
        <v>1.9263478180160523</v>
      </c>
      <c r="J8" s="14">
        <f ca="1">SUMIFS(Лист1!$E$2:$E$505,Лист1!$B$2:$B$505,A8)</f>
        <v>76754011.381999984</v>
      </c>
      <c r="K8" s="15">
        <f t="shared" ca="1" si="3"/>
        <v>0.24543716711095426</v>
      </c>
      <c r="L8" s="14">
        <f ca="1">SUMIFS(Лист1!$F$2:$F$505,Лист1!$B$2:$B$505,A8)</f>
        <v>6173175.1775615383</v>
      </c>
      <c r="M8" s="16">
        <f t="shared" ca="1" si="4"/>
        <v>0.13249092384192937</v>
      </c>
      <c r="O8" s="9">
        <v>43968</v>
      </c>
      <c r="P8" s="10">
        <f t="shared" si="0"/>
        <v>21</v>
      </c>
      <c r="Q8" s="10">
        <f ca="1">IFERROR(__xludf.DUMMYFUNCTION("""COMPUTED_VALUE"""),18)</f>
        <v>18</v>
      </c>
      <c r="R8" s="10">
        <v>23</v>
      </c>
    </row>
    <row r="9" spans="1:18" x14ac:dyDescent="0.25">
      <c r="A9" s="11" t="str">
        <f ca="1">IFERROR(__xludf.DUMMYFUNCTION("""COMPUTED_VALUE"""),"Санкт-Петербург Юг")</f>
        <v>Санкт-Петербург Юг</v>
      </c>
      <c r="B9" s="12">
        <f ca="1">SUMIFS(Лист1!$D$2:$D$505,Лист1!$B$2:$B$505,A9,Лист1!$J$2:$J$505,$B$2)</f>
        <v>176269533</v>
      </c>
      <c r="C9" s="12">
        <f ca="1">SUMIFS(Лист1!$D$2:$D$505,Лист1!$B$2:$B$505,A9,Лист1!$J$2:$J$505,$C$2)</f>
        <v>208128393.85664999</v>
      </c>
      <c r="D9" s="12">
        <f ca="1">SUMIFS(Лист1!$D$2:$D$505,Лист1!$B$2:$B$505,A9,Лист1!$J$2:$J$505,$D$2)</f>
        <v>199569624.22395</v>
      </c>
      <c r="E9" s="12">
        <f ca="1">SUMIFS(Лист1!$D$2:$D$505,Лист1!$B$2:$B$505,A9,Лист1!$J$2:$J$505,$E$2)</f>
        <v>204608809.47659999</v>
      </c>
      <c r="F9" s="12">
        <f ca="1">SUMIFS(Лист1!$D$2:$D$505,Лист1!$B$2:$B$505,A9,Лист1!$J$2:$J$505,$F$2)</f>
        <v>219265928.75384998</v>
      </c>
      <c r="G9" s="13">
        <f ca="1">SUMIFS(Лист1!$D$2:$D$505,Лист1!$B$2:$B$505,A9,Лист1!$J$2:$J$505,$G$2)</f>
        <v>27770092.5</v>
      </c>
      <c r="H9" s="12">
        <f t="shared" ca="1" si="1"/>
        <v>1035612381.8110499</v>
      </c>
      <c r="I9" s="14">
        <f t="shared" ca="1" si="2"/>
        <v>20.869355411640438</v>
      </c>
      <c r="J9" s="14">
        <f ca="1">SUMIFS(Лист1!$E$2:$E$505,Лист1!$B$2:$B$505,A9)</f>
        <v>762227039.25400007</v>
      </c>
      <c r="K9" s="15">
        <f t="shared" ca="1" si="3"/>
        <v>0.35866655009328335</v>
      </c>
      <c r="L9" s="14">
        <f ca="1">SUMIFS(Лист1!$F$2:$F$505,Лист1!$B$2:$B$505,A9)</f>
        <v>23841249.355076928</v>
      </c>
      <c r="M9" s="16">
        <f t="shared" ca="1" si="4"/>
        <v>0.24096283279809502</v>
      </c>
      <c r="O9" s="9">
        <v>43960</v>
      </c>
      <c r="P9" s="10">
        <f t="shared" si="0"/>
        <v>19</v>
      </c>
    </row>
    <row r="10" spans="1:18" x14ac:dyDescent="0.25">
      <c r="A10" s="11" t="str">
        <f ca="1">IFERROR(__xludf.DUMMYFUNCTION("""COMPUTED_VALUE"""),"Санкт-Петербург Север")</f>
        <v>Санкт-Петербург Север</v>
      </c>
      <c r="B10" s="12">
        <f ca="1">SUMIFS(Лист1!$D$2:$D$505,Лист1!$B$2:$B$505,A10,Лист1!$J$2:$J$505,$B$2)</f>
        <v>233059077</v>
      </c>
      <c r="C10" s="12">
        <f ca="1">SUMIFS(Лист1!$D$2:$D$505,Лист1!$B$2:$B$505,A10,Лист1!$J$2:$J$505,$C$2)</f>
        <v>272762503.5</v>
      </c>
      <c r="D10" s="12">
        <f ca="1">SUMIFS(Лист1!$D$2:$D$505,Лист1!$B$2:$B$505,A10,Лист1!$J$2:$J$505,$D$2)</f>
        <v>269949999</v>
      </c>
      <c r="E10" s="12">
        <f ca="1">SUMIFS(Лист1!$D$2:$D$505,Лист1!$B$2:$B$505,A10,Лист1!$J$2:$J$505,$E$2)</f>
        <v>275539431.56999999</v>
      </c>
      <c r="F10" s="12">
        <f ca="1">SUMIFS(Лист1!$D$2:$D$505,Лист1!$B$2:$B$505,A10,Лист1!$J$2:$J$505,$F$2)</f>
        <v>292155049.5</v>
      </c>
      <c r="G10" s="13">
        <f ca="1">SUMIFS(Лист1!$D$2:$D$505,Лист1!$B$2:$B$505,A10,Лист1!$J$2:$J$505,$G$2)</f>
        <v>37257840.18135</v>
      </c>
      <c r="H10" s="12">
        <f t="shared" ca="1" si="1"/>
        <v>1380723900.7513499</v>
      </c>
      <c r="I10" s="14">
        <f t="shared" ca="1" si="2"/>
        <v>27.823940999755077</v>
      </c>
      <c r="J10" s="14">
        <f ca="1">SUMIFS(Лист1!$E$2:$E$505,Лист1!$B$2:$B$505,A10)</f>
        <v>1009703176.7549998</v>
      </c>
      <c r="K10" s="15">
        <f t="shared" ca="1" si="3"/>
        <v>0.36745524084488129</v>
      </c>
      <c r="L10" s="14">
        <f ca="1">SUMIFS(Лист1!$F$2:$F$505,Лист1!$B$2:$B$505,A10)</f>
        <v>23547947.502630778</v>
      </c>
      <c r="M10" s="16">
        <f t="shared" ca="1" si="4"/>
        <v>0.25165985488093218</v>
      </c>
      <c r="O10" s="9">
        <v>43955</v>
      </c>
      <c r="P10" s="10">
        <f t="shared" si="0"/>
        <v>19</v>
      </c>
    </row>
    <row r="11" spans="1:18" x14ac:dyDescent="0.25">
      <c r="A11" s="11" t="str">
        <f ca="1">IFERROR(__xludf.DUMMYFUNCTION("""COMPUTED_VALUE"""),"Волгоград")</f>
        <v>Волгоград</v>
      </c>
      <c r="B11" s="12">
        <f ca="1">SUMIFS(Лист1!$D$2:$D$505,Лист1!$B$2:$B$505,A11,Лист1!$J$2:$J$505,$B$2)</f>
        <v>36934095</v>
      </c>
      <c r="C11" s="12">
        <f ca="1">SUMIFS(Лист1!$D$2:$D$505,Лист1!$B$2:$B$505,A11,Лист1!$J$2:$J$505,$C$2)</f>
        <v>43307155.5</v>
      </c>
      <c r="D11" s="12">
        <f ca="1">SUMIFS(Лист1!$D$2:$D$505,Лист1!$B$2:$B$505,A11,Лист1!$J$2:$J$505,$D$2)</f>
        <v>41300679</v>
      </c>
      <c r="E11" s="12">
        <f ca="1">SUMIFS(Лист1!$D$2:$D$505,Лист1!$B$2:$B$505,A11,Лист1!$J$2:$J$505,$E$2)</f>
        <v>44172813</v>
      </c>
      <c r="F11" s="12">
        <f ca="1">SUMIFS(Лист1!$D$2:$D$505,Лист1!$B$2:$B$505,A11,Лист1!$J$2:$J$505,$F$2)</f>
        <v>46485094.5</v>
      </c>
      <c r="G11" s="13">
        <f ca="1">SUMIFS(Лист1!$D$2:$D$505,Лист1!$B$2:$B$505,A11,Лист1!$J$2:$J$505,$G$2)</f>
        <v>5800290</v>
      </c>
      <c r="H11" s="12">
        <f t="shared" ca="1" si="1"/>
        <v>218000127</v>
      </c>
      <c r="I11" s="14">
        <f t="shared" ca="1" si="2"/>
        <v>4.3930742911644947</v>
      </c>
      <c r="J11" s="14">
        <f ca="1">SUMIFS(Лист1!$E$2:$E$505,Лист1!$B$2:$B$505,A11)</f>
        <v>171613702.28799999</v>
      </c>
      <c r="K11" s="15">
        <f t="shared" ca="1" si="3"/>
        <v>0.27029557718039837</v>
      </c>
      <c r="L11" s="14">
        <f ca="1">SUMIFS(Лист1!$F$2:$F$505,Лист1!$B$2:$B$505,A11)</f>
        <v>6365491.7879923051</v>
      </c>
      <c r="M11" s="16">
        <f t="shared" ca="1" si="4"/>
        <v>0.18358215417006485</v>
      </c>
      <c r="O11" s="9">
        <v>43950</v>
      </c>
      <c r="P11" s="10">
        <f t="shared" si="0"/>
        <v>18</v>
      </c>
    </row>
    <row r="12" spans="1:18" x14ac:dyDescent="0.25">
      <c r="A12" s="11" t="str">
        <f ca="1">IFERROR(__xludf.DUMMYFUNCTION("""COMPUTED_VALUE"""),"Казань")</f>
        <v>Казань</v>
      </c>
      <c r="B12" s="12">
        <f ca="1">SUMIFS(Лист1!$D$2:$D$505,Лист1!$B$2:$B$505,A12,Лист1!$J$2:$J$505,$B$2)</f>
        <v>17828215.5</v>
      </c>
      <c r="C12" s="12">
        <f ca="1">SUMIFS(Лист1!$D$2:$D$505,Лист1!$B$2:$B$505,A12,Лист1!$J$2:$J$505,$C$2)</f>
        <v>20974521</v>
      </c>
      <c r="D12" s="12">
        <f ca="1">SUMIFS(Лист1!$D$2:$D$505,Лист1!$B$2:$B$505,A12,Лист1!$J$2:$J$505,$D$2)</f>
        <v>23603355</v>
      </c>
      <c r="E12" s="12">
        <f ca="1">SUMIFS(Лист1!$D$2:$D$505,Лист1!$B$2:$B$505,A12,Лист1!$J$2:$J$505,$E$2)</f>
        <v>26815804.5</v>
      </c>
      <c r="F12" s="12">
        <f ca="1">SUMIFS(Лист1!$D$2:$D$505,Лист1!$B$2:$B$505,A12,Лист1!$J$2:$J$505,$F$2)</f>
        <v>27495690</v>
      </c>
      <c r="G12" s="13">
        <f ca="1">SUMIFS(Лист1!$D$2:$D$505,Лист1!$B$2:$B$505,A12,Лист1!$J$2:$J$505,$G$2)</f>
        <v>3865251</v>
      </c>
      <c r="H12" s="12">
        <f t="shared" ca="1" si="1"/>
        <v>120582837</v>
      </c>
      <c r="I12" s="14">
        <f t="shared" ca="1" si="2"/>
        <v>2.4299497824621858</v>
      </c>
      <c r="J12" s="14">
        <f ca="1">SUMIFS(Лист1!$E$2:$E$505,Лист1!$B$2:$B$505,A12)</f>
        <v>94617134.599999979</v>
      </c>
      <c r="K12" s="15">
        <f t="shared" ca="1" si="3"/>
        <v>0.27442917722854004</v>
      </c>
      <c r="L12" s="14">
        <f ca="1">SUMIFS(Лист1!$F$2:$F$505,Лист1!$B$2:$B$505,A12)</f>
        <v>6752468.6789307687</v>
      </c>
      <c r="M12" s="16">
        <f t="shared" ca="1" si="4"/>
        <v>0.159336388155051</v>
      </c>
      <c r="O12" s="9">
        <v>43953</v>
      </c>
      <c r="P12" s="10">
        <f t="shared" si="0"/>
        <v>18</v>
      </c>
    </row>
    <row r="13" spans="1:18" x14ac:dyDescent="0.25">
      <c r="A13" s="11" t="str">
        <f ca="1">IFERROR(__xludf.DUMMYFUNCTION("""COMPUTED_VALUE"""),"Пермь")</f>
        <v>Пермь</v>
      </c>
      <c r="B13" s="12">
        <f ca="1">SUMIFS(Лист1!$D$2:$D$505,Лист1!$B$2:$B$505,A13,Лист1!$J$2:$J$505,$B$2)</f>
        <v>6961020</v>
      </c>
      <c r="C13" s="12">
        <f ca="1">SUMIFS(Лист1!$D$2:$D$505,Лист1!$B$2:$B$505,A13,Лист1!$J$2:$J$505,$C$2)</f>
        <v>8778597</v>
      </c>
      <c r="D13" s="12">
        <f ca="1">SUMIFS(Лист1!$D$2:$D$505,Лист1!$B$2:$B$505,A13,Лист1!$J$2:$J$505,$D$2)</f>
        <v>9036316.5</v>
      </c>
      <c r="E13" s="12">
        <f ca="1">SUMIFS(Лист1!$D$2:$D$505,Лист1!$B$2:$B$505,A13,Лист1!$J$2:$J$505,$E$2)</f>
        <v>10598445</v>
      </c>
      <c r="F13" s="12">
        <f ca="1">SUMIFS(Лист1!$D$2:$D$505,Лист1!$B$2:$B$505,A13,Лист1!$J$2:$J$505,$F$2)</f>
        <v>11902053</v>
      </c>
      <c r="G13" s="13">
        <f ca="1">SUMIFS(Лист1!$D$2:$D$505,Лист1!$B$2:$B$505,A13,Лист1!$J$2:$J$505,$G$2)</f>
        <v>1526608.5</v>
      </c>
      <c r="H13" s="12">
        <f t="shared" ca="1" si="1"/>
        <v>48803040</v>
      </c>
      <c r="I13" s="14">
        <f t="shared" ca="1" si="2"/>
        <v>0.98346447456277164</v>
      </c>
      <c r="J13" s="14">
        <f ca="1">SUMIFS(Лист1!$E$2:$E$505,Лист1!$B$2:$B$505,A13)</f>
        <v>39400800.924000017</v>
      </c>
      <c r="K13" s="15">
        <f t="shared" ca="1" si="3"/>
        <v>0.23863065865427224</v>
      </c>
      <c r="L13" s="14">
        <f ca="1">SUMIFS(Лист1!$F$2:$F$505,Лист1!$B$2:$B$505,A13)</f>
        <v>8063177.9530769223</v>
      </c>
      <c r="M13" s="16">
        <f t="shared" ca="1" si="4"/>
        <v>2.7438067852393236E-2</v>
      </c>
      <c r="O13" s="9">
        <v>43977</v>
      </c>
      <c r="P13" s="10">
        <f t="shared" si="0"/>
        <v>22</v>
      </c>
    </row>
    <row r="14" spans="1:18" x14ac:dyDescent="0.25">
      <c r="A14" s="11" t="str">
        <f ca="1">IFERROR(__xludf.DUMMYFUNCTION("""COMPUTED_VALUE"""),"Ростов-на-Дону")</f>
        <v>Ростов-на-Дону</v>
      </c>
      <c r="B14" s="12">
        <f ca="1">SUMIFS(Лист1!$D$2:$D$505,Лист1!$B$2:$B$505,A14,Лист1!$J$2:$J$505,$B$2)</f>
        <v>2008809</v>
      </c>
      <c r="C14" s="12">
        <f ca="1">SUMIFS(Лист1!$D$2:$D$505,Лист1!$B$2:$B$505,A14,Лист1!$J$2:$J$505,$C$2)</f>
        <v>5892277.5</v>
      </c>
      <c r="D14" s="12">
        <f ca="1">SUMIFS(Лист1!$D$2:$D$505,Лист1!$B$2:$B$505,A14,Лист1!$J$2:$J$505,$D$2)</f>
        <v>7382458.5</v>
      </c>
      <c r="E14" s="12">
        <f ca="1">SUMIFS(Лист1!$D$2:$D$505,Лист1!$B$2:$B$505,A14,Лист1!$J$2:$J$505,$E$2)</f>
        <v>8638525.5</v>
      </c>
      <c r="F14" s="12">
        <f ca="1">SUMIFS(Лист1!$D$2:$D$505,Лист1!$B$2:$B$505,A14,Лист1!$J$2:$J$505,$F$2)</f>
        <v>9328845</v>
      </c>
      <c r="G14" s="13">
        <f ca="1">SUMIFS(Лист1!$D$2:$D$505,Лист1!$B$2:$B$505,A14,Лист1!$J$2:$J$505,$G$2)</f>
        <v>1565632.5</v>
      </c>
      <c r="H14" s="12">
        <f t="shared" ca="1" si="1"/>
        <v>34816548</v>
      </c>
      <c r="I14" s="14">
        <f t="shared" ca="1" si="2"/>
        <v>0.70161281110581475</v>
      </c>
      <c r="J14" s="14">
        <f ca="1">SUMIFS(Лист1!$E$2:$E$505,Лист1!$B$2:$B$505,A14)</f>
        <v>28773952.870999999</v>
      </c>
      <c r="K14" s="15">
        <f t="shared" ca="1" si="3"/>
        <v>0.21000225989422769</v>
      </c>
      <c r="L14" s="14">
        <f ca="1">SUMIFS(Лист1!$F$2:$F$505,Лист1!$B$2:$B$505,A14)</f>
        <v>5559672.9696615394</v>
      </c>
      <c r="M14" s="16">
        <f t="shared" ca="1" si="4"/>
        <v>1.3870477892824393E-2</v>
      </c>
      <c r="O14" s="9">
        <v>43952</v>
      </c>
      <c r="P14" s="10">
        <f t="shared" si="0"/>
        <v>18</v>
      </c>
    </row>
    <row r="15" spans="1:18" x14ac:dyDescent="0.25">
      <c r="A15" s="11" t="str">
        <f ca="1">IFERROR(__xludf.DUMMYFUNCTION("""COMPUTED_VALUE"""),"Краснодар")</f>
        <v>Краснодар</v>
      </c>
      <c r="B15" s="12">
        <f ca="1">SUMIFS(Лист1!$D$2:$D$505,Лист1!$B$2:$B$505,A15,Лист1!$J$2:$J$505,$B$2)</f>
        <v>13955985</v>
      </c>
      <c r="C15" s="12">
        <f ca="1">SUMIFS(Лист1!$D$2:$D$505,Лист1!$B$2:$B$505,A15,Лист1!$J$2:$J$505,$C$2)</f>
        <v>16391856</v>
      </c>
      <c r="D15" s="12">
        <f ca="1">SUMIFS(Лист1!$D$2:$D$505,Лист1!$B$2:$B$505,A15,Лист1!$J$2:$J$505,$D$2)</f>
        <v>16732521</v>
      </c>
      <c r="E15" s="12">
        <f ca="1">SUMIFS(Лист1!$D$2:$D$505,Лист1!$B$2:$B$505,A15,Лист1!$J$2:$J$505,$E$2)</f>
        <v>17647479</v>
      </c>
      <c r="F15" s="12">
        <f ca="1">SUMIFS(Лист1!$D$2:$D$505,Лист1!$B$2:$B$505,A15,Лист1!$J$2:$J$505,$F$2)</f>
        <v>18595773</v>
      </c>
      <c r="G15" s="13">
        <f ca="1">SUMIFS(Лист1!$D$2:$D$505,Лист1!$B$2:$B$505,A15,Лист1!$J$2:$J$505,$G$2)</f>
        <v>2538967.5</v>
      </c>
      <c r="H15" s="12">
        <f t="shared" ca="1" si="1"/>
        <v>85862581.5</v>
      </c>
      <c r="I15" s="14">
        <f t="shared" ca="1" si="2"/>
        <v>1.7302774294285901</v>
      </c>
      <c r="J15" s="14">
        <f ca="1">SUMIFS(Лист1!$E$2:$E$505,Лист1!$B$2:$B$505,A15)</f>
        <v>68357100.844000012</v>
      </c>
      <c r="K15" s="15">
        <f t="shared" ca="1" si="3"/>
        <v>0.25608869363769277</v>
      </c>
      <c r="L15" s="14">
        <f ca="1">SUMIFS(Лист1!$F$2:$F$505,Лист1!$B$2:$B$505,A15)</f>
        <v>3791827.9647692307</v>
      </c>
      <c r="M15" s="16">
        <f t="shared" ca="1" si="4"/>
        <v>0.1597162867882182</v>
      </c>
      <c r="O15" s="9">
        <v>43963</v>
      </c>
      <c r="P15" s="10">
        <f t="shared" si="0"/>
        <v>20</v>
      </c>
    </row>
    <row r="16" spans="1:18" x14ac:dyDescent="0.25">
      <c r="A16" s="11" t="str">
        <f ca="1">IFERROR(__xludf.DUMMYFUNCTION("""COMPUTED_VALUE"""),"Москва Запад")</f>
        <v>Москва Запад</v>
      </c>
      <c r="B16" s="12">
        <f ca="1">SUMIFS(Лист1!$D$2:$D$505,Лист1!$B$2:$B$505,A16,Лист1!$J$2:$J$505,$B$2)</f>
        <v>136791225</v>
      </c>
      <c r="C16" s="12">
        <f ca="1">SUMIFS(Лист1!$D$2:$D$505,Лист1!$B$2:$B$505,A16,Лист1!$J$2:$J$505,$C$2)</f>
        <v>159695760</v>
      </c>
      <c r="D16" s="12">
        <f ca="1">SUMIFS(Лист1!$D$2:$D$505,Лист1!$B$2:$B$505,A16,Лист1!$J$2:$J$505,$D$2)</f>
        <v>142825023</v>
      </c>
      <c r="E16" s="12">
        <f ca="1">SUMIFS(Лист1!$D$2:$D$505,Лист1!$B$2:$B$505,A16,Лист1!$J$2:$J$505,$E$2)</f>
        <v>157512358.5</v>
      </c>
      <c r="F16" s="12">
        <f ca="1">SUMIFS(Лист1!$D$2:$D$505,Лист1!$B$2:$B$505,A16,Лист1!$J$2:$J$505,$F$2)</f>
        <v>157857214.5</v>
      </c>
      <c r="G16" s="13">
        <f ca="1">SUMIFS(Лист1!$D$2:$D$505,Лист1!$B$2:$B$505,A16,Лист1!$J$2:$J$505,$G$2)</f>
        <v>19465372.5</v>
      </c>
      <c r="H16" s="12">
        <f t="shared" ca="1" si="1"/>
        <v>774146953.5</v>
      </c>
      <c r="I16" s="14">
        <f t="shared" ca="1" si="2"/>
        <v>15.600381182365853</v>
      </c>
      <c r="J16" s="14">
        <f ca="1">SUMIFS(Лист1!$E$2:$E$505,Лист1!$B$2:$B$505,A16)</f>
        <v>568254022.97800016</v>
      </c>
      <c r="K16" s="15">
        <f t="shared" ca="1" si="3"/>
        <v>0.36232551323261103</v>
      </c>
      <c r="L16" s="14">
        <f ca="1">SUMIFS(Лист1!$F$2:$F$505,Лист1!$B$2:$B$505,A16)</f>
        <v>11378517.28876923</v>
      </c>
      <c r="M16" s="16">
        <f t="shared" ca="1" si="4"/>
        <v>0.25126290603329304</v>
      </c>
      <c r="O16" s="9">
        <v>43972</v>
      </c>
      <c r="P16" s="10">
        <f t="shared" si="0"/>
        <v>21</v>
      </c>
    </row>
    <row r="17" spans="1:16" x14ac:dyDescent="0.25">
      <c r="A17" s="11" t="str">
        <f ca="1">IFERROR(__xludf.DUMMYFUNCTION("""COMPUTED_VALUE"""),"Москва Восток")</f>
        <v>Москва Восток</v>
      </c>
      <c r="B17" s="12">
        <f ca="1">SUMIFS(Лист1!$D$2:$D$505,Лист1!$B$2:$B$505,A17,Лист1!$J$2:$J$505,$B$2)</f>
        <v>130713645</v>
      </c>
      <c r="C17" s="12">
        <f ca="1">SUMIFS(Лист1!$D$2:$D$505,Лист1!$B$2:$B$505,A17,Лист1!$J$2:$J$505,$C$2)</f>
        <v>151642039.5</v>
      </c>
      <c r="D17" s="12">
        <f ca="1">SUMIFS(Лист1!$D$2:$D$505,Лист1!$B$2:$B$505,A17,Лист1!$J$2:$J$505,$D$2)</f>
        <v>135813990</v>
      </c>
      <c r="E17" s="12">
        <f ca="1">SUMIFS(Лист1!$D$2:$D$505,Лист1!$B$2:$B$505,A17,Лист1!$J$2:$J$505,$E$2)</f>
        <v>149589546</v>
      </c>
      <c r="F17" s="12">
        <f ca="1">SUMIFS(Лист1!$D$2:$D$505,Лист1!$B$2:$B$505,A17,Лист1!$J$2:$J$505,$F$2)</f>
        <v>151451013</v>
      </c>
      <c r="G17" s="13">
        <f ca="1">SUMIFS(Лист1!$D$2:$D$505,Лист1!$B$2:$B$505,A17,Лист1!$J$2:$J$505,$G$2)</f>
        <v>18914194.5</v>
      </c>
      <c r="H17" s="12">
        <f t="shared" ca="1" si="1"/>
        <v>738124428</v>
      </c>
      <c r="I17" s="14">
        <f t="shared" ca="1" si="2"/>
        <v>14.874465868211621</v>
      </c>
      <c r="J17" s="14">
        <f ca="1">SUMIFS(Лист1!$E$2:$E$505,Лист1!$B$2:$B$505,A17)</f>
        <v>542917418.37600005</v>
      </c>
      <c r="K17" s="15">
        <f t="shared" ca="1" si="3"/>
        <v>0.35955193739761065</v>
      </c>
      <c r="L17" s="14">
        <f ca="1">SUMIFS(Лист1!$F$2:$F$505,Лист1!$B$2:$B$505,A17)</f>
        <v>11473733.11611538</v>
      </c>
      <c r="M17" s="16">
        <f t="shared" ca="1" si="4"/>
        <v>0.24891911111209644</v>
      </c>
      <c r="O17" s="9">
        <v>43971</v>
      </c>
      <c r="P17" s="10">
        <f t="shared" si="0"/>
        <v>21</v>
      </c>
    </row>
    <row r="18" spans="1:16" x14ac:dyDescent="0.25">
      <c r="A18" s="11" t="str">
        <f ca="1">IFERROR(__xludf.DUMMYFUNCTION("""COMPUTED_VALUE"""),"Новосибирск")</f>
        <v>Новосибирск</v>
      </c>
      <c r="B18" s="12">
        <f ca="1">SUMIFS(Лист1!$D$2:$D$505,Лист1!$B$2:$B$505,A18,Лист1!$J$2:$J$505,$B$2)</f>
        <v>5746024.5</v>
      </c>
      <c r="C18" s="12">
        <f ca="1">SUMIFS(Лист1!$D$2:$D$505,Лист1!$B$2:$B$505,A18,Лист1!$J$2:$J$505,$C$2)</f>
        <v>7253572.5</v>
      </c>
      <c r="D18" s="12">
        <f ca="1">SUMIFS(Лист1!$D$2:$D$505,Лист1!$B$2:$B$505,A18,Лист1!$J$2:$J$505,$D$2)</f>
        <v>7841920.5</v>
      </c>
      <c r="E18" s="12">
        <f ca="1">SUMIFS(Лист1!$D$2:$D$505,Лист1!$B$2:$B$505,A18,Лист1!$J$2:$J$505,$E$2)</f>
        <v>8990269.5</v>
      </c>
      <c r="F18" s="12">
        <f ca="1">SUMIFS(Лист1!$D$2:$D$505,Лист1!$B$2:$B$505,A18,Лист1!$J$2:$J$505,$F$2)</f>
        <v>9909624</v>
      </c>
      <c r="G18" s="13">
        <f ca="1">SUMIFS(Лист1!$D$2:$D$505,Лист1!$B$2:$B$505,A18,Лист1!$J$2:$J$505,$G$2)</f>
        <v>1293219</v>
      </c>
      <c r="H18" s="12">
        <f t="shared" ca="1" si="1"/>
        <v>41034630</v>
      </c>
      <c r="I18" s="14">
        <f t="shared" ca="1" si="2"/>
        <v>0.82691776643069259</v>
      </c>
      <c r="J18" s="14">
        <f ca="1">SUMIFS(Лист1!$E$2:$E$505,Лист1!$B$2:$B$505,A18)</f>
        <v>34112368.980000004</v>
      </c>
      <c r="K18" s="15">
        <f t="shared" ca="1" si="3"/>
        <v>0.20292525048783625</v>
      </c>
      <c r="L18" s="14">
        <f ca="1">SUMIFS(Лист1!$F$2:$F$505,Лист1!$B$2:$B$505,A18)</f>
        <v>4731773.3646230772</v>
      </c>
      <c r="M18" s="16">
        <f t="shared" ca="1" si="4"/>
        <v>5.3381440392588374E-2</v>
      </c>
      <c r="O18" s="9">
        <v>43956</v>
      </c>
      <c r="P18" s="10">
        <f t="shared" si="0"/>
        <v>19</v>
      </c>
    </row>
    <row r="19" spans="1:16" x14ac:dyDescent="0.25">
      <c r="A19" s="11" t="str">
        <f ca="1">IFERROR(__xludf.DUMMYFUNCTION("""COMPUTED_VALUE"""),"Тюмень")</f>
        <v>Тюмень</v>
      </c>
      <c r="B19" s="12">
        <f ca="1">SUMIFS(Лист1!$D$2:$D$505,Лист1!$B$2:$B$505,A19,Лист1!$J$2:$J$505,$B$2)</f>
        <v>0</v>
      </c>
      <c r="C19" s="12">
        <f ca="1">SUMIFS(Лист1!$D$2:$D$505,Лист1!$B$2:$B$505,A19,Лист1!$J$2:$J$505,$C$2)</f>
        <v>0</v>
      </c>
      <c r="D19" s="12">
        <f ca="1">SUMIFS(Лист1!$D$2:$D$505,Лист1!$B$2:$B$505,A19,Лист1!$J$2:$J$505,$D$2)</f>
        <v>0</v>
      </c>
      <c r="E19" s="12">
        <f ca="1">SUMIFS(Лист1!$D$2:$D$505,Лист1!$B$2:$B$505,A19,Лист1!$J$2:$J$505,$E$2)</f>
        <v>0</v>
      </c>
      <c r="F19" s="12">
        <f ca="1">SUMIFS(Лист1!$D$2:$D$505,Лист1!$B$2:$B$505,A19,Лист1!$J$2:$J$505,$F$2)</f>
        <v>4861708.5</v>
      </c>
      <c r="G19" s="13">
        <f ca="1">SUMIFS(Лист1!$D$2:$D$505,Лист1!$B$2:$B$505,A19,Лист1!$J$2:$J$505,$G$2)</f>
        <v>802447.5</v>
      </c>
      <c r="H19" s="12">
        <f t="shared" ca="1" si="1"/>
        <v>5664156</v>
      </c>
      <c r="I19" s="14">
        <f t="shared" ca="1" si="2"/>
        <v>0.11414240187458753</v>
      </c>
      <c r="J19" s="14">
        <f ca="1">SUMIFS(Лист1!$E$2:$E$505,Лист1!$B$2:$B$505,A19)</f>
        <v>4893466.7960000001</v>
      </c>
      <c r="K19" s="15">
        <f t="shared" ca="1" si="3"/>
        <v>0.1574934981943627</v>
      </c>
      <c r="L19" s="14">
        <f ca="1">SUMIFS(Лист1!$F$2:$F$505,Лист1!$B$2:$B$505,A19)</f>
        <v>419554.31862307689</v>
      </c>
      <c r="M19" s="16">
        <f t="shared" ca="1" si="4"/>
        <v>6.1992446072622782E-2</v>
      </c>
      <c r="O19" s="9">
        <v>43949</v>
      </c>
      <c r="P19" s="10">
        <f t="shared" si="0"/>
        <v>18</v>
      </c>
    </row>
    <row r="20" spans="1:16" x14ac:dyDescent="0.25">
      <c r="A20" s="11" t="str">
        <f ca="1">IFERROR(__xludf.DUMMYFUNCTION("""COMPUTED_VALUE"""),"Томск")</f>
        <v>Томск</v>
      </c>
      <c r="B20" s="12">
        <f ca="1">SUMIFS(Лист1!$D$2:$D$505,Лист1!$B$2:$B$505,A20,Лист1!$J$2:$J$505,$B$2)</f>
        <v>0</v>
      </c>
      <c r="C20" s="12">
        <f ca="1">SUMIFS(Лист1!$D$2:$D$505,Лист1!$B$2:$B$505,A20,Лист1!$J$2:$J$505,$C$2)</f>
        <v>0</v>
      </c>
      <c r="D20" s="12">
        <f ca="1">SUMIFS(Лист1!$D$2:$D$505,Лист1!$B$2:$B$505,A20,Лист1!$J$2:$J$505,$D$2)</f>
        <v>0</v>
      </c>
      <c r="E20" s="12">
        <f ca="1">SUMIFS(Лист1!$D$2:$D$505,Лист1!$B$2:$B$505,A20,Лист1!$J$2:$J$505,$E$2)</f>
        <v>0</v>
      </c>
      <c r="F20" s="12">
        <f ca="1">SUMIFS(Лист1!$D$2:$D$505,Лист1!$B$2:$B$505,A20,Лист1!$J$2:$J$505,$F$2)</f>
        <v>493893</v>
      </c>
      <c r="G20" s="13">
        <f ca="1">SUMIFS(Лист1!$D$2:$D$505,Лист1!$B$2:$B$505,A20,Лист1!$J$2:$J$505,$G$2)</f>
        <v>389013</v>
      </c>
      <c r="H20" s="12">
        <f t="shared" ca="1" si="1"/>
        <v>882906</v>
      </c>
      <c r="I20" s="14">
        <f t="shared" ca="1" si="2"/>
        <v>1.779206142441779E-2</v>
      </c>
      <c r="J20" s="14">
        <f ca="1">SUMIFS(Лист1!$E$2:$E$505,Лист1!$B$2:$B$505,A20)</f>
        <v>817115.69299999997</v>
      </c>
      <c r="K20" s="15">
        <f t="shared" ca="1" si="3"/>
        <v>8.0515290017811506E-2</v>
      </c>
      <c r="L20" s="14">
        <f ca="1">SUMIFS(Лист1!$F$2:$F$505,Лист1!$B$2:$B$505,A20)</f>
        <v>169633.68536923078</v>
      </c>
      <c r="M20" s="16">
        <f t="shared" ca="1" si="4"/>
        <v>-0.11761544079350551</v>
      </c>
      <c r="O20" s="9">
        <v>43964</v>
      </c>
      <c r="P20" s="10">
        <f t="shared" si="0"/>
        <v>20</v>
      </c>
    </row>
    <row r="21" spans="1:16" x14ac:dyDescent="0.25">
      <c r="A21" s="11" t="str">
        <f ca="1">IFERROR(__xludf.DUMMYFUNCTION("""COMPUTED_VALUE"""),"Уфа")</f>
        <v>Уфа</v>
      </c>
      <c r="B21" s="12">
        <f ca="1">SUMIFS(Лист1!$D$2:$D$505,Лист1!$B$2:$B$505,A21,Лист1!$J$2:$J$505,$B$2)</f>
        <v>0</v>
      </c>
      <c r="C21" s="12">
        <f ca="1">SUMIFS(Лист1!$D$2:$D$505,Лист1!$B$2:$B$505,A21,Лист1!$J$2:$J$505,$C$2)</f>
        <v>0</v>
      </c>
      <c r="D21" s="12">
        <f ca="1">SUMIFS(Лист1!$D$2:$D$505,Лист1!$B$2:$B$505,A21,Лист1!$J$2:$J$505,$D$2)</f>
        <v>0</v>
      </c>
      <c r="E21" s="12">
        <f ca="1">SUMIFS(Лист1!$D$2:$D$505,Лист1!$B$2:$B$505,A21,Лист1!$J$2:$J$505,$E$2)</f>
        <v>0</v>
      </c>
      <c r="F21" s="12">
        <f ca="1">SUMIFS(Лист1!$D$2:$D$505,Лист1!$B$2:$B$505,A21,Лист1!$J$2:$J$505,$F$2)</f>
        <v>468835.5</v>
      </c>
      <c r="G21" s="13">
        <f ca="1">SUMIFS(Лист1!$D$2:$D$505,Лист1!$B$2:$B$505,A21,Лист1!$J$2:$J$505,$G$2)</f>
        <v>410892</v>
      </c>
      <c r="H21" s="12">
        <f t="shared" ca="1" si="1"/>
        <v>879727.5</v>
      </c>
      <c r="I21" s="14">
        <f t="shared" ca="1" si="2"/>
        <v>1.7728009229464409E-2</v>
      </c>
      <c r="J21" s="14">
        <f ca="1">SUMIFS(Лист1!$E$2:$E$505,Лист1!$B$2:$B$505,A21)</f>
        <v>758654.93699999992</v>
      </c>
      <c r="K21" s="15">
        <f t="shared" ca="1" si="3"/>
        <v>0.15958844673016356</v>
      </c>
      <c r="L21" s="14">
        <f ca="1">SUMIFS(Лист1!$F$2:$F$505,Лист1!$B$2:$B$505,A21)</f>
        <v>44811.130769230767</v>
      </c>
      <c r="M21" s="16">
        <f t="shared" ca="1" si="4"/>
        <v>8.668756203570914E-2</v>
      </c>
      <c r="O21" s="9">
        <v>43954</v>
      </c>
      <c r="P21" s="10">
        <f t="shared" si="0"/>
        <v>19</v>
      </c>
    </row>
    <row r="22" spans="1:16" x14ac:dyDescent="0.25">
      <c r="A22" s="17" t="s">
        <v>8</v>
      </c>
      <c r="B22" s="18">
        <f t="shared" ref="B22:H22" ca="1" si="5">SUM(B3:B21)</f>
        <v>836803032</v>
      </c>
      <c r="C22" s="18">
        <f t="shared" ca="1" si="5"/>
        <v>983915409.85664999</v>
      </c>
      <c r="D22" s="18">
        <f t="shared" ca="1" si="5"/>
        <v>947263006.72395003</v>
      </c>
      <c r="E22" s="18">
        <f t="shared" ca="1" si="5"/>
        <v>1002691883.0466</v>
      </c>
      <c r="F22" s="18">
        <f t="shared" ca="1" si="5"/>
        <v>1055653508.75385</v>
      </c>
      <c r="G22" s="19">
        <f t="shared" ca="1" si="5"/>
        <v>136032376.68134999</v>
      </c>
      <c r="H22" s="18">
        <f t="shared" ca="1" si="5"/>
        <v>4962359217.0623999</v>
      </c>
      <c r="I22" s="20"/>
      <c r="J22" s="21">
        <f ca="1">SUM(J4:J21)</f>
        <v>3704679374.7029991</v>
      </c>
      <c r="K22" s="22"/>
      <c r="L22" s="21">
        <f ca="1">SUM(L4:L21)</f>
        <v>131974155.96719229</v>
      </c>
      <c r="M22" s="23"/>
      <c r="O22" s="9">
        <v>43957</v>
      </c>
      <c r="P22" s="10">
        <f t="shared" si="0"/>
        <v>19</v>
      </c>
    </row>
    <row r="23" spans="1:16" x14ac:dyDescent="0.25">
      <c r="B23" s="2"/>
      <c r="O23" s="9">
        <v>43974</v>
      </c>
      <c r="P23" s="10">
        <f t="shared" si="0"/>
        <v>21</v>
      </c>
    </row>
    <row r="24" spans="1:16" x14ac:dyDescent="0.25">
      <c r="B24" s="2"/>
      <c r="O24" s="9">
        <v>43976</v>
      </c>
      <c r="P24" s="10">
        <f t="shared" si="0"/>
        <v>22</v>
      </c>
    </row>
    <row r="25" spans="1:16" x14ac:dyDescent="0.25">
      <c r="B25" s="2"/>
      <c r="O25" s="9">
        <v>43951</v>
      </c>
      <c r="P25" s="10">
        <f t="shared" si="0"/>
        <v>18</v>
      </c>
    </row>
    <row r="26" spans="1:16" x14ac:dyDescent="0.25">
      <c r="B26" s="2"/>
      <c r="O26" s="9">
        <v>43961</v>
      </c>
      <c r="P26" s="10">
        <f t="shared" si="0"/>
        <v>20</v>
      </c>
    </row>
    <row r="27" spans="1:16" x14ac:dyDescent="0.25">
      <c r="B27" s="2"/>
      <c r="O27" s="9">
        <v>43959</v>
      </c>
      <c r="P27" s="10">
        <f t="shared" si="0"/>
        <v>19</v>
      </c>
    </row>
    <row r="28" spans="1:16" x14ac:dyDescent="0.25">
      <c r="B28" s="2"/>
      <c r="O28" s="9">
        <v>43958</v>
      </c>
      <c r="P28" s="10">
        <f t="shared" si="0"/>
        <v>19</v>
      </c>
    </row>
    <row r="29" spans="1:16" x14ac:dyDescent="0.25">
      <c r="B29" s="2"/>
      <c r="O29" s="9">
        <v>43975</v>
      </c>
      <c r="P29" s="10">
        <f t="shared" si="0"/>
        <v>22</v>
      </c>
    </row>
    <row r="30" spans="1:16" x14ac:dyDescent="0.25">
      <c r="B30" s="2"/>
      <c r="O30" s="9">
        <v>43983</v>
      </c>
      <c r="P30" s="10">
        <f t="shared" si="0"/>
        <v>23</v>
      </c>
    </row>
    <row r="31" spans="1:16" x14ac:dyDescent="0.25">
      <c r="B31" s="2"/>
      <c r="O31" s="9">
        <v>43980</v>
      </c>
      <c r="P31" s="10">
        <f t="shared" si="0"/>
        <v>22</v>
      </c>
    </row>
    <row r="32" spans="1:16" x14ac:dyDescent="0.25">
      <c r="B32" s="2"/>
      <c r="O32" s="9">
        <v>43978</v>
      </c>
      <c r="P32" s="10">
        <f t="shared" si="0"/>
        <v>22</v>
      </c>
    </row>
    <row r="33" spans="2:16" x14ac:dyDescent="0.25">
      <c r="B33" s="2"/>
      <c r="O33" s="9">
        <v>43973</v>
      </c>
      <c r="P33" s="10">
        <f t="shared" si="0"/>
        <v>21</v>
      </c>
    </row>
    <row r="34" spans="2:16" x14ac:dyDescent="0.25">
      <c r="B34" s="2"/>
      <c r="O34" s="9">
        <v>43962</v>
      </c>
      <c r="P34" s="10">
        <f t="shared" si="0"/>
        <v>20</v>
      </c>
    </row>
    <row r="35" spans="2:16" x14ac:dyDescent="0.25">
      <c r="B35" s="2"/>
      <c r="O35" s="9">
        <v>43969</v>
      </c>
      <c r="P35" s="10">
        <f t="shared" si="0"/>
        <v>21</v>
      </c>
    </row>
    <row r="36" spans="2:16" x14ac:dyDescent="0.25">
      <c r="B36" s="2"/>
      <c r="O36" s="9">
        <v>43965</v>
      </c>
      <c r="P36" s="10">
        <f t="shared" si="0"/>
        <v>20</v>
      </c>
    </row>
    <row r="37" spans="2:16" x14ac:dyDescent="0.25">
      <c r="B37" s="2"/>
      <c r="O37" s="9">
        <v>43966</v>
      </c>
      <c r="P37" s="10">
        <f t="shared" si="0"/>
        <v>20</v>
      </c>
    </row>
    <row r="38" spans="2:16" x14ac:dyDescent="0.25">
      <c r="B38" s="2"/>
    </row>
    <row r="39" spans="2:16" x14ac:dyDescent="0.25">
      <c r="B39" s="2"/>
    </row>
    <row r="40" spans="2:16" x14ac:dyDescent="0.25">
      <c r="B40" s="2"/>
    </row>
    <row r="41" spans="2:16" x14ac:dyDescent="0.25">
      <c r="B41" s="2"/>
    </row>
    <row r="42" spans="2:16" x14ac:dyDescent="0.25">
      <c r="B42" s="2"/>
    </row>
    <row r="43" spans="2:16" x14ac:dyDescent="0.25">
      <c r="B43" s="2"/>
    </row>
    <row r="44" spans="2:16" x14ac:dyDescent="0.25">
      <c r="B44" s="2"/>
    </row>
    <row r="45" spans="2:16" x14ac:dyDescent="0.25">
      <c r="B45" s="2"/>
    </row>
    <row r="46" spans="2:16" x14ac:dyDescent="0.25">
      <c r="B46" s="2"/>
    </row>
    <row r="47" spans="2:16" x14ac:dyDescent="0.25">
      <c r="B47" s="2"/>
    </row>
    <row r="48" spans="2:16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</sheetData>
  <mergeCells count="7">
    <mergeCell ref="A2:A3"/>
    <mergeCell ref="J2:J3"/>
    <mergeCell ref="K2:K3"/>
    <mergeCell ref="L2:L3"/>
    <mergeCell ref="M2:M3"/>
    <mergeCell ref="H2:H3"/>
    <mergeCell ref="I2:I3"/>
  </mergeCells>
  <conditionalFormatting sqref="I4:I21">
    <cfRule type="colorScale" priority="1">
      <colorScale>
        <cfvo type="min"/>
        <cfvo type="max"/>
        <color rgb="FFFFFFFF"/>
        <color rgb="FF57BB8A"/>
      </colorScale>
    </cfRule>
  </conditionalFormatting>
  <conditionalFormatting sqref="G4:G21">
    <cfRule type="colorScale" priority="2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0"/>
  <sheetViews>
    <sheetView workbookViewId="0"/>
  </sheetViews>
  <sheetFormatPr defaultColWidth="14.42578125" defaultRowHeight="15" customHeight="1" x14ac:dyDescent="0.25"/>
  <cols>
    <col min="1" max="1" width="10.42578125" customWidth="1"/>
    <col min="2" max="9" width="22" customWidth="1"/>
    <col min="10" max="10" width="15.5703125" customWidth="1"/>
    <col min="11" max="11" width="21.7109375" customWidth="1"/>
    <col min="12" max="12" width="10.85546875" customWidth="1"/>
    <col min="13" max="13" width="20.85546875" customWidth="1"/>
    <col min="14" max="26" width="8.7109375" customWidth="1"/>
  </cols>
  <sheetData>
    <row r="1" spans="1:26" ht="14.25" customHeight="1" x14ac:dyDescent="0.25">
      <c r="A1" s="24" t="s">
        <v>9</v>
      </c>
      <c r="B1" s="25" t="s">
        <v>10</v>
      </c>
      <c r="C1" s="25" t="s">
        <v>11</v>
      </c>
      <c r="D1" s="25" t="s">
        <v>12</v>
      </c>
      <c r="E1" s="25" t="s">
        <v>13</v>
      </c>
      <c r="F1" s="26" t="s">
        <v>14</v>
      </c>
      <c r="G1" s="27" t="s">
        <v>15</v>
      </c>
      <c r="H1" s="27" t="s">
        <v>16</v>
      </c>
      <c r="I1" s="27" t="s">
        <v>17</v>
      </c>
      <c r="J1" s="28" t="s">
        <v>18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4.25" customHeight="1" x14ac:dyDescent="0.25">
      <c r="A2" s="30">
        <v>43982</v>
      </c>
      <c r="B2" s="31" t="s">
        <v>19</v>
      </c>
      <c r="C2" s="31">
        <v>7944</v>
      </c>
      <c r="D2" s="31">
        <v>623971.5</v>
      </c>
      <c r="E2" s="31">
        <v>565363.01599999995</v>
      </c>
      <c r="F2" s="32">
        <v>64235.456923076919</v>
      </c>
      <c r="G2" s="10">
        <f t="array" ref="G2">INDEX(Лист2!$C$2:$C$505,MATCH(B2&amp;A2,Лист2!$B$2:$B$505&amp;Лист2!$A$2:$A$505,0))</f>
        <v>15</v>
      </c>
      <c r="H2" s="10">
        <f t="array" ref="H2">INDEX(Лист2!$D$2:$D$505,MATCH(B2&amp;A2,Лист2!$B$2:$B$505&amp;Лист2!$A$2:$A$505,0))</f>
        <v>441</v>
      </c>
      <c r="I2" s="10">
        <f t="array" ref="I2">INDEX(Лист2!$E$2:$E$505,MATCH(B2&amp;A2,Лист2!$B$2:$B$505&amp;Лист2!$A$2:$A$505,0))</f>
        <v>368</v>
      </c>
      <c r="J2" s="10">
        <f t="shared" ref="J2:J505" si="0">WEEKNUM(A2,2)</f>
        <v>22</v>
      </c>
    </row>
    <row r="3" spans="1:26" ht="14.25" customHeight="1" x14ac:dyDescent="0.25">
      <c r="A3" s="33">
        <v>43981</v>
      </c>
      <c r="B3" s="34" t="s">
        <v>19</v>
      </c>
      <c r="C3" s="34">
        <v>10029</v>
      </c>
      <c r="D3" s="34">
        <v>787101</v>
      </c>
      <c r="E3" s="34">
        <v>707654.63099999994</v>
      </c>
      <c r="F3" s="35">
        <v>112379.26539999999</v>
      </c>
      <c r="G3" s="10">
        <f t="array" ref="G3">INDEX(Лист2!$C$2:$C$505,MATCH(B3&amp;A3,Лист2!$B$2:$B$505&amp;Лист2!$A$2:$A$505,0))</f>
        <v>15</v>
      </c>
      <c r="H3" s="10">
        <f t="array" ref="H3">INDEX(Лист2!$D$2:$D$505,MATCH(B3&amp;A3,Лист2!$B$2:$B$505&amp;Лист2!$A$2:$A$505,0))</f>
        <v>490</v>
      </c>
      <c r="I3" s="10">
        <f t="array" ref="I3">INDEX(Лист2!$E$2:$E$505,MATCH(B3&amp;A3,Лист2!$B$2:$B$505&amp;Лист2!$A$2:$A$505,0))</f>
        <v>409</v>
      </c>
      <c r="J3" s="10">
        <f t="shared" si="0"/>
        <v>22</v>
      </c>
    </row>
    <row r="4" spans="1:26" ht="14.25" customHeight="1" x14ac:dyDescent="0.25">
      <c r="A4" s="30">
        <v>43979</v>
      </c>
      <c r="B4" s="31" t="s">
        <v>19</v>
      </c>
      <c r="C4" s="31">
        <v>8536.5</v>
      </c>
      <c r="D4" s="31">
        <v>643944</v>
      </c>
      <c r="E4" s="31">
        <v>640961.69299999997</v>
      </c>
      <c r="F4" s="32">
        <v>61475.592307692306</v>
      </c>
      <c r="G4" s="10">
        <f t="array" ref="G4">INDEX(Лист2!$C$2:$C$505,MATCH(B4&amp;A4,Лист2!$B$2:$B$505&amp;Лист2!$A$2:$A$505,0))</f>
        <v>15</v>
      </c>
      <c r="H4" s="10">
        <f t="array" ref="H4">INDEX(Лист2!$D$2:$D$505,MATCH(B4&amp;A4,Лист2!$B$2:$B$505&amp;Лист2!$A$2:$A$505,0))</f>
        <v>464</v>
      </c>
      <c r="I4" s="10">
        <f t="array" ref="I4">INDEX(Лист2!$E$2:$E$505,MATCH(B4&amp;A4,Лист2!$B$2:$B$505&amp;Лист2!$A$2:$A$505,0))</f>
        <v>390</v>
      </c>
      <c r="J4" s="10">
        <f t="shared" si="0"/>
        <v>22</v>
      </c>
    </row>
    <row r="5" spans="1:26" ht="14.25" customHeight="1" x14ac:dyDescent="0.25">
      <c r="A5" s="33">
        <v>43967</v>
      </c>
      <c r="B5" s="34" t="s">
        <v>20</v>
      </c>
      <c r="C5" s="34">
        <v>38947.5</v>
      </c>
      <c r="D5" s="34">
        <v>3395892</v>
      </c>
      <c r="E5" s="34">
        <v>2740255.2110000001</v>
      </c>
      <c r="F5" s="35">
        <v>294361.0811230769</v>
      </c>
      <c r="G5" s="10">
        <f t="array" ref="G5">INDEX(Лист2!$C$2:$C$505,MATCH(B5&amp;A5,Лист2!$B$2:$B$505&amp;Лист2!$A$2:$A$505,0))</f>
        <v>21</v>
      </c>
      <c r="H5" s="10">
        <f t="array" ref="H5">INDEX(Лист2!$D$2:$D$505,MATCH(B5&amp;A5,Лист2!$B$2:$B$505&amp;Лист2!$A$2:$A$505,0))</f>
        <v>2145</v>
      </c>
      <c r="I5" s="10">
        <f t="array" ref="I5">INDEX(Лист2!$E$2:$E$505,MATCH(B5&amp;A5,Лист2!$B$2:$B$505&amp;Лист2!$A$2:$A$505,0))</f>
        <v>1947</v>
      </c>
      <c r="J5" s="10">
        <f t="shared" si="0"/>
        <v>20</v>
      </c>
    </row>
    <row r="6" spans="1:26" ht="14.25" customHeight="1" x14ac:dyDescent="0.25">
      <c r="A6" s="30">
        <v>43970</v>
      </c>
      <c r="B6" s="31" t="s">
        <v>20</v>
      </c>
      <c r="C6" s="31">
        <v>31842</v>
      </c>
      <c r="D6" s="31">
        <v>2771116.5</v>
      </c>
      <c r="E6" s="31">
        <v>2269371.4459999995</v>
      </c>
      <c r="F6" s="32">
        <v>328803.84615384613</v>
      </c>
      <c r="G6" s="10">
        <f t="array" ref="G6">INDEX(Лист2!$C$2:$C$505,MATCH(B6&amp;A6,Лист2!$B$2:$B$505&amp;Лист2!$A$2:$A$505,0))</f>
        <v>21</v>
      </c>
      <c r="H6" s="10">
        <f t="array" ref="H6">INDEX(Лист2!$D$2:$D$505,MATCH(B6&amp;A6,Лист2!$B$2:$B$505&amp;Лист2!$A$2:$A$505,0))</f>
        <v>1860</v>
      </c>
      <c r="I6" s="10">
        <f t="array" ref="I6">INDEX(Лист2!$E$2:$E$505,MATCH(B6&amp;A6,Лист2!$B$2:$B$505&amp;Лист2!$A$2:$A$505,0))</f>
        <v>1704</v>
      </c>
      <c r="J6" s="10">
        <f t="shared" si="0"/>
        <v>21</v>
      </c>
    </row>
    <row r="7" spans="1:26" ht="14.25" customHeight="1" x14ac:dyDescent="0.25">
      <c r="A7" s="33">
        <v>43968</v>
      </c>
      <c r="B7" s="34" t="s">
        <v>20</v>
      </c>
      <c r="C7" s="34">
        <v>32023.5</v>
      </c>
      <c r="D7" s="34">
        <v>2882458.5</v>
      </c>
      <c r="E7" s="34">
        <v>2290967.0389999999</v>
      </c>
      <c r="F7" s="35">
        <v>246817.75113846152</v>
      </c>
      <c r="G7" s="10">
        <f t="array" ref="G7">INDEX(Лист2!$C$2:$C$505,MATCH(B7&amp;A7,Лист2!$B$2:$B$505&amp;Лист2!$A$2:$A$505,0))</f>
        <v>21</v>
      </c>
      <c r="H7" s="10">
        <f t="array" ref="H7">INDEX(Лист2!$D$2:$D$505,MATCH(B7&amp;A7,Лист2!$B$2:$B$505&amp;Лист2!$A$2:$A$505,0))</f>
        <v>1874</v>
      </c>
      <c r="I7" s="10">
        <f t="array" ref="I7">INDEX(Лист2!$E$2:$E$505,MATCH(B7&amp;A7,Лист2!$B$2:$B$505&amp;Лист2!$A$2:$A$505,0))</f>
        <v>1705</v>
      </c>
      <c r="J7" s="10">
        <f t="shared" si="0"/>
        <v>20</v>
      </c>
    </row>
    <row r="8" spans="1:26" ht="14.25" customHeight="1" x14ac:dyDescent="0.25">
      <c r="A8" s="30">
        <v>43960</v>
      </c>
      <c r="B8" s="31" t="s">
        <v>20</v>
      </c>
      <c r="C8" s="31">
        <v>31147.5</v>
      </c>
      <c r="D8" s="31">
        <v>2831019</v>
      </c>
      <c r="E8" s="31">
        <v>2261296.2760000001</v>
      </c>
      <c r="F8" s="32">
        <v>225845</v>
      </c>
      <c r="G8" s="10">
        <f t="array" ref="G8">INDEX(Лист2!$C$2:$C$505,MATCH(B8&amp;A8,Лист2!$B$2:$B$505&amp;Лист2!$A$2:$A$505,0))</f>
        <v>21</v>
      </c>
      <c r="H8" s="10">
        <f t="array" ref="H8">INDEX(Лист2!$D$2:$D$505,MATCH(B8&amp;A8,Лист2!$B$2:$B$505&amp;Лист2!$A$2:$A$505,0))</f>
        <v>1735</v>
      </c>
      <c r="I8" s="10">
        <f t="array" ref="I8">INDEX(Лист2!$E$2:$E$505,MATCH(B8&amp;A8,Лист2!$B$2:$B$505&amp;Лист2!$A$2:$A$505,0))</f>
        <v>1568</v>
      </c>
      <c r="J8" s="10">
        <f t="shared" si="0"/>
        <v>19</v>
      </c>
    </row>
    <row r="9" spans="1:26" ht="14.25" customHeight="1" x14ac:dyDescent="0.25">
      <c r="A9" s="33">
        <v>43955</v>
      </c>
      <c r="B9" s="34" t="s">
        <v>20</v>
      </c>
      <c r="C9" s="34">
        <v>25566</v>
      </c>
      <c r="D9" s="34">
        <v>2372310</v>
      </c>
      <c r="E9" s="34">
        <v>1875929.923</v>
      </c>
      <c r="F9" s="35">
        <v>280340.16570000001</v>
      </c>
      <c r="G9" s="10">
        <f t="array" ref="G9">INDEX(Лист2!$C$2:$C$505,MATCH(B9&amp;A9,Лист2!$B$2:$B$505&amp;Лист2!$A$2:$A$505,0))</f>
        <v>20</v>
      </c>
      <c r="H9" s="10">
        <f t="array" ref="H9">INDEX(Лист2!$D$2:$D$505,MATCH(B9&amp;A9,Лист2!$B$2:$B$505&amp;Лист2!$A$2:$A$505,0))</f>
        <v>1519</v>
      </c>
      <c r="I9" s="10">
        <f t="array" ref="I9">INDEX(Лист2!$E$2:$E$505,MATCH(B9&amp;A9,Лист2!$B$2:$B$505&amp;Лист2!$A$2:$A$505,0))</f>
        <v>1372</v>
      </c>
      <c r="J9" s="10">
        <f t="shared" si="0"/>
        <v>19</v>
      </c>
    </row>
    <row r="10" spans="1:26" ht="14.25" customHeight="1" x14ac:dyDescent="0.25">
      <c r="A10" s="30">
        <v>43950</v>
      </c>
      <c r="B10" s="31" t="s">
        <v>20</v>
      </c>
      <c r="C10" s="31">
        <v>29319</v>
      </c>
      <c r="D10" s="31">
        <v>2623480.5</v>
      </c>
      <c r="E10" s="31">
        <v>2115481.9889999996</v>
      </c>
      <c r="F10" s="32">
        <v>139204.6</v>
      </c>
      <c r="G10" s="10">
        <f t="array" ref="G10">INDEX(Лист2!$C$2:$C$505,MATCH(B10&amp;A10,Лист2!$B$2:$B$505&amp;Лист2!$A$2:$A$505,0))</f>
        <v>18</v>
      </c>
      <c r="H10" s="10">
        <f t="array" ref="H10">INDEX(Лист2!$D$2:$D$505,MATCH(B10&amp;A10,Лист2!$B$2:$B$505&amp;Лист2!$A$2:$A$505,0))</f>
        <v>1684</v>
      </c>
      <c r="I10" s="10">
        <f t="array" ref="I10">INDEX(Лист2!$E$2:$E$505,MATCH(B10&amp;A10,Лист2!$B$2:$B$505&amp;Лист2!$A$2:$A$505,0))</f>
        <v>1528</v>
      </c>
      <c r="J10" s="10">
        <f t="shared" si="0"/>
        <v>18</v>
      </c>
    </row>
    <row r="11" spans="1:26" ht="14.25" customHeight="1" x14ac:dyDescent="0.25">
      <c r="A11" s="33">
        <v>43953</v>
      </c>
      <c r="B11" s="34" t="s">
        <v>20</v>
      </c>
      <c r="C11" s="34">
        <v>29031</v>
      </c>
      <c r="D11" s="34">
        <v>2711247</v>
      </c>
      <c r="E11" s="34">
        <v>2165434.9249999998</v>
      </c>
      <c r="F11" s="35">
        <v>185484.16923076924</v>
      </c>
      <c r="G11" s="10">
        <f t="array" ref="G11">INDEX(Лист2!$C$2:$C$505,MATCH(B11&amp;A11,Лист2!$B$2:$B$505&amp;Лист2!$A$2:$A$505,0))</f>
        <v>18</v>
      </c>
      <c r="H11" s="10">
        <f t="array" ref="H11">INDEX(Лист2!$D$2:$D$505,MATCH(B11&amp;A11,Лист2!$B$2:$B$505&amp;Лист2!$A$2:$A$505,0))</f>
        <v>1708</v>
      </c>
      <c r="I11" s="10">
        <f t="array" ref="I11">INDEX(Лист2!$E$2:$E$505,MATCH(B11&amp;A11,Лист2!$B$2:$B$505&amp;Лист2!$A$2:$A$505,0))</f>
        <v>1534</v>
      </c>
      <c r="J11" s="10">
        <f t="shared" si="0"/>
        <v>18</v>
      </c>
    </row>
    <row r="12" spans="1:26" ht="14.25" customHeight="1" x14ac:dyDescent="0.25">
      <c r="A12" s="30">
        <v>43977</v>
      </c>
      <c r="B12" s="31" t="s">
        <v>20</v>
      </c>
      <c r="C12" s="31">
        <v>33423</v>
      </c>
      <c r="D12" s="31">
        <v>2970330</v>
      </c>
      <c r="E12" s="31">
        <v>2395998.3769999999</v>
      </c>
      <c r="F12" s="32">
        <v>259067.63954615386</v>
      </c>
      <c r="G12" s="10">
        <f t="array" ref="G12">INDEX(Лист2!$C$2:$C$505,MATCH(B12&amp;A12,Лист2!$B$2:$B$505&amp;Лист2!$A$2:$A$505,0))</f>
        <v>20</v>
      </c>
      <c r="H12" s="10">
        <f t="array" ref="H12">INDEX(Лист2!$D$2:$D$505,MATCH(B12&amp;A12,Лист2!$B$2:$B$505&amp;Лист2!$A$2:$A$505,0))</f>
        <v>2044</v>
      </c>
      <c r="I12" s="10">
        <f t="array" ref="I12">INDEX(Лист2!$E$2:$E$505,MATCH(B12&amp;A12,Лист2!$B$2:$B$505&amp;Лист2!$A$2:$A$505,0))</f>
        <v>1863</v>
      </c>
      <c r="J12" s="10">
        <f t="shared" si="0"/>
        <v>22</v>
      </c>
    </row>
    <row r="13" spans="1:26" ht="14.25" customHeight="1" x14ac:dyDescent="0.25">
      <c r="A13" s="33">
        <v>43952</v>
      </c>
      <c r="B13" s="34" t="s">
        <v>20</v>
      </c>
      <c r="C13" s="34">
        <v>32487</v>
      </c>
      <c r="D13" s="34">
        <v>3031254</v>
      </c>
      <c r="E13" s="34">
        <v>2397503.37</v>
      </c>
      <c r="F13" s="35">
        <v>232079.84750769229</v>
      </c>
      <c r="G13" s="10">
        <f t="array" ref="G13">INDEX(Лист2!$C$2:$C$505,MATCH(B13&amp;A13,Лист2!$B$2:$B$505&amp;Лист2!$A$2:$A$505,0))</f>
        <v>18</v>
      </c>
      <c r="H13" s="10">
        <f t="array" ref="H13">INDEX(Лист2!$D$2:$D$505,MATCH(B13&amp;A13,Лист2!$B$2:$B$505&amp;Лист2!$A$2:$A$505,0))</f>
        <v>1826</v>
      </c>
      <c r="I13" s="10">
        <f t="array" ref="I13">INDEX(Лист2!$E$2:$E$505,MATCH(B13&amp;A13,Лист2!$B$2:$B$505&amp;Лист2!$A$2:$A$505,0))</f>
        <v>1633</v>
      </c>
      <c r="J13" s="10">
        <f t="shared" si="0"/>
        <v>18</v>
      </c>
      <c r="M13" s="36">
        <f>SUM(D10:D24)</f>
        <v>42549975</v>
      </c>
    </row>
    <row r="14" spans="1:26" ht="14.25" customHeight="1" x14ac:dyDescent="0.25">
      <c r="A14" s="30">
        <v>43963</v>
      </c>
      <c r="B14" s="31" t="s">
        <v>20</v>
      </c>
      <c r="C14" s="31">
        <v>28219.5</v>
      </c>
      <c r="D14" s="31">
        <v>2595778.5</v>
      </c>
      <c r="E14" s="31">
        <v>2050101.9780000001</v>
      </c>
      <c r="F14" s="32">
        <v>309760.33573076921</v>
      </c>
      <c r="G14" s="10">
        <f t="array" ref="G14">INDEX(Лист2!$C$2:$C$505,MATCH(B14&amp;A14,Лист2!$B$2:$B$505&amp;Лист2!$A$2:$A$505,0))</f>
        <v>21</v>
      </c>
      <c r="H14" s="10">
        <f t="array" ref="H14">INDEX(Лист2!$D$2:$D$505,MATCH(B14&amp;A14,Лист2!$B$2:$B$505&amp;Лист2!$A$2:$A$505,0))</f>
        <v>1656</v>
      </c>
      <c r="I14" s="10">
        <f t="array" ref="I14">INDEX(Лист2!$E$2:$E$505,MATCH(B14&amp;A14,Лист2!$B$2:$B$505&amp;Лист2!$A$2:$A$505,0))</f>
        <v>1516</v>
      </c>
      <c r="J14" s="10">
        <f t="shared" si="0"/>
        <v>20</v>
      </c>
    </row>
    <row r="15" spans="1:26" ht="14.25" customHeight="1" x14ac:dyDescent="0.25">
      <c r="A15" s="33">
        <v>43972</v>
      </c>
      <c r="B15" s="34" t="s">
        <v>20</v>
      </c>
      <c r="C15" s="34">
        <v>31272</v>
      </c>
      <c r="D15" s="34">
        <v>2744382</v>
      </c>
      <c r="E15" s="34">
        <v>2257728.2139999997</v>
      </c>
      <c r="F15" s="35">
        <v>301623.79230769229</v>
      </c>
      <c r="G15" s="10">
        <f t="array" ref="G15">INDEX(Лист2!$C$2:$C$505,MATCH(B15&amp;A15,Лист2!$B$2:$B$505&amp;Лист2!$A$2:$A$505,0))</f>
        <v>21</v>
      </c>
      <c r="H15" s="10">
        <f t="array" ref="H15">INDEX(Лист2!$D$2:$D$505,MATCH(B15&amp;A15,Лист2!$B$2:$B$505&amp;Лист2!$A$2:$A$505,0))</f>
        <v>1787</v>
      </c>
      <c r="I15" s="10">
        <f t="array" ref="I15">INDEX(Лист2!$E$2:$E$505,MATCH(B15&amp;A15,Лист2!$B$2:$B$505&amp;Лист2!$A$2:$A$505,0))</f>
        <v>1626</v>
      </c>
      <c r="J15" s="10">
        <f t="shared" si="0"/>
        <v>21</v>
      </c>
    </row>
    <row r="16" spans="1:26" ht="14.25" customHeight="1" x14ac:dyDescent="0.25">
      <c r="A16" s="30">
        <v>43971</v>
      </c>
      <c r="B16" s="31" t="s">
        <v>20</v>
      </c>
      <c r="C16" s="31">
        <v>34077</v>
      </c>
      <c r="D16" s="31">
        <v>2929330.5</v>
      </c>
      <c r="E16" s="31">
        <v>2389543.5279999999</v>
      </c>
      <c r="F16" s="32">
        <v>459604.90796153841</v>
      </c>
      <c r="G16" s="10">
        <f t="array" ref="G16">INDEX(Лист2!$C$2:$C$505,MATCH(B16&amp;A16,Лист2!$B$2:$B$505&amp;Лист2!$A$2:$A$505,0))</f>
        <v>21</v>
      </c>
      <c r="H16" s="10">
        <f t="array" ref="H16">INDEX(Лист2!$D$2:$D$505,MATCH(B16&amp;A16,Лист2!$B$2:$B$505&amp;Лист2!$A$2:$A$505,0))</f>
        <v>1921</v>
      </c>
      <c r="I16" s="10">
        <f t="array" ref="I16">INDEX(Лист2!$E$2:$E$505,MATCH(B16&amp;A16,Лист2!$B$2:$B$505&amp;Лист2!$A$2:$A$505,0))</f>
        <v>1767</v>
      </c>
      <c r="J16" s="10">
        <f t="shared" si="0"/>
        <v>21</v>
      </c>
    </row>
    <row r="17" spans="1:10" ht="14.25" customHeight="1" x14ac:dyDescent="0.25">
      <c r="A17" s="33">
        <v>43956</v>
      </c>
      <c r="B17" s="34" t="s">
        <v>20</v>
      </c>
      <c r="C17" s="34">
        <v>31566</v>
      </c>
      <c r="D17" s="34">
        <v>2906763</v>
      </c>
      <c r="E17" s="34">
        <v>2323003.267</v>
      </c>
      <c r="F17" s="35">
        <v>287619.52953846153</v>
      </c>
      <c r="G17" s="10">
        <f t="array" ref="G17">INDEX(Лист2!$C$2:$C$505,MATCH(B17&amp;A17,Лист2!$B$2:$B$505&amp;Лист2!$A$2:$A$505,0))</f>
        <v>20</v>
      </c>
      <c r="H17" s="10">
        <f t="array" ref="H17">INDEX(Лист2!$D$2:$D$505,MATCH(B17&amp;A17,Лист2!$B$2:$B$505&amp;Лист2!$A$2:$A$505,0))</f>
        <v>1773</v>
      </c>
      <c r="I17" s="10">
        <f t="array" ref="I17">INDEX(Лист2!$E$2:$E$505,MATCH(B17&amp;A17,Лист2!$B$2:$B$505&amp;Лист2!$A$2:$A$505,0))</f>
        <v>1604</v>
      </c>
      <c r="J17" s="10">
        <f t="shared" si="0"/>
        <v>19</v>
      </c>
    </row>
    <row r="18" spans="1:10" ht="14.25" customHeight="1" x14ac:dyDescent="0.25">
      <c r="A18" s="30">
        <v>43949</v>
      </c>
      <c r="B18" s="31" t="s">
        <v>20</v>
      </c>
      <c r="C18" s="31">
        <v>26940</v>
      </c>
      <c r="D18" s="31">
        <v>2411587.5</v>
      </c>
      <c r="E18" s="31">
        <v>1931011.4870000002</v>
      </c>
      <c r="F18" s="32">
        <v>149032.79178461537</v>
      </c>
      <c r="G18" s="10">
        <f t="array" ref="G18">INDEX(Лист2!$C$2:$C$505,MATCH(B18&amp;A18,Лист2!$B$2:$B$505&amp;Лист2!$A$2:$A$505,0))</f>
        <v>18</v>
      </c>
      <c r="H18" s="10">
        <f t="array" ref="H18">INDEX(Лист2!$D$2:$D$505,MATCH(B18&amp;A18,Лист2!$B$2:$B$505&amp;Лист2!$A$2:$A$505,0))</f>
        <v>1539</v>
      </c>
      <c r="I18" s="10">
        <f t="array" ref="I18">INDEX(Лист2!$E$2:$E$505,MATCH(B18&amp;A18,Лист2!$B$2:$B$505&amp;Лист2!$A$2:$A$505,0))</f>
        <v>1404</v>
      </c>
      <c r="J18" s="10">
        <f t="shared" si="0"/>
        <v>18</v>
      </c>
    </row>
    <row r="19" spans="1:10" ht="14.25" customHeight="1" x14ac:dyDescent="0.25">
      <c r="A19" s="33">
        <v>43964</v>
      </c>
      <c r="B19" s="34" t="s">
        <v>20</v>
      </c>
      <c r="C19" s="34">
        <v>29241</v>
      </c>
      <c r="D19" s="34">
        <v>2629782</v>
      </c>
      <c r="E19" s="34">
        <v>2071714.7239999999</v>
      </c>
      <c r="F19" s="35">
        <v>361201.8010384615</v>
      </c>
      <c r="G19" s="10">
        <f t="array" ref="G19">INDEX(Лист2!$C$2:$C$505,MATCH(B19&amp;A19,Лист2!$B$2:$B$505&amp;Лист2!$A$2:$A$505,0))</f>
        <v>21</v>
      </c>
      <c r="H19" s="10">
        <f t="array" ref="H19">INDEX(Лист2!$D$2:$D$505,MATCH(B19&amp;A19,Лист2!$B$2:$B$505&amp;Лист2!$A$2:$A$505,0))</f>
        <v>1698</v>
      </c>
      <c r="I19" s="10">
        <f t="array" ref="I19">INDEX(Лист2!$E$2:$E$505,MATCH(B19&amp;A19,Лист2!$B$2:$B$505&amp;Лист2!$A$2:$A$505,0))</f>
        <v>1554</v>
      </c>
      <c r="J19" s="10">
        <f t="shared" si="0"/>
        <v>20</v>
      </c>
    </row>
    <row r="20" spans="1:10" ht="14.25" customHeight="1" x14ac:dyDescent="0.25">
      <c r="A20" s="30">
        <v>43954</v>
      </c>
      <c r="B20" s="31" t="s">
        <v>20</v>
      </c>
      <c r="C20" s="31">
        <v>26082</v>
      </c>
      <c r="D20" s="31">
        <v>2434914</v>
      </c>
      <c r="E20" s="31">
        <v>1925475.1139999998</v>
      </c>
      <c r="F20" s="32">
        <v>247646.60936153846</v>
      </c>
      <c r="G20" s="10">
        <f t="array" ref="G20">INDEX(Лист2!$C$2:$C$505,MATCH(B20&amp;A20,Лист2!$B$2:$B$505&amp;Лист2!$A$2:$A$505,0))</f>
        <v>20</v>
      </c>
      <c r="H20" s="10">
        <f t="array" ref="H20">INDEX(Лист2!$D$2:$D$505,MATCH(B20&amp;A20,Лист2!$B$2:$B$505&amp;Лист2!$A$2:$A$505,0))</f>
        <v>1520</v>
      </c>
      <c r="I20" s="10">
        <f t="array" ref="I20">INDEX(Лист2!$E$2:$E$505,MATCH(B20&amp;A20,Лист2!$B$2:$B$505&amp;Лист2!$A$2:$A$505,0))</f>
        <v>1373</v>
      </c>
      <c r="J20" s="10">
        <f t="shared" si="0"/>
        <v>18</v>
      </c>
    </row>
    <row r="21" spans="1:10" ht="14.25" customHeight="1" x14ac:dyDescent="0.25">
      <c r="A21" s="33">
        <v>43957</v>
      </c>
      <c r="B21" s="34" t="s">
        <v>20</v>
      </c>
      <c r="C21" s="34">
        <v>32511</v>
      </c>
      <c r="D21" s="34">
        <v>2938623</v>
      </c>
      <c r="E21" s="34">
        <v>2406562.0579999997</v>
      </c>
      <c r="F21" s="35">
        <v>306098.4769230769</v>
      </c>
      <c r="G21" s="10">
        <f t="array" ref="G21">INDEX(Лист2!$C$2:$C$505,MATCH(B21&amp;A21,Лист2!$B$2:$B$505&amp;Лист2!$A$2:$A$505,0))</f>
        <v>20</v>
      </c>
      <c r="H21" s="10">
        <f t="array" ref="H21">INDEX(Лист2!$D$2:$D$505,MATCH(B21&amp;A21,Лист2!$B$2:$B$505&amp;Лист2!$A$2:$A$505,0))</f>
        <v>1784</v>
      </c>
      <c r="I21" s="10">
        <f t="array" ref="I21">INDEX(Лист2!$E$2:$E$505,MATCH(B21&amp;A21,Лист2!$B$2:$B$505&amp;Лист2!$A$2:$A$505,0))</f>
        <v>1632</v>
      </c>
      <c r="J21" s="10">
        <f t="shared" si="0"/>
        <v>19</v>
      </c>
    </row>
    <row r="22" spans="1:10" ht="14.25" customHeight="1" x14ac:dyDescent="0.25">
      <c r="A22" s="30">
        <v>43974</v>
      </c>
      <c r="B22" s="31" t="s">
        <v>20</v>
      </c>
      <c r="C22" s="31">
        <v>42703.5</v>
      </c>
      <c r="D22" s="31">
        <v>3628726.5</v>
      </c>
      <c r="E22" s="31">
        <v>3056063.7349999999</v>
      </c>
      <c r="F22" s="32">
        <v>223670.01693846151</v>
      </c>
      <c r="G22" s="10">
        <f t="array" ref="G22">INDEX(Лист2!$C$2:$C$505,MATCH(B22&amp;A22,Лист2!$B$2:$B$505&amp;Лист2!$A$2:$A$505,0))</f>
        <v>21</v>
      </c>
      <c r="H22" s="10">
        <f t="array" ref="H22">INDEX(Лист2!$D$2:$D$505,MATCH(B22&amp;A22,Лист2!$B$2:$B$505&amp;Лист2!$A$2:$A$505,0))</f>
        <v>2340</v>
      </c>
      <c r="I22" s="10">
        <f t="array" ref="I22">INDEX(Лист2!$E$2:$E$505,MATCH(B22&amp;A22,Лист2!$B$2:$B$505&amp;Лист2!$A$2:$A$505,0))</f>
        <v>2146</v>
      </c>
      <c r="J22" s="10">
        <f t="shared" si="0"/>
        <v>21</v>
      </c>
    </row>
    <row r="23" spans="1:10" ht="14.25" customHeight="1" x14ac:dyDescent="0.25">
      <c r="A23" s="33">
        <v>43976</v>
      </c>
      <c r="B23" s="34" t="s">
        <v>20</v>
      </c>
      <c r="C23" s="34">
        <v>35592</v>
      </c>
      <c r="D23" s="34">
        <v>3176580</v>
      </c>
      <c r="E23" s="34">
        <v>2540760.0409999997</v>
      </c>
      <c r="F23" s="35">
        <v>351098.05384615384</v>
      </c>
      <c r="G23" s="10">
        <f t="array" ref="G23">INDEX(Лист2!$C$2:$C$505,MATCH(B23&amp;A23,Лист2!$B$2:$B$505&amp;Лист2!$A$2:$A$505,0))</f>
        <v>20</v>
      </c>
      <c r="H23" s="10">
        <f t="array" ref="H23">INDEX(Лист2!$D$2:$D$505,MATCH(B23&amp;A23,Лист2!$B$2:$B$505&amp;Лист2!$A$2:$A$505,0))</f>
        <v>2087</v>
      </c>
      <c r="I23" s="10">
        <f t="array" ref="I23">INDEX(Лист2!$E$2:$E$505,MATCH(B23&amp;A23,Лист2!$B$2:$B$505&amp;Лист2!$A$2:$A$505,0))</f>
        <v>1914</v>
      </c>
      <c r="J23" s="10">
        <f t="shared" si="0"/>
        <v>22</v>
      </c>
    </row>
    <row r="24" spans="1:10" ht="14.25" customHeight="1" x14ac:dyDescent="0.25">
      <c r="A24" s="30">
        <v>43951</v>
      </c>
      <c r="B24" s="31" t="s">
        <v>20</v>
      </c>
      <c r="C24" s="31">
        <v>30445.5</v>
      </c>
      <c r="D24" s="31">
        <v>2817196.5</v>
      </c>
      <c r="E24" s="31">
        <v>2244503.1999999997</v>
      </c>
      <c r="F24" s="32">
        <v>203231.46096923074</v>
      </c>
      <c r="G24" s="10">
        <f t="array" ref="G24">INDEX(Лист2!$C$2:$C$505,MATCH(B24&amp;A24,Лист2!$B$2:$B$505&amp;Лист2!$A$2:$A$505,0))</f>
        <v>19</v>
      </c>
      <c r="H24" s="10">
        <f t="array" ref="H24">INDEX(Лист2!$D$2:$D$505,MATCH(B24&amp;A24,Лист2!$B$2:$B$505&amp;Лист2!$A$2:$A$505,0))</f>
        <v>1712</v>
      </c>
      <c r="I24" s="10">
        <f t="array" ref="I24">INDEX(Лист2!$E$2:$E$505,MATCH(B24&amp;A24,Лист2!$B$2:$B$505&amp;Лист2!$A$2:$A$505,0))</f>
        <v>1552</v>
      </c>
      <c r="J24" s="10">
        <f t="shared" si="0"/>
        <v>18</v>
      </c>
    </row>
    <row r="25" spans="1:10" ht="14.25" customHeight="1" x14ac:dyDescent="0.25">
      <c r="A25" s="33">
        <v>43961</v>
      </c>
      <c r="B25" s="34" t="s">
        <v>20</v>
      </c>
      <c r="C25" s="34">
        <v>36619.5</v>
      </c>
      <c r="D25" s="34">
        <v>3312967.5</v>
      </c>
      <c r="E25" s="34">
        <v>2647972.3429999999</v>
      </c>
      <c r="F25" s="35">
        <v>371661.65384615387</v>
      </c>
      <c r="G25" s="10">
        <f t="array" ref="G25">INDEX(Лист2!$C$2:$C$505,MATCH(B25&amp;A25,Лист2!$B$2:$B$505&amp;Лист2!$A$2:$A$505,0))</f>
        <v>21</v>
      </c>
      <c r="H25" s="10">
        <f t="array" ref="H25">INDEX(Лист2!$D$2:$D$505,MATCH(B25&amp;A25,Лист2!$B$2:$B$505&amp;Лист2!$A$2:$A$505,0))</f>
        <v>2016</v>
      </c>
      <c r="I25" s="10">
        <f t="array" ref="I25">INDEX(Лист2!$E$2:$E$505,MATCH(B25&amp;A25,Лист2!$B$2:$B$505&amp;Лист2!$A$2:$A$505,0))</f>
        <v>1846</v>
      </c>
      <c r="J25" s="10">
        <f t="shared" si="0"/>
        <v>19</v>
      </c>
    </row>
    <row r="26" spans="1:10" ht="14.25" customHeight="1" x14ac:dyDescent="0.25">
      <c r="A26" s="30">
        <v>43959</v>
      </c>
      <c r="B26" s="31" t="s">
        <v>20</v>
      </c>
      <c r="C26" s="31">
        <v>29409</v>
      </c>
      <c r="D26" s="31">
        <v>2645160</v>
      </c>
      <c r="E26" s="31">
        <v>2133443.3049999997</v>
      </c>
      <c r="F26" s="32">
        <v>355537.44449230767</v>
      </c>
      <c r="G26" s="10">
        <f t="array" ref="G26">INDEX(Лист2!$C$2:$C$505,MATCH(B26&amp;A26,Лист2!$B$2:$B$505&amp;Лист2!$A$2:$A$505,0))</f>
        <v>21</v>
      </c>
      <c r="H26" s="10">
        <f t="array" ref="H26">INDEX(Лист2!$D$2:$D$505,MATCH(B26&amp;A26,Лист2!$B$2:$B$505&amp;Лист2!$A$2:$A$505,0))</f>
        <v>1646</v>
      </c>
      <c r="I26" s="10">
        <f t="array" ref="I26">INDEX(Лист2!$E$2:$E$505,MATCH(B26&amp;A26,Лист2!$B$2:$B$505&amp;Лист2!$A$2:$A$505,0))</f>
        <v>1492</v>
      </c>
      <c r="J26" s="10">
        <f t="shared" si="0"/>
        <v>19</v>
      </c>
    </row>
    <row r="27" spans="1:10" ht="14.25" customHeight="1" x14ac:dyDescent="0.25">
      <c r="A27" s="33">
        <v>43958</v>
      </c>
      <c r="B27" s="34" t="s">
        <v>20</v>
      </c>
      <c r="C27" s="34">
        <v>27018</v>
      </c>
      <c r="D27" s="34">
        <v>2472213</v>
      </c>
      <c r="E27" s="34">
        <v>2000889.9870000002</v>
      </c>
      <c r="F27" s="35">
        <v>283287.86923076923</v>
      </c>
      <c r="G27" s="10">
        <f t="array" ref="G27">INDEX(Лист2!$C$2:$C$505,MATCH(B27&amp;A27,Лист2!$B$2:$B$505&amp;Лист2!$A$2:$A$505,0))</f>
        <v>21</v>
      </c>
      <c r="H27" s="10">
        <f t="array" ref="H27">INDEX(Лист2!$D$2:$D$505,MATCH(B27&amp;A27,Лист2!$B$2:$B$505&amp;Лист2!$A$2:$A$505,0))</f>
        <v>1542</v>
      </c>
      <c r="I27" s="10">
        <f t="array" ref="I27">INDEX(Лист2!$E$2:$E$505,MATCH(B27&amp;A27,Лист2!$B$2:$B$505&amp;Лист2!$A$2:$A$505,0))</f>
        <v>1405</v>
      </c>
      <c r="J27" s="10">
        <f t="shared" si="0"/>
        <v>19</v>
      </c>
    </row>
    <row r="28" spans="1:10" ht="14.25" customHeight="1" x14ac:dyDescent="0.25">
      <c r="A28" s="30">
        <v>43975</v>
      </c>
      <c r="B28" s="31" t="s">
        <v>20</v>
      </c>
      <c r="C28" s="31">
        <v>34303.5</v>
      </c>
      <c r="D28" s="31">
        <v>2924746.5</v>
      </c>
      <c r="E28" s="31">
        <v>2399312.9350000001</v>
      </c>
      <c r="F28" s="32">
        <v>282325.24615384615</v>
      </c>
      <c r="G28" s="10">
        <f t="array" ref="G28">INDEX(Лист2!$C$2:$C$505,MATCH(B28&amp;A28,Лист2!$B$2:$B$505&amp;Лист2!$A$2:$A$505,0))</f>
        <v>20</v>
      </c>
      <c r="H28" s="10">
        <f t="array" ref="H28">INDEX(Лист2!$D$2:$D$505,MATCH(B28&amp;A28,Лист2!$B$2:$B$505&amp;Лист2!$A$2:$A$505,0))</f>
        <v>1999</v>
      </c>
      <c r="I28" s="10">
        <f t="array" ref="I28">INDEX(Лист2!$E$2:$E$505,MATCH(B28&amp;A28,Лист2!$B$2:$B$505&amp;Лист2!$A$2:$A$505,0))</f>
        <v>1829</v>
      </c>
      <c r="J28" s="10">
        <f t="shared" si="0"/>
        <v>21</v>
      </c>
    </row>
    <row r="29" spans="1:10" ht="14.25" customHeight="1" x14ac:dyDescent="0.25">
      <c r="A29" s="33">
        <v>43982</v>
      </c>
      <c r="B29" s="34" t="s">
        <v>20</v>
      </c>
      <c r="C29" s="34">
        <v>36999</v>
      </c>
      <c r="D29" s="34">
        <v>3473895</v>
      </c>
      <c r="E29" s="34">
        <v>2757933.63</v>
      </c>
      <c r="F29" s="35">
        <v>112971.77692307692</v>
      </c>
      <c r="G29" s="10">
        <f t="array" ref="G29">INDEX(Лист2!$C$2:$C$505,MATCH(B29&amp;A29,Лист2!$B$2:$B$505&amp;Лист2!$A$2:$A$505,0))</f>
        <v>21</v>
      </c>
      <c r="H29" s="10">
        <f t="array" ref="H29">INDEX(Лист2!$D$2:$D$505,MATCH(B29&amp;A29,Лист2!$B$2:$B$505&amp;Лист2!$A$2:$A$505,0))</f>
        <v>2271</v>
      </c>
      <c r="I29" s="10">
        <f t="array" ref="I29">INDEX(Лист2!$E$2:$E$505,MATCH(B29&amp;A29,Лист2!$B$2:$B$505&amp;Лист2!$A$2:$A$505,0))</f>
        <v>2085</v>
      </c>
      <c r="J29" s="10">
        <f t="shared" si="0"/>
        <v>22</v>
      </c>
    </row>
    <row r="30" spans="1:10" ht="14.25" customHeight="1" x14ac:dyDescent="0.25">
      <c r="A30" s="30">
        <v>43981</v>
      </c>
      <c r="B30" s="31" t="s">
        <v>20</v>
      </c>
      <c r="C30" s="31">
        <v>44001</v>
      </c>
      <c r="D30" s="31">
        <v>3921784.5</v>
      </c>
      <c r="E30" s="31">
        <v>3132604.841</v>
      </c>
      <c r="F30" s="32">
        <v>242715.26253846151</v>
      </c>
      <c r="G30" s="10">
        <f t="array" ref="G30">INDEX(Лист2!$C$2:$C$505,MATCH(B30&amp;A30,Лист2!$B$2:$B$505&amp;Лист2!$A$2:$A$505,0))</f>
        <v>20</v>
      </c>
      <c r="H30" s="10">
        <f t="array" ref="H30">INDEX(Лист2!$D$2:$D$505,MATCH(B30&amp;A30,Лист2!$B$2:$B$505&amp;Лист2!$A$2:$A$505,0))</f>
        <v>2597</v>
      </c>
      <c r="I30" s="10">
        <f t="array" ref="I30">INDEX(Лист2!$E$2:$E$505,MATCH(B30&amp;A30,Лист2!$B$2:$B$505&amp;Лист2!$A$2:$A$505,0))</f>
        <v>2376</v>
      </c>
      <c r="J30" s="10">
        <f t="shared" si="0"/>
        <v>22</v>
      </c>
    </row>
    <row r="31" spans="1:10" ht="14.25" customHeight="1" x14ac:dyDescent="0.25">
      <c r="A31" s="33">
        <v>43979</v>
      </c>
      <c r="B31" s="34" t="s">
        <v>20</v>
      </c>
      <c r="C31" s="34">
        <v>30982.5</v>
      </c>
      <c r="D31" s="34">
        <v>2827773</v>
      </c>
      <c r="E31" s="34">
        <v>2232253.034</v>
      </c>
      <c r="F31" s="35">
        <v>343211.54262307688</v>
      </c>
      <c r="G31" s="10">
        <f t="array" ref="G31">INDEX(Лист2!$C$2:$C$505,MATCH(B31&amp;A31,Лист2!$B$2:$B$505&amp;Лист2!$A$2:$A$505,0))</f>
        <v>20</v>
      </c>
      <c r="H31" s="10">
        <f t="array" ref="H31">INDEX(Лист2!$D$2:$D$505,MATCH(B31&amp;A31,Лист2!$B$2:$B$505&amp;Лист2!$A$2:$A$505,0))</f>
        <v>1886</v>
      </c>
      <c r="I31" s="10">
        <f t="array" ref="I31">INDEX(Лист2!$E$2:$E$505,MATCH(B31&amp;A31,Лист2!$B$2:$B$505&amp;Лист2!$A$2:$A$505,0))</f>
        <v>1736</v>
      </c>
      <c r="J31" s="10">
        <f t="shared" si="0"/>
        <v>22</v>
      </c>
    </row>
    <row r="32" spans="1:10" ht="14.25" customHeight="1" x14ac:dyDescent="0.25">
      <c r="A32" s="30">
        <v>43967</v>
      </c>
      <c r="B32" s="31" t="s">
        <v>21</v>
      </c>
      <c r="C32" s="31">
        <v>88063.5</v>
      </c>
      <c r="D32" s="31">
        <v>7583758.5</v>
      </c>
      <c r="E32" s="31">
        <v>5779076.7979999995</v>
      </c>
      <c r="F32" s="32">
        <v>152384.93586153846</v>
      </c>
      <c r="G32" s="10">
        <f t="array" ref="G32">INDEX(Лист2!$C$2:$C$505,MATCH(B32&amp;A32,Лист2!$B$2:$B$505&amp;Лист2!$A$2:$A$505,0))</f>
        <v>31</v>
      </c>
      <c r="H32" s="10">
        <f t="array" ref="H32">INDEX(Лист2!$D$2:$D$505,MATCH(B32&amp;A32,Лист2!$B$2:$B$505&amp;Лист2!$A$2:$A$505,0))</f>
        <v>5593</v>
      </c>
      <c r="I32" s="10">
        <f t="array" ref="I32">INDEX(Лист2!$E$2:$E$505,MATCH(B32&amp;A32,Лист2!$B$2:$B$505&amp;Лист2!$A$2:$A$505,0))</f>
        <v>5177</v>
      </c>
      <c r="J32" s="10">
        <f t="shared" si="0"/>
        <v>20</v>
      </c>
    </row>
    <row r="33" spans="1:10" ht="14.25" customHeight="1" x14ac:dyDescent="0.25">
      <c r="A33" s="33">
        <v>43970</v>
      </c>
      <c r="B33" s="34" t="s">
        <v>21</v>
      </c>
      <c r="C33" s="34">
        <v>84024</v>
      </c>
      <c r="D33" s="34">
        <v>6815511</v>
      </c>
      <c r="E33" s="34">
        <v>5426339.5819999995</v>
      </c>
      <c r="F33" s="35">
        <v>195070.25003076921</v>
      </c>
      <c r="G33" s="10">
        <f t="array" ref="G33">INDEX(Лист2!$C$2:$C$505,MATCH(B33&amp;A33,Лист2!$B$2:$B$505&amp;Лист2!$A$2:$A$505,0))</f>
        <v>31</v>
      </c>
      <c r="H33" s="10">
        <f t="array" ref="H33">INDEX(Лист2!$D$2:$D$505,MATCH(B33&amp;A33,Лист2!$B$2:$B$505&amp;Лист2!$A$2:$A$505,0))</f>
        <v>5389</v>
      </c>
      <c r="I33" s="10">
        <f t="array" ref="I33">INDEX(Лист2!$E$2:$E$505,MATCH(B33&amp;A33,Лист2!$B$2:$B$505&amp;Лист2!$A$2:$A$505,0))</f>
        <v>5024</v>
      </c>
      <c r="J33" s="10">
        <f t="shared" si="0"/>
        <v>21</v>
      </c>
    </row>
    <row r="34" spans="1:10" ht="14.25" customHeight="1" x14ac:dyDescent="0.25">
      <c r="A34" s="30">
        <v>43968</v>
      </c>
      <c r="B34" s="31" t="s">
        <v>21</v>
      </c>
      <c r="C34" s="31">
        <v>78057</v>
      </c>
      <c r="D34" s="31">
        <v>6774946.5</v>
      </c>
      <c r="E34" s="31">
        <v>5115462.4009999996</v>
      </c>
      <c r="F34" s="32">
        <v>61149.515384615377</v>
      </c>
      <c r="G34" s="10">
        <f t="array" ref="G34">INDEX(Лист2!$C$2:$C$505,MATCH(B34&amp;A34,Лист2!$B$2:$B$505&amp;Лист2!$A$2:$A$505,0))</f>
        <v>31</v>
      </c>
      <c r="H34" s="10">
        <f t="array" ref="H34">INDEX(Лист2!$D$2:$D$505,MATCH(B34&amp;A34,Лист2!$B$2:$B$505&amp;Лист2!$A$2:$A$505,0))</f>
        <v>5206</v>
      </c>
      <c r="I34" s="10">
        <f t="array" ref="I34">INDEX(Лист2!$E$2:$E$505,MATCH(B34&amp;A34,Лист2!$B$2:$B$505&amp;Лист2!$A$2:$A$505,0))</f>
        <v>4843</v>
      </c>
      <c r="J34" s="10">
        <f t="shared" si="0"/>
        <v>20</v>
      </c>
    </row>
    <row r="35" spans="1:10" ht="14.25" customHeight="1" x14ac:dyDescent="0.25">
      <c r="A35" s="33">
        <v>43960</v>
      </c>
      <c r="B35" s="34" t="s">
        <v>21</v>
      </c>
      <c r="C35" s="34">
        <v>69720</v>
      </c>
      <c r="D35" s="34">
        <v>6264933</v>
      </c>
      <c r="E35" s="34">
        <v>4726931.9569999995</v>
      </c>
      <c r="F35" s="35">
        <v>294634.35530769231</v>
      </c>
      <c r="G35" s="10">
        <f t="array" ref="G35">INDEX(Лист2!$C$2:$C$505,MATCH(B35&amp;A35,Лист2!$B$2:$B$505&amp;Лист2!$A$2:$A$505,0))</f>
        <v>31</v>
      </c>
      <c r="H35" s="10">
        <f t="array" ref="H35">INDEX(Лист2!$D$2:$D$505,MATCH(B35&amp;A35,Лист2!$B$2:$B$505&amp;Лист2!$A$2:$A$505,0))</f>
        <v>4556</v>
      </c>
      <c r="I35" s="10">
        <f t="array" ref="I35">INDEX(Лист2!$E$2:$E$505,MATCH(B35&amp;A35,Лист2!$B$2:$B$505&amp;Лист2!$A$2:$A$505,0))</f>
        <v>4220</v>
      </c>
      <c r="J35" s="10">
        <f t="shared" si="0"/>
        <v>19</v>
      </c>
    </row>
    <row r="36" spans="1:10" ht="14.25" customHeight="1" x14ac:dyDescent="0.25">
      <c r="A36" s="30">
        <v>43955</v>
      </c>
      <c r="B36" s="31" t="s">
        <v>21</v>
      </c>
      <c r="C36" s="31">
        <v>72928.5</v>
      </c>
      <c r="D36" s="31">
        <v>6642249</v>
      </c>
      <c r="E36" s="31">
        <v>4993791.9560000002</v>
      </c>
      <c r="F36" s="32">
        <v>215294.37692307692</v>
      </c>
      <c r="G36" s="10">
        <f t="array" ref="G36">INDEX(Лист2!$C$2:$C$505,MATCH(B36&amp;A36,Лист2!$B$2:$B$505&amp;Лист2!$A$2:$A$505,0))</f>
        <v>31</v>
      </c>
      <c r="H36" s="10">
        <f t="array" ref="H36">INDEX(Лист2!$D$2:$D$505,MATCH(B36&amp;A36,Лист2!$B$2:$B$505&amp;Лист2!$A$2:$A$505,0))</f>
        <v>4968</v>
      </c>
      <c r="I36" s="10">
        <f t="array" ref="I36">INDEX(Лист2!$E$2:$E$505,MATCH(B36&amp;A36,Лист2!$B$2:$B$505&amp;Лист2!$A$2:$A$505,0))</f>
        <v>4596</v>
      </c>
      <c r="J36" s="10">
        <f t="shared" si="0"/>
        <v>19</v>
      </c>
    </row>
    <row r="37" spans="1:10" ht="14.25" customHeight="1" x14ac:dyDescent="0.25">
      <c r="A37" s="33">
        <v>43950</v>
      </c>
      <c r="B37" s="34" t="s">
        <v>21</v>
      </c>
      <c r="C37" s="34">
        <v>79527</v>
      </c>
      <c r="D37" s="34">
        <v>7180498.5</v>
      </c>
      <c r="E37" s="34">
        <v>5432087.9790000003</v>
      </c>
      <c r="F37" s="35">
        <v>172769.19230769231</v>
      </c>
      <c r="G37" s="10">
        <f t="array" ref="G37">INDEX(Лист2!$C$2:$C$505,MATCH(B37&amp;A37,Лист2!$B$2:$B$505&amp;Лист2!$A$2:$A$505,0))</f>
        <v>31</v>
      </c>
      <c r="H37" s="10">
        <f t="array" ref="H37">INDEX(Лист2!$D$2:$D$505,MATCH(B37&amp;A37,Лист2!$B$2:$B$505&amp;Лист2!$A$2:$A$505,0))</f>
        <v>5378</v>
      </c>
      <c r="I37" s="10">
        <f t="array" ref="I37">INDEX(Лист2!$E$2:$E$505,MATCH(B37&amp;A37,Лист2!$B$2:$B$505&amp;Лист2!$A$2:$A$505,0))</f>
        <v>4985</v>
      </c>
      <c r="J37" s="10">
        <f t="shared" si="0"/>
        <v>18</v>
      </c>
    </row>
    <row r="38" spans="1:10" ht="14.25" customHeight="1" x14ac:dyDescent="0.25">
      <c r="A38" s="30">
        <v>43953</v>
      </c>
      <c r="B38" s="31" t="s">
        <v>21</v>
      </c>
      <c r="C38" s="31">
        <v>60463.5</v>
      </c>
      <c r="D38" s="31">
        <v>5554192.5</v>
      </c>
      <c r="E38" s="31">
        <v>4218316.0290000001</v>
      </c>
      <c r="F38" s="32">
        <v>244262.12107692307</v>
      </c>
      <c r="G38" s="10">
        <f t="array" ref="G38">INDEX(Лист2!$C$2:$C$505,MATCH(B38&amp;A38,Лист2!$B$2:$B$505&amp;Лист2!$A$2:$A$505,0))</f>
        <v>31</v>
      </c>
      <c r="H38" s="10">
        <f t="array" ref="H38">INDEX(Лист2!$D$2:$D$505,MATCH(B38&amp;A38,Лист2!$B$2:$B$505&amp;Лист2!$A$2:$A$505,0))</f>
        <v>4157</v>
      </c>
      <c r="I38" s="10">
        <f t="array" ref="I38">INDEX(Лист2!$E$2:$E$505,MATCH(B38&amp;A38,Лист2!$B$2:$B$505&amp;Лист2!$A$2:$A$505,0))</f>
        <v>3823</v>
      </c>
      <c r="J38" s="10">
        <f t="shared" si="0"/>
        <v>18</v>
      </c>
    </row>
    <row r="39" spans="1:10" ht="14.25" customHeight="1" x14ac:dyDescent="0.25">
      <c r="A39" s="33">
        <v>43977</v>
      </c>
      <c r="B39" s="34" t="s">
        <v>21</v>
      </c>
      <c r="C39" s="34">
        <v>79975.5</v>
      </c>
      <c r="D39" s="34">
        <v>6676459.5</v>
      </c>
      <c r="E39" s="34">
        <v>5083946.1689999998</v>
      </c>
      <c r="F39" s="35">
        <v>141931.13193076922</v>
      </c>
      <c r="G39" s="10">
        <f t="array" ref="G39">INDEX(Лист2!$C$2:$C$505,MATCH(B39&amp;A39,Лист2!$B$2:$B$505&amp;Лист2!$A$2:$A$505,0))</f>
        <v>31</v>
      </c>
      <c r="H39" s="10">
        <f t="array" ref="H39">INDEX(Лист2!$D$2:$D$505,MATCH(B39&amp;A39,Лист2!$B$2:$B$505&amp;Лист2!$A$2:$A$505,0))</f>
        <v>5493</v>
      </c>
      <c r="I39" s="10">
        <f t="array" ref="I39">INDEX(Лист2!$E$2:$E$505,MATCH(B39&amp;A39,Лист2!$B$2:$B$505&amp;Лист2!$A$2:$A$505,0))</f>
        <v>5119</v>
      </c>
      <c r="J39" s="10">
        <f t="shared" si="0"/>
        <v>22</v>
      </c>
    </row>
    <row r="40" spans="1:10" ht="14.25" customHeight="1" x14ac:dyDescent="0.25">
      <c r="A40" s="30">
        <v>43952</v>
      </c>
      <c r="B40" s="31" t="s">
        <v>21</v>
      </c>
      <c r="C40" s="31">
        <v>97534.5</v>
      </c>
      <c r="D40" s="31">
        <v>8893024.5</v>
      </c>
      <c r="E40" s="31">
        <v>6855177.2400000002</v>
      </c>
      <c r="F40" s="32">
        <v>185180.38007692309</v>
      </c>
      <c r="G40" s="10">
        <f t="array" ref="G40">INDEX(Лист2!$C$2:$C$505,MATCH(B40&amp;A40,Лист2!$B$2:$B$505&amp;Лист2!$A$2:$A$505,0))</f>
        <v>31</v>
      </c>
      <c r="H40" s="10">
        <f t="array" ref="H40">INDEX(Лист2!$D$2:$D$505,MATCH(B40&amp;A40,Лист2!$B$2:$B$505&amp;Лист2!$A$2:$A$505,0))</f>
        <v>6118</v>
      </c>
      <c r="I40" s="10">
        <f t="array" ref="I40">INDEX(Лист2!$E$2:$E$505,MATCH(B40&amp;A40,Лист2!$B$2:$B$505&amp;Лист2!$A$2:$A$505,0))</f>
        <v>5564</v>
      </c>
      <c r="J40" s="10">
        <f t="shared" si="0"/>
        <v>18</v>
      </c>
    </row>
    <row r="41" spans="1:10" ht="14.25" customHeight="1" x14ac:dyDescent="0.25">
      <c r="A41" s="33">
        <v>43963</v>
      </c>
      <c r="B41" s="34" t="s">
        <v>21</v>
      </c>
      <c r="C41" s="34">
        <v>71520</v>
      </c>
      <c r="D41" s="34">
        <v>6398361</v>
      </c>
      <c r="E41" s="34">
        <v>4793096.1439999994</v>
      </c>
      <c r="F41" s="35">
        <v>181432.06769230767</v>
      </c>
      <c r="G41" s="10">
        <f t="array" ref="G41">INDEX(Лист2!$C$2:$C$505,MATCH(B41&amp;A41,Лист2!$B$2:$B$505&amp;Лист2!$A$2:$A$505,0))</f>
        <v>31</v>
      </c>
      <c r="H41" s="10">
        <f t="array" ref="H41">INDEX(Лист2!$D$2:$D$505,MATCH(B41&amp;A41,Лист2!$B$2:$B$505&amp;Лист2!$A$2:$A$505,0))</f>
        <v>4800</v>
      </c>
      <c r="I41" s="10">
        <f t="array" ref="I41">INDEX(Лист2!$E$2:$E$505,MATCH(B41&amp;A41,Лист2!$B$2:$B$505&amp;Лист2!$A$2:$A$505,0))</f>
        <v>4470</v>
      </c>
      <c r="J41" s="10">
        <f t="shared" si="0"/>
        <v>20</v>
      </c>
    </row>
    <row r="42" spans="1:10" ht="14.25" customHeight="1" x14ac:dyDescent="0.25">
      <c r="A42" s="30">
        <v>43972</v>
      </c>
      <c r="B42" s="31" t="s">
        <v>21</v>
      </c>
      <c r="C42" s="31">
        <v>79485</v>
      </c>
      <c r="D42" s="31">
        <v>6633847.5</v>
      </c>
      <c r="E42" s="31">
        <v>5212858.58</v>
      </c>
      <c r="F42" s="32">
        <v>120955.33846153846</v>
      </c>
      <c r="G42" s="10">
        <f t="array" ref="G42">INDEX(Лист2!$C$2:$C$505,MATCH(B42&amp;A42,Лист2!$B$2:$B$505&amp;Лист2!$A$2:$A$505,0))</f>
        <v>31</v>
      </c>
      <c r="H42" s="10">
        <f t="array" ref="H42">INDEX(Лист2!$D$2:$D$505,MATCH(B42&amp;A42,Лист2!$B$2:$B$505&amp;Лист2!$A$2:$A$505,0))</f>
        <v>5207</v>
      </c>
      <c r="I42" s="10">
        <f t="array" ref="I42">INDEX(Лист2!$E$2:$E$505,MATCH(B42&amp;A42,Лист2!$B$2:$B$505&amp;Лист2!$A$2:$A$505,0))</f>
        <v>4868</v>
      </c>
      <c r="J42" s="10">
        <f t="shared" si="0"/>
        <v>21</v>
      </c>
    </row>
    <row r="43" spans="1:10" ht="14.25" customHeight="1" x14ac:dyDescent="0.25">
      <c r="A43" s="33">
        <v>43971</v>
      </c>
      <c r="B43" s="34" t="s">
        <v>21</v>
      </c>
      <c r="C43" s="34">
        <v>93313.5</v>
      </c>
      <c r="D43" s="34">
        <v>7247575.5</v>
      </c>
      <c r="E43" s="34">
        <v>5922822.6779999994</v>
      </c>
      <c r="F43" s="35">
        <v>714758.2</v>
      </c>
      <c r="G43" s="10">
        <f t="array" ref="G43">INDEX(Лист2!$C$2:$C$505,MATCH(B43&amp;A43,Лист2!$B$2:$B$505&amp;Лист2!$A$2:$A$505,0))</f>
        <v>31</v>
      </c>
      <c r="H43" s="10">
        <f t="array" ref="H43">INDEX(Лист2!$D$2:$D$505,MATCH(B43&amp;A43,Лист2!$B$2:$B$505&amp;Лист2!$A$2:$A$505,0))</f>
        <v>5698</v>
      </c>
      <c r="I43" s="10">
        <f t="array" ref="I43">INDEX(Лист2!$E$2:$E$505,MATCH(B43&amp;A43,Лист2!$B$2:$B$505&amp;Лист2!$A$2:$A$505,0))</f>
        <v>5258</v>
      </c>
      <c r="J43" s="10">
        <f t="shared" si="0"/>
        <v>21</v>
      </c>
    </row>
    <row r="44" spans="1:10" ht="14.25" customHeight="1" x14ac:dyDescent="0.25">
      <c r="A44" s="30">
        <v>43956</v>
      </c>
      <c r="B44" s="31" t="s">
        <v>21</v>
      </c>
      <c r="C44" s="31">
        <v>76585.5</v>
      </c>
      <c r="D44" s="31">
        <v>6921316.5</v>
      </c>
      <c r="E44" s="31">
        <v>5290094.2719999999</v>
      </c>
      <c r="F44" s="32">
        <v>386033.17544615385</v>
      </c>
      <c r="G44" s="10">
        <f t="array" ref="G44">INDEX(Лист2!$C$2:$C$505,MATCH(B44&amp;A44,Лист2!$B$2:$B$505&amp;Лист2!$A$2:$A$505,0))</f>
        <v>31</v>
      </c>
      <c r="H44" s="10">
        <f t="array" ref="H44">INDEX(Лист2!$D$2:$D$505,MATCH(B44&amp;A44,Лист2!$B$2:$B$505&amp;Лист2!$A$2:$A$505,0))</f>
        <v>5188</v>
      </c>
      <c r="I44" s="10">
        <f t="array" ref="I44">INDEX(Лист2!$E$2:$E$505,MATCH(B44&amp;A44,Лист2!$B$2:$B$505&amp;Лист2!$A$2:$A$505,0))</f>
        <v>4800</v>
      </c>
      <c r="J44" s="10">
        <f t="shared" si="0"/>
        <v>19</v>
      </c>
    </row>
    <row r="45" spans="1:10" ht="14.25" customHeight="1" x14ac:dyDescent="0.25">
      <c r="A45" s="33">
        <v>43949</v>
      </c>
      <c r="B45" s="34" t="s">
        <v>21</v>
      </c>
      <c r="C45" s="34">
        <v>81826.5</v>
      </c>
      <c r="D45" s="34">
        <v>7163644.5</v>
      </c>
      <c r="E45" s="34">
        <v>5366333.7130000005</v>
      </c>
      <c r="F45" s="35">
        <v>145122.77781538462</v>
      </c>
      <c r="G45" s="10">
        <f t="array" ref="G45">INDEX(Лист2!$C$2:$C$505,MATCH(B45&amp;A45,Лист2!$B$2:$B$505&amp;Лист2!$A$2:$A$505,0))</f>
        <v>31</v>
      </c>
      <c r="H45" s="10">
        <f t="array" ref="H45">INDEX(Лист2!$D$2:$D$505,MATCH(B45&amp;A45,Лист2!$B$2:$B$505&amp;Лист2!$A$2:$A$505,0))</f>
        <v>5465</v>
      </c>
      <c r="I45" s="10">
        <f t="array" ref="I45">INDEX(Лист2!$E$2:$E$505,MATCH(B45&amp;A45,Лист2!$B$2:$B$505&amp;Лист2!$A$2:$A$505,0))</f>
        <v>5096</v>
      </c>
      <c r="J45" s="10">
        <f t="shared" si="0"/>
        <v>18</v>
      </c>
    </row>
    <row r="46" spans="1:10" ht="14.25" customHeight="1" x14ac:dyDescent="0.25">
      <c r="A46" s="30">
        <v>43964</v>
      </c>
      <c r="B46" s="31" t="s">
        <v>21</v>
      </c>
      <c r="C46" s="31">
        <v>78846</v>
      </c>
      <c r="D46" s="31">
        <v>6993952.5</v>
      </c>
      <c r="E46" s="31">
        <v>5288518.7799999993</v>
      </c>
      <c r="F46" s="32">
        <v>227969.01538461537</v>
      </c>
      <c r="G46" s="10">
        <f t="array" ref="G46">INDEX(Лист2!$C$2:$C$505,MATCH(B46&amp;A46,Лист2!$B$2:$B$505&amp;Лист2!$A$2:$A$505,0))</f>
        <v>31</v>
      </c>
      <c r="H46" s="10">
        <f t="array" ref="H46">INDEX(Лист2!$D$2:$D$505,MATCH(B46&amp;A46,Лист2!$B$2:$B$505&amp;Лист2!$A$2:$A$505,0))</f>
        <v>5251</v>
      </c>
      <c r="I46" s="10">
        <f t="array" ref="I46">INDEX(Лист2!$E$2:$E$505,MATCH(B46&amp;A46,Лист2!$B$2:$B$505&amp;Лист2!$A$2:$A$505,0))</f>
        <v>4853</v>
      </c>
      <c r="J46" s="10">
        <f t="shared" si="0"/>
        <v>20</v>
      </c>
    </row>
    <row r="47" spans="1:10" ht="14.25" customHeight="1" x14ac:dyDescent="0.25">
      <c r="A47" s="33">
        <v>43954</v>
      </c>
      <c r="B47" s="34" t="s">
        <v>21</v>
      </c>
      <c r="C47" s="34">
        <v>77263.5</v>
      </c>
      <c r="D47" s="34">
        <v>7013670</v>
      </c>
      <c r="E47" s="34">
        <v>5282661.8549999995</v>
      </c>
      <c r="F47" s="35">
        <v>161473.07692307691</v>
      </c>
      <c r="G47" s="10">
        <f t="array" ref="G47">INDEX(Лист2!$C$2:$C$505,MATCH(B47&amp;A47,Лист2!$B$2:$B$505&amp;Лист2!$A$2:$A$505,0))</f>
        <v>31</v>
      </c>
      <c r="H47" s="10">
        <f t="array" ref="H47">INDEX(Лист2!$D$2:$D$505,MATCH(B47&amp;A47,Лист2!$B$2:$B$505&amp;Лист2!$A$2:$A$505,0))</f>
        <v>5155</v>
      </c>
      <c r="I47" s="10">
        <f t="array" ref="I47">INDEX(Лист2!$E$2:$E$505,MATCH(B47&amp;A47,Лист2!$B$2:$B$505&amp;Лист2!$A$2:$A$505,0))</f>
        <v>4762</v>
      </c>
      <c r="J47" s="10">
        <f t="shared" si="0"/>
        <v>18</v>
      </c>
    </row>
    <row r="48" spans="1:10" ht="14.25" customHeight="1" x14ac:dyDescent="0.25">
      <c r="A48" s="30">
        <v>43957</v>
      </c>
      <c r="B48" s="31" t="s">
        <v>21</v>
      </c>
      <c r="C48" s="31">
        <v>68994</v>
      </c>
      <c r="D48" s="31">
        <v>6168657</v>
      </c>
      <c r="E48" s="31">
        <v>4695811.3490000004</v>
      </c>
      <c r="F48" s="32">
        <v>157384.1788307692</v>
      </c>
      <c r="G48" s="10">
        <f t="array" ref="G48">INDEX(Лист2!$C$2:$C$505,MATCH(B48&amp;A48,Лист2!$B$2:$B$505&amp;Лист2!$A$2:$A$505,0))</f>
        <v>31</v>
      </c>
      <c r="H48" s="10">
        <f t="array" ref="H48">INDEX(Лист2!$D$2:$D$505,MATCH(B48&amp;A48,Лист2!$B$2:$B$505&amp;Лист2!$A$2:$A$505,0))</f>
        <v>4709</v>
      </c>
      <c r="I48" s="10">
        <f t="array" ref="I48">INDEX(Лист2!$E$2:$E$505,MATCH(B48&amp;A48,Лист2!$B$2:$B$505&amp;Лист2!$A$2:$A$505,0))</f>
        <v>4348</v>
      </c>
      <c r="J48" s="10">
        <f t="shared" si="0"/>
        <v>19</v>
      </c>
    </row>
    <row r="49" spans="1:10" ht="14.25" customHeight="1" x14ac:dyDescent="0.25">
      <c r="A49" s="33">
        <v>43974</v>
      </c>
      <c r="B49" s="34" t="s">
        <v>21</v>
      </c>
      <c r="C49" s="34">
        <v>102889.5</v>
      </c>
      <c r="D49" s="34">
        <v>8089143</v>
      </c>
      <c r="E49" s="34">
        <v>6673236.3720000004</v>
      </c>
      <c r="F49" s="35">
        <v>127223.84583076923</v>
      </c>
      <c r="G49" s="10">
        <f t="array" ref="G49">INDEX(Лист2!$C$2:$C$505,MATCH(B49&amp;A49,Лист2!$B$2:$B$505&amp;Лист2!$A$2:$A$505,0))</f>
        <v>31</v>
      </c>
      <c r="H49" s="10">
        <f t="array" ref="H49">INDEX(Лист2!$D$2:$D$505,MATCH(B49&amp;A49,Лист2!$B$2:$B$505&amp;Лист2!$A$2:$A$505,0))</f>
        <v>6276</v>
      </c>
      <c r="I49" s="10">
        <f t="array" ref="I49">INDEX(Лист2!$E$2:$E$505,MATCH(B49&amp;A49,Лист2!$B$2:$B$505&amp;Лист2!$A$2:$A$505,0))</f>
        <v>5801</v>
      </c>
      <c r="J49" s="10">
        <f t="shared" si="0"/>
        <v>21</v>
      </c>
    </row>
    <row r="50" spans="1:10" ht="14.25" customHeight="1" x14ac:dyDescent="0.25">
      <c r="A50" s="30">
        <v>43976</v>
      </c>
      <c r="B50" s="31" t="s">
        <v>21</v>
      </c>
      <c r="C50" s="31">
        <v>76999.5</v>
      </c>
      <c r="D50" s="31">
        <v>6645603</v>
      </c>
      <c r="E50" s="31">
        <v>5032216.1889999993</v>
      </c>
      <c r="F50" s="32">
        <v>100883.95384615385</v>
      </c>
      <c r="G50" s="10">
        <f t="array" ref="G50">INDEX(Лист2!$C$2:$C$505,MATCH(B50&amp;A50,Лист2!$B$2:$B$505&amp;Лист2!$A$2:$A$505,0))</f>
        <v>31</v>
      </c>
      <c r="H50" s="10">
        <f t="array" ref="H50">INDEX(Лист2!$D$2:$D$505,MATCH(B50&amp;A50,Лист2!$B$2:$B$505&amp;Лист2!$A$2:$A$505,0))</f>
        <v>5210</v>
      </c>
      <c r="I50" s="10">
        <f t="array" ref="I50">INDEX(Лист2!$E$2:$E$505,MATCH(B50&amp;A50,Лист2!$B$2:$B$505&amp;Лист2!$A$2:$A$505,0))</f>
        <v>4841</v>
      </c>
      <c r="J50" s="10">
        <f t="shared" si="0"/>
        <v>22</v>
      </c>
    </row>
    <row r="51" spans="1:10" ht="14.25" customHeight="1" x14ac:dyDescent="0.25">
      <c r="A51" s="33">
        <v>43951</v>
      </c>
      <c r="B51" s="34" t="s">
        <v>21</v>
      </c>
      <c r="C51" s="34">
        <v>77565</v>
      </c>
      <c r="D51" s="34">
        <v>7023727.5</v>
      </c>
      <c r="E51" s="34">
        <v>5349682.4849999994</v>
      </c>
      <c r="F51" s="35">
        <v>31578.207692307689</v>
      </c>
      <c r="G51" s="10">
        <f t="array" ref="G51">INDEX(Лист2!$C$2:$C$505,MATCH(B51&amp;A51,Лист2!$B$2:$B$505&amp;Лист2!$A$2:$A$505,0))</f>
        <v>31</v>
      </c>
      <c r="H51" s="10">
        <f t="array" ref="H51">INDEX(Лист2!$D$2:$D$505,MATCH(B51&amp;A51,Лист2!$B$2:$B$505&amp;Лист2!$A$2:$A$505,0))</f>
        <v>5120</v>
      </c>
      <c r="I51" s="10">
        <f t="array" ref="I51">INDEX(Лист2!$E$2:$E$505,MATCH(B51&amp;A51,Лист2!$B$2:$B$505&amp;Лист2!$A$2:$A$505,0))</f>
        <v>4737</v>
      </c>
      <c r="J51" s="10">
        <f t="shared" si="0"/>
        <v>18</v>
      </c>
    </row>
    <row r="52" spans="1:10" ht="14.25" customHeight="1" x14ac:dyDescent="0.25">
      <c r="A52" s="30">
        <v>43961</v>
      </c>
      <c r="B52" s="31" t="s">
        <v>21</v>
      </c>
      <c r="C52" s="31">
        <v>84132</v>
      </c>
      <c r="D52" s="31">
        <v>7483194</v>
      </c>
      <c r="E52" s="31">
        <v>5637882.125</v>
      </c>
      <c r="F52" s="32">
        <v>126673.26923076922</v>
      </c>
      <c r="G52" s="10">
        <f t="array" ref="G52">INDEX(Лист2!$C$2:$C$505,MATCH(B52&amp;A52,Лист2!$B$2:$B$505&amp;Лист2!$A$2:$A$505,0))</f>
        <v>31</v>
      </c>
      <c r="H52" s="10">
        <f t="array" ref="H52">INDEX(Лист2!$D$2:$D$505,MATCH(B52&amp;A52,Лист2!$B$2:$B$505&amp;Лист2!$A$2:$A$505,0))</f>
        <v>5495</v>
      </c>
      <c r="I52" s="10">
        <f t="array" ref="I52">INDEX(Лист2!$E$2:$E$505,MATCH(B52&amp;A52,Лист2!$B$2:$B$505&amp;Лист2!$A$2:$A$505,0))</f>
        <v>5093</v>
      </c>
      <c r="J52" s="10">
        <f t="shared" si="0"/>
        <v>19</v>
      </c>
    </row>
    <row r="53" spans="1:10" ht="14.25" customHeight="1" x14ac:dyDescent="0.25">
      <c r="A53" s="33">
        <v>43959</v>
      </c>
      <c r="B53" s="34" t="s">
        <v>21</v>
      </c>
      <c r="C53" s="34">
        <v>69544.5</v>
      </c>
      <c r="D53" s="34">
        <v>6293776.5</v>
      </c>
      <c r="E53" s="34">
        <v>4773839.9380000001</v>
      </c>
      <c r="F53" s="35">
        <v>201777.4038153846</v>
      </c>
      <c r="G53" s="10">
        <f t="array" ref="G53">INDEX(Лист2!$C$2:$C$505,MATCH(B53&amp;A53,Лист2!$B$2:$B$505&amp;Лист2!$A$2:$A$505,0))</f>
        <v>31</v>
      </c>
      <c r="H53" s="10">
        <f t="array" ref="H53">INDEX(Лист2!$D$2:$D$505,MATCH(B53&amp;A53,Лист2!$B$2:$B$505&amp;Лист2!$A$2:$A$505,0))</f>
        <v>4635</v>
      </c>
      <c r="I53" s="10">
        <f t="array" ref="I53">INDEX(Лист2!$E$2:$E$505,MATCH(B53&amp;A53,Лист2!$B$2:$B$505&amp;Лист2!$A$2:$A$505,0))</f>
        <v>4266</v>
      </c>
      <c r="J53" s="10">
        <f t="shared" si="0"/>
        <v>19</v>
      </c>
    </row>
    <row r="54" spans="1:10" ht="14.25" customHeight="1" x14ac:dyDescent="0.25">
      <c r="A54" s="30">
        <v>43958</v>
      </c>
      <c r="B54" s="31" t="s">
        <v>21</v>
      </c>
      <c r="C54" s="31">
        <v>73204.5</v>
      </c>
      <c r="D54" s="31">
        <v>6591883.5</v>
      </c>
      <c r="E54" s="31">
        <v>5001227.6710000001</v>
      </c>
      <c r="F54" s="32">
        <v>184167.76355384616</v>
      </c>
      <c r="G54" s="10">
        <f t="array" ref="G54">INDEX(Лист2!$C$2:$C$505,MATCH(B54&amp;A54,Лист2!$B$2:$B$505&amp;Лист2!$A$2:$A$505,0))</f>
        <v>31</v>
      </c>
      <c r="H54" s="10">
        <f t="array" ref="H54">INDEX(Лист2!$D$2:$D$505,MATCH(B54&amp;A54,Лист2!$B$2:$B$505&amp;Лист2!$A$2:$A$505,0))</f>
        <v>4903</v>
      </c>
      <c r="I54" s="10">
        <f t="array" ref="I54">INDEX(Лист2!$E$2:$E$505,MATCH(B54&amp;A54,Лист2!$B$2:$B$505&amp;Лист2!$A$2:$A$505,0))</f>
        <v>4527</v>
      </c>
      <c r="J54" s="10">
        <f t="shared" si="0"/>
        <v>19</v>
      </c>
    </row>
    <row r="55" spans="1:10" ht="14.25" customHeight="1" x14ac:dyDescent="0.25">
      <c r="A55" s="33">
        <v>43975</v>
      </c>
      <c r="B55" s="34" t="s">
        <v>21</v>
      </c>
      <c r="C55" s="34">
        <v>76663.5</v>
      </c>
      <c r="D55" s="34">
        <v>6451032</v>
      </c>
      <c r="E55" s="34">
        <v>5048965.7960000001</v>
      </c>
      <c r="F55" s="35">
        <v>94608.146153846144</v>
      </c>
      <c r="G55" s="10">
        <f t="array" ref="G55">INDEX(Лист2!$C$2:$C$505,MATCH(B55&amp;A55,Лист2!$B$2:$B$505&amp;Лист2!$A$2:$A$505,0))</f>
        <v>31</v>
      </c>
      <c r="H55" s="10">
        <f t="array" ref="H55">INDEX(Лист2!$D$2:$D$505,MATCH(B55&amp;A55,Лист2!$B$2:$B$505&amp;Лист2!$A$2:$A$505,0))</f>
        <v>5035</v>
      </c>
      <c r="I55" s="10">
        <f t="array" ref="I55">INDEX(Лист2!$E$2:$E$505,MATCH(B55&amp;A55,Лист2!$B$2:$B$505&amp;Лист2!$A$2:$A$505,0))</f>
        <v>4683</v>
      </c>
      <c r="J55" s="10">
        <f t="shared" si="0"/>
        <v>21</v>
      </c>
    </row>
    <row r="56" spans="1:10" ht="14.25" customHeight="1" x14ac:dyDescent="0.25">
      <c r="A56" s="30">
        <v>43967</v>
      </c>
      <c r="B56" s="31" t="s">
        <v>22</v>
      </c>
      <c r="C56" s="31">
        <v>14265</v>
      </c>
      <c r="D56" s="31">
        <v>1130506.5</v>
      </c>
      <c r="E56" s="31">
        <v>1024403.9859999999</v>
      </c>
      <c r="F56" s="32">
        <v>72626.813907692311</v>
      </c>
      <c r="G56" s="10">
        <f t="array" ref="G56">INDEX(Лист2!$C$2:$C$505,MATCH(B56&amp;A56,Лист2!$B$2:$B$505&amp;Лист2!$A$2:$A$505,0))</f>
        <v>10</v>
      </c>
      <c r="H56" s="10">
        <f t="array" ref="H56">INDEX(Лист2!$D$2:$D$505,MATCH(B56&amp;A56,Лист2!$B$2:$B$505&amp;Лист2!$A$2:$A$505,0))</f>
        <v>760</v>
      </c>
      <c r="I56" s="10">
        <f t="array" ref="I56">INDEX(Лист2!$E$2:$E$505,MATCH(B56&amp;A56,Лист2!$B$2:$B$505&amp;Лист2!$A$2:$A$505,0))</f>
        <v>672</v>
      </c>
      <c r="J56" s="10">
        <f t="shared" si="0"/>
        <v>20</v>
      </c>
    </row>
    <row r="57" spans="1:10" ht="14.25" customHeight="1" x14ac:dyDescent="0.25">
      <c r="A57" s="33">
        <v>43970</v>
      </c>
      <c r="B57" s="34" t="s">
        <v>22</v>
      </c>
      <c r="C57" s="34">
        <v>11526</v>
      </c>
      <c r="D57" s="34">
        <v>938764.5</v>
      </c>
      <c r="E57" s="34">
        <v>820018.375</v>
      </c>
      <c r="F57" s="35">
        <v>77816.215384615381</v>
      </c>
      <c r="G57" s="10">
        <f t="array" ref="G57">INDEX(Лист2!$C$2:$C$505,MATCH(B57&amp;A57,Лист2!$B$2:$B$505&amp;Лист2!$A$2:$A$505,0))</f>
        <v>10</v>
      </c>
      <c r="H57" s="10">
        <f t="array" ref="H57">INDEX(Лист2!$D$2:$D$505,MATCH(B57&amp;A57,Лист2!$B$2:$B$505&amp;Лист2!$A$2:$A$505,0))</f>
        <v>649</v>
      </c>
      <c r="I57" s="10">
        <f t="array" ref="I57">INDEX(Лист2!$E$2:$E$505,MATCH(B57&amp;A57,Лист2!$B$2:$B$505&amp;Лист2!$A$2:$A$505,0))</f>
        <v>568</v>
      </c>
      <c r="J57" s="10">
        <f t="shared" si="0"/>
        <v>21</v>
      </c>
    </row>
    <row r="58" spans="1:10" ht="14.25" customHeight="1" x14ac:dyDescent="0.25">
      <c r="A58" s="30">
        <v>43968</v>
      </c>
      <c r="B58" s="31" t="s">
        <v>22</v>
      </c>
      <c r="C58" s="31">
        <v>10402.5</v>
      </c>
      <c r="D58" s="31">
        <v>843727.5</v>
      </c>
      <c r="E58" s="31">
        <v>729677.51899999997</v>
      </c>
      <c r="F58" s="32">
        <v>140731.96461538461</v>
      </c>
      <c r="G58" s="10">
        <f t="array" ref="G58">INDEX(Лист2!$C$2:$C$505,MATCH(B58&amp;A58,Лист2!$B$2:$B$505&amp;Лист2!$A$2:$A$505,0))</f>
        <v>10</v>
      </c>
      <c r="H58" s="10">
        <f t="array" ref="H58">INDEX(Лист2!$D$2:$D$505,MATCH(B58&amp;A58,Лист2!$B$2:$B$505&amp;Лист2!$A$2:$A$505,0))</f>
        <v>591</v>
      </c>
      <c r="I58" s="10">
        <f t="array" ref="I58">INDEX(Лист2!$E$2:$E$505,MATCH(B58&amp;A58,Лист2!$B$2:$B$505&amp;Лист2!$A$2:$A$505,0))</f>
        <v>513</v>
      </c>
      <c r="J58" s="10">
        <f t="shared" si="0"/>
        <v>20</v>
      </c>
    </row>
    <row r="59" spans="1:10" ht="14.25" customHeight="1" x14ac:dyDescent="0.25">
      <c r="A59" s="33">
        <v>43960</v>
      </c>
      <c r="B59" s="34" t="s">
        <v>22</v>
      </c>
      <c r="C59" s="34">
        <v>13216.5</v>
      </c>
      <c r="D59" s="34">
        <v>1046400</v>
      </c>
      <c r="E59" s="34">
        <v>937716.15799999994</v>
      </c>
      <c r="F59" s="35">
        <v>61387.776923076919</v>
      </c>
      <c r="G59" s="10">
        <f t="array" ref="G59">INDEX(Лист2!$C$2:$C$505,MATCH(B59&amp;A59,Лист2!$B$2:$B$505&amp;Лист2!$A$2:$A$505,0))</f>
        <v>10</v>
      </c>
      <c r="H59" s="10">
        <f t="array" ref="H59">INDEX(Лист2!$D$2:$D$505,MATCH(B59&amp;A59,Лист2!$B$2:$B$505&amp;Лист2!$A$2:$A$505,0))</f>
        <v>644</v>
      </c>
      <c r="I59" s="10">
        <f t="array" ref="I59">INDEX(Лист2!$E$2:$E$505,MATCH(B59&amp;A59,Лист2!$B$2:$B$505&amp;Лист2!$A$2:$A$505,0))</f>
        <v>559</v>
      </c>
      <c r="J59" s="10">
        <f t="shared" si="0"/>
        <v>19</v>
      </c>
    </row>
    <row r="60" spans="1:10" ht="14.25" customHeight="1" x14ac:dyDescent="0.25">
      <c r="A60" s="30">
        <v>43955</v>
      </c>
      <c r="B60" s="31" t="s">
        <v>22</v>
      </c>
      <c r="C60" s="31">
        <v>9130.5</v>
      </c>
      <c r="D60" s="31">
        <v>728890.5</v>
      </c>
      <c r="E60" s="31">
        <v>644150.51899999997</v>
      </c>
      <c r="F60" s="32">
        <v>98026.490369230756</v>
      </c>
      <c r="G60" s="10">
        <f t="array" ref="G60">INDEX(Лист2!$C$2:$C$505,MATCH(B60&amp;A60,Лист2!$B$2:$B$505&amp;Лист2!$A$2:$A$505,0))</f>
        <v>10</v>
      </c>
      <c r="H60" s="10">
        <f t="array" ref="H60">INDEX(Лист2!$D$2:$D$505,MATCH(B60&amp;A60,Лист2!$B$2:$B$505&amp;Лист2!$A$2:$A$505,0))</f>
        <v>462</v>
      </c>
      <c r="I60" s="10">
        <f t="array" ref="I60">INDEX(Лист2!$E$2:$E$505,MATCH(B60&amp;A60,Лист2!$B$2:$B$505&amp;Лист2!$A$2:$A$505,0))</f>
        <v>396</v>
      </c>
      <c r="J60" s="10">
        <f t="shared" si="0"/>
        <v>19</v>
      </c>
    </row>
    <row r="61" spans="1:10" ht="14.25" customHeight="1" x14ac:dyDescent="0.25">
      <c r="A61" s="33">
        <v>43950</v>
      </c>
      <c r="B61" s="34" t="s">
        <v>22</v>
      </c>
      <c r="C61" s="34">
        <v>10840.5</v>
      </c>
      <c r="D61" s="34">
        <v>797919</v>
      </c>
      <c r="E61" s="34">
        <v>783753.29499999993</v>
      </c>
      <c r="F61" s="35">
        <v>58214.93076923077</v>
      </c>
      <c r="G61" s="10">
        <f t="array" ref="G61">INDEX(Лист2!$C$2:$C$505,MATCH(B61&amp;A61,Лист2!$B$2:$B$505&amp;Лист2!$A$2:$A$505,0))</f>
        <v>10</v>
      </c>
      <c r="H61" s="10">
        <f t="array" ref="H61">INDEX(Лист2!$D$2:$D$505,MATCH(B61&amp;A61,Лист2!$B$2:$B$505&amp;Лист2!$A$2:$A$505,0))</f>
        <v>502</v>
      </c>
      <c r="I61" s="10">
        <f t="array" ref="I61">INDEX(Лист2!$E$2:$E$505,MATCH(B61&amp;A61,Лист2!$B$2:$B$505&amp;Лист2!$A$2:$A$505,0))</f>
        <v>433</v>
      </c>
      <c r="J61" s="10">
        <f t="shared" si="0"/>
        <v>18</v>
      </c>
    </row>
    <row r="62" spans="1:10" ht="14.25" customHeight="1" x14ac:dyDescent="0.25">
      <c r="A62" s="30">
        <v>43953</v>
      </c>
      <c r="B62" s="31" t="s">
        <v>22</v>
      </c>
      <c r="C62" s="31">
        <v>7866</v>
      </c>
      <c r="D62" s="31">
        <v>617881.5</v>
      </c>
      <c r="E62" s="31">
        <v>575518.06799999997</v>
      </c>
      <c r="F62" s="32">
        <v>119723.42363076922</v>
      </c>
      <c r="G62" s="10">
        <f t="array" ref="G62">INDEX(Лист2!$C$2:$C$505,MATCH(B62&amp;A62,Лист2!$B$2:$B$505&amp;Лист2!$A$2:$A$505,0))</f>
        <v>10</v>
      </c>
      <c r="H62" s="10">
        <f t="array" ref="H62">INDEX(Лист2!$D$2:$D$505,MATCH(B62&amp;A62,Лист2!$B$2:$B$505&amp;Лист2!$A$2:$A$505,0))</f>
        <v>416</v>
      </c>
      <c r="I62" s="10">
        <f t="array" ref="I62">INDEX(Лист2!$E$2:$E$505,MATCH(B62&amp;A62,Лист2!$B$2:$B$505&amp;Лист2!$A$2:$A$505,0))</f>
        <v>341</v>
      </c>
      <c r="J62" s="10">
        <f t="shared" si="0"/>
        <v>18</v>
      </c>
    </row>
    <row r="63" spans="1:10" ht="14.25" customHeight="1" x14ac:dyDescent="0.25">
      <c r="A63" s="33">
        <v>43977</v>
      </c>
      <c r="B63" s="34" t="s">
        <v>22</v>
      </c>
      <c r="C63" s="34">
        <v>11835</v>
      </c>
      <c r="D63" s="34">
        <v>983109</v>
      </c>
      <c r="E63" s="34">
        <v>825345.05300000007</v>
      </c>
      <c r="F63" s="35">
        <v>109486.33076923077</v>
      </c>
      <c r="G63" s="10">
        <f t="array" ref="G63">INDEX(Лист2!$C$2:$C$505,MATCH(B63&amp;A63,Лист2!$B$2:$B$505&amp;Лист2!$A$2:$A$505,0))</f>
        <v>10</v>
      </c>
      <c r="H63" s="10">
        <f t="array" ref="H63">INDEX(Лист2!$D$2:$D$505,MATCH(B63&amp;A63,Лист2!$B$2:$B$505&amp;Лист2!$A$2:$A$505,0))</f>
        <v>692</v>
      </c>
      <c r="I63" s="10">
        <f t="array" ref="I63">INDEX(Лист2!$E$2:$E$505,MATCH(B63&amp;A63,Лист2!$B$2:$B$505&amp;Лист2!$A$2:$A$505,0))</f>
        <v>601</v>
      </c>
      <c r="J63" s="10">
        <f t="shared" si="0"/>
        <v>22</v>
      </c>
    </row>
    <row r="64" spans="1:10" ht="14.25" customHeight="1" x14ac:dyDescent="0.25">
      <c r="A64" s="30">
        <v>43952</v>
      </c>
      <c r="B64" s="31" t="s">
        <v>22</v>
      </c>
      <c r="C64" s="31">
        <v>11619</v>
      </c>
      <c r="D64" s="31">
        <v>891139.5</v>
      </c>
      <c r="E64" s="31">
        <v>829782.37600000005</v>
      </c>
      <c r="F64" s="32">
        <v>121759.66210769229</v>
      </c>
      <c r="G64" s="10">
        <f t="array" ref="G64">INDEX(Лист2!$C$2:$C$505,MATCH(B64&amp;A64,Лист2!$B$2:$B$505&amp;Лист2!$A$2:$A$505,0))</f>
        <v>10</v>
      </c>
      <c r="H64" s="10">
        <f t="array" ref="H64">INDEX(Лист2!$D$2:$D$505,MATCH(B64&amp;A64,Лист2!$B$2:$B$505&amp;Лист2!$A$2:$A$505,0))</f>
        <v>554</v>
      </c>
      <c r="I64" s="10">
        <f t="array" ref="I64">INDEX(Лист2!$E$2:$E$505,MATCH(B64&amp;A64,Лист2!$B$2:$B$505&amp;Лист2!$A$2:$A$505,0))</f>
        <v>472</v>
      </c>
      <c r="J64" s="10">
        <f t="shared" si="0"/>
        <v>18</v>
      </c>
    </row>
    <row r="65" spans="1:10" ht="14.25" customHeight="1" x14ac:dyDescent="0.25">
      <c r="A65" s="33">
        <v>43963</v>
      </c>
      <c r="B65" s="34" t="s">
        <v>22</v>
      </c>
      <c r="C65" s="34">
        <v>9328.5</v>
      </c>
      <c r="D65" s="34">
        <v>732964.5</v>
      </c>
      <c r="E65" s="34">
        <v>634517.67299999995</v>
      </c>
      <c r="F65" s="35">
        <v>136157.98361538461</v>
      </c>
      <c r="G65" s="10">
        <f t="array" ref="G65">INDEX(Лист2!$C$2:$C$505,MATCH(B65&amp;A65,Лист2!$B$2:$B$505&amp;Лист2!$A$2:$A$505,0))</f>
        <v>10</v>
      </c>
      <c r="H65" s="10">
        <f t="array" ref="H65">INDEX(Лист2!$D$2:$D$505,MATCH(B65&amp;A65,Лист2!$B$2:$B$505&amp;Лист2!$A$2:$A$505,0))</f>
        <v>526</v>
      </c>
      <c r="I65" s="10">
        <f t="array" ref="I65">INDEX(Лист2!$E$2:$E$505,MATCH(B65&amp;A65,Лист2!$B$2:$B$505&amp;Лист2!$A$2:$A$505,0))</f>
        <v>448</v>
      </c>
      <c r="J65" s="10">
        <f t="shared" si="0"/>
        <v>20</v>
      </c>
    </row>
    <row r="66" spans="1:10" ht="14.25" customHeight="1" x14ac:dyDescent="0.25">
      <c r="A66" s="30">
        <v>43972</v>
      </c>
      <c r="B66" s="31" t="s">
        <v>22</v>
      </c>
      <c r="C66" s="31">
        <v>11250</v>
      </c>
      <c r="D66" s="31">
        <v>935523</v>
      </c>
      <c r="E66" s="31">
        <v>808524.505</v>
      </c>
      <c r="F66" s="32">
        <v>94344.953846153847</v>
      </c>
      <c r="G66" s="10">
        <f t="array" ref="G66">INDEX(Лист2!$C$2:$C$505,MATCH(B66&amp;A66,Лист2!$B$2:$B$505&amp;Лист2!$A$2:$A$505,0))</f>
        <v>10</v>
      </c>
      <c r="H66" s="10">
        <f t="array" ref="H66">INDEX(Лист2!$D$2:$D$505,MATCH(B66&amp;A66,Лист2!$B$2:$B$505&amp;Лист2!$A$2:$A$505,0))</f>
        <v>677</v>
      </c>
      <c r="I66" s="10">
        <f t="array" ref="I66">INDEX(Лист2!$E$2:$E$505,MATCH(B66&amp;A66,Лист2!$B$2:$B$505&amp;Лист2!$A$2:$A$505,0))</f>
        <v>591</v>
      </c>
      <c r="J66" s="10">
        <f t="shared" si="0"/>
        <v>21</v>
      </c>
    </row>
    <row r="67" spans="1:10" ht="14.25" customHeight="1" x14ac:dyDescent="0.25">
      <c r="A67" s="33">
        <v>43971</v>
      </c>
      <c r="B67" s="34" t="s">
        <v>22</v>
      </c>
      <c r="C67" s="34">
        <v>13063.5</v>
      </c>
      <c r="D67" s="34">
        <v>1037247</v>
      </c>
      <c r="E67" s="34">
        <v>910480.6449999999</v>
      </c>
      <c r="F67" s="35">
        <v>64430.964123076919</v>
      </c>
      <c r="G67" s="10">
        <f t="array" ref="G67">INDEX(Лист2!$C$2:$C$505,MATCH(B67&amp;A67,Лист2!$B$2:$B$505&amp;Лист2!$A$2:$A$505,0))</f>
        <v>10</v>
      </c>
      <c r="H67" s="10">
        <f t="array" ref="H67">INDEX(Лист2!$D$2:$D$505,MATCH(B67&amp;A67,Лист2!$B$2:$B$505&amp;Лист2!$A$2:$A$505,0))</f>
        <v>745</v>
      </c>
      <c r="I67" s="10">
        <f t="array" ref="I67">INDEX(Лист2!$E$2:$E$505,MATCH(B67&amp;A67,Лист2!$B$2:$B$505&amp;Лист2!$A$2:$A$505,0))</f>
        <v>654</v>
      </c>
      <c r="J67" s="10">
        <f t="shared" si="0"/>
        <v>21</v>
      </c>
    </row>
    <row r="68" spans="1:10" ht="14.25" customHeight="1" x14ac:dyDescent="0.25">
      <c r="A68" s="30">
        <v>43956</v>
      </c>
      <c r="B68" s="31" t="s">
        <v>22</v>
      </c>
      <c r="C68" s="31">
        <v>10147.5</v>
      </c>
      <c r="D68" s="31">
        <v>793320</v>
      </c>
      <c r="E68" s="31">
        <v>718019.27600000007</v>
      </c>
      <c r="F68" s="32">
        <v>92027.36809230769</v>
      </c>
      <c r="G68" s="10">
        <f t="array" ref="G68">INDEX(Лист2!$C$2:$C$505,MATCH(B68&amp;A68,Лист2!$B$2:$B$505&amp;Лист2!$A$2:$A$505,0))</f>
        <v>10</v>
      </c>
      <c r="H68" s="10">
        <f t="array" ref="H68">INDEX(Лист2!$D$2:$D$505,MATCH(B68&amp;A68,Лист2!$B$2:$B$505&amp;Лист2!$A$2:$A$505,0))</f>
        <v>511</v>
      </c>
      <c r="I68" s="10">
        <f t="array" ref="I68">INDEX(Лист2!$E$2:$E$505,MATCH(B68&amp;A68,Лист2!$B$2:$B$505&amp;Лист2!$A$2:$A$505,0))</f>
        <v>437</v>
      </c>
      <c r="J68" s="10">
        <f t="shared" si="0"/>
        <v>19</v>
      </c>
    </row>
    <row r="69" spans="1:10" ht="14.25" customHeight="1" x14ac:dyDescent="0.25">
      <c r="A69" s="33">
        <v>43949</v>
      </c>
      <c r="B69" s="34" t="s">
        <v>22</v>
      </c>
      <c r="C69" s="34">
        <v>12331.5</v>
      </c>
      <c r="D69" s="34">
        <v>869983.5</v>
      </c>
      <c r="E69" s="34">
        <v>896773.32399999991</v>
      </c>
      <c r="F69" s="35">
        <v>51681.038461538461</v>
      </c>
      <c r="G69" s="10">
        <f t="array" ref="G69">INDEX(Лист2!$C$2:$C$505,MATCH(B69&amp;A69,Лист2!$B$2:$B$505&amp;Лист2!$A$2:$A$505,0))</f>
        <v>10</v>
      </c>
      <c r="H69" s="10">
        <f t="array" ref="H69">INDEX(Лист2!$D$2:$D$505,MATCH(B69&amp;A69,Лист2!$B$2:$B$505&amp;Лист2!$A$2:$A$505,0))</f>
        <v>580</v>
      </c>
      <c r="I69" s="10">
        <f t="array" ref="I69">INDEX(Лист2!$E$2:$E$505,MATCH(B69&amp;A69,Лист2!$B$2:$B$505&amp;Лист2!$A$2:$A$505,0))</f>
        <v>506</v>
      </c>
      <c r="J69" s="10">
        <f t="shared" si="0"/>
        <v>18</v>
      </c>
    </row>
    <row r="70" spans="1:10" ht="14.25" customHeight="1" x14ac:dyDescent="0.25">
      <c r="A70" s="30">
        <v>43964</v>
      </c>
      <c r="B70" s="31" t="s">
        <v>22</v>
      </c>
      <c r="C70" s="31">
        <v>11202</v>
      </c>
      <c r="D70" s="31">
        <v>865714.5</v>
      </c>
      <c r="E70" s="31">
        <v>799644.75899999996</v>
      </c>
      <c r="F70" s="32">
        <v>111860.49372307691</v>
      </c>
      <c r="G70" s="10">
        <f t="array" ref="G70">INDEX(Лист2!$C$2:$C$505,MATCH(B70&amp;A70,Лист2!$B$2:$B$505&amp;Лист2!$A$2:$A$505,0))</f>
        <v>10</v>
      </c>
      <c r="H70" s="10">
        <f t="array" ref="H70">INDEX(Лист2!$D$2:$D$505,MATCH(B70&amp;A70,Лист2!$B$2:$B$505&amp;Лист2!$A$2:$A$505,0))</f>
        <v>612</v>
      </c>
      <c r="I70" s="10">
        <f t="array" ref="I70">INDEX(Лист2!$E$2:$E$505,MATCH(B70&amp;A70,Лист2!$B$2:$B$505&amp;Лист2!$A$2:$A$505,0))</f>
        <v>530</v>
      </c>
      <c r="J70" s="10">
        <f t="shared" si="0"/>
        <v>20</v>
      </c>
    </row>
    <row r="71" spans="1:10" ht="14.25" customHeight="1" x14ac:dyDescent="0.25">
      <c r="A71" s="33">
        <v>43982</v>
      </c>
      <c r="B71" s="34" t="s">
        <v>21</v>
      </c>
      <c r="C71" s="34">
        <v>89149.5</v>
      </c>
      <c r="D71" s="34">
        <v>7512646.5</v>
      </c>
      <c r="E71" s="34">
        <v>5979210.0970000001</v>
      </c>
      <c r="F71" s="35">
        <v>47580.146153846152</v>
      </c>
      <c r="G71" s="10">
        <f t="array" ref="G71">INDEX(Лист2!$C$2:$C$505,MATCH(B71&amp;A71,Лист2!$B$2:$B$505&amp;Лист2!$A$2:$A$505,0))</f>
        <v>31</v>
      </c>
      <c r="H71" s="10">
        <f t="array" ref="H71">INDEX(Лист2!$D$2:$D$505,MATCH(B71&amp;A71,Лист2!$B$2:$B$505&amp;Лист2!$A$2:$A$505,0))</f>
        <v>5760</v>
      </c>
      <c r="I71" s="10">
        <f t="array" ref="I71">INDEX(Лист2!$E$2:$E$505,MATCH(B71&amp;A71,Лист2!$B$2:$B$505&amp;Лист2!$A$2:$A$505,0))</f>
        <v>5367</v>
      </c>
      <c r="J71" s="10">
        <f t="shared" si="0"/>
        <v>22</v>
      </c>
    </row>
    <row r="72" spans="1:10" ht="14.25" customHeight="1" x14ac:dyDescent="0.25">
      <c r="A72" s="30">
        <v>43954</v>
      </c>
      <c r="B72" s="31" t="s">
        <v>22</v>
      </c>
      <c r="C72" s="31">
        <v>8185.5</v>
      </c>
      <c r="D72" s="31">
        <v>637881</v>
      </c>
      <c r="E72" s="31">
        <v>575840.67700000003</v>
      </c>
      <c r="F72" s="32">
        <v>73920.584615384607</v>
      </c>
      <c r="G72" s="10">
        <f t="array" ref="G72">INDEX(Лист2!$C$2:$C$505,MATCH(B72&amp;A72,Лист2!$B$2:$B$505&amp;Лист2!$A$2:$A$505,0))</f>
        <v>10</v>
      </c>
      <c r="H72" s="10">
        <f t="array" ref="H72">INDEX(Лист2!$D$2:$D$505,MATCH(B72&amp;A72,Лист2!$B$2:$B$505&amp;Лист2!$A$2:$A$505,0))</f>
        <v>402</v>
      </c>
      <c r="I72" s="10">
        <f t="array" ref="I72">INDEX(Лист2!$E$2:$E$505,MATCH(B72&amp;A72,Лист2!$B$2:$B$505&amp;Лист2!$A$2:$A$505,0))</f>
        <v>333</v>
      </c>
      <c r="J72" s="10">
        <f t="shared" si="0"/>
        <v>18</v>
      </c>
    </row>
    <row r="73" spans="1:10" ht="14.25" customHeight="1" x14ac:dyDescent="0.25">
      <c r="A73" s="33">
        <v>43981</v>
      </c>
      <c r="B73" s="34" t="s">
        <v>21</v>
      </c>
      <c r="C73" s="34">
        <v>108123</v>
      </c>
      <c r="D73" s="34">
        <v>9164707.5</v>
      </c>
      <c r="E73" s="34">
        <v>7329868.665</v>
      </c>
      <c r="F73" s="35">
        <v>137418.15930769229</v>
      </c>
      <c r="G73" s="10">
        <f t="array" ref="G73">INDEX(Лист2!$C$2:$C$505,MATCH(B73&amp;A73,Лист2!$B$2:$B$505&amp;Лист2!$A$2:$A$505,0))</f>
        <v>31</v>
      </c>
      <c r="H73" s="10">
        <f t="array" ref="H73">INDEX(Лист2!$D$2:$D$505,MATCH(B73&amp;A73,Лист2!$B$2:$B$505&amp;Лист2!$A$2:$A$505,0))</f>
        <v>6735</v>
      </c>
      <c r="I73" s="10">
        <f t="array" ref="I73">INDEX(Лист2!$E$2:$E$505,MATCH(B73&amp;A73,Лист2!$B$2:$B$505&amp;Лист2!$A$2:$A$505,0))</f>
        <v>6264</v>
      </c>
      <c r="J73" s="10">
        <f t="shared" si="0"/>
        <v>22</v>
      </c>
    </row>
    <row r="74" spans="1:10" ht="14.25" customHeight="1" x14ac:dyDescent="0.25">
      <c r="A74" s="30">
        <v>43957</v>
      </c>
      <c r="B74" s="31" t="s">
        <v>22</v>
      </c>
      <c r="C74" s="31">
        <v>9210</v>
      </c>
      <c r="D74" s="31">
        <v>696832.5</v>
      </c>
      <c r="E74" s="31">
        <v>616683.38099999994</v>
      </c>
      <c r="F74" s="32">
        <v>99623.130769230775</v>
      </c>
      <c r="G74" s="10">
        <f t="array" ref="G74">INDEX(Лист2!$C$2:$C$505,MATCH(B74&amp;A74,Лист2!$B$2:$B$505&amp;Лист2!$A$2:$A$505,0))</f>
        <v>10</v>
      </c>
      <c r="H74" s="10">
        <f t="array" ref="H74">INDEX(Лист2!$D$2:$D$505,MATCH(B74&amp;A74,Лист2!$B$2:$B$505&amp;Лист2!$A$2:$A$505,0))</f>
        <v>465</v>
      </c>
      <c r="I74" s="10">
        <f t="array" ref="I74">INDEX(Лист2!$E$2:$E$505,MATCH(B74&amp;A74,Лист2!$B$2:$B$505&amp;Лист2!$A$2:$A$505,0))</f>
        <v>390</v>
      </c>
      <c r="J74" s="10">
        <f t="shared" si="0"/>
        <v>19</v>
      </c>
    </row>
    <row r="75" spans="1:10" ht="14.25" customHeight="1" x14ac:dyDescent="0.25">
      <c r="A75" s="33">
        <v>43974</v>
      </c>
      <c r="B75" s="34" t="s">
        <v>22</v>
      </c>
      <c r="C75" s="34">
        <v>14773.5</v>
      </c>
      <c r="D75" s="34">
        <v>1241383.5</v>
      </c>
      <c r="E75" s="34">
        <v>1069622.507</v>
      </c>
      <c r="F75" s="35">
        <v>74049.523076923084</v>
      </c>
      <c r="G75" s="10">
        <f t="array" ref="G75">INDEX(Лист2!$C$2:$C$505,MATCH(B75&amp;A75,Лист2!$B$2:$B$505&amp;Лист2!$A$2:$A$505,0))</f>
        <v>10</v>
      </c>
      <c r="H75" s="10">
        <f t="array" ref="H75">INDEX(Лист2!$D$2:$D$505,MATCH(B75&amp;A75,Лист2!$B$2:$B$505&amp;Лист2!$A$2:$A$505,0))</f>
        <v>828</v>
      </c>
      <c r="I75" s="10">
        <f t="array" ref="I75">INDEX(Лист2!$E$2:$E$505,MATCH(B75&amp;A75,Лист2!$B$2:$B$505&amp;Лист2!$A$2:$A$505,0))</f>
        <v>734</v>
      </c>
      <c r="J75" s="10">
        <f t="shared" si="0"/>
        <v>21</v>
      </c>
    </row>
    <row r="76" spans="1:10" ht="14.25" customHeight="1" x14ac:dyDescent="0.25">
      <c r="A76" s="30">
        <v>43979</v>
      </c>
      <c r="B76" s="31" t="s">
        <v>21</v>
      </c>
      <c r="C76" s="31">
        <v>78141</v>
      </c>
      <c r="D76" s="31">
        <v>6641569.5</v>
      </c>
      <c r="E76" s="31">
        <v>5084073.5159999998</v>
      </c>
      <c r="F76" s="32">
        <v>142499.01538461537</v>
      </c>
      <c r="G76" s="10">
        <f t="array" ref="G76">INDEX(Лист2!$C$2:$C$505,MATCH(B76&amp;A76,Лист2!$B$2:$B$505&amp;Лист2!$A$2:$A$505,0))</f>
        <v>31</v>
      </c>
      <c r="H76" s="10">
        <f t="array" ref="H76">INDEX(Лист2!$D$2:$D$505,MATCH(B76&amp;A76,Лист2!$B$2:$B$505&amp;Лист2!$A$2:$A$505,0))</f>
        <v>5355</v>
      </c>
      <c r="I76" s="10">
        <f t="array" ref="I76">INDEX(Лист2!$E$2:$E$505,MATCH(B76&amp;A76,Лист2!$B$2:$B$505&amp;Лист2!$A$2:$A$505,0))</f>
        <v>4969</v>
      </c>
      <c r="J76" s="10">
        <f t="shared" si="0"/>
        <v>22</v>
      </c>
    </row>
    <row r="77" spans="1:10" ht="14.25" customHeight="1" x14ac:dyDescent="0.25">
      <c r="A77" s="33">
        <v>43976</v>
      </c>
      <c r="B77" s="34" t="s">
        <v>22</v>
      </c>
      <c r="C77" s="34">
        <v>12280.5</v>
      </c>
      <c r="D77" s="34">
        <v>1030440</v>
      </c>
      <c r="E77" s="34">
        <v>871047.598</v>
      </c>
      <c r="F77" s="35">
        <v>85172.084615384621</v>
      </c>
      <c r="G77" s="10">
        <f t="array" ref="G77">INDEX(Лист2!$C$2:$C$505,MATCH(B77&amp;A77,Лист2!$B$2:$B$505&amp;Лист2!$A$2:$A$505,0))</f>
        <v>10</v>
      </c>
      <c r="H77" s="10">
        <f t="array" ref="H77">INDEX(Лист2!$D$2:$D$505,MATCH(B77&amp;A77,Лист2!$B$2:$B$505&amp;Лист2!$A$2:$A$505,0))</f>
        <v>739</v>
      </c>
      <c r="I77" s="10">
        <f t="array" ref="I77">INDEX(Лист2!$E$2:$E$505,MATCH(B77&amp;A77,Лист2!$B$2:$B$505&amp;Лист2!$A$2:$A$505,0))</f>
        <v>642</v>
      </c>
      <c r="J77" s="10">
        <f t="shared" si="0"/>
        <v>22</v>
      </c>
    </row>
    <row r="78" spans="1:10" ht="14.25" customHeight="1" x14ac:dyDescent="0.25">
      <c r="A78" s="30">
        <v>43951</v>
      </c>
      <c r="B78" s="31" t="s">
        <v>22</v>
      </c>
      <c r="C78" s="31">
        <v>8934</v>
      </c>
      <c r="D78" s="31">
        <v>716196</v>
      </c>
      <c r="E78" s="31">
        <v>663415.49699999997</v>
      </c>
      <c r="F78" s="32">
        <v>24274.438461538462</v>
      </c>
      <c r="G78" s="10">
        <f t="array" ref="G78">INDEX(Лист2!$C$2:$C$505,MATCH(B78&amp;A78,Лист2!$B$2:$B$505&amp;Лист2!$A$2:$A$505,0))</f>
        <v>10</v>
      </c>
      <c r="H78" s="10">
        <f t="array" ref="H78">INDEX(Лист2!$D$2:$D$505,MATCH(B78&amp;A78,Лист2!$B$2:$B$505&amp;Лист2!$A$2:$A$505,0))</f>
        <v>448</v>
      </c>
      <c r="I78" s="10">
        <f t="array" ref="I78">INDEX(Лист2!$E$2:$E$505,MATCH(B78&amp;A78,Лист2!$B$2:$B$505&amp;Лист2!$A$2:$A$505,0))</f>
        <v>376</v>
      </c>
      <c r="J78" s="10">
        <f t="shared" si="0"/>
        <v>18</v>
      </c>
    </row>
    <row r="79" spans="1:10" ht="14.25" customHeight="1" x14ac:dyDescent="0.25">
      <c r="A79" s="33">
        <v>43961</v>
      </c>
      <c r="B79" s="34" t="s">
        <v>22</v>
      </c>
      <c r="C79" s="34">
        <v>12918</v>
      </c>
      <c r="D79" s="34">
        <v>1004788.5</v>
      </c>
      <c r="E79" s="34">
        <v>896111.80299999996</v>
      </c>
      <c r="F79" s="35">
        <v>99729.923076923063</v>
      </c>
      <c r="G79" s="10">
        <f t="array" ref="G79">INDEX(Лист2!$C$2:$C$505,MATCH(B79&amp;A79,Лист2!$B$2:$B$505&amp;Лист2!$A$2:$A$505,0))</f>
        <v>10</v>
      </c>
      <c r="H79" s="10">
        <f t="array" ref="H79">INDEX(Лист2!$D$2:$D$505,MATCH(B79&amp;A79,Лист2!$B$2:$B$505&amp;Лист2!$A$2:$A$505,0))</f>
        <v>642</v>
      </c>
      <c r="I79" s="10">
        <f t="array" ref="I79">INDEX(Лист2!$E$2:$E$505,MATCH(B79&amp;A79,Лист2!$B$2:$B$505&amp;Лист2!$A$2:$A$505,0))</f>
        <v>556</v>
      </c>
      <c r="J79" s="10">
        <f t="shared" si="0"/>
        <v>19</v>
      </c>
    </row>
    <row r="80" spans="1:10" ht="14.25" customHeight="1" x14ac:dyDescent="0.25">
      <c r="A80" s="30">
        <v>43959</v>
      </c>
      <c r="B80" s="31" t="s">
        <v>22</v>
      </c>
      <c r="C80" s="31">
        <v>12528</v>
      </c>
      <c r="D80" s="31">
        <v>959703</v>
      </c>
      <c r="E80" s="31">
        <v>861486.47499999998</v>
      </c>
      <c r="F80" s="32">
        <v>87212.130769230775</v>
      </c>
      <c r="G80" s="10">
        <f t="array" ref="G80">INDEX(Лист2!$C$2:$C$505,MATCH(B80&amp;A80,Лист2!$B$2:$B$505&amp;Лист2!$A$2:$A$505,0))</f>
        <v>10</v>
      </c>
      <c r="H80" s="10">
        <f t="array" ref="H80">INDEX(Лист2!$D$2:$D$505,MATCH(B80&amp;A80,Лист2!$B$2:$B$505&amp;Лист2!$A$2:$A$505,0))</f>
        <v>638</v>
      </c>
      <c r="I80" s="10">
        <f t="array" ref="I80">INDEX(Лист2!$E$2:$E$505,MATCH(B80&amp;A80,Лист2!$B$2:$B$505&amp;Лист2!$A$2:$A$505,0))</f>
        <v>547</v>
      </c>
      <c r="J80" s="10">
        <f t="shared" si="0"/>
        <v>19</v>
      </c>
    </row>
    <row r="81" spans="1:10" ht="14.25" customHeight="1" x14ac:dyDescent="0.25">
      <c r="A81" s="33">
        <v>43958</v>
      </c>
      <c r="B81" s="34" t="s">
        <v>22</v>
      </c>
      <c r="C81" s="34">
        <v>11029.5</v>
      </c>
      <c r="D81" s="34">
        <v>863754</v>
      </c>
      <c r="E81" s="34">
        <v>758428.73499999999</v>
      </c>
      <c r="F81" s="35">
        <v>86710.804507692301</v>
      </c>
      <c r="G81" s="10">
        <f t="array" ref="G81">INDEX(Лист2!$C$2:$C$505,MATCH(B81&amp;A81,Лист2!$B$2:$B$505&amp;Лист2!$A$2:$A$505,0))</f>
        <v>10</v>
      </c>
      <c r="H81" s="10">
        <f t="array" ref="H81">INDEX(Лист2!$D$2:$D$505,MATCH(B81&amp;A81,Лист2!$B$2:$B$505&amp;Лист2!$A$2:$A$505,0))</f>
        <v>563</v>
      </c>
      <c r="I81" s="10">
        <f t="array" ref="I81">INDEX(Лист2!$E$2:$E$505,MATCH(B81&amp;A81,Лист2!$B$2:$B$505&amp;Лист2!$A$2:$A$505,0))</f>
        <v>486</v>
      </c>
      <c r="J81" s="10">
        <f t="shared" si="0"/>
        <v>19</v>
      </c>
    </row>
    <row r="82" spans="1:10" ht="14.25" customHeight="1" x14ac:dyDescent="0.25">
      <c r="A82" s="30">
        <v>43975</v>
      </c>
      <c r="B82" s="31" t="s">
        <v>22</v>
      </c>
      <c r="C82" s="31">
        <v>9994.5</v>
      </c>
      <c r="D82" s="31">
        <v>828984</v>
      </c>
      <c r="E82" s="31">
        <v>702631.81099999999</v>
      </c>
      <c r="F82" s="32">
        <v>82264.567169230766</v>
      </c>
      <c r="G82" s="10">
        <f t="array" ref="G82">INDEX(Лист2!$C$2:$C$505,MATCH(B82&amp;A82,Лист2!$B$2:$B$505&amp;Лист2!$A$2:$A$505,0))</f>
        <v>10</v>
      </c>
      <c r="H82" s="10">
        <f t="array" ref="H82">INDEX(Лист2!$D$2:$D$505,MATCH(B82&amp;A82,Лист2!$B$2:$B$505&amp;Лист2!$A$2:$A$505,0))</f>
        <v>639</v>
      </c>
      <c r="I82" s="10">
        <f t="array" ref="I82">INDEX(Лист2!$E$2:$E$505,MATCH(B82&amp;A82,Лист2!$B$2:$B$505&amp;Лист2!$A$2:$A$505,0))</f>
        <v>557</v>
      </c>
      <c r="J82" s="10">
        <f t="shared" si="0"/>
        <v>21</v>
      </c>
    </row>
    <row r="83" spans="1:10" ht="14.25" customHeight="1" x14ac:dyDescent="0.25">
      <c r="A83" s="33">
        <v>43982</v>
      </c>
      <c r="B83" s="34" t="s">
        <v>22</v>
      </c>
      <c r="C83" s="34">
        <v>12724.5</v>
      </c>
      <c r="D83" s="34">
        <v>1045515</v>
      </c>
      <c r="E83" s="34">
        <v>896490.07</v>
      </c>
      <c r="F83" s="35">
        <v>49463.982984615388</v>
      </c>
      <c r="G83" s="10">
        <f t="array" ref="G83">INDEX(Лист2!$C$2:$C$505,MATCH(B83&amp;A83,Лист2!$B$2:$B$505&amp;Лист2!$A$2:$A$505,0))</f>
        <v>10</v>
      </c>
      <c r="H83" s="10">
        <f t="array" ref="H83">INDEX(Лист2!$D$2:$D$505,MATCH(B83&amp;A83,Лист2!$B$2:$B$505&amp;Лист2!$A$2:$A$505,0))</f>
        <v>749</v>
      </c>
      <c r="I83" s="10">
        <f t="array" ref="I83">INDEX(Лист2!$E$2:$E$505,MATCH(B83&amp;A83,Лист2!$B$2:$B$505&amp;Лист2!$A$2:$A$505,0))</f>
        <v>655</v>
      </c>
      <c r="J83" s="10">
        <f t="shared" si="0"/>
        <v>22</v>
      </c>
    </row>
    <row r="84" spans="1:10" ht="14.25" customHeight="1" x14ac:dyDescent="0.25">
      <c r="A84" s="30">
        <v>43981</v>
      </c>
      <c r="B84" s="31" t="s">
        <v>22</v>
      </c>
      <c r="C84" s="31">
        <v>14728.5</v>
      </c>
      <c r="D84" s="31">
        <v>1260483</v>
      </c>
      <c r="E84" s="31">
        <v>1048221.1390000001</v>
      </c>
      <c r="F84" s="32">
        <v>86278.176699999996</v>
      </c>
      <c r="G84" s="10">
        <f t="array" ref="G84">INDEX(Лист2!$C$2:$C$505,MATCH(B84&amp;A84,Лист2!$B$2:$B$505&amp;Лист2!$A$2:$A$505,0))</f>
        <v>10</v>
      </c>
      <c r="H84" s="10">
        <f t="array" ref="H84">INDEX(Лист2!$D$2:$D$505,MATCH(B84&amp;A84,Лист2!$B$2:$B$505&amp;Лист2!$A$2:$A$505,0))</f>
        <v>865</v>
      </c>
      <c r="I84" s="10">
        <f t="array" ref="I84">INDEX(Лист2!$E$2:$E$505,MATCH(B84&amp;A84,Лист2!$B$2:$B$505&amp;Лист2!$A$2:$A$505,0))</f>
        <v>763</v>
      </c>
      <c r="J84" s="10">
        <f t="shared" si="0"/>
        <v>22</v>
      </c>
    </row>
    <row r="85" spans="1:10" ht="14.25" customHeight="1" x14ac:dyDescent="0.25">
      <c r="A85" s="33">
        <v>43979</v>
      </c>
      <c r="B85" s="34" t="s">
        <v>22</v>
      </c>
      <c r="C85" s="34">
        <v>13038</v>
      </c>
      <c r="D85" s="34">
        <v>1114552.5</v>
      </c>
      <c r="E85" s="34">
        <v>939269.56700000004</v>
      </c>
      <c r="F85" s="35">
        <v>74269.06047692307</v>
      </c>
      <c r="G85" s="10">
        <f t="array" ref="G85">INDEX(Лист2!$C$2:$C$505,MATCH(B85&amp;A85,Лист2!$B$2:$B$505&amp;Лист2!$A$2:$A$505,0))</f>
        <v>10</v>
      </c>
      <c r="H85" s="10">
        <f t="array" ref="H85">INDEX(Лист2!$D$2:$D$505,MATCH(B85&amp;A85,Лист2!$B$2:$B$505&amp;Лист2!$A$2:$A$505,0))</f>
        <v>791</v>
      </c>
      <c r="I85" s="10">
        <f t="array" ref="I85">INDEX(Лист2!$E$2:$E$505,MATCH(B85&amp;A85,Лист2!$B$2:$B$505&amp;Лист2!$A$2:$A$505,0))</f>
        <v>697</v>
      </c>
      <c r="J85" s="10">
        <f t="shared" si="0"/>
        <v>22</v>
      </c>
    </row>
    <row r="86" spans="1:10" ht="14.25" customHeight="1" x14ac:dyDescent="0.25">
      <c r="A86" s="30">
        <v>43967</v>
      </c>
      <c r="B86" s="31" t="s">
        <v>23</v>
      </c>
      <c r="C86" s="31">
        <v>35482.5</v>
      </c>
      <c r="D86" s="31">
        <v>3222517.5</v>
      </c>
      <c r="E86" s="31">
        <v>2633868.1740000001</v>
      </c>
      <c r="F86" s="32">
        <v>150484.18215384614</v>
      </c>
      <c r="G86" s="10">
        <f t="array" ref="G86">INDEX(Лист2!$C$2:$C$505,MATCH(B86&amp;A86,Лист2!$B$2:$B$505&amp;Лист2!$A$2:$A$505,0))</f>
        <v>19</v>
      </c>
      <c r="H86" s="10">
        <f t="array" ref="H86">INDEX(Лист2!$D$2:$D$505,MATCH(B86&amp;A86,Лист2!$B$2:$B$505&amp;Лист2!$A$2:$A$505,0))</f>
        <v>2080</v>
      </c>
      <c r="I86" s="10">
        <f t="array" ref="I86">INDEX(Лист2!$E$2:$E$505,MATCH(B86&amp;A86,Лист2!$B$2:$B$505&amp;Лист2!$A$2:$A$505,0))</f>
        <v>1844</v>
      </c>
      <c r="J86" s="10">
        <f t="shared" si="0"/>
        <v>20</v>
      </c>
    </row>
    <row r="87" spans="1:10" ht="14.25" customHeight="1" x14ac:dyDescent="0.25">
      <c r="A87" s="33">
        <v>43970</v>
      </c>
      <c r="B87" s="34" t="s">
        <v>23</v>
      </c>
      <c r="C87" s="34">
        <v>32434.5</v>
      </c>
      <c r="D87" s="34">
        <v>2865337.5</v>
      </c>
      <c r="E87" s="34">
        <v>2368028.6850000001</v>
      </c>
      <c r="F87" s="35">
        <v>225452.89078461539</v>
      </c>
      <c r="G87" s="10">
        <f t="array" ref="G87">INDEX(Лист2!$C$2:$C$505,MATCH(B87&amp;A87,Лист2!$B$2:$B$505&amp;Лист2!$A$2:$A$505,0))</f>
        <v>19</v>
      </c>
      <c r="H87" s="10">
        <f t="array" ref="H87">INDEX(Лист2!$D$2:$D$505,MATCH(B87&amp;A87,Лист2!$B$2:$B$505&amp;Лист2!$A$2:$A$505,0))</f>
        <v>1999</v>
      </c>
      <c r="I87" s="10">
        <f t="array" ref="I87">INDEX(Лист2!$E$2:$E$505,MATCH(B87&amp;A87,Лист2!$B$2:$B$505&amp;Лист2!$A$2:$A$505,0))</f>
        <v>1799</v>
      </c>
      <c r="J87" s="10">
        <f t="shared" si="0"/>
        <v>21</v>
      </c>
    </row>
    <row r="88" spans="1:10" ht="14.25" customHeight="1" x14ac:dyDescent="0.25">
      <c r="A88" s="30">
        <v>43968</v>
      </c>
      <c r="B88" s="31" t="s">
        <v>23</v>
      </c>
      <c r="C88" s="31">
        <v>30486</v>
      </c>
      <c r="D88" s="31">
        <v>2694289.5</v>
      </c>
      <c r="E88" s="31">
        <v>2183502.7290000003</v>
      </c>
      <c r="F88" s="32">
        <v>153558.02257692307</v>
      </c>
      <c r="G88" s="10">
        <f t="array" ref="G88">INDEX(Лист2!$C$2:$C$505,MATCH(B88&amp;A88,Лист2!$B$2:$B$505&amp;Лист2!$A$2:$A$505,0))</f>
        <v>19</v>
      </c>
      <c r="H88" s="10">
        <f t="array" ref="H88">INDEX(Лист2!$D$2:$D$505,MATCH(B88&amp;A88,Лист2!$B$2:$B$505&amp;Лист2!$A$2:$A$505,0))</f>
        <v>1871</v>
      </c>
      <c r="I88" s="10">
        <f t="array" ref="I88">INDEX(Лист2!$E$2:$E$505,MATCH(B88&amp;A88,Лист2!$B$2:$B$505&amp;Лист2!$A$2:$A$505,0))</f>
        <v>1660</v>
      </c>
      <c r="J88" s="10">
        <f t="shared" si="0"/>
        <v>20</v>
      </c>
    </row>
    <row r="89" spans="1:10" ht="14.25" customHeight="1" x14ac:dyDescent="0.25">
      <c r="A89" s="33">
        <v>43960</v>
      </c>
      <c r="B89" s="34" t="s">
        <v>23</v>
      </c>
      <c r="C89" s="34">
        <v>32079</v>
      </c>
      <c r="D89" s="34">
        <v>2902167</v>
      </c>
      <c r="E89" s="34">
        <v>2319890.3459999999</v>
      </c>
      <c r="F89" s="35">
        <v>194963.39216923076</v>
      </c>
      <c r="G89" s="10">
        <f t="array" ref="G89">INDEX(Лист2!$C$2:$C$505,MATCH(B89&amp;A89,Лист2!$B$2:$B$505&amp;Лист2!$A$2:$A$505,0))</f>
        <v>19</v>
      </c>
      <c r="H89" s="10">
        <f t="array" ref="H89">INDEX(Лист2!$D$2:$D$505,MATCH(B89&amp;A89,Лист2!$B$2:$B$505&amp;Лист2!$A$2:$A$505,0))</f>
        <v>1851</v>
      </c>
      <c r="I89" s="10">
        <f t="array" ref="I89">INDEX(Лист2!$E$2:$E$505,MATCH(B89&amp;A89,Лист2!$B$2:$B$505&amp;Лист2!$A$2:$A$505,0))</f>
        <v>1635</v>
      </c>
      <c r="J89" s="10">
        <f t="shared" si="0"/>
        <v>19</v>
      </c>
    </row>
    <row r="90" spans="1:10" ht="14.25" customHeight="1" x14ac:dyDescent="0.25">
      <c r="A90" s="30">
        <v>43955</v>
      </c>
      <c r="B90" s="31" t="s">
        <v>23</v>
      </c>
      <c r="C90" s="31">
        <v>27072</v>
      </c>
      <c r="D90" s="31">
        <v>2450968.5</v>
      </c>
      <c r="E90" s="31">
        <v>1980824.9889999998</v>
      </c>
      <c r="F90" s="32">
        <v>188174.3243923077</v>
      </c>
      <c r="G90" s="10">
        <f t="array" ref="G90">INDEX(Лист2!$C$2:$C$505,MATCH(B90&amp;A90,Лист2!$B$2:$B$505&amp;Лист2!$A$2:$A$505,0))</f>
        <v>19</v>
      </c>
      <c r="H90" s="10">
        <f t="array" ref="H90">INDEX(Лист2!$D$2:$D$505,MATCH(B90&amp;A90,Лист2!$B$2:$B$505&amp;Лист2!$A$2:$A$505,0))</f>
        <v>1582</v>
      </c>
      <c r="I90" s="10">
        <f t="array" ref="I90">INDEX(Лист2!$E$2:$E$505,MATCH(B90&amp;A90,Лист2!$B$2:$B$505&amp;Лист2!$A$2:$A$505,0))</f>
        <v>1403</v>
      </c>
      <c r="J90" s="10">
        <f t="shared" si="0"/>
        <v>19</v>
      </c>
    </row>
    <row r="91" spans="1:10" ht="14.25" customHeight="1" x14ac:dyDescent="0.25">
      <c r="A91" s="33">
        <v>43950</v>
      </c>
      <c r="B91" s="34" t="s">
        <v>23</v>
      </c>
      <c r="C91" s="34">
        <v>25917</v>
      </c>
      <c r="D91" s="34">
        <v>2397588</v>
      </c>
      <c r="E91" s="34">
        <v>1937222.0459999999</v>
      </c>
      <c r="F91" s="35">
        <v>159472.57584615384</v>
      </c>
      <c r="G91" s="10">
        <f t="array" ref="G91">INDEX(Лист2!$C$2:$C$505,MATCH(B91&amp;A91,Лист2!$B$2:$B$505&amp;Лист2!$A$2:$A$505,0))</f>
        <v>18</v>
      </c>
      <c r="H91" s="10">
        <f t="array" ref="H91">INDEX(Лист2!$D$2:$D$505,MATCH(B91&amp;A91,Лист2!$B$2:$B$505&amp;Лист2!$A$2:$A$505,0))</f>
        <v>1534</v>
      </c>
      <c r="I91" s="10">
        <f t="array" ref="I91">INDEX(Лист2!$E$2:$E$505,MATCH(B91&amp;A91,Лист2!$B$2:$B$505&amp;Лист2!$A$2:$A$505,0))</f>
        <v>1369</v>
      </c>
      <c r="J91" s="10">
        <f t="shared" si="0"/>
        <v>18</v>
      </c>
    </row>
    <row r="92" spans="1:10" ht="14.25" customHeight="1" x14ac:dyDescent="0.25">
      <c r="A92" s="30">
        <v>43953</v>
      </c>
      <c r="B92" s="31" t="s">
        <v>23</v>
      </c>
      <c r="C92" s="31">
        <v>19461</v>
      </c>
      <c r="D92" s="31">
        <v>1799230.5</v>
      </c>
      <c r="E92" s="31">
        <v>1457108.1479999998</v>
      </c>
      <c r="F92" s="32">
        <v>183829.81409230767</v>
      </c>
      <c r="G92" s="10">
        <f t="array" ref="G92">INDEX(Лист2!$C$2:$C$505,MATCH(B92&amp;A92,Лист2!$B$2:$B$505&amp;Лист2!$A$2:$A$505,0))</f>
        <v>19</v>
      </c>
      <c r="H92" s="10">
        <f t="array" ref="H92">INDEX(Лист2!$D$2:$D$505,MATCH(B92&amp;A92,Лист2!$B$2:$B$505&amp;Лист2!$A$2:$A$505,0))</f>
        <v>1217</v>
      </c>
      <c r="I92" s="10">
        <f t="array" ref="I92">INDEX(Лист2!$E$2:$E$505,MATCH(B92&amp;A92,Лист2!$B$2:$B$505&amp;Лист2!$A$2:$A$505,0))</f>
        <v>1048</v>
      </c>
      <c r="J92" s="10">
        <f t="shared" si="0"/>
        <v>18</v>
      </c>
    </row>
    <row r="93" spans="1:10" ht="14.25" customHeight="1" x14ac:dyDescent="0.25">
      <c r="A93" s="33">
        <v>43977</v>
      </c>
      <c r="B93" s="34" t="s">
        <v>23</v>
      </c>
      <c r="C93" s="34">
        <v>31407</v>
      </c>
      <c r="D93" s="34">
        <v>2907411</v>
      </c>
      <c r="E93" s="34">
        <v>2288433.4950000001</v>
      </c>
      <c r="F93" s="35">
        <v>193538.8704076923</v>
      </c>
      <c r="G93" s="10">
        <f t="array" ref="G93">INDEX(Лист2!$C$2:$C$505,MATCH(B93&amp;A93,Лист2!$B$2:$B$505&amp;Лист2!$A$2:$A$505,0))</f>
        <v>20</v>
      </c>
      <c r="H93" s="10">
        <f t="array" ref="H93">INDEX(Лист2!$D$2:$D$505,MATCH(B93&amp;A93,Лист2!$B$2:$B$505&amp;Лист2!$A$2:$A$505,0))</f>
        <v>2036</v>
      </c>
      <c r="I93" s="10">
        <f t="array" ref="I93">INDEX(Лист2!$E$2:$E$505,MATCH(B93&amp;A93,Лист2!$B$2:$B$505&amp;Лист2!$A$2:$A$505,0))</f>
        <v>1790</v>
      </c>
      <c r="J93" s="10">
        <f t="shared" si="0"/>
        <v>22</v>
      </c>
    </row>
    <row r="94" spans="1:10" ht="14.25" customHeight="1" x14ac:dyDescent="0.25">
      <c r="A94" s="30">
        <v>43952</v>
      </c>
      <c r="B94" s="31" t="s">
        <v>23</v>
      </c>
      <c r="C94" s="31">
        <v>25792.5</v>
      </c>
      <c r="D94" s="31">
        <v>2374356</v>
      </c>
      <c r="E94" s="31">
        <v>1915101.034</v>
      </c>
      <c r="F94" s="32">
        <v>277477.31932307692</v>
      </c>
      <c r="G94" s="10">
        <f t="array" ref="G94">INDEX(Лист2!$C$2:$C$505,MATCH(B94&amp;A94,Лист2!$B$2:$B$505&amp;Лист2!$A$2:$A$505,0))</f>
        <v>19</v>
      </c>
      <c r="H94" s="10">
        <f t="array" ref="H94">INDEX(Лист2!$D$2:$D$505,MATCH(B94&amp;A94,Лист2!$B$2:$B$505&amp;Лист2!$A$2:$A$505,0))</f>
        <v>1497</v>
      </c>
      <c r="I94" s="10">
        <f t="array" ref="I94">INDEX(Лист2!$E$2:$E$505,MATCH(B94&amp;A94,Лист2!$B$2:$B$505&amp;Лист2!$A$2:$A$505,0))</f>
        <v>1291</v>
      </c>
      <c r="J94" s="10">
        <f t="shared" si="0"/>
        <v>18</v>
      </c>
    </row>
    <row r="95" spans="1:10" ht="14.25" customHeight="1" x14ac:dyDescent="0.25">
      <c r="A95" s="33">
        <v>43963</v>
      </c>
      <c r="B95" s="34" t="s">
        <v>23</v>
      </c>
      <c r="C95" s="34">
        <v>26032.5</v>
      </c>
      <c r="D95" s="34">
        <v>2370432</v>
      </c>
      <c r="E95" s="34">
        <v>1847737.8370000001</v>
      </c>
      <c r="F95" s="35">
        <v>141864.00329999998</v>
      </c>
      <c r="G95" s="10">
        <f t="array" ref="G95">INDEX(Лист2!$C$2:$C$505,MATCH(B95&amp;A95,Лист2!$B$2:$B$505&amp;Лист2!$A$2:$A$505,0))</f>
        <v>19</v>
      </c>
      <c r="H95" s="10">
        <f t="array" ref="H95">INDEX(Лист2!$D$2:$D$505,MATCH(B95&amp;A95,Лист2!$B$2:$B$505&amp;Лист2!$A$2:$A$505,0))</f>
        <v>1649</v>
      </c>
      <c r="I95" s="10">
        <f t="array" ref="I95">INDEX(Лист2!$E$2:$E$505,MATCH(B95&amp;A95,Лист2!$B$2:$B$505&amp;Лист2!$A$2:$A$505,0))</f>
        <v>1460</v>
      </c>
      <c r="J95" s="10">
        <f t="shared" si="0"/>
        <v>20</v>
      </c>
    </row>
    <row r="96" spans="1:10" ht="14.25" customHeight="1" x14ac:dyDescent="0.25">
      <c r="A96" s="30">
        <v>43972</v>
      </c>
      <c r="B96" s="31" t="s">
        <v>23</v>
      </c>
      <c r="C96" s="31">
        <v>31707</v>
      </c>
      <c r="D96" s="31">
        <v>2853181.5</v>
      </c>
      <c r="E96" s="31">
        <v>2349459.5</v>
      </c>
      <c r="F96" s="32">
        <v>187617.05315384615</v>
      </c>
      <c r="G96" s="10">
        <f t="array" ref="G96">INDEX(Лист2!$C$2:$C$505,MATCH(B96&amp;A96,Лист2!$B$2:$B$505&amp;Лист2!$A$2:$A$505,0))</f>
        <v>19</v>
      </c>
      <c r="H96" s="10">
        <f t="array" ref="H96">INDEX(Лист2!$D$2:$D$505,MATCH(B96&amp;A96,Лист2!$B$2:$B$505&amp;Лист2!$A$2:$A$505,0))</f>
        <v>1949</v>
      </c>
      <c r="I96" s="10">
        <f t="array" ref="I96">INDEX(Лист2!$E$2:$E$505,MATCH(B96&amp;A96,Лист2!$B$2:$B$505&amp;Лист2!$A$2:$A$505,0))</f>
        <v>1724</v>
      </c>
      <c r="J96" s="10">
        <f t="shared" si="0"/>
        <v>21</v>
      </c>
    </row>
    <row r="97" spans="1:10" ht="14.25" customHeight="1" x14ac:dyDescent="0.25">
      <c r="A97" s="33">
        <v>43971</v>
      </c>
      <c r="B97" s="34" t="s">
        <v>23</v>
      </c>
      <c r="C97" s="34">
        <v>29955</v>
      </c>
      <c r="D97" s="34">
        <v>2692230</v>
      </c>
      <c r="E97" s="34">
        <v>2195766.1209999998</v>
      </c>
      <c r="F97" s="35">
        <v>202002.14775384613</v>
      </c>
      <c r="G97" s="10">
        <f t="array" ref="G97">INDEX(Лист2!$C$2:$C$505,MATCH(B97&amp;A97,Лист2!$B$2:$B$505&amp;Лист2!$A$2:$A$505,0))</f>
        <v>19</v>
      </c>
      <c r="H97" s="10">
        <f t="array" ref="H97">INDEX(Лист2!$D$2:$D$505,MATCH(B97&amp;A97,Лист2!$B$2:$B$505&amp;Лист2!$A$2:$A$505,0))</f>
        <v>1889</v>
      </c>
      <c r="I97" s="10">
        <f t="array" ref="I97">INDEX(Лист2!$E$2:$E$505,MATCH(B97&amp;A97,Лист2!$B$2:$B$505&amp;Лист2!$A$2:$A$505,0))</f>
        <v>1690</v>
      </c>
      <c r="J97" s="10">
        <f t="shared" si="0"/>
        <v>21</v>
      </c>
    </row>
    <row r="98" spans="1:10" ht="14.25" customHeight="1" x14ac:dyDescent="0.25">
      <c r="A98" s="30">
        <v>43956</v>
      </c>
      <c r="B98" s="31" t="s">
        <v>23</v>
      </c>
      <c r="C98" s="31">
        <v>22848</v>
      </c>
      <c r="D98" s="31">
        <v>2079900</v>
      </c>
      <c r="E98" s="31">
        <v>1657688.8529999999</v>
      </c>
      <c r="F98" s="32">
        <v>178454.88537692308</v>
      </c>
      <c r="G98" s="10">
        <f t="array" ref="G98">INDEX(Лист2!$C$2:$C$505,MATCH(B98&amp;A98,Лист2!$B$2:$B$505&amp;Лист2!$A$2:$A$505,0))</f>
        <v>19</v>
      </c>
      <c r="H98" s="10">
        <f t="array" ref="H98">INDEX(Лист2!$D$2:$D$505,MATCH(B98&amp;A98,Лист2!$B$2:$B$505&amp;Лист2!$A$2:$A$505,0))</f>
        <v>1417</v>
      </c>
      <c r="I98" s="10">
        <f t="array" ref="I98">INDEX(Лист2!$E$2:$E$505,MATCH(B98&amp;A98,Лист2!$B$2:$B$505&amp;Лист2!$A$2:$A$505,0))</f>
        <v>1245</v>
      </c>
      <c r="J98" s="10">
        <f t="shared" si="0"/>
        <v>19</v>
      </c>
    </row>
    <row r="99" spans="1:10" ht="14.25" customHeight="1" x14ac:dyDescent="0.25">
      <c r="A99" s="33">
        <v>43949</v>
      </c>
      <c r="B99" s="34" t="s">
        <v>23</v>
      </c>
      <c r="C99" s="34">
        <v>23314.5</v>
      </c>
      <c r="D99" s="34">
        <v>2136817.5</v>
      </c>
      <c r="E99" s="34">
        <v>1701780.4779999999</v>
      </c>
      <c r="F99" s="35">
        <v>141999.40078461537</v>
      </c>
      <c r="G99" s="10">
        <f t="array" ref="G99">INDEX(Лист2!$C$2:$C$505,MATCH(B99&amp;A99,Лист2!$B$2:$B$505&amp;Лист2!$A$2:$A$505,0))</f>
        <v>17</v>
      </c>
      <c r="H99" s="10">
        <f t="array" ref="H99">INDEX(Лист2!$D$2:$D$505,MATCH(B99&amp;A99,Лист2!$B$2:$B$505&amp;Лист2!$A$2:$A$505,0))</f>
        <v>1439</v>
      </c>
      <c r="I99" s="10">
        <f t="array" ref="I99">INDEX(Лист2!$E$2:$E$505,MATCH(B99&amp;A99,Лист2!$B$2:$B$505&amp;Лист2!$A$2:$A$505,0))</f>
        <v>1265</v>
      </c>
      <c r="J99" s="10">
        <f t="shared" si="0"/>
        <v>18</v>
      </c>
    </row>
    <row r="100" spans="1:10" ht="14.25" customHeight="1" x14ac:dyDescent="0.25">
      <c r="A100" s="30">
        <v>43964</v>
      </c>
      <c r="B100" s="31" t="s">
        <v>23</v>
      </c>
      <c r="C100" s="31">
        <v>26464.5</v>
      </c>
      <c r="D100" s="31">
        <v>2373337.5</v>
      </c>
      <c r="E100" s="31">
        <v>1886244.7409999999</v>
      </c>
      <c r="F100" s="32">
        <v>207105.15935384613</v>
      </c>
      <c r="G100" s="10">
        <f t="array" ref="G100">INDEX(Лист2!$C$2:$C$505,MATCH(B100&amp;A100,Лист2!$B$2:$B$505&amp;Лист2!$A$2:$A$505,0))</f>
        <v>19</v>
      </c>
      <c r="H100" s="10">
        <f t="array" ref="H100">INDEX(Лист2!$D$2:$D$505,MATCH(B100&amp;A100,Лист2!$B$2:$B$505&amp;Лист2!$A$2:$A$505,0))</f>
        <v>1625</v>
      </c>
      <c r="I100" s="10">
        <f t="array" ref="I100">INDEX(Лист2!$E$2:$E$505,MATCH(B100&amp;A100,Лист2!$B$2:$B$505&amp;Лист2!$A$2:$A$505,0))</f>
        <v>1444</v>
      </c>
      <c r="J100" s="10">
        <f t="shared" si="0"/>
        <v>20</v>
      </c>
    </row>
    <row r="101" spans="1:10" ht="14.25" customHeight="1" x14ac:dyDescent="0.25">
      <c r="A101" s="33">
        <v>43954</v>
      </c>
      <c r="B101" s="34" t="s">
        <v>23</v>
      </c>
      <c r="C101" s="34">
        <v>23539.5</v>
      </c>
      <c r="D101" s="34">
        <v>2170309.5</v>
      </c>
      <c r="E101" s="34">
        <v>1735984.6140000001</v>
      </c>
      <c r="F101" s="35">
        <v>170377.85753846151</v>
      </c>
      <c r="G101" s="10">
        <f t="array" ref="G101">INDEX(Лист2!$C$2:$C$505,MATCH(B101&amp;A101,Лист2!$B$2:$B$505&amp;Лист2!$A$2:$A$505,0))</f>
        <v>19</v>
      </c>
      <c r="H101" s="10">
        <f t="array" ref="H101">INDEX(Лист2!$D$2:$D$505,MATCH(B101&amp;A101,Лист2!$B$2:$B$505&amp;Лист2!$A$2:$A$505,0))</f>
        <v>1402</v>
      </c>
      <c r="I101" s="10">
        <f t="array" ref="I101">INDEX(Лист2!$E$2:$E$505,MATCH(B101&amp;A101,Лист2!$B$2:$B$505&amp;Лист2!$A$2:$A$505,0))</f>
        <v>1234</v>
      </c>
      <c r="J101" s="10">
        <f t="shared" si="0"/>
        <v>18</v>
      </c>
    </row>
    <row r="102" spans="1:10" ht="14.25" customHeight="1" x14ac:dyDescent="0.25">
      <c r="A102" s="30">
        <v>43957</v>
      </c>
      <c r="B102" s="31" t="s">
        <v>23</v>
      </c>
      <c r="C102" s="31">
        <v>24678</v>
      </c>
      <c r="D102" s="31">
        <v>2232519</v>
      </c>
      <c r="E102" s="31">
        <v>1781999.058</v>
      </c>
      <c r="F102" s="32">
        <v>359577.90600769228</v>
      </c>
      <c r="G102" s="10">
        <f t="array" ref="G102">INDEX(Лист2!$C$2:$C$505,MATCH(B102&amp;A102,Лист2!$B$2:$B$505&amp;Лист2!$A$2:$A$505,0))</f>
        <v>19</v>
      </c>
      <c r="H102" s="10">
        <f t="array" ref="H102">INDEX(Лист2!$D$2:$D$505,MATCH(B102&amp;A102,Лист2!$B$2:$B$505&amp;Лист2!$A$2:$A$505,0))</f>
        <v>1499</v>
      </c>
      <c r="I102" s="10">
        <f t="array" ref="I102">INDEX(Лист2!$E$2:$E$505,MATCH(B102&amp;A102,Лист2!$B$2:$B$505&amp;Лист2!$A$2:$A$505,0))</f>
        <v>1323</v>
      </c>
      <c r="J102" s="10">
        <f t="shared" si="0"/>
        <v>19</v>
      </c>
    </row>
    <row r="103" spans="1:10" ht="14.25" customHeight="1" x14ac:dyDescent="0.25">
      <c r="A103" s="33">
        <v>43974</v>
      </c>
      <c r="B103" s="34" t="s">
        <v>23</v>
      </c>
      <c r="C103" s="34">
        <v>38176.5</v>
      </c>
      <c r="D103" s="34">
        <v>3385372.5</v>
      </c>
      <c r="E103" s="34">
        <v>2831498.2739999997</v>
      </c>
      <c r="F103" s="35">
        <v>146460.30097692306</v>
      </c>
      <c r="G103" s="10">
        <f t="array" ref="G103">INDEX(Лист2!$C$2:$C$505,MATCH(B103&amp;A103,Лист2!$B$2:$B$505&amp;Лист2!$A$2:$A$505,0))</f>
        <v>20</v>
      </c>
      <c r="H103" s="10">
        <f t="array" ref="H103">INDEX(Лист2!$D$2:$D$505,MATCH(B103&amp;A103,Лист2!$B$2:$B$505&amp;Лист2!$A$2:$A$505,0))</f>
        <v>2266</v>
      </c>
      <c r="I103" s="10">
        <f t="array" ref="I103">INDEX(Лист2!$E$2:$E$505,MATCH(B103&amp;A103,Лист2!$B$2:$B$505&amp;Лист2!$A$2:$A$505,0))</f>
        <v>1993</v>
      </c>
      <c r="J103" s="10">
        <f t="shared" si="0"/>
        <v>21</v>
      </c>
    </row>
    <row r="104" spans="1:10" ht="14.25" customHeight="1" x14ac:dyDescent="0.25">
      <c r="A104" s="30">
        <v>43976</v>
      </c>
      <c r="B104" s="31" t="s">
        <v>23</v>
      </c>
      <c r="C104" s="31">
        <v>30603</v>
      </c>
      <c r="D104" s="31">
        <v>2865727.5</v>
      </c>
      <c r="E104" s="31">
        <v>2288224.429</v>
      </c>
      <c r="F104" s="32">
        <v>167381.28187692308</v>
      </c>
      <c r="G104" s="10">
        <f t="array" ref="G104">INDEX(Лист2!$C$2:$C$505,MATCH(B104&amp;A104,Лист2!$B$2:$B$505&amp;Лист2!$A$2:$A$505,0))</f>
        <v>20</v>
      </c>
      <c r="H104" s="10">
        <f t="array" ref="H104">INDEX(Лист2!$D$2:$D$505,MATCH(B104&amp;A104,Лист2!$B$2:$B$505&amp;Лист2!$A$2:$A$505,0))</f>
        <v>2011</v>
      </c>
      <c r="I104" s="10">
        <f t="array" ref="I104">INDEX(Лист2!$E$2:$E$505,MATCH(B104&amp;A104,Лист2!$B$2:$B$505&amp;Лист2!$A$2:$A$505,0))</f>
        <v>1791</v>
      </c>
      <c r="J104" s="10">
        <f t="shared" si="0"/>
        <v>22</v>
      </c>
    </row>
    <row r="105" spans="1:10" ht="14.25" customHeight="1" x14ac:dyDescent="0.25">
      <c r="A105" s="33">
        <v>43951</v>
      </c>
      <c r="B105" s="34" t="s">
        <v>23</v>
      </c>
      <c r="C105" s="34">
        <v>24211.5</v>
      </c>
      <c r="D105" s="34">
        <v>2267664</v>
      </c>
      <c r="E105" s="34">
        <v>1801564.392</v>
      </c>
      <c r="F105" s="35">
        <v>97090.63692307692</v>
      </c>
      <c r="G105" s="10">
        <f t="array" ref="G105">INDEX(Лист2!$C$2:$C$505,MATCH(B105&amp;A105,Лист2!$B$2:$B$505&amp;Лист2!$A$2:$A$505,0))</f>
        <v>19</v>
      </c>
      <c r="H105" s="10">
        <f t="array" ref="H105">INDEX(Лист2!$D$2:$D$505,MATCH(B105&amp;A105,Лист2!$B$2:$B$505&amp;Лист2!$A$2:$A$505,0))</f>
        <v>1499</v>
      </c>
      <c r="I105" s="10">
        <f t="array" ref="I105">INDEX(Лист2!$E$2:$E$505,MATCH(B105&amp;A105,Лист2!$B$2:$B$505&amp;Лист2!$A$2:$A$505,0))</f>
        <v>1322</v>
      </c>
      <c r="J105" s="10">
        <f t="shared" si="0"/>
        <v>18</v>
      </c>
    </row>
    <row r="106" spans="1:10" ht="14.25" customHeight="1" x14ac:dyDescent="0.25">
      <c r="A106" s="30">
        <v>43961</v>
      </c>
      <c r="B106" s="31" t="s">
        <v>23</v>
      </c>
      <c r="C106" s="31">
        <v>31399.5</v>
      </c>
      <c r="D106" s="31">
        <v>2862298.5</v>
      </c>
      <c r="E106" s="31">
        <v>2267667.5189999999</v>
      </c>
      <c r="F106" s="32">
        <v>169650.86923076923</v>
      </c>
      <c r="G106" s="10">
        <f t="array" ref="G106">INDEX(Лист2!$C$2:$C$505,MATCH(B106&amp;A106,Лист2!$B$2:$B$505&amp;Лист2!$A$2:$A$505,0))</f>
        <v>19</v>
      </c>
      <c r="H106" s="10">
        <f t="array" ref="H106">INDEX(Лист2!$D$2:$D$505,MATCH(B106&amp;A106,Лист2!$B$2:$B$505&amp;Лист2!$A$2:$A$505,0))</f>
        <v>1848</v>
      </c>
      <c r="I106" s="10">
        <f t="array" ref="I106">INDEX(Лист2!$E$2:$E$505,MATCH(B106&amp;A106,Лист2!$B$2:$B$505&amp;Лист2!$A$2:$A$505,0))</f>
        <v>1649</v>
      </c>
      <c r="J106" s="10">
        <f t="shared" si="0"/>
        <v>19</v>
      </c>
    </row>
    <row r="107" spans="1:10" ht="14.25" customHeight="1" x14ac:dyDescent="0.25">
      <c r="A107" s="33">
        <v>43959</v>
      </c>
      <c r="B107" s="34" t="s">
        <v>23</v>
      </c>
      <c r="C107" s="34">
        <v>25294.5</v>
      </c>
      <c r="D107" s="34">
        <v>2271454.5</v>
      </c>
      <c r="E107" s="34">
        <v>1811009.8979999998</v>
      </c>
      <c r="F107" s="35">
        <v>151659.17713846153</v>
      </c>
      <c r="G107" s="10">
        <f t="array" ref="G107">INDEX(Лист2!$C$2:$C$505,MATCH(B107&amp;A107,Лист2!$B$2:$B$505&amp;Лист2!$A$2:$A$505,0))</f>
        <v>19</v>
      </c>
      <c r="H107" s="10">
        <f t="array" ref="H107">INDEX(Лист2!$D$2:$D$505,MATCH(B107&amp;A107,Лист2!$B$2:$B$505&amp;Лист2!$A$2:$A$505,0))</f>
        <v>1522</v>
      </c>
      <c r="I107" s="10">
        <f t="array" ref="I107">INDEX(Лист2!$E$2:$E$505,MATCH(B107&amp;A107,Лист2!$B$2:$B$505&amp;Лист2!$A$2:$A$505,0))</f>
        <v>1340</v>
      </c>
      <c r="J107" s="10">
        <f t="shared" si="0"/>
        <v>19</v>
      </c>
    </row>
    <row r="108" spans="1:10" ht="14.25" customHeight="1" x14ac:dyDescent="0.25">
      <c r="A108" s="30">
        <v>43958</v>
      </c>
      <c r="B108" s="31" t="s">
        <v>23</v>
      </c>
      <c r="C108" s="31">
        <v>25468.5</v>
      </c>
      <c r="D108" s="31">
        <v>2350672.5</v>
      </c>
      <c r="E108" s="31">
        <v>1875294.65</v>
      </c>
      <c r="F108" s="32">
        <v>221739.45623076922</v>
      </c>
      <c r="G108" s="10">
        <f t="array" ref="G108">INDEX(Лист2!$C$2:$C$505,MATCH(B108&amp;A108,Лист2!$B$2:$B$505&amp;Лист2!$A$2:$A$505,0))</f>
        <v>19</v>
      </c>
      <c r="H108" s="10">
        <f t="array" ref="H108">INDEX(Лист2!$D$2:$D$505,MATCH(B108&amp;A108,Лист2!$B$2:$B$505&amp;Лист2!$A$2:$A$505,0))</f>
        <v>1530</v>
      </c>
      <c r="I108" s="10">
        <f t="array" ref="I108">INDEX(Лист2!$E$2:$E$505,MATCH(B108&amp;A108,Лист2!$B$2:$B$505&amp;Лист2!$A$2:$A$505,0))</f>
        <v>1338</v>
      </c>
      <c r="J108" s="10">
        <f t="shared" si="0"/>
        <v>19</v>
      </c>
    </row>
    <row r="109" spans="1:10" ht="14.25" customHeight="1" x14ac:dyDescent="0.25">
      <c r="A109" s="33">
        <v>43975</v>
      </c>
      <c r="B109" s="34" t="s">
        <v>23</v>
      </c>
      <c r="C109" s="34">
        <v>31854</v>
      </c>
      <c r="D109" s="34">
        <v>2915533.5</v>
      </c>
      <c r="E109" s="34">
        <v>2431800.3939999999</v>
      </c>
      <c r="F109" s="35">
        <v>155421.87692307692</v>
      </c>
      <c r="G109" s="10">
        <f t="array" ref="G109">INDEX(Лист2!$C$2:$C$505,MATCH(B109&amp;A109,Лист2!$B$2:$B$505&amp;Лист2!$A$2:$A$505,0))</f>
        <v>20</v>
      </c>
      <c r="H109" s="10">
        <f t="array" ref="H109">INDEX(Лист2!$D$2:$D$505,MATCH(B109&amp;A109,Лист2!$B$2:$B$505&amp;Лист2!$A$2:$A$505,0))</f>
        <v>2015</v>
      </c>
      <c r="I109" s="10">
        <f t="array" ref="I109">INDEX(Лист2!$E$2:$E$505,MATCH(B109&amp;A109,Лист2!$B$2:$B$505&amp;Лист2!$A$2:$A$505,0))</f>
        <v>1803</v>
      </c>
      <c r="J109" s="10">
        <f t="shared" si="0"/>
        <v>21</v>
      </c>
    </row>
    <row r="110" spans="1:10" ht="14.25" customHeight="1" x14ac:dyDescent="0.25">
      <c r="A110" s="30">
        <v>43982</v>
      </c>
      <c r="B110" s="31" t="s">
        <v>23</v>
      </c>
      <c r="C110" s="31">
        <v>32359.5</v>
      </c>
      <c r="D110" s="31">
        <v>2991999</v>
      </c>
      <c r="E110" s="31">
        <v>2374135.6799999997</v>
      </c>
      <c r="F110" s="32">
        <v>106116.64615384616</v>
      </c>
      <c r="G110" s="10">
        <f t="array" ref="G110">INDEX(Лист2!$C$2:$C$505,MATCH(B110&amp;A110,Лист2!$B$2:$B$505&amp;Лист2!$A$2:$A$505,0))</f>
        <v>20</v>
      </c>
      <c r="H110" s="10">
        <f t="array" ref="H110">INDEX(Лист2!$D$2:$D$505,MATCH(B110&amp;A110,Лист2!$B$2:$B$505&amp;Лист2!$A$2:$A$505,0))</f>
        <v>2060</v>
      </c>
      <c r="I110" s="10">
        <f t="array" ref="I110">INDEX(Лист2!$E$2:$E$505,MATCH(B110&amp;A110,Лист2!$B$2:$B$505&amp;Лист2!$A$2:$A$505,0))</f>
        <v>1826</v>
      </c>
      <c r="J110" s="10">
        <f t="shared" si="0"/>
        <v>22</v>
      </c>
    </row>
    <row r="111" spans="1:10" ht="14.25" customHeight="1" x14ac:dyDescent="0.25">
      <c r="A111" s="33">
        <v>43981</v>
      </c>
      <c r="B111" s="34" t="s">
        <v>23</v>
      </c>
      <c r="C111" s="34">
        <v>39867</v>
      </c>
      <c r="D111" s="34">
        <v>3654166.5</v>
      </c>
      <c r="E111" s="34">
        <v>2919786.2949999999</v>
      </c>
      <c r="F111" s="35">
        <v>182639.11723076922</v>
      </c>
      <c r="G111" s="10">
        <f t="array" ref="G111">INDEX(Лист2!$C$2:$C$505,MATCH(B111&amp;A111,Лист2!$B$2:$B$505&amp;Лист2!$A$2:$A$505,0))</f>
        <v>20</v>
      </c>
      <c r="H111" s="10">
        <f t="array" ref="H111">INDEX(Лист2!$D$2:$D$505,MATCH(B111&amp;A111,Лист2!$B$2:$B$505&amp;Лист2!$A$2:$A$505,0))</f>
        <v>2451</v>
      </c>
      <c r="I111" s="10">
        <f t="array" ref="I111">INDEX(Лист2!$E$2:$E$505,MATCH(B111&amp;A111,Лист2!$B$2:$B$505&amp;Лист2!$A$2:$A$505,0))</f>
        <v>2178</v>
      </c>
      <c r="J111" s="10">
        <f t="shared" si="0"/>
        <v>22</v>
      </c>
    </row>
    <row r="112" spans="1:10" ht="14.25" customHeight="1" x14ac:dyDescent="0.25">
      <c r="A112" s="30">
        <v>43979</v>
      </c>
      <c r="B112" s="31" t="s">
        <v>23</v>
      </c>
      <c r="C112" s="31">
        <v>31974</v>
      </c>
      <c r="D112" s="31">
        <v>3004213.5</v>
      </c>
      <c r="E112" s="31">
        <v>2389834.3129999996</v>
      </c>
      <c r="F112" s="32">
        <v>174780.66518461538</v>
      </c>
      <c r="G112" s="10">
        <f t="array" ref="G112">INDEX(Лист2!$C$2:$C$505,MATCH(B112&amp;A112,Лист2!$B$2:$B$505&amp;Лист2!$A$2:$A$505,0))</f>
        <v>20</v>
      </c>
      <c r="H112" s="10">
        <f t="array" ref="H112">INDEX(Лист2!$D$2:$D$505,MATCH(B112&amp;A112,Лист2!$B$2:$B$505&amp;Лист2!$A$2:$A$505,0))</f>
        <v>2088</v>
      </c>
      <c r="I112" s="10">
        <f t="array" ref="I112">INDEX(Лист2!$E$2:$E$505,MATCH(B112&amp;A112,Лист2!$B$2:$B$505&amp;Лист2!$A$2:$A$505,0))</f>
        <v>1848</v>
      </c>
      <c r="J112" s="10">
        <f t="shared" si="0"/>
        <v>22</v>
      </c>
    </row>
    <row r="113" spans="1:10" ht="14.25" customHeight="1" x14ac:dyDescent="0.25">
      <c r="A113" s="33">
        <v>43967</v>
      </c>
      <c r="B113" s="34" t="s">
        <v>24</v>
      </c>
      <c r="C113" s="34">
        <v>321412.5</v>
      </c>
      <c r="D113" s="34">
        <v>32235864</v>
      </c>
      <c r="E113" s="34">
        <v>23691368.555</v>
      </c>
      <c r="F113" s="35">
        <v>595097.15929230768</v>
      </c>
      <c r="G113" s="10">
        <f t="array" ref="G113">INDEX(Лист2!$C$2:$C$505,MATCH(B113&amp;A113,Лист2!$B$2:$B$505&amp;Лист2!$A$2:$A$505,0))</f>
        <v>129</v>
      </c>
      <c r="H113" s="10">
        <f t="array" ref="H113">INDEX(Лист2!$D$2:$D$505,MATCH(B113&amp;A113,Лист2!$B$2:$B$505&amp;Лист2!$A$2:$A$505,0))</f>
        <v>17914</v>
      </c>
      <c r="I113" s="10">
        <f t="array" ref="I113">INDEX(Лист2!$E$2:$E$505,MATCH(B113&amp;A113,Лист2!$B$2:$B$505&amp;Лист2!$A$2:$A$505,0))</f>
        <v>16631</v>
      </c>
      <c r="J113" s="10">
        <f t="shared" si="0"/>
        <v>20</v>
      </c>
    </row>
    <row r="114" spans="1:10" ht="14.25" customHeight="1" x14ac:dyDescent="0.25">
      <c r="A114" s="30">
        <v>43970</v>
      </c>
      <c r="B114" s="31" t="s">
        <v>24</v>
      </c>
      <c r="C114" s="31">
        <v>276568.5</v>
      </c>
      <c r="D114" s="31">
        <v>27093624</v>
      </c>
      <c r="E114" s="31">
        <v>19768696.5</v>
      </c>
      <c r="F114" s="32">
        <v>759335.80469230772</v>
      </c>
      <c r="G114" s="10">
        <f t="array" ref="G114">INDEX(Лист2!$C$2:$C$505,MATCH(B114&amp;A114,Лист2!$B$2:$B$505&amp;Лист2!$A$2:$A$505,0))</f>
        <v>129</v>
      </c>
      <c r="H114" s="10">
        <f t="array" ref="H114">INDEX(Лист2!$D$2:$D$505,MATCH(B114&amp;A114,Лист2!$B$2:$B$505&amp;Лист2!$A$2:$A$505,0))</f>
        <v>16191</v>
      </c>
      <c r="I114" s="10">
        <f t="array" ref="I114">INDEX(Лист2!$E$2:$E$505,MATCH(B114&amp;A114,Лист2!$B$2:$B$505&amp;Лист2!$A$2:$A$505,0))</f>
        <v>15102</v>
      </c>
      <c r="J114" s="10">
        <f t="shared" si="0"/>
        <v>21</v>
      </c>
    </row>
    <row r="115" spans="1:10" ht="14.25" customHeight="1" x14ac:dyDescent="0.25">
      <c r="A115" s="33">
        <v>43968</v>
      </c>
      <c r="B115" s="34" t="s">
        <v>24</v>
      </c>
      <c r="C115" s="34">
        <v>269029.5</v>
      </c>
      <c r="D115" s="34">
        <v>26659930.5</v>
      </c>
      <c r="E115" s="34">
        <v>19515982.116</v>
      </c>
      <c r="F115" s="35">
        <v>551393.4769230769</v>
      </c>
      <c r="G115" s="10">
        <f t="array" ref="G115">INDEX(Лист2!$C$2:$C$505,MATCH(B115&amp;A115,Лист2!$B$2:$B$505&amp;Лист2!$A$2:$A$505,0))</f>
        <v>129</v>
      </c>
      <c r="H115" s="10">
        <f t="array" ref="H115">INDEX(Лист2!$D$2:$D$505,MATCH(B115&amp;A115,Лист2!$B$2:$B$505&amp;Лист2!$A$2:$A$505,0))</f>
        <v>15744</v>
      </c>
      <c r="I115" s="10">
        <f t="array" ref="I115">INDEX(Лист2!$E$2:$E$505,MATCH(B115&amp;A115,Лист2!$B$2:$B$505&amp;Лист2!$A$2:$A$505,0))</f>
        <v>14685</v>
      </c>
      <c r="J115" s="10">
        <f t="shared" si="0"/>
        <v>20</v>
      </c>
    </row>
    <row r="116" spans="1:10" ht="14.25" customHeight="1" x14ac:dyDescent="0.25">
      <c r="A116" s="30">
        <v>43960</v>
      </c>
      <c r="B116" s="31" t="s">
        <v>24</v>
      </c>
      <c r="C116" s="31">
        <v>285972</v>
      </c>
      <c r="D116" s="31">
        <v>29768199</v>
      </c>
      <c r="E116" s="31">
        <v>21483666.921</v>
      </c>
      <c r="F116" s="32">
        <v>549316.95015384618</v>
      </c>
      <c r="G116" s="10">
        <f t="array" ref="G116">INDEX(Лист2!$C$2:$C$505,MATCH(B116&amp;A116,Лист2!$B$2:$B$505&amp;Лист2!$A$2:$A$505,0))</f>
        <v>129</v>
      </c>
      <c r="H116" s="10">
        <f t="array" ref="H116">INDEX(Лист2!$D$2:$D$505,MATCH(B116&amp;A116,Лист2!$B$2:$B$505&amp;Лист2!$A$2:$A$505,0))</f>
        <v>16420</v>
      </c>
      <c r="I116" s="10">
        <f t="array" ref="I116">INDEX(Лист2!$E$2:$E$505,MATCH(B116&amp;A116,Лист2!$B$2:$B$505&amp;Лист2!$A$2:$A$505,0))</f>
        <v>15169</v>
      </c>
      <c r="J116" s="10">
        <f t="shared" si="0"/>
        <v>19</v>
      </c>
    </row>
    <row r="117" spans="1:10" ht="14.25" customHeight="1" x14ac:dyDescent="0.25">
      <c r="A117" s="33">
        <v>43955</v>
      </c>
      <c r="B117" s="34" t="s">
        <v>24</v>
      </c>
      <c r="C117" s="34">
        <v>283942.5</v>
      </c>
      <c r="D117" s="34">
        <v>29357940</v>
      </c>
      <c r="E117" s="34">
        <v>21174604.830000002</v>
      </c>
      <c r="F117" s="35">
        <v>988153.40803076921</v>
      </c>
      <c r="G117" s="10">
        <f t="array" ref="G117">INDEX(Лист2!$C$2:$C$505,MATCH(B117&amp;A117,Лист2!$B$2:$B$505&amp;Лист2!$A$2:$A$505,0))</f>
        <v>129</v>
      </c>
      <c r="H117" s="10">
        <f t="array" ref="H117">INDEX(Лист2!$D$2:$D$505,MATCH(B117&amp;A117,Лист2!$B$2:$B$505&amp;Лист2!$A$2:$A$505,0))</f>
        <v>16525</v>
      </c>
      <c r="I117" s="10">
        <f t="array" ref="I117">INDEX(Лист2!$E$2:$E$505,MATCH(B117&amp;A117,Лист2!$B$2:$B$505&amp;Лист2!$A$2:$A$505,0))</f>
        <v>15310</v>
      </c>
      <c r="J117" s="10">
        <f t="shared" si="0"/>
        <v>19</v>
      </c>
    </row>
    <row r="118" spans="1:10" ht="14.25" customHeight="1" x14ac:dyDescent="0.25">
      <c r="A118" s="30">
        <v>43950</v>
      </c>
      <c r="B118" s="31" t="s">
        <v>24</v>
      </c>
      <c r="C118" s="31">
        <v>298059</v>
      </c>
      <c r="D118" s="31">
        <v>30869287.5</v>
      </c>
      <c r="E118" s="31">
        <v>22717731.617999997</v>
      </c>
      <c r="F118" s="32">
        <v>661329.17833846144</v>
      </c>
      <c r="G118" s="10">
        <f t="array" ref="G118">INDEX(Лист2!$C$2:$C$505,MATCH(B118&amp;A118,Лист2!$B$2:$B$505&amp;Лист2!$A$2:$A$505,0))</f>
        <v>128</v>
      </c>
      <c r="H118" s="10">
        <f t="array" ref="H118">INDEX(Лист2!$D$2:$D$505,MATCH(B118&amp;A118,Лист2!$B$2:$B$505&amp;Лист2!$A$2:$A$505,0))</f>
        <v>17368</v>
      </c>
      <c r="I118" s="10">
        <f t="array" ref="I118">INDEX(Лист2!$E$2:$E$505,MATCH(B118&amp;A118,Лист2!$B$2:$B$505&amp;Лист2!$A$2:$A$505,0))</f>
        <v>16077</v>
      </c>
      <c r="J118" s="10">
        <f t="shared" si="0"/>
        <v>18</v>
      </c>
    </row>
    <row r="119" spans="1:10" ht="14.25" customHeight="1" x14ac:dyDescent="0.25">
      <c r="A119" s="33">
        <v>43953</v>
      </c>
      <c r="B119" s="34" t="s">
        <v>24</v>
      </c>
      <c r="C119" s="34">
        <v>232903.5</v>
      </c>
      <c r="D119" s="34">
        <v>24342016.5</v>
      </c>
      <c r="E119" s="34">
        <v>17790852.443999998</v>
      </c>
      <c r="F119" s="35">
        <v>634118.86923076923</v>
      </c>
      <c r="G119" s="10">
        <f t="array" ref="G119">INDEX(Лист2!$C$2:$C$505,MATCH(B119&amp;A119,Лист2!$B$2:$B$505&amp;Лист2!$A$2:$A$505,0))</f>
        <v>129</v>
      </c>
      <c r="H119" s="10">
        <f t="array" ref="H119">INDEX(Лист2!$D$2:$D$505,MATCH(B119&amp;A119,Лист2!$B$2:$B$505&amp;Лист2!$A$2:$A$505,0))</f>
        <v>14009</v>
      </c>
      <c r="I119" s="10">
        <f t="array" ref="I119">INDEX(Лист2!$E$2:$E$505,MATCH(B119&amp;A119,Лист2!$B$2:$B$505&amp;Лист2!$A$2:$A$505,0))</f>
        <v>12920</v>
      </c>
      <c r="J119" s="10">
        <f t="shared" si="0"/>
        <v>18</v>
      </c>
    </row>
    <row r="120" spans="1:10" ht="14.25" customHeight="1" x14ac:dyDescent="0.25">
      <c r="A120" s="30">
        <v>43977</v>
      </c>
      <c r="B120" s="31" t="s">
        <v>24</v>
      </c>
      <c r="C120" s="31">
        <v>276966</v>
      </c>
      <c r="D120" s="31">
        <v>27872617.898850001</v>
      </c>
      <c r="E120" s="31">
        <v>20223763.805</v>
      </c>
      <c r="F120" s="32">
        <v>645572.57826153841</v>
      </c>
      <c r="G120" s="10">
        <f t="array" ref="G120">INDEX(Лист2!$C$2:$C$505,MATCH(B120&amp;A120,Лист2!$B$2:$B$505&amp;Лист2!$A$2:$A$505,0))</f>
        <v>129</v>
      </c>
      <c r="H120" s="10">
        <f t="array" ref="H120">INDEX(Лист2!$D$2:$D$505,MATCH(B120&amp;A120,Лист2!$B$2:$B$505&amp;Лист2!$A$2:$A$505,0))</f>
        <v>16459</v>
      </c>
      <c r="I120" s="10">
        <f t="array" ref="I120">INDEX(Лист2!$E$2:$E$505,MATCH(B120&amp;A120,Лист2!$B$2:$B$505&amp;Лист2!$A$2:$A$505,0))</f>
        <v>15355</v>
      </c>
      <c r="J120" s="10">
        <f t="shared" si="0"/>
        <v>22</v>
      </c>
    </row>
    <row r="121" spans="1:10" ht="14.25" customHeight="1" x14ac:dyDescent="0.25">
      <c r="A121" s="33">
        <v>43952</v>
      </c>
      <c r="B121" s="34" t="s">
        <v>24</v>
      </c>
      <c r="C121" s="34">
        <v>296149.5</v>
      </c>
      <c r="D121" s="34">
        <v>31053316.5</v>
      </c>
      <c r="E121" s="34">
        <v>22737807.546999998</v>
      </c>
      <c r="F121" s="35">
        <v>896375.16923076916</v>
      </c>
      <c r="G121" s="10">
        <f t="array" ref="G121">INDEX(Лист2!$C$2:$C$505,MATCH(B121&amp;A121,Лист2!$B$2:$B$505&amp;Лист2!$A$2:$A$505,0))</f>
        <v>129</v>
      </c>
      <c r="H121" s="10">
        <f t="array" ref="H121">INDEX(Лист2!$D$2:$D$505,MATCH(B121&amp;A121,Лист2!$B$2:$B$505&amp;Лист2!$A$2:$A$505,0))</f>
        <v>17002</v>
      </c>
      <c r="I121" s="10">
        <f t="array" ref="I121">INDEX(Лист2!$E$2:$E$505,MATCH(B121&amp;A121,Лист2!$B$2:$B$505&amp;Лист2!$A$2:$A$505,0))</f>
        <v>15570</v>
      </c>
      <c r="J121" s="10">
        <f t="shared" si="0"/>
        <v>18</v>
      </c>
    </row>
    <row r="122" spans="1:10" ht="14.25" customHeight="1" x14ac:dyDescent="0.25">
      <c r="A122" s="30">
        <v>43963</v>
      </c>
      <c r="B122" s="31" t="s">
        <v>24</v>
      </c>
      <c r="C122" s="31">
        <v>281796</v>
      </c>
      <c r="D122" s="31">
        <v>29042520</v>
      </c>
      <c r="E122" s="31">
        <v>20980503.504999999</v>
      </c>
      <c r="F122" s="32">
        <v>776209.03169999993</v>
      </c>
      <c r="G122" s="10">
        <f t="array" ref="G122">INDEX(Лист2!$C$2:$C$505,MATCH(B122&amp;A122,Лист2!$B$2:$B$505&amp;Лист2!$A$2:$A$505,0))</f>
        <v>129</v>
      </c>
      <c r="H122" s="10">
        <f t="array" ref="H122">INDEX(Лист2!$D$2:$D$505,MATCH(B122&amp;A122,Лист2!$B$2:$B$505&amp;Лист2!$A$2:$A$505,0))</f>
        <v>16387</v>
      </c>
      <c r="I122" s="10">
        <f t="array" ref="I122">INDEX(Лист2!$E$2:$E$505,MATCH(B122&amp;A122,Лист2!$B$2:$B$505&amp;Лист2!$A$2:$A$505,0))</f>
        <v>15322</v>
      </c>
      <c r="J122" s="10">
        <f t="shared" si="0"/>
        <v>20</v>
      </c>
    </row>
    <row r="123" spans="1:10" ht="14.25" customHeight="1" x14ac:dyDescent="0.25">
      <c r="A123" s="33">
        <v>43972</v>
      </c>
      <c r="B123" s="34" t="s">
        <v>24</v>
      </c>
      <c r="C123" s="34">
        <v>288936</v>
      </c>
      <c r="D123" s="34">
        <v>27852900</v>
      </c>
      <c r="E123" s="34">
        <v>20824687.999000002</v>
      </c>
      <c r="F123" s="35">
        <v>822353.43936153851</v>
      </c>
      <c r="G123" s="10">
        <f t="array" ref="G123">INDEX(Лист2!$C$2:$C$505,MATCH(B123&amp;A123,Лист2!$B$2:$B$505&amp;Лист2!$A$2:$A$505,0))</f>
        <v>129</v>
      </c>
      <c r="H123" s="10">
        <f t="array" ref="H123">INDEX(Лист2!$D$2:$D$505,MATCH(B123&amp;A123,Лист2!$B$2:$B$505&amp;Лист2!$A$2:$A$505,0))</f>
        <v>16373</v>
      </c>
      <c r="I123" s="10">
        <f t="array" ref="I123">INDEX(Лист2!$E$2:$E$505,MATCH(B123&amp;A123,Лист2!$B$2:$B$505&amp;Лист2!$A$2:$A$505,0))</f>
        <v>15223</v>
      </c>
      <c r="J123" s="10">
        <f t="shared" si="0"/>
        <v>21</v>
      </c>
    </row>
    <row r="124" spans="1:10" ht="14.25" customHeight="1" x14ac:dyDescent="0.25">
      <c r="A124" s="30">
        <v>43971</v>
      </c>
      <c r="B124" s="31" t="s">
        <v>24</v>
      </c>
      <c r="C124" s="31">
        <v>300151.5</v>
      </c>
      <c r="D124" s="31">
        <v>29368771.617449999</v>
      </c>
      <c r="E124" s="31">
        <v>21545834.136</v>
      </c>
      <c r="F124" s="32">
        <v>1052145.9026769232</v>
      </c>
      <c r="G124" s="10">
        <f t="array" ref="G124">INDEX(Лист2!$C$2:$C$505,MATCH(B124&amp;A124,Лист2!$B$2:$B$505&amp;Лист2!$A$2:$A$505,0))</f>
        <v>129</v>
      </c>
      <c r="H124" s="10">
        <f t="array" ref="H124">INDEX(Лист2!$D$2:$D$505,MATCH(B124&amp;A124,Лист2!$B$2:$B$505&amp;Лист2!$A$2:$A$505,0))</f>
        <v>17095</v>
      </c>
      <c r="I124" s="10">
        <f t="array" ref="I124">INDEX(Лист2!$E$2:$E$505,MATCH(B124&amp;A124,Лист2!$B$2:$B$505&amp;Лист2!$A$2:$A$505,0))</f>
        <v>15919</v>
      </c>
      <c r="J124" s="10">
        <f t="shared" si="0"/>
        <v>21</v>
      </c>
    </row>
    <row r="125" spans="1:10" ht="14.25" customHeight="1" x14ac:dyDescent="0.25">
      <c r="A125" s="33">
        <v>43956</v>
      </c>
      <c r="B125" s="34" t="s">
        <v>24</v>
      </c>
      <c r="C125" s="34">
        <v>262734</v>
      </c>
      <c r="D125" s="34">
        <v>27278441.145</v>
      </c>
      <c r="E125" s="34">
        <v>19610637.316999998</v>
      </c>
      <c r="F125" s="35">
        <v>919330.0461538462</v>
      </c>
      <c r="G125" s="10">
        <f t="array" ref="G125">INDEX(Лист2!$C$2:$C$505,MATCH(B125&amp;A125,Лист2!$B$2:$B$505&amp;Лист2!$A$2:$A$505,0))</f>
        <v>129</v>
      </c>
      <c r="H125" s="10">
        <f t="array" ref="H125">INDEX(Лист2!$D$2:$D$505,MATCH(B125&amp;A125,Лист2!$B$2:$B$505&amp;Лист2!$A$2:$A$505,0))</f>
        <v>15665</v>
      </c>
      <c r="I125" s="10">
        <f t="array" ref="I125">INDEX(Лист2!$E$2:$E$505,MATCH(B125&amp;A125,Лист2!$B$2:$B$505&amp;Лист2!$A$2:$A$505,0))</f>
        <v>14501</v>
      </c>
      <c r="J125" s="10">
        <f t="shared" si="0"/>
        <v>19</v>
      </c>
    </row>
    <row r="126" spans="1:10" ht="14.25" customHeight="1" x14ac:dyDescent="0.25">
      <c r="A126" s="30">
        <v>43949</v>
      </c>
      <c r="B126" s="31" t="s">
        <v>24</v>
      </c>
      <c r="C126" s="31">
        <v>286002</v>
      </c>
      <c r="D126" s="31">
        <v>29159032.5</v>
      </c>
      <c r="E126" s="31">
        <v>21437602.310000002</v>
      </c>
      <c r="F126" s="32">
        <v>637711.59372307686</v>
      </c>
      <c r="G126" s="10">
        <f t="array" ref="G126">INDEX(Лист2!$C$2:$C$505,MATCH(B126&amp;A126,Лист2!$B$2:$B$505&amp;Лист2!$A$2:$A$505,0))</f>
        <v>128</v>
      </c>
      <c r="H126" s="10">
        <f t="array" ref="H126">INDEX(Лист2!$D$2:$D$505,MATCH(B126&amp;A126,Лист2!$B$2:$B$505&amp;Лист2!$A$2:$A$505,0))</f>
        <v>16450</v>
      </c>
      <c r="I126" s="10">
        <f t="array" ref="I126">INDEX(Лист2!$E$2:$E$505,MATCH(B126&amp;A126,Лист2!$B$2:$B$505&amp;Лист2!$A$2:$A$505,0))</f>
        <v>15320</v>
      </c>
      <c r="J126" s="10">
        <f t="shared" si="0"/>
        <v>18</v>
      </c>
    </row>
    <row r="127" spans="1:10" ht="14.25" customHeight="1" x14ac:dyDescent="0.25">
      <c r="A127" s="33">
        <v>43964</v>
      </c>
      <c r="B127" s="34" t="s">
        <v>24</v>
      </c>
      <c r="C127" s="34">
        <v>258459</v>
      </c>
      <c r="D127" s="34">
        <v>26467453.5</v>
      </c>
      <c r="E127" s="34">
        <v>19153152.526999999</v>
      </c>
      <c r="F127" s="35">
        <v>636197.23340769229</v>
      </c>
      <c r="G127" s="10">
        <f t="array" ref="G127">INDEX(Лист2!$C$2:$C$505,MATCH(B127&amp;A127,Лист2!$B$2:$B$505&amp;Лист2!$A$2:$A$505,0))</f>
        <v>129</v>
      </c>
      <c r="H127" s="10">
        <f t="array" ref="H127">INDEX(Лист2!$D$2:$D$505,MATCH(B127&amp;A127,Лист2!$B$2:$B$505&amp;Лист2!$A$2:$A$505,0))</f>
        <v>15304</v>
      </c>
      <c r="I127" s="10">
        <f t="array" ref="I127">INDEX(Лист2!$E$2:$E$505,MATCH(B127&amp;A127,Лист2!$B$2:$B$505&amp;Лист2!$A$2:$A$505,0))</f>
        <v>14315</v>
      </c>
      <c r="J127" s="10">
        <f t="shared" si="0"/>
        <v>20</v>
      </c>
    </row>
    <row r="128" spans="1:10" ht="14.25" customHeight="1" x14ac:dyDescent="0.25">
      <c r="A128" s="30">
        <v>43954</v>
      </c>
      <c r="B128" s="31" t="s">
        <v>24</v>
      </c>
      <c r="C128" s="31">
        <v>274083</v>
      </c>
      <c r="D128" s="31">
        <v>28427001</v>
      </c>
      <c r="E128" s="31">
        <v>20563887.598999999</v>
      </c>
      <c r="F128" s="32">
        <v>779849.36538461538</v>
      </c>
      <c r="G128" s="10">
        <f t="array" ref="G128">INDEX(Лист2!$C$2:$C$505,MATCH(B128&amp;A128,Лист2!$B$2:$B$505&amp;Лист2!$A$2:$A$505,0))</f>
        <v>129</v>
      </c>
      <c r="H128" s="10">
        <f t="array" ref="H128">INDEX(Лист2!$D$2:$D$505,MATCH(B128&amp;A128,Лист2!$B$2:$B$505&amp;Лист2!$A$2:$A$505,0))</f>
        <v>15778</v>
      </c>
      <c r="I128" s="10">
        <f t="array" ref="I128">INDEX(Лист2!$E$2:$E$505,MATCH(B128&amp;A128,Лист2!$B$2:$B$505&amp;Лист2!$A$2:$A$505,0))</f>
        <v>14624</v>
      </c>
      <c r="J128" s="10">
        <f t="shared" si="0"/>
        <v>18</v>
      </c>
    </row>
    <row r="129" spans="1:10" ht="14.25" customHeight="1" x14ac:dyDescent="0.25">
      <c r="A129" s="33">
        <v>43957</v>
      </c>
      <c r="B129" s="34" t="s">
        <v>24</v>
      </c>
      <c r="C129" s="34">
        <v>277512</v>
      </c>
      <c r="D129" s="34">
        <v>28770810.105599999</v>
      </c>
      <c r="E129" s="34">
        <v>20810852.736000001</v>
      </c>
      <c r="F129" s="35">
        <v>790162.57692307688</v>
      </c>
      <c r="G129" s="10">
        <f t="array" ref="G129">INDEX(Лист2!$C$2:$C$505,MATCH(B129&amp;A129,Лист2!$B$2:$B$505&amp;Лист2!$A$2:$A$505,0))</f>
        <v>129</v>
      </c>
      <c r="H129" s="10">
        <f t="array" ref="H129">INDEX(Лист2!$D$2:$D$505,MATCH(B129&amp;A129,Лист2!$B$2:$B$505&amp;Лист2!$A$2:$A$505,0))</f>
        <v>16376</v>
      </c>
      <c r="I129" s="10">
        <f t="array" ref="I129">INDEX(Лист2!$E$2:$E$505,MATCH(B129&amp;A129,Лист2!$B$2:$B$505&amp;Лист2!$A$2:$A$505,0))</f>
        <v>15197</v>
      </c>
      <c r="J129" s="10">
        <f t="shared" si="0"/>
        <v>19</v>
      </c>
    </row>
    <row r="130" spans="1:10" ht="14.25" customHeight="1" x14ac:dyDescent="0.25">
      <c r="A130" s="30">
        <v>43974</v>
      </c>
      <c r="B130" s="31" t="s">
        <v>24</v>
      </c>
      <c r="C130" s="31">
        <v>356982</v>
      </c>
      <c r="D130" s="31">
        <v>35103926.711549997</v>
      </c>
      <c r="E130" s="31">
        <v>26357141.036999997</v>
      </c>
      <c r="F130" s="32">
        <v>601482.07692307688</v>
      </c>
      <c r="G130" s="10">
        <f t="array" ref="G130">INDEX(Лист2!$C$2:$C$505,MATCH(B130&amp;A130,Лист2!$B$2:$B$505&amp;Лист2!$A$2:$A$505,0))</f>
        <v>129</v>
      </c>
      <c r="H130" s="10">
        <f t="array" ref="H130">INDEX(Лист2!$D$2:$D$505,MATCH(B130&amp;A130,Лист2!$B$2:$B$505&amp;Лист2!$A$2:$A$505,0))</f>
        <v>19856</v>
      </c>
      <c r="I130" s="10">
        <f t="array" ref="I130">INDEX(Лист2!$E$2:$E$505,MATCH(B130&amp;A130,Лист2!$B$2:$B$505&amp;Лист2!$A$2:$A$505,0))</f>
        <v>18325</v>
      </c>
      <c r="J130" s="10">
        <f t="shared" si="0"/>
        <v>21</v>
      </c>
    </row>
    <row r="131" spans="1:10" ht="14.25" customHeight="1" x14ac:dyDescent="0.25">
      <c r="A131" s="33">
        <v>43976</v>
      </c>
      <c r="B131" s="34" t="s">
        <v>24</v>
      </c>
      <c r="C131" s="34">
        <v>266983.5</v>
      </c>
      <c r="D131" s="34">
        <v>27165913.5</v>
      </c>
      <c r="E131" s="34">
        <v>19659432.722999997</v>
      </c>
      <c r="F131" s="35">
        <v>698314.9846153846</v>
      </c>
      <c r="G131" s="10">
        <f t="array" ref="G131">INDEX(Лист2!$C$2:$C$505,MATCH(B131&amp;A131,Лист2!$B$2:$B$505&amp;Лист2!$A$2:$A$505,0))</f>
        <v>129</v>
      </c>
      <c r="H131" s="10">
        <f t="array" ref="H131">INDEX(Лист2!$D$2:$D$505,MATCH(B131&amp;A131,Лист2!$B$2:$B$505&amp;Лист2!$A$2:$A$505,0))</f>
        <v>15822</v>
      </c>
      <c r="I131" s="10">
        <f t="array" ref="I131">INDEX(Лист2!$E$2:$E$505,MATCH(B131&amp;A131,Лист2!$B$2:$B$505&amp;Лист2!$A$2:$A$505,0))</f>
        <v>14753</v>
      </c>
      <c r="J131" s="10">
        <f t="shared" si="0"/>
        <v>22</v>
      </c>
    </row>
    <row r="132" spans="1:10" ht="14.25" customHeight="1" x14ac:dyDescent="0.25">
      <c r="A132" s="30">
        <v>43951</v>
      </c>
      <c r="B132" s="31" t="s">
        <v>24</v>
      </c>
      <c r="C132" s="31">
        <v>311131.5</v>
      </c>
      <c r="D132" s="31">
        <v>32418879</v>
      </c>
      <c r="E132" s="31">
        <v>23595019.660999998</v>
      </c>
      <c r="F132" s="32">
        <v>265444.33165384614</v>
      </c>
      <c r="G132" s="10">
        <f t="array" ref="G132">INDEX(Лист2!$C$2:$C$505,MATCH(B132&amp;A132,Лист2!$B$2:$B$505&amp;Лист2!$A$2:$A$505,0))</f>
        <v>129</v>
      </c>
      <c r="H132" s="10">
        <f t="array" ref="H132">INDEX(Лист2!$D$2:$D$505,MATCH(B132&amp;A132,Лист2!$B$2:$B$505&amp;Лист2!$A$2:$A$505,0))</f>
        <v>18042</v>
      </c>
      <c r="I132" s="10">
        <f t="array" ref="I132">INDEX(Лист2!$E$2:$E$505,MATCH(B132&amp;A132,Лист2!$B$2:$B$505&amp;Лист2!$A$2:$A$505,0))</f>
        <v>16631</v>
      </c>
      <c r="J132" s="10">
        <f t="shared" si="0"/>
        <v>18</v>
      </c>
    </row>
    <row r="133" spans="1:10" ht="14.25" customHeight="1" x14ac:dyDescent="0.25">
      <c r="A133" s="33">
        <v>43961</v>
      </c>
      <c r="B133" s="34" t="s">
        <v>24</v>
      </c>
      <c r="C133" s="34">
        <v>287206.5</v>
      </c>
      <c r="D133" s="34">
        <v>29536176.10605</v>
      </c>
      <c r="E133" s="34">
        <v>21276357.105999999</v>
      </c>
      <c r="F133" s="35">
        <v>541588.89356153843</v>
      </c>
      <c r="G133" s="10">
        <f t="array" ref="G133">INDEX(Лист2!$C$2:$C$505,MATCH(B133&amp;A133,Лист2!$B$2:$B$505&amp;Лист2!$A$2:$A$505,0))</f>
        <v>129</v>
      </c>
      <c r="H133" s="10">
        <f t="array" ref="H133">INDEX(Лист2!$D$2:$D$505,MATCH(B133&amp;A133,Лист2!$B$2:$B$505&amp;Лист2!$A$2:$A$505,0))</f>
        <v>16437</v>
      </c>
      <c r="I133" s="10">
        <f t="array" ref="I133">INDEX(Лист2!$E$2:$E$505,MATCH(B133&amp;A133,Лист2!$B$2:$B$505&amp;Лист2!$A$2:$A$505,0))</f>
        <v>15285</v>
      </c>
      <c r="J133" s="10">
        <f t="shared" si="0"/>
        <v>19</v>
      </c>
    </row>
    <row r="134" spans="1:10" ht="14.25" customHeight="1" x14ac:dyDescent="0.25">
      <c r="A134" s="30">
        <v>43959</v>
      </c>
      <c r="B134" s="31" t="s">
        <v>24</v>
      </c>
      <c r="C134" s="31">
        <v>370092</v>
      </c>
      <c r="D134" s="31">
        <v>38091556.5</v>
      </c>
      <c r="E134" s="31">
        <v>28012065.349999998</v>
      </c>
      <c r="F134" s="32">
        <v>725212.99592307687</v>
      </c>
      <c r="G134" s="10">
        <f t="array" ref="G134">INDEX(Лист2!$C$2:$C$505,MATCH(B134&amp;A134,Лист2!$B$2:$B$505&amp;Лист2!$A$2:$A$505,0))</f>
        <v>129</v>
      </c>
      <c r="H134" s="10">
        <f t="array" ref="H134">INDEX(Лист2!$D$2:$D$505,MATCH(B134&amp;A134,Лист2!$B$2:$B$505&amp;Лист2!$A$2:$A$505,0))</f>
        <v>20452</v>
      </c>
      <c r="I134" s="10">
        <f t="array" ref="I134">INDEX(Лист2!$E$2:$E$505,MATCH(B134&amp;A134,Лист2!$B$2:$B$505&amp;Лист2!$A$2:$A$505,0))</f>
        <v>18857</v>
      </c>
      <c r="J134" s="10">
        <f t="shared" si="0"/>
        <v>19</v>
      </c>
    </row>
    <row r="135" spans="1:10" ht="14.25" customHeight="1" x14ac:dyDescent="0.25">
      <c r="A135" s="33">
        <v>43958</v>
      </c>
      <c r="B135" s="34" t="s">
        <v>24</v>
      </c>
      <c r="C135" s="34">
        <v>247813.5</v>
      </c>
      <c r="D135" s="34">
        <v>25325271</v>
      </c>
      <c r="E135" s="34">
        <v>18582990.427999999</v>
      </c>
      <c r="F135" s="35">
        <v>865201.87857692305</v>
      </c>
      <c r="G135" s="10">
        <f t="array" ref="G135">INDEX(Лист2!$C$2:$C$505,MATCH(B135&amp;A135,Лист2!$B$2:$B$505&amp;Лист2!$A$2:$A$505,0))</f>
        <v>129</v>
      </c>
      <c r="H135" s="10">
        <f t="array" ref="H135">INDEX(Лист2!$D$2:$D$505,MATCH(B135&amp;A135,Лист2!$B$2:$B$505&amp;Лист2!$A$2:$A$505,0))</f>
        <v>14582</v>
      </c>
      <c r="I135" s="10">
        <f t="array" ref="I135">INDEX(Лист2!$E$2:$E$505,MATCH(B135&amp;A135,Лист2!$B$2:$B$505&amp;Лист2!$A$2:$A$505,0))</f>
        <v>13512</v>
      </c>
      <c r="J135" s="10">
        <f t="shared" si="0"/>
        <v>19</v>
      </c>
    </row>
    <row r="136" spans="1:10" ht="14.25" customHeight="1" x14ac:dyDescent="0.25">
      <c r="A136" s="30">
        <v>43975</v>
      </c>
      <c r="B136" s="31" t="s">
        <v>24</v>
      </c>
      <c r="C136" s="31">
        <v>287740.5</v>
      </c>
      <c r="D136" s="31">
        <v>28188534</v>
      </c>
      <c r="E136" s="31">
        <v>21369401.386999998</v>
      </c>
      <c r="F136" s="32">
        <v>607679.34615384613</v>
      </c>
      <c r="G136" s="10">
        <f t="array" ref="G136">INDEX(Лист2!$C$2:$C$505,MATCH(B136&amp;A136,Лист2!$B$2:$B$505&amp;Лист2!$A$2:$A$505,0))</f>
        <v>129</v>
      </c>
      <c r="H136" s="10">
        <f t="array" ref="H136">INDEX(Лист2!$D$2:$D$505,MATCH(B136&amp;A136,Лист2!$B$2:$B$505&amp;Лист2!$A$2:$A$505,0))</f>
        <v>16432</v>
      </c>
      <c r="I136" s="10">
        <f t="array" ref="I136">INDEX(Лист2!$E$2:$E$505,MATCH(B136&amp;A136,Лист2!$B$2:$B$505&amp;Лист2!$A$2:$A$505,0))</f>
        <v>15345</v>
      </c>
      <c r="J136" s="10">
        <f t="shared" si="0"/>
        <v>21</v>
      </c>
    </row>
    <row r="137" spans="1:10" ht="14.25" customHeight="1" x14ac:dyDescent="0.25">
      <c r="A137" s="33">
        <v>43967</v>
      </c>
      <c r="B137" s="34" t="s">
        <v>25</v>
      </c>
      <c r="C137" s="34">
        <v>408810</v>
      </c>
      <c r="D137" s="34">
        <v>42323631</v>
      </c>
      <c r="E137" s="34">
        <v>31033323.692999996</v>
      </c>
      <c r="F137" s="35">
        <v>571764.09076923074</v>
      </c>
      <c r="G137" s="10">
        <f t="array" ref="G137">INDEX(Лист2!$C$2:$C$505,MATCH(B137&amp;A137,Лист2!$B$2:$B$505&amp;Лист2!$A$2:$A$505,0))</f>
        <v>125</v>
      </c>
      <c r="H137" s="10">
        <f t="array" ref="H137">INDEX(Лист2!$D$2:$D$505,MATCH(B137&amp;A137,Лист2!$B$2:$B$505&amp;Лист2!$A$2:$A$505,0))</f>
        <v>22291</v>
      </c>
      <c r="I137" s="10">
        <f t="array" ref="I137">INDEX(Лист2!$E$2:$E$505,MATCH(B137&amp;A137,Лист2!$B$2:$B$505&amp;Лист2!$A$2:$A$505,0))</f>
        <v>20635</v>
      </c>
      <c r="J137" s="10">
        <f t="shared" si="0"/>
        <v>20</v>
      </c>
    </row>
    <row r="138" spans="1:10" ht="14.25" customHeight="1" x14ac:dyDescent="0.25">
      <c r="A138" s="30">
        <v>43970</v>
      </c>
      <c r="B138" s="31" t="s">
        <v>25</v>
      </c>
      <c r="C138" s="31">
        <v>362536.5</v>
      </c>
      <c r="D138" s="31">
        <v>37023243</v>
      </c>
      <c r="E138" s="31">
        <v>26762183.377</v>
      </c>
      <c r="F138" s="32">
        <v>650375.76849230775</v>
      </c>
      <c r="G138" s="10">
        <f t="array" ref="G138">INDEX(Лист2!$C$2:$C$505,MATCH(B138&amp;A138,Лист2!$B$2:$B$505&amp;Лист2!$A$2:$A$505,0))</f>
        <v>125</v>
      </c>
      <c r="H138" s="10">
        <f t="array" ref="H138">INDEX(Лист2!$D$2:$D$505,MATCH(B138&amp;A138,Лист2!$B$2:$B$505&amp;Лист2!$A$2:$A$505,0))</f>
        <v>20771</v>
      </c>
      <c r="I138" s="10">
        <f t="array" ref="I138">INDEX(Лист2!$E$2:$E$505,MATCH(B138&amp;A138,Лист2!$B$2:$B$505&amp;Лист2!$A$2:$A$505,0))</f>
        <v>19338</v>
      </c>
      <c r="J138" s="10">
        <f t="shared" si="0"/>
        <v>21</v>
      </c>
    </row>
    <row r="139" spans="1:10" ht="14.25" customHeight="1" x14ac:dyDescent="0.25">
      <c r="A139" s="33">
        <v>43968</v>
      </c>
      <c r="B139" s="34" t="s">
        <v>25</v>
      </c>
      <c r="C139" s="34">
        <v>357072</v>
      </c>
      <c r="D139" s="34">
        <v>36834567</v>
      </c>
      <c r="E139" s="34">
        <v>26914635.671</v>
      </c>
      <c r="F139" s="35">
        <v>566638.92575384618</v>
      </c>
      <c r="G139" s="10">
        <f t="array" ref="G139">INDEX(Лист2!$C$2:$C$505,MATCH(B139&amp;A139,Лист2!$B$2:$B$505&amp;Лист2!$A$2:$A$505,0))</f>
        <v>125</v>
      </c>
      <c r="H139" s="10">
        <f t="array" ref="H139">INDEX(Лист2!$D$2:$D$505,MATCH(B139&amp;A139,Лист2!$B$2:$B$505&amp;Лист2!$A$2:$A$505,0))</f>
        <v>20079</v>
      </c>
      <c r="I139" s="10">
        <f t="array" ref="I139">INDEX(Лист2!$E$2:$E$505,MATCH(B139&amp;A139,Лист2!$B$2:$B$505&amp;Лист2!$A$2:$A$505,0))</f>
        <v>18721</v>
      </c>
      <c r="J139" s="10">
        <f t="shared" si="0"/>
        <v>20</v>
      </c>
    </row>
    <row r="140" spans="1:10" ht="14.25" customHeight="1" x14ac:dyDescent="0.25">
      <c r="A140" s="30">
        <v>43960</v>
      </c>
      <c r="B140" s="31" t="s">
        <v>25</v>
      </c>
      <c r="C140" s="31">
        <v>359214</v>
      </c>
      <c r="D140" s="31">
        <v>38693427</v>
      </c>
      <c r="E140" s="31">
        <v>27863789.055</v>
      </c>
      <c r="F140" s="32">
        <v>582268.72615384613</v>
      </c>
      <c r="G140" s="10">
        <f t="array" ref="G140">INDEX(Лист2!$C$2:$C$505,MATCH(B140&amp;A140,Лист2!$B$2:$B$505&amp;Лист2!$A$2:$A$505,0))</f>
        <v>125</v>
      </c>
      <c r="H140" s="10">
        <f t="array" ref="H140">INDEX(Лист2!$D$2:$D$505,MATCH(B140&amp;A140,Лист2!$B$2:$B$505&amp;Лист2!$A$2:$A$505,0))</f>
        <v>20132</v>
      </c>
      <c r="I140" s="10">
        <f t="array" ref="I140">INDEX(Лист2!$E$2:$E$505,MATCH(B140&amp;A140,Лист2!$B$2:$B$505&amp;Лист2!$A$2:$A$505,0))</f>
        <v>18617</v>
      </c>
      <c r="J140" s="10">
        <f t="shared" si="0"/>
        <v>19</v>
      </c>
    </row>
    <row r="141" spans="1:10" ht="14.25" customHeight="1" x14ac:dyDescent="0.25">
      <c r="A141" s="33">
        <v>43955</v>
      </c>
      <c r="B141" s="34" t="s">
        <v>25</v>
      </c>
      <c r="C141" s="34">
        <v>360255</v>
      </c>
      <c r="D141" s="34">
        <v>38406954</v>
      </c>
      <c r="E141" s="34">
        <v>27588003.988000002</v>
      </c>
      <c r="F141" s="35">
        <v>1078421.345076923</v>
      </c>
      <c r="G141" s="10">
        <f t="array" ref="G141">INDEX(Лист2!$C$2:$C$505,MATCH(B141&amp;A141,Лист2!$B$2:$B$505&amp;Лист2!$A$2:$A$505,0))</f>
        <v>125</v>
      </c>
      <c r="H141" s="10">
        <f t="array" ref="H141">INDEX(Лист2!$D$2:$D$505,MATCH(B141&amp;A141,Лист2!$B$2:$B$505&amp;Лист2!$A$2:$A$505,0))</f>
        <v>20495</v>
      </c>
      <c r="I141" s="10">
        <f t="array" ref="I141">INDEX(Лист2!$E$2:$E$505,MATCH(B141&amp;A141,Лист2!$B$2:$B$505&amp;Лист2!$A$2:$A$505,0))</f>
        <v>18964</v>
      </c>
      <c r="J141" s="10">
        <f t="shared" si="0"/>
        <v>19</v>
      </c>
    </row>
    <row r="142" spans="1:10" ht="14.25" customHeight="1" x14ac:dyDescent="0.25">
      <c r="A142" s="30">
        <v>43950</v>
      </c>
      <c r="B142" s="31" t="s">
        <v>25</v>
      </c>
      <c r="C142" s="31">
        <v>387220.5</v>
      </c>
      <c r="D142" s="31">
        <v>41559384</v>
      </c>
      <c r="E142" s="31">
        <v>30476170.214999996</v>
      </c>
      <c r="F142" s="32">
        <v>642893.56656923075</v>
      </c>
      <c r="G142" s="10">
        <f t="array" ref="G142">INDEX(Лист2!$C$2:$C$505,MATCH(B142&amp;A142,Лист2!$B$2:$B$505&amp;Лист2!$A$2:$A$505,0))</f>
        <v>125</v>
      </c>
      <c r="H142" s="10">
        <f t="array" ref="H142">INDEX(Лист2!$D$2:$D$505,MATCH(B142&amp;A142,Лист2!$B$2:$B$505&amp;Лист2!$A$2:$A$505,0))</f>
        <v>21863</v>
      </c>
      <c r="I142" s="10">
        <f t="array" ref="I142">INDEX(Лист2!$E$2:$E$505,MATCH(B142&amp;A142,Лист2!$B$2:$B$505&amp;Лист2!$A$2:$A$505,0))</f>
        <v>20160</v>
      </c>
      <c r="J142" s="10">
        <f t="shared" si="0"/>
        <v>18</v>
      </c>
    </row>
    <row r="143" spans="1:10" ht="14.25" customHeight="1" x14ac:dyDescent="0.25">
      <c r="A143" s="33">
        <v>43953</v>
      </c>
      <c r="B143" s="34" t="s">
        <v>25</v>
      </c>
      <c r="C143" s="34">
        <v>296580</v>
      </c>
      <c r="D143" s="34">
        <v>31843737</v>
      </c>
      <c r="E143" s="34">
        <v>23119777.98</v>
      </c>
      <c r="F143" s="35">
        <v>657754.31880000001</v>
      </c>
      <c r="G143" s="10">
        <f t="array" ref="G143">INDEX(Лист2!$C$2:$C$505,MATCH(B143&amp;A143,Лист2!$B$2:$B$505&amp;Лист2!$A$2:$A$505,0))</f>
        <v>125</v>
      </c>
      <c r="H143" s="10">
        <f t="array" ref="H143">INDEX(Лист2!$D$2:$D$505,MATCH(B143&amp;A143,Лист2!$B$2:$B$505&amp;Лист2!$A$2:$A$505,0))</f>
        <v>16932</v>
      </c>
      <c r="I143" s="10">
        <f t="array" ref="I143">INDEX(Лист2!$E$2:$E$505,MATCH(B143&amp;A143,Лист2!$B$2:$B$505&amp;Лист2!$A$2:$A$505,0))</f>
        <v>15601</v>
      </c>
      <c r="J143" s="10">
        <f t="shared" si="0"/>
        <v>18</v>
      </c>
    </row>
    <row r="144" spans="1:10" ht="14.25" customHeight="1" x14ac:dyDescent="0.25">
      <c r="A144" s="30">
        <v>43977</v>
      </c>
      <c r="B144" s="31" t="s">
        <v>25</v>
      </c>
      <c r="C144" s="31">
        <v>369861</v>
      </c>
      <c r="D144" s="31">
        <v>38365960.5</v>
      </c>
      <c r="E144" s="31">
        <v>27592063.502999999</v>
      </c>
      <c r="F144" s="32">
        <v>589339.03384615376</v>
      </c>
      <c r="G144" s="10">
        <f t="array" ref="G144">INDEX(Лист2!$C$2:$C$505,MATCH(B144&amp;A144,Лист2!$B$2:$B$505&amp;Лист2!$A$2:$A$505,0))</f>
        <v>124</v>
      </c>
      <c r="H144" s="10">
        <f t="array" ref="H144">INDEX(Лист2!$D$2:$D$505,MATCH(B144&amp;A144,Лист2!$B$2:$B$505&amp;Лист2!$A$2:$A$505,0))</f>
        <v>21153</v>
      </c>
      <c r="I144" s="10">
        <f t="array" ref="I144">INDEX(Лист2!$E$2:$E$505,MATCH(B144&amp;A144,Лист2!$B$2:$B$505&amp;Лист2!$A$2:$A$505,0))</f>
        <v>19673</v>
      </c>
      <c r="J144" s="10">
        <f t="shared" si="0"/>
        <v>22</v>
      </c>
    </row>
    <row r="145" spans="1:10" ht="14.25" customHeight="1" x14ac:dyDescent="0.25">
      <c r="A145" s="33">
        <v>43952</v>
      </c>
      <c r="B145" s="34" t="s">
        <v>25</v>
      </c>
      <c r="C145" s="34">
        <v>372504</v>
      </c>
      <c r="D145" s="34">
        <v>40077193.5</v>
      </c>
      <c r="E145" s="34">
        <v>29141359.438000001</v>
      </c>
      <c r="F145" s="35">
        <v>848425.41843846149</v>
      </c>
      <c r="G145" s="10">
        <f t="array" ref="G145">INDEX(Лист2!$C$2:$C$505,MATCH(B145&amp;A145,Лист2!$B$2:$B$505&amp;Лист2!$A$2:$A$505,0))</f>
        <v>125</v>
      </c>
      <c r="H145" s="10">
        <f t="array" ref="H145">INDEX(Лист2!$D$2:$D$505,MATCH(B145&amp;A145,Лист2!$B$2:$B$505&amp;Лист2!$A$2:$A$505,0))</f>
        <v>20602</v>
      </c>
      <c r="I145" s="10">
        <f t="array" ref="I145">INDEX(Лист2!$E$2:$E$505,MATCH(B145&amp;A145,Лист2!$B$2:$B$505&amp;Лист2!$A$2:$A$505,0))</f>
        <v>18845</v>
      </c>
      <c r="J145" s="10">
        <f t="shared" si="0"/>
        <v>18</v>
      </c>
    </row>
    <row r="146" spans="1:10" ht="14.25" customHeight="1" x14ac:dyDescent="0.25">
      <c r="A146" s="30">
        <v>43963</v>
      </c>
      <c r="B146" s="31" t="s">
        <v>25</v>
      </c>
      <c r="C146" s="31">
        <v>373392</v>
      </c>
      <c r="D146" s="31">
        <v>39578577</v>
      </c>
      <c r="E146" s="31">
        <v>28453665.594999999</v>
      </c>
      <c r="F146" s="32">
        <v>535419.89796923078</v>
      </c>
      <c r="G146" s="10">
        <f t="array" ref="G146">INDEX(Лист2!$C$2:$C$505,MATCH(B146&amp;A146,Лист2!$B$2:$B$505&amp;Лист2!$A$2:$A$505,0))</f>
        <v>125</v>
      </c>
      <c r="H146" s="10">
        <f t="array" ref="H146">INDEX(Лист2!$D$2:$D$505,MATCH(B146&amp;A146,Лист2!$B$2:$B$505&amp;Лист2!$A$2:$A$505,0))</f>
        <v>21106</v>
      </c>
      <c r="I146" s="10">
        <f t="array" ref="I146">INDEX(Лист2!$E$2:$E$505,MATCH(B146&amp;A146,Лист2!$B$2:$B$505&amp;Лист2!$A$2:$A$505,0))</f>
        <v>19651</v>
      </c>
      <c r="J146" s="10">
        <f t="shared" si="0"/>
        <v>20</v>
      </c>
    </row>
    <row r="147" spans="1:10" ht="14.25" customHeight="1" x14ac:dyDescent="0.25">
      <c r="A147" s="33">
        <v>43972</v>
      </c>
      <c r="B147" s="34" t="s">
        <v>25</v>
      </c>
      <c r="C147" s="34">
        <v>378043.5</v>
      </c>
      <c r="D147" s="34">
        <v>37902156.57</v>
      </c>
      <c r="E147" s="34">
        <v>28083686.689999998</v>
      </c>
      <c r="F147" s="35">
        <v>713697.60769230768</v>
      </c>
      <c r="G147" s="10">
        <f t="array" ref="G147">INDEX(Лист2!$C$2:$C$505,MATCH(B147&amp;A147,Лист2!$B$2:$B$505&amp;Лист2!$A$2:$A$505,0))</f>
        <v>125</v>
      </c>
      <c r="H147" s="10">
        <f t="array" ref="H147">INDEX(Лист2!$D$2:$D$505,MATCH(B147&amp;A147,Лист2!$B$2:$B$505&amp;Лист2!$A$2:$A$505,0))</f>
        <v>20911</v>
      </c>
      <c r="I147" s="10">
        <f t="array" ref="I147">INDEX(Лист2!$E$2:$E$505,MATCH(B147&amp;A147,Лист2!$B$2:$B$505&amp;Лист2!$A$2:$A$505,0))</f>
        <v>19358</v>
      </c>
      <c r="J147" s="10">
        <f t="shared" si="0"/>
        <v>21</v>
      </c>
    </row>
    <row r="148" spans="1:10" ht="14.25" customHeight="1" x14ac:dyDescent="0.25">
      <c r="A148" s="30">
        <v>43971</v>
      </c>
      <c r="B148" s="31" t="s">
        <v>25</v>
      </c>
      <c r="C148" s="31">
        <v>388668</v>
      </c>
      <c r="D148" s="31">
        <v>39639309</v>
      </c>
      <c r="E148" s="31">
        <v>28736966.634</v>
      </c>
      <c r="F148" s="32">
        <v>997757.75384615385</v>
      </c>
      <c r="G148" s="10">
        <f t="array" ref="G148">INDEX(Лист2!$C$2:$C$505,MATCH(B148&amp;A148,Лист2!$B$2:$B$505&amp;Лист2!$A$2:$A$505,0))</f>
        <v>125</v>
      </c>
      <c r="H148" s="10">
        <f t="array" ref="H148">INDEX(Лист2!$D$2:$D$505,MATCH(B148&amp;A148,Лист2!$B$2:$B$505&amp;Лист2!$A$2:$A$505,0))</f>
        <v>21674</v>
      </c>
      <c r="I148" s="10">
        <f t="array" ref="I148">INDEX(Лист2!$E$2:$E$505,MATCH(B148&amp;A148,Лист2!$B$2:$B$505&amp;Лист2!$A$2:$A$505,0))</f>
        <v>20155</v>
      </c>
      <c r="J148" s="10">
        <f t="shared" si="0"/>
        <v>21</v>
      </c>
    </row>
    <row r="149" spans="1:10" ht="14.25" customHeight="1" x14ac:dyDescent="0.25">
      <c r="A149" s="33">
        <v>43956</v>
      </c>
      <c r="B149" s="34" t="s">
        <v>25</v>
      </c>
      <c r="C149" s="34">
        <v>333792</v>
      </c>
      <c r="D149" s="34">
        <v>35671734</v>
      </c>
      <c r="E149" s="34">
        <v>25644478.342</v>
      </c>
      <c r="F149" s="35">
        <v>919576.96055384621</v>
      </c>
      <c r="G149" s="10">
        <f t="array" ref="G149">INDEX(Лист2!$C$2:$C$505,MATCH(B149&amp;A149,Лист2!$B$2:$B$505&amp;Лист2!$A$2:$A$505,0))</f>
        <v>125</v>
      </c>
      <c r="H149" s="10">
        <f t="array" ref="H149">INDEX(Лист2!$D$2:$D$505,MATCH(B149&amp;A149,Лист2!$B$2:$B$505&amp;Лист2!$A$2:$A$505,0))</f>
        <v>18944</v>
      </c>
      <c r="I149" s="10">
        <f t="array" ref="I149">INDEX(Лист2!$E$2:$E$505,MATCH(B149&amp;A149,Лист2!$B$2:$B$505&amp;Лист2!$A$2:$A$505,0))</f>
        <v>17541</v>
      </c>
      <c r="J149" s="10">
        <f t="shared" si="0"/>
        <v>19</v>
      </c>
    </row>
    <row r="150" spans="1:10" ht="14.25" customHeight="1" x14ac:dyDescent="0.25">
      <c r="A150" s="30">
        <v>43949</v>
      </c>
      <c r="B150" s="31" t="s">
        <v>25</v>
      </c>
      <c r="C150" s="31">
        <v>376060.5</v>
      </c>
      <c r="D150" s="31">
        <v>39918028.5</v>
      </c>
      <c r="E150" s="31">
        <v>29154014.884</v>
      </c>
      <c r="F150" s="32">
        <v>611904.23352307687</v>
      </c>
      <c r="G150" s="10">
        <f t="array" ref="G150">INDEX(Лист2!$C$2:$C$505,MATCH(B150&amp;A150,Лист2!$B$2:$B$505&amp;Лист2!$A$2:$A$505,0))</f>
        <v>125</v>
      </c>
      <c r="H150" s="10">
        <f t="array" ref="H150">INDEX(Лист2!$D$2:$D$505,MATCH(B150&amp;A150,Лист2!$B$2:$B$505&amp;Лист2!$A$2:$A$505,0))</f>
        <v>20914</v>
      </c>
      <c r="I150" s="10">
        <f t="array" ref="I150">INDEX(Лист2!$E$2:$E$505,MATCH(B150&amp;A150,Лист2!$B$2:$B$505&amp;Лист2!$A$2:$A$505,0))</f>
        <v>19479</v>
      </c>
      <c r="J150" s="10">
        <f t="shared" si="0"/>
        <v>18</v>
      </c>
    </row>
    <row r="151" spans="1:10" ht="14.25" customHeight="1" x14ac:dyDescent="0.25">
      <c r="A151" s="33">
        <v>43964</v>
      </c>
      <c r="B151" s="34" t="s">
        <v>25</v>
      </c>
      <c r="C151" s="34">
        <v>350068.5</v>
      </c>
      <c r="D151" s="34">
        <v>37197115.5</v>
      </c>
      <c r="E151" s="34">
        <v>26793668.158999998</v>
      </c>
      <c r="F151" s="35">
        <v>582815.36153846153</v>
      </c>
      <c r="G151" s="10">
        <f t="array" ref="G151">INDEX(Лист2!$C$2:$C$505,MATCH(B151&amp;A151,Лист2!$B$2:$B$505&amp;Лист2!$A$2:$A$505,0))</f>
        <v>125</v>
      </c>
      <c r="H151" s="10">
        <f t="array" ref="H151">INDEX(Лист2!$D$2:$D$505,MATCH(B151&amp;A151,Лист2!$B$2:$B$505&amp;Лист2!$A$2:$A$505,0))</f>
        <v>19965</v>
      </c>
      <c r="I151" s="10">
        <f t="array" ref="I151">INDEX(Лист2!$E$2:$E$505,MATCH(B151&amp;A151,Лист2!$B$2:$B$505&amp;Лист2!$A$2:$A$505,0))</f>
        <v>18573</v>
      </c>
      <c r="J151" s="10">
        <f t="shared" si="0"/>
        <v>20</v>
      </c>
    </row>
    <row r="152" spans="1:10" ht="14.25" customHeight="1" x14ac:dyDescent="0.25">
      <c r="A152" s="30">
        <v>43982</v>
      </c>
      <c r="B152" s="31" t="s">
        <v>24</v>
      </c>
      <c r="C152" s="31">
        <v>294337.5</v>
      </c>
      <c r="D152" s="31">
        <v>29327766</v>
      </c>
      <c r="E152" s="31">
        <v>22491044.692999996</v>
      </c>
      <c r="F152" s="32">
        <v>283716.73846153845</v>
      </c>
      <c r="G152" s="10">
        <f t="array" ref="G152">INDEX(Лист2!$C$2:$C$505,MATCH(B152&amp;A152,Лист2!$B$2:$B$505&amp;Лист2!$A$2:$A$505,0))</f>
        <v>129</v>
      </c>
      <c r="H152" s="10">
        <f t="array" ref="H152">INDEX(Лист2!$D$2:$D$505,MATCH(B152&amp;A152,Лист2!$B$2:$B$505&amp;Лист2!$A$2:$A$505,0))</f>
        <v>17235</v>
      </c>
      <c r="I152" s="10">
        <f t="array" ref="I152">INDEX(Лист2!$E$2:$E$505,MATCH(B152&amp;A152,Лист2!$B$2:$B$505&amp;Лист2!$A$2:$A$505,0))</f>
        <v>16052</v>
      </c>
      <c r="J152" s="10">
        <f t="shared" si="0"/>
        <v>22</v>
      </c>
    </row>
    <row r="153" spans="1:10" ht="14.25" customHeight="1" x14ac:dyDescent="0.25">
      <c r="A153" s="33">
        <v>43954</v>
      </c>
      <c r="B153" s="34" t="s">
        <v>25</v>
      </c>
      <c r="C153" s="34">
        <v>342666</v>
      </c>
      <c r="D153" s="34">
        <v>36631999.5</v>
      </c>
      <c r="E153" s="34">
        <v>26408496.047999997</v>
      </c>
      <c r="F153" s="35">
        <v>820373.56815384608</v>
      </c>
      <c r="G153" s="10">
        <f t="array" ref="G153">INDEX(Лист2!$C$2:$C$505,MATCH(B153&amp;A153,Лист2!$B$2:$B$505&amp;Лист2!$A$2:$A$505,0))</f>
        <v>125</v>
      </c>
      <c r="H153" s="10">
        <f t="array" ref="H153">INDEX(Лист2!$D$2:$D$505,MATCH(B153&amp;A153,Лист2!$B$2:$B$505&amp;Лист2!$A$2:$A$505,0))</f>
        <v>18861</v>
      </c>
      <c r="I153" s="10">
        <f t="array" ref="I153">INDEX(Лист2!$E$2:$E$505,MATCH(B153&amp;A153,Лист2!$B$2:$B$505&amp;Лист2!$A$2:$A$505,0))</f>
        <v>17420</v>
      </c>
      <c r="J153" s="10">
        <f t="shared" si="0"/>
        <v>18</v>
      </c>
    </row>
    <row r="154" spans="1:10" ht="14.25" customHeight="1" x14ac:dyDescent="0.25">
      <c r="A154" s="30">
        <v>43981</v>
      </c>
      <c r="B154" s="31" t="s">
        <v>24</v>
      </c>
      <c r="C154" s="31">
        <v>364882.5</v>
      </c>
      <c r="D154" s="31">
        <v>35724493.5</v>
      </c>
      <c r="E154" s="31">
        <v>27535617.434</v>
      </c>
      <c r="F154" s="32">
        <v>541116.6988461538</v>
      </c>
      <c r="G154" s="10">
        <f t="array" ref="G154">INDEX(Лист2!$C$2:$C$505,MATCH(B154&amp;A154,Лист2!$B$2:$B$505&amp;Лист2!$A$2:$A$505,0))</f>
        <v>129</v>
      </c>
      <c r="H154" s="10">
        <f t="array" ref="H154">INDEX(Лист2!$D$2:$D$505,MATCH(B154&amp;A154,Лист2!$B$2:$B$505&amp;Лист2!$A$2:$A$505,0))</f>
        <v>20243</v>
      </c>
      <c r="I154" s="10">
        <f t="array" ref="I154">INDEX(Лист2!$E$2:$E$505,MATCH(B154&amp;A154,Лист2!$B$2:$B$505&amp;Лист2!$A$2:$A$505,0))</f>
        <v>18711</v>
      </c>
      <c r="J154" s="10">
        <f t="shared" si="0"/>
        <v>22</v>
      </c>
    </row>
    <row r="155" spans="1:10" ht="14.25" customHeight="1" x14ac:dyDescent="0.25">
      <c r="A155" s="33">
        <v>43957</v>
      </c>
      <c r="B155" s="34" t="s">
        <v>25</v>
      </c>
      <c r="C155" s="34">
        <v>355278</v>
      </c>
      <c r="D155" s="34">
        <v>38092344</v>
      </c>
      <c r="E155" s="34">
        <v>27467616.702999998</v>
      </c>
      <c r="F155" s="35">
        <v>942702.9</v>
      </c>
      <c r="G155" s="10">
        <f t="array" ref="G155">INDEX(Лист2!$C$2:$C$505,MATCH(B155&amp;A155,Лист2!$B$2:$B$505&amp;Лист2!$A$2:$A$505,0))</f>
        <v>125</v>
      </c>
      <c r="H155" s="10">
        <f t="array" ref="H155">INDEX(Лист2!$D$2:$D$505,MATCH(B155&amp;A155,Лист2!$B$2:$B$505&amp;Лист2!$A$2:$A$505,0))</f>
        <v>20218</v>
      </c>
      <c r="I155" s="10">
        <f t="array" ref="I155">INDEX(Лист2!$E$2:$E$505,MATCH(B155&amp;A155,Лист2!$B$2:$B$505&amp;Лист2!$A$2:$A$505,0))</f>
        <v>18647</v>
      </c>
      <c r="J155" s="10">
        <f t="shared" si="0"/>
        <v>19</v>
      </c>
    </row>
    <row r="156" spans="1:10" ht="14.25" customHeight="1" x14ac:dyDescent="0.25">
      <c r="A156" s="30">
        <v>43974</v>
      </c>
      <c r="B156" s="31" t="s">
        <v>25</v>
      </c>
      <c r="C156" s="31">
        <v>456885</v>
      </c>
      <c r="D156" s="31">
        <v>46408080</v>
      </c>
      <c r="E156" s="31">
        <v>34793888.932999998</v>
      </c>
      <c r="F156" s="32">
        <v>595793.09065384604</v>
      </c>
      <c r="G156" s="10">
        <f t="array" ref="G156">INDEX(Лист2!$C$2:$C$505,MATCH(B156&amp;A156,Лист2!$B$2:$B$505&amp;Лист2!$A$2:$A$505,0))</f>
        <v>125</v>
      </c>
      <c r="H156" s="10">
        <f t="array" ref="H156">INDEX(Лист2!$D$2:$D$505,MATCH(B156&amp;A156,Лист2!$B$2:$B$505&amp;Лист2!$A$2:$A$505,0))</f>
        <v>24574</v>
      </c>
      <c r="I156" s="10">
        <f t="array" ref="I156">INDEX(Лист2!$E$2:$E$505,MATCH(B156&amp;A156,Лист2!$B$2:$B$505&amp;Лист2!$A$2:$A$505,0))</f>
        <v>22609</v>
      </c>
      <c r="J156" s="10">
        <f t="shared" si="0"/>
        <v>21</v>
      </c>
    </row>
    <row r="157" spans="1:10" ht="14.25" customHeight="1" x14ac:dyDescent="0.25">
      <c r="A157" s="33">
        <v>43979</v>
      </c>
      <c r="B157" s="34" t="s">
        <v>24</v>
      </c>
      <c r="C157" s="34">
        <v>278491.5</v>
      </c>
      <c r="D157" s="34">
        <v>28151004.75</v>
      </c>
      <c r="E157" s="34">
        <v>20806418.796</v>
      </c>
      <c r="F157" s="35">
        <v>591565.35384615383</v>
      </c>
      <c r="G157" s="10">
        <f t="array" ref="G157">INDEX(Лист2!$C$2:$C$505,MATCH(B157&amp;A157,Лист2!$B$2:$B$505&amp;Лист2!$A$2:$A$505,0))</f>
        <v>129</v>
      </c>
      <c r="H157" s="10">
        <f t="array" ref="H157">INDEX(Лист2!$D$2:$D$505,MATCH(B157&amp;A157,Лист2!$B$2:$B$505&amp;Лист2!$A$2:$A$505,0))</f>
        <v>16453</v>
      </c>
      <c r="I157" s="10">
        <f t="array" ref="I157">INDEX(Лист2!$E$2:$E$505,MATCH(B157&amp;A157,Лист2!$B$2:$B$505&amp;Лист2!$A$2:$A$505,0))</f>
        <v>15289</v>
      </c>
      <c r="J157" s="10">
        <f t="shared" si="0"/>
        <v>22</v>
      </c>
    </row>
    <row r="158" spans="1:10" ht="14.25" customHeight="1" x14ac:dyDescent="0.25">
      <c r="A158" s="30">
        <v>43976</v>
      </c>
      <c r="B158" s="31" t="s">
        <v>25</v>
      </c>
      <c r="C158" s="31">
        <v>349734</v>
      </c>
      <c r="D158" s="31">
        <v>36883428</v>
      </c>
      <c r="E158" s="31">
        <v>26438356.802999999</v>
      </c>
      <c r="F158" s="32">
        <v>742420.26923076913</v>
      </c>
      <c r="G158" s="10">
        <f t="array" ref="G158">INDEX(Лист2!$C$2:$C$505,MATCH(B158&amp;A158,Лист2!$B$2:$B$505&amp;Лист2!$A$2:$A$505,0))</f>
        <v>124</v>
      </c>
      <c r="H158" s="10">
        <f t="array" ref="H158">INDEX(Лист2!$D$2:$D$505,MATCH(B158&amp;A158,Лист2!$B$2:$B$505&amp;Лист2!$A$2:$A$505,0))</f>
        <v>20358</v>
      </c>
      <c r="I158" s="10">
        <f t="array" ref="I158">INDEX(Лист2!$E$2:$E$505,MATCH(B158&amp;A158,Лист2!$B$2:$B$505&amp;Лист2!$A$2:$A$505,0))</f>
        <v>18890</v>
      </c>
      <c r="J158" s="10">
        <f t="shared" si="0"/>
        <v>22</v>
      </c>
    </row>
    <row r="159" spans="1:10" ht="14.25" customHeight="1" x14ac:dyDescent="0.25">
      <c r="A159" s="33">
        <v>43951</v>
      </c>
      <c r="B159" s="34" t="s">
        <v>25</v>
      </c>
      <c r="C159" s="34">
        <v>401580</v>
      </c>
      <c r="D159" s="34">
        <v>43028734.5</v>
      </c>
      <c r="E159" s="34">
        <v>31156525.939999998</v>
      </c>
      <c r="F159" s="35">
        <v>343786.08461538458</v>
      </c>
      <c r="G159" s="10">
        <f t="array" ref="G159">INDEX(Лист2!$C$2:$C$505,MATCH(B159&amp;A159,Лист2!$B$2:$B$505&amp;Лист2!$A$2:$A$505,0))</f>
        <v>125</v>
      </c>
      <c r="H159" s="10">
        <f t="array" ref="H159">INDEX(Лист2!$D$2:$D$505,MATCH(B159&amp;A159,Лист2!$B$2:$B$505&amp;Лист2!$A$2:$A$505,0))</f>
        <v>22368</v>
      </c>
      <c r="I159" s="10">
        <f t="array" ref="I159">INDEX(Лист2!$E$2:$E$505,MATCH(B159&amp;A159,Лист2!$B$2:$B$505&amp;Лист2!$A$2:$A$505,0))</f>
        <v>20625</v>
      </c>
      <c r="J159" s="10">
        <f t="shared" si="0"/>
        <v>18</v>
      </c>
    </row>
    <row r="160" spans="1:10" ht="14.25" customHeight="1" x14ac:dyDescent="0.25">
      <c r="A160" s="30">
        <v>43961</v>
      </c>
      <c r="B160" s="31" t="s">
        <v>25</v>
      </c>
      <c r="C160" s="31">
        <v>368649</v>
      </c>
      <c r="D160" s="31">
        <v>39010875</v>
      </c>
      <c r="E160" s="31">
        <v>28090230.958999999</v>
      </c>
      <c r="F160" s="32">
        <v>532663.16153846146</v>
      </c>
      <c r="G160" s="10">
        <f t="array" ref="G160">INDEX(Лист2!$C$2:$C$505,MATCH(B160&amp;A160,Лист2!$B$2:$B$505&amp;Лист2!$A$2:$A$505,0))</f>
        <v>125</v>
      </c>
      <c r="H160" s="10">
        <f t="array" ref="H160">INDEX(Лист2!$D$2:$D$505,MATCH(B160&amp;A160,Лист2!$B$2:$B$505&amp;Лист2!$A$2:$A$505,0))</f>
        <v>20368</v>
      </c>
      <c r="I160" s="10">
        <f t="array" ref="I160">INDEX(Лист2!$E$2:$E$505,MATCH(B160&amp;A160,Лист2!$B$2:$B$505&amp;Лист2!$A$2:$A$505,0))</f>
        <v>18884</v>
      </c>
      <c r="J160" s="10">
        <f t="shared" si="0"/>
        <v>19</v>
      </c>
    </row>
    <row r="161" spans="1:10" ht="14.25" customHeight="1" x14ac:dyDescent="0.25">
      <c r="A161" s="33">
        <v>43959</v>
      </c>
      <c r="B161" s="34" t="s">
        <v>25</v>
      </c>
      <c r="C161" s="34">
        <v>463530</v>
      </c>
      <c r="D161" s="34">
        <v>49123180.5</v>
      </c>
      <c r="E161" s="34">
        <v>36012087.989</v>
      </c>
      <c r="F161" s="35">
        <v>700442.11537692312</v>
      </c>
      <c r="G161" s="10">
        <f t="array" ref="G161">INDEX(Лист2!$C$2:$C$505,MATCH(B161&amp;A161,Лист2!$B$2:$B$505&amp;Лист2!$A$2:$A$505,0))</f>
        <v>125</v>
      </c>
      <c r="H161" s="10">
        <f t="array" ref="H161">INDEX(Лист2!$D$2:$D$505,MATCH(B161&amp;A161,Лист2!$B$2:$B$505&amp;Лист2!$A$2:$A$505,0))</f>
        <v>24620</v>
      </c>
      <c r="I161" s="10">
        <f t="array" ref="I161">INDEX(Лист2!$E$2:$E$505,MATCH(B161&amp;A161,Лист2!$B$2:$B$505&amp;Лист2!$A$2:$A$505,0))</f>
        <v>22641</v>
      </c>
      <c r="J161" s="10">
        <f t="shared" si="0"/>
        <v>19</v>
      </c>
    </row>
    <row r="162" spans="1:10" ht="14.25" customHeight="1" x14ac:dyDescent="0.25">
      <c r="A162" s="30">
        <v>43958</v>
      </c>
      <c r="B162" s="31" t="s">
        <v>25</v>
      </c>
      <c r="C162" s="31">
        <v>319110</v>
      </c>
      <c r="D162" s="31">
        <v>33763989</v>
      </c>
      <c r="E162" s="31">
        <v>24610757.489</v>
      </c>
      <c r="F162" s="32">
        <v>1101833.4472307691</v>
      </c>
      <c r="G162" s="10">
        <f t="array" ref="G162">INDEX(Лист2!$C$2:$C$505,MATCH(B162&amp;A162,Лист2!$B$2:$B$505&amp;Лист2!$A$2:$A$505,0))</f>
        <v>125</v>
      </c>
      <c r="H162" s="10">
        <f t="array" ref="H162">INDEX(Лист2!$D$2:$D$505,MATCH(B162&amp;A162,Лист2!$B$2:$B$505&amp;Лист2!$A$2:$A$505,0))</f>
        <v>18014</v>
      </c>
      <c r="I162" s="10">
        <f t="array" ref="I162">INDEX(Лист2!$E$2:$E$505,MATCH(B162&amp;A162,Лист2!$B$2:$B$505&amp;Лист2!$A$2:$A$505,0))</f>
        <v>16675</v>
      </c>
      <c r="J162" s="10">
        <f t="shared" si="0"/>
        <v>19</v>
      </c>
    </row>
    <row r="163" spans="1:10" ht="14.25" customHeight="1" x14ac:dyDescent="0.25">
      <c r="A163" s="33">
        <v>43975</v>
      </c>
      <c r="B163" s="34" t="s">
        <v>25</v>
      </c>
      <c r="C163" s="34">
        <v>375744</v>
      </c>
      <c r="D163" s="34">
        <v>38191381.5</v>
      </c>
      <c r="E163" s="34">
        <v>28822960.470999997</v>
      </c>
      <c r="F163" s="35">
        <v>574198.11538461538</v>
      </c>
      <c r="G163" s="10">
        <f t="array" ref="G163">INDEX(Лист2!$C$2:$C$505,MATCH(B163&amp;A163,Лист2!$B$2:$B$505&amp;Лист2!$A$2:$A$505,0))</f>
        <v>125</v>
      </c>
      <c r="H163" s="10">
        <f t="array" ref="H163">INDEX(Лист2!$D$2:$D$505,MATCH(B163&amp;A163,Лист2!$B$2:$B$505&amp;Лист2!$A$2:$A$505,0))</f>
        <v>21004</v>
      </c>
      <c r="I163" s="10">
        <f t="array" ref="I163">INDEX(Лист2!$E$2:$E$505,MATCH(B163&amp;A163,Лист2!$B$2:$B$505&amp;Лист2!$A$2:$A$505,0))</f>
        <v>19556</v>
      </c>
      <c r="J163" s="10">
        <f t="shared" si="0"/>
        <v>21</v>
      </c>
    </row>
    <row r="164" spans="1:10" ht="14.25" customHeight="1" x14ac:dyDescent="0.25">
      <c r="A164" s="30">
        <v>43967</v>
      </c>
      <c r="B164" s="31" t="s">
        <v>26</v>
      </c>
      <c r="C164" s="31">
        <v>81331.5</v>
      </c>
      <c r="D164" s="31">
        <v>6652179</v>
      </c>
      <c r="E164" s="31">
        <v>5305378.9040000001</v>
      </c>
      <c r="F164" s="32">
        <v>156413.8362153846</v>
      </c>
      <c r="G164" s="10">
        <f t="array" ref="G164">INDEX(Лист2!$C$2:$C$505,MATCH(B164&amp;A164,Лист2!$B$2:$B$505&amp;Лист2!$A$2:$A$505,0))</f>
        <v>36</v>
      </c>
      <c r="H164" s="10">
        <f t="array" ref="H164">INDEX(Лист2!$D$2:$D$505,MATCH(B164&amp;A164,Лист2!$B$2:$B$505&amp;Лист2!$A$2:$A$505,0))</f>
        <v>5286</v>
      </c>
      <c r="I164" s="10">
        <f t="array" ref="I164">INDEX(Лист2!$E$2:$E$505,MATCH(B164&amp;A164,Лист2!$B$2:$B$505&amp;Лист2!$A$2:$A$505,0))</f>
        <v>4867</v>
      </c>
      <c r="J164" s="10">
        <f t="shared" si="0"/>
        <v>20</v>
      </c>
    </row>
    <row r="165" spans="1:10" ht="14.25" customHeight="1" x14ac:dyDescent="0.25">
      <c r="A165" s="33">
        <v>43970</v>
      </c>
      <c r="B165" s="34" t="s">
        <v>26</v>
      </c>
      <c r="C165" s="34">
        <v>75796.5</v>
      </c>
      <c r="D165" s="34">
        <v>6173463</v>
      </c>
      <c r="E165" s="34">
        <v>4915101.7949999999</v>
      </c>
      <c r="F165" s="35">
        <v>253686.7171923077</v>
      </c>
      <c r="G165" s="10">
        <f t="array" ref="G165">INDEX(Лист2!$C$2:$C$505,MATCH(B165&amp;A165,Лист2!$B$2:$B$505&amp;Лист2!$A$2:$A$505,0))</f>
        <v>36</v>
      </c>
      <c r="H165" s="10">
        <f t="array" ref="H165">INDEX(Лист2!$D$2:$D$505,MATCH(B165&amp;A165,Лист2!$B$2:$B$505&amp;Лист2!$A$2:$A$505,0))</f>
        <v>5094</v>
      </c>
      <c r="I165" s="10">
        <f t="array" ref="I165">INDEX(Лист2!$E$2:$E$505,MATCH(B165&amp;A165,Лист2!$B$2:$B$505&amp;Лист2!$A$2:$A$505,0))</f>
        <v>4716</v>
      </c>
      <c r="J165" s="10">
        <f t="shared" si="0"/>
        <v>21</v>
      </c>
    </row>
    <row r="166" spans="1:10" ht="14.25" customHeight="1" x14ac:dyDescent="0.25">
      <c r="A166" s="30">
        <v>43968</v>
      </c>
      <c r="B166" s="31" t="s">
        <v>26</v>
      </c>
      <c r="C166" s="31">
        <v>72861</v>
      </c>
      <c r="D166" s="31">
        <v>5952802.5</v>
      </c>
      <c r="E166" s="31">
        <v>4711294.2009999994</v>
      </c>
      <c r="F166" s="32">
        <v>125880.90000000001</v>
      </c>
      <c r="G166" s="10">
        <f t="array" ref="G166">INDEX(Лист2!$C$2:$C$505,MATCH(B166&amp;A166,Лист2!$B$2:$B$505&amp;Лист2!$A$2:$A$505,0))</f>
        <v>36</v>
      </c>
      <c r="H166" s="10">
        <f t="array" ref="H166">INDEX(Лист2!$D$2:$D$505,MATCH(B166&amp;A166,Лист2!$B$2:$B$505&amp;Лист2!$A$2:$A$505,0))</f>
        <v>4918</v>
      </c>
      <c r="I166" s="10">
        <f t="array" ref="I166">INDEX(Лист2!$E$2:$E$505,MATCH(B166&amp;A166,Лист2!$B$2:$B$505&amp;Лист2!$A$2:$A$505,0))</f>
        <v>4554</v>
      </c>
      <c r="J166" s="10">
        <f t="shared" si="0"/>
        <v>20</v>
      </c>
    </row>
    <row r="167" spans="1:10" ht="14.25" customHeight="1" x14ac:dyDescent="0.25">
      <c r="A167" s="33">
        <v>43960</v>
      </c>
      <c r="B167" s="34" t="s">
        <v>26</v>
      </c>
      <c r="C167" s="34">
        <v>83373</v>
      </c>
      <c r="D167" s="34">
        <v>7253427</v>
      </c>
      <c r="E167" s="34">
        <v>5531366.3810000001</v>
      </c>
      <c r="F167" s="35">
        <v>221053.87967692307</v>
      </c>
      <c r="G167" s="10">
        <f t="array" ref="G167">INDEX(Лист2!$C$2:$C$505,MATCH(B167&amp;A167,Лист2!$B$2:$B$505&amp;Лист2!$A$2:$A$505,0))</f>
        <v>36</v>
      </c>
      <c r="H167" s="10">
        <f t="array" ref="H167">INDEX(Лист2!$D$2:$D$505,MATCH(B167&amp;A167,Лист2!$B$2:$B$505&amp;Лист2!$A$2:$A$505,0))</f>
        <v>5413</v>
      </c>
      <c r="I167" s="10">
        <f t="array" ref="I167">INDEX(Лист2!$E$2:$E$505,MATCH(B167&amp;A167,Лист2!$B$2:$B$505&amp;Лист2!$A$2:$A$505,0))</f>
        <v>4959</v>
      </c>
      <c r="J167" s="10">
        <f t="shared" si="0"/>
        <v>19</v>
      </c>
    </row>
    <row r="168" spans="1:10" ht="14.25" customHeight="1" x14ac:dyDescent="0.25">
      <c r="A168" s="30">
        <v>43955</v>
      </c>
      <c r="B168" s="31" t="s">
        <v>26</v>
      </c>
      <c r="C168" s="31">
        <v>64108.5</v>
      </c>
      <c r="D168" s="31">
        <v>5561452.5</v>
      </c>
      <c r="E168" s="31">
        <v>4257859.3720000004</v>
      </c>
      <c r="F168" s="32">
        <v>337872.83273076924</v>
      </c>
      <c r="G168" s="10">
        <f t="array" ref="G168">INDEX(Лист2!$C$2:$C$505,MATCH(B168&amp;A168,Лист2!$B$2:$B$505&amp;Лист2!$A$2:$A$505,0))</f>
        <v>36</v>
      </c>
      <c r="H168" s="10">
        <f t="array" ref="H168">INDEX(Лист2!$D$2:$D$505,MATCH(B168&amp;A168,Лист2!$B$2:$B$505&amp;Лист2!$A$2:$A$505,0))</f>
        <v>4508</v>
      </c>
      <c r="I168" s="10">
        <f t="array" ref="I168">INDEX(Лист2!$E$2:$E$505,MATCH(B168&amp;A168,Лист2!$B$2:$B$505&amp;Лист2!$A$2:$A$505,0))</f>
        <v>4149</v>
      </c>
      <c r="J168" s="10">
        <f t="shared" si="0"/>
        <v>19</v>
      </c>
    </row>
    <row r="169" spans="1:10" ht="14.25" customHeight="1" x14ac:dyDescent="0.25">
      <c r="A169" s="33">
        <v>43950</v>
      </c>
      <c r="B169" s="34" t="s">
        <v>26</v>
      </c>
      <c r="C169" s="34">
        <v>74707.5</v>
      </c>
      <c r="D169" s="34">
        <v>6454458</v>
      </c>
      <c r="E169" s="34">
        <v>4968152.9469999997</v>
      </c>
      <c r="F169" s="35">
        <v>118941.29398461539</v>
      </c>
      <c r="G169" s="10">
        <f t="array" ref="G169">INDEX(Лист2!$C$2:$C$505,MATCH(B169&amp;A169,Лист2!$B$2:$B$505&amp;Лист2!$A$2:$A$505,0))</f>
        <v>36</v>
      </c>
      <c r="H169" s="10">
        <f t="array" ref="H169">INDEX(Лист2!$D$2:$D$505,MATCH(B169&amp;A169,Лист2!$B$2:$B$505&amp;Лист2!$A$2:$A$505,0))</f>
        <v>4937</v>
      </c>
      <c r="I169" s="10">
        <f t="array" ref="I169">INDEX(Лист2!$E$2:$E$505,MATCH(B169&amp;A169,Лист2!$B$2:$B$505&amp;Лист2!$A$2:$A$505,0))</f>
        <v>4561</v>
      </c>
      <c r="J169" s="10">
        <f t="shared" si="0"/>
        <v>18</v>
      </c>
    </row>
    <row r="170" spans="1:10" ht="14.25" customHeight="1" x14ac:dyDescent="0.25">
      <c r="A170" s="30">
        <v>43953</v>
      </c>
      <c r="B170" s="31" t="s">
        <v>26</v>
      </c>
      <c r="C170" s="31">
        <v>46216.5</v>
      </c>
      <c r="D170" s="31">
        <v>4118251.5</v>
      </c>
      <c r="E170" s="31">
        <v>3133704.9279999998</v>
      </c>
      <c r="F170" s="32">
        <v>179531.89196153847</v>
      </c>
      <c r="G170" s="10">
        <f t="array" ref="G170">INDEX(Лист2!$C$2:$C$505,MATCH(B170&amp;A170,Лист2!$B$2:$B$505&amp;Лист2!$A$2:$A$505,0))</f>
        <v>36</v>
      </c>
      <c r="H170" s="10">
        <f t="array" ref="H170">INDEX(Лист2!$D$2:$D$505,MATCH(B170&amp;A170,Лист2!$B$2:$B$505&amp;Лист2!$A$2:$A$505,0))</f>
        <v>3442</v>
      </c>
      <c r="I170" s="10">
        <f t="array" ref="I170">INDEX(Лист2!$E$2:$E$505,MATCH(B170&amp;A170,Лист2!$B$2:$B$505&amp;Лист2!$A$2:$A$505,0))</f>
        <v>3147</v>
      </c>
      <c r="J170" s="10">
        <f t="shared" si="0"/>
        <v>18</v>
      </c>
    </row>
    <row r="171" spans="1:10" ht="14.25" customHeight="1" x14ac:dyDescent="0.25">
      <c r="A171" s="33">
        <v>43977</v>
      </c>
      <c r="B171" s="34" t="s">
        <v>26</v>
      </c>
      <c r="C171" s="34">
        <v>67726.5</v>
      </c>
      <c r="D171" s="34">
        <v>5864989.5</v>
      </c>
      <c r="E171" s="34">
        <v>4506085.4840000002</v>
      </c>
      <c r="F171" s="35">
        <v>167003.69436153845</v>
      </c>
      <c r="G171" s="10">
        <f t="array" ref="G171">INDEX(Лист2!$C$2:$C$505,MATCH(B171&amp;A171,Лист2!$B$2:$B$505&amp;Лист2!$A$2:$A$505,0))</f>
        <v>36</v>
      </c>
      <c r="H171" s="10">
        <f t="array" ref="H171">INDEX(Лист2!$D$2:$D$505,MATCH(B171&amp;A171,Лист2!$B$2:$B$505&amp;Лист2!$A$2:$A$505,0))</f>
        <v>4770</v>
      </c>
      <c r="I171" s="10">
        <f t="array" ref="I171">INDEX(Лист2!$E$2:$E$505,MATCH(B171&amp;A171,Лист2!$B$2:$B$505&amp;Лист2!$A$2:$A$505,0))</f>
        <v>4424</v>
      </c>
      <c r="J171" s="10">
        <f t="shared" si="0"/>
        <v>22</v>
      </c>
    </row>
    <row r="172" spans="1:10" ht="14.25" customHeight="1" x14ac:dyDescent="0.25">
      <c r="A172" s="30">
        <v>43952</v>
      </c>
      <c r="B172" s="31" t="s">
        <v>26</v>
      </c>
      <c r="C172" s="31">
        <v>82228.5</v>
      </c>
      <c r="D172" s="31">
        <v>7032225</v>
      </c>
      <c r="E172" s="31">
        <v>5546127.1919999998</v>
      </c>
      <c r="F172" s="32">
        <v>196859.98644615384</v>
      </c>
      <c r="G172" s="10">
        <f t="array" ref="G172">INDEX(Лист2!$C$2:$C$505,MATCH(B172&amp;A172,Лист2!$B$2:$B$505&amp;Лист2!$A$2:$A$505,0))</f>
        <v>36</v>
      </c>
      <c r="H172" s="10">
        <f t="array" ref="H172">INDEX(Лист2!$D$2:$D$505,MATCH(B172&amp;A172,Лист2!$B$2:$B$505&amp;Лист2!$A$2:$A$505,0))</f>
        <v>5457</v>
      </c>
      <c r="I172" s="10">
        <f t="array" ref="I172">INDEX(Лист2!$E$2:$E$505,MATCH(B172&amp;A172,Лист2!$B$2:$B$505&amp;Лист2!$A$2:$A$505,0))</f>
        <v>4916</v>
      </c>
      <c r="J172" s="10">
        <f t="shared" si="0"/>
        <v>18</v>
      </c>
    </row>
    <row r="173" spans="1:10" ht="14.25" customHeight="1" x14ac:dyDescent="0.25">
      <c r="A173" s="33">
        <v>43963</v>
      </c>
      <c r="B173" s="34" t="s">
        <v>26</v>
      </c>
      <c r="C173" s="34">
        <v>64390.5</v>
      </c>
      <c r="D173" s="34">
        <v>5523145.5</v>
      </c>
      <c r="E173" s="34">
        <v>4230689.2069999995</v>
      </c>
      <c r="F173" s="35">
        <v>183154.05167692306</v>
      </c>
      <c r="G173" s="10">
        <f t="array" ref="G173">INDEX(Лист2!$C$2:$C$505,MATCH(B173&amp;A173,Лист2!$B$2:$B$505&amp;Лист2!$A$2:$A$505,0))</f>
        <v>36</v>
      </c>
      <c r="H173" s="10">
        <f t="array" ref="H173">INDEX(Лист2!$D$2:$D$505,MATCH(B173&amp;A173,Лист2!$B$2:$B$505&amp;Лист2!$A$2:$A$505,0))</f>
        <v>4418</v>
      </c>
      <c r="I173" s="10">
        <f t="array" ref="I173">INDEX(Лист2!$E$2:$E$505,MATCH(B173&amp;A173,Лист2!$B$2:$B$505&amp;Лист2!$A$2:$A$505,0))</f>
        <v>4088</v>
      </c>
      <c r="J173" s="10">
        <f t="shared" si="0"/>
        <v>20</v>
      </c>
    </row>
    <row r="174" spans="1:10" ht="14.25" customHeight="1" x14ac:dyDescent="0.25">
      <c r="A174" s="30">
        <v>43972</v>
      </c>
      <c r="B174" s="31" t="s">
        <v>26</v>
      </c>
      <c r="C174" s="31">
        <v>73126.5</v>
      </c>
      <c r="D174" s="31">
        <v>5864085</v>
      </c>
      <c r="E174" s="31">
        <v>4847142.9859999996</v>
      </c>
      <c r="F174" s="32">
        <v>142998.2095</v>
      </c>
      <c r="G174" s="10">
        <f t="array" ref="G174">INDEX(Лист2!$C$2:$C$505,MATCH(B174&amp;A174,Лист2!$B$2:$B$505&amp;Лист2!$A$2:$A$505,0))</f>
        <v>36</v>
      </c>
      <c r="H174" s="10">
        <f t="array" ref="H174">INDEX(Лист2!$D$2:$D$505,MATCH(B174&amp;A174,Лист2!$B$2:$B$505&amp;Лист2!$A$2:$A$505,0))</f>
        <v>4816</v>
      </c>
      <c r="I174" s="10">
        <f t="array" ref="I174">INDEX(Лист2!$E$2:$E$505,MATCH(B174&amp;A174,Лист2!$B$2:$B$505&amp;Лист2!$A$2:$A$505,0))</f>
        <v>4452</v>
      </c>
      <c r="J174" s="10">
        <f t="shared" si="0"/>
        <v>21</v>
      </c>
    </row>
    <row r="175" spans="1:10" ht="14.25" customHeight="1" x14ac:dyDescent="0.25">
      <c r="A175" s="33">
        <v>43971</v>
      </c>
      <c r="B175" s="34" t="s">
        <v>26</v>
      </c>
      <c r="C175" s="34">
        <v>99631.5</v>
      </c>
      <c r="D175" s="34">
        <v>7121946</v>
      </c>
      <c r="E175" s="34">
        <v>6279205.8499999996</v>
      </c>
      <c r="F175" s="35">
        <v>279127.27602307691</v>
      </c>
      <c r="G175" s="10">
        <f t="array" ref="G175">INDEX(Лист2!$C$2:$C$505,MATCH(B175&amp;A175,Лист2!$B$2:$B$505&amp;Лист2!$A$2:$A$505,0))</f>
        <v>36</v>
      </c>
      <c r="H175" s="10">
        <f t="array" ref="H175">INDEX(Лист2!$D$2:$D$505,MATCH(B175&amp;A175,Лист2!$B$2:$B$505&amp;Лист2!$A$2:$A$505,0))</f>
        <v>5914</v>
      </c>
      <c r="I175" s="10">
        <f t="array" ref="I175">INDEX(Лист2!$E$2:$E$505,MATCH(B175&amp;A175,Лист2!$B$2:$B$505&amp;Лист2!$A$2:$A$505,0))</f>
        <v>5384</v>
      </c>
      <c r="J175" s="10">
        <f t="shared" si="0"/>
        <v>21</v>
      </c>
    </row>
    <row r="176" spans="1:10" ht="14.25" customHeight="1" x14ac:dyDescent="0.25">
      <c r="A176" s="30">
        <v>43956</v>
      </c>
      <c r="B176" s="31" t="s">
        <v>26</v>
      </c>
      <c r="C176" s="31">
        <v>66396</v>
      </c>
      <c r="D176" s="31">
        <v>5770539</v>
      </c>
      <c r="E176" s="31">
        <v>4433831.2509999992</v>
      </c>
      <c r="F176" s="32">
        <v>232587.42287692308</v>
      </c>
      <c r="G176" s="10">
        <f t="array" ref="G176">INDEX(Лист2!$C$2:$C$505,MATCH(B176&amp;A176,Лист2!$B$2:$B$505&amp;Лист2!$A$2:$A$505,0))</f>
        <v>36</v>
      </c>
      <c r="H176" s="10">
        <f t="array" ref="H176">INDEX(Лист2!$D$2:$D$505,MATCH(B176&amp;A176,Лист2!$B$2:$B$505&amp;Лист2!$A$2:$A$505,0))</f>
        <v>4575</v>
      </c>
      <c r="I176" s="10">
        <f t="array" ref="I176">INDEX(Лист2!$E$2:$E$505,MATCH(B176&amp;A176,Лист2!$B$2:$B$505&amp;Лист2!$A$2:$A$505,0))</f>
        <v>4206</v>
      </c>
      <c r="J176" s="10">
        <f t="shared" si="0"/>
        <v>19</v>
      </c>
    </row>
    <row r="177" spans="1:10" ht="14.25" customHeight="1" x14ac:dyDescent="0.25">
      <c r="A177" s="33">
        <v>43949</v>
      </c>
      <c r="B177" s="34" t="s">
        <v>26</v>
      </c>
      <c r="C177" s="34">
        <v>73147.5</v>
      </c>
      <c r="D177" s="34">
        <v>6288246</v>
      </c>
      <c r="E177" s="34">
        <v>4798265.1129999999</v>
      </c>
      <c r="F177" s="35">
        <v>123081.63515384615</v>
      </c>
      <c r="G177" s="10">
        <f t="array" ref="G177">INDEX(Лист2!$C$2:$C$505,MATCH(B177&amp;A177,Лист2!$B$2:$B$505&amp;Лист2!$A$2:$A$505,0))</f>
        <v>36</v>
      </c>
      <c r="H177" s="10">
        <f t="array" ref="H177">INDEX(Лист2!$D$2:$D$505,MATCH(B177&amp;A177,Лист2!$B$2:$B$505&amp;Лист2!$A$2:$A$505,0))</f>
        <v>4923</v>
      </c>
      <c r="I177" s="10">
        <f t="array" ref="I177">INDEX(Лист2!$E$2:$E$505,MATCH(B177&amp;A177,Лист2!$B$2:$B$505&amp;Лист2!$A$2:$A$505,0))</f>
        <v>4560</v>
      </c>
      <c r="J177" s="10">
        <f t="shared" si="0"/>
        <v>18</v>
      </c>
    </row>
    <row r="178" spans="1:10" ht="14.25" customHeight="1" x14ac:dyDescent="0.25">
      <c r="A178" s="30">
        <v>43964</v>
      </c>
      <c r="B178" s="31" t="s">
        <v>26</v>
      </c>
      <c r="C178" s="31">
        <v>73062</v>
      </c>
      <c r="D178" s="31">
        <v>6333828</v>
      </c>
      <c r="E178" s="31">
        <v>4890619.2620000001</v>
      </c>
      <c r="F178" s="32">
        <v>181964.68769230769</v>
      </c>
      <c r="G178" s="10">
        <f t="array" ref="G178">INDEX(Лист2!$C$2:$C$505,MATCH(B178&amp;A178,Лист2!$B$2:$B$505&amp;Лист2!$A$2:$A$505,0))</f>
        <v>36</v>
      </c>
      <c r="H178" s="10">
        <f t="array" ref="H178">INDEX(Лист2!$D$2:$D$505,MATCH(B178&amp;A178,Лист2!$B$2:$B$505&amp;Лист2!$A$2:$A$505,0))</f>
        <v>4967</v>
      </c>
      <c r="I178" s="10">
        <f t="array" ref="I178">INDEX(Лист2!$E$2:$E$505,MATCH(B178&amp;A178,Лист2!$B$2:$B$505&amp;Лист2!$A$2:$A$505,0))</f>
        <v>4583</v>
      </c>
      <c r="J178" s="10">
        <f t="shared" si="0"/>
        <v>20</v>
      </c>
    </row>
    <row r="179" spans="1:10" ht="14.25" customHeight="1" x14ac:dyDescent="0.25">
      <c r="A179" s="33">
        <v>43982</v>
      </c>
      <c r="B179" s="34" t="s">
        <v>25</v>
      </c>
      <c r="C179" s="34">
        <v>379663.5</v>
      </c>
      <c r="D179" s="34">
        <v>39380178</v>
      </c>
      <c r="E179" s="34">
        <v>29726473.223999996</v>
      </c>
      <c r="F179" s="35">
        <v>305744.98843076918</v>
      </c>
      <c r="G179" s="10">
        <f t="array" ref="G179">INDEX(Лист2!$C$2:$C$505,MATCH(B179&amp;A179,Лист2!$B$2:$B$505&amp;Лист2!$A$2:$A$505,0))</f>
        <v>124</v>
      </c>
      <c r="H179" s="10">
        <f t="array" ref="H179">INDEX(Лист2!$D$2:$D$505,MATCH(B179&amp;A179,Лист2!$B$2:$B$505&amp;Лист2!$A$2:$A$505,0))</f>
        <v>21392</v>
      </c>
      <c r="I179" s="10">
        <f t="array" ref="I179">INDEX(Лист2!$E$2:$E$505,MATCH(B179&amp;A179,Лист2!$B$2:$B$505&amp;Лист2!$A$2:$A$505,0))</f>
        <v>19869</v>
      </c>
      <c r="J179" s="10">
        <f t="shared" si="0"/>
        <v>22</v>
      </c>
    </row>
    <row r="180" spans="1:10" ht="14.25" customHeight="1" x14ac:dyDescent="0.25">
      <c r="A180" s="30">
        <v>43954</v>
      </c>
      <c r="B180" s="31" t="s">
        <v>26</v>
      </c>
      <c r="C180" s="31">
        <v>70581</v>
      </c>
      <c r="D180" s="31">
        <v>6221320.5</v>
      </c>
      <c r="E180" s="31">
        <v>4762185.0609999998</v>
      </c>
      <c r="F180" s="32">
        <v>172821.83076923076</v>
      </c>
      <c r="G180" s="10">
        <f t="array" ref="G180">INDEX(Лист2!$C$2:$C$505,MATCH(B180&amp;A180,Лист2!$B$2:$B$505&amp;Лист2!$A$2:$A$505,0))</f>
        <v>36</v>
      </c>
      <c r="H180" s="10">
        <f t="array" ref="H180">INDEX(Лист2!$D$2:$D$505,MATCH(B180&amp;A180,Лист2!$B$2:$B$505&amp;Лист2!$A$2:$A$505,0))</f>
        <v>4751</v>
      </c>
      <c r="I180" s="10">
        <f t="array" ref="I180">INDEX(Лист2!$E$2:$E$505,MATCH(B180&amp;A180,Лист2!$B$2:$B$505&amp;Лист2!$A$2:$A$505,0))</f>
        <v>4370</v>
      </c>
      <c r="J180" s="10">
        <f t="shared" si="0"/>
        <v>18</v>
      </c>
    </row>
    <row r="181" spans="1:10" ht="14.25" customHeight="1" x14ac:dyDescent="0.25">
      <c r="A181" s="33">
        <v>43981</v>
      </c>
      <c r="B181" s="34" t="s">
        <v>25</v>
      </c>
      <c r="C181" s="34">
        <v>453123</v>
      </c>
      <c r="D181" s="34">
        <v>46370904</v>
      </c>
      <c r="E181" s="34">
        <v>35190775.285000004</v>
      </c>
      <c r="F181" s="35">
        <v>552625.80000000005</v>
      </c>
      <c r="G181" s="10">
        <f t="array" ref="G181">INDEX(Лист2!$C$2:$C$505,MATCH(B181&amp;A181,Лист2!$B$2:$B$505&amp;Лист2!$A$2:$A$505,0))</f>
        <v>124</v>
      </c>
      <c r="H181" s="10">
        <f t="array" ref="H181">INDEX(Лист2!$D$2:$D$505,MATCH(B181&amp;A181,Лист2!$B$2:$B$505&amp;Лист2!$A$2:$A$505,0))</f>
        <v>24325</v>
      </c>
      <c r="I181" s="10">
        <f t="array" ref="I181">INDEX(Лист2!$E$2:$E$505,MATCH(B181&amp;A181,Лист2!$B$2:$B$505&amp;Лист2!$A$2:$A$505,0))</f>
        <v>22469</v>
      </c>
      <c r="J181" s="10">
        <f t="shared" si="0"/>
        <v>22</v>
      </c>
    </row>
    <row r="182" spans="1:10" ht="14.25" customHeight="1" x14ac:dyDescent="0.25">
      <c r="A182" s="30">
        <v>43957</v>
      </c>
      <c r="B182" s="31" t="s">
        <v>26</v>
      </c>
      <c r="C182" s="31">
        <v>63012</v>
      </c>
      <c r="D182" s="31">
        <v>5454121.5</v>
      </c>
      <c r="E182" s="31">
        <v>4155234.554</v>
      </c>
      <c r="F182" s="32">
        <v>234787.55649230769</v>
      </c>
      <c r="G182" s="10">
        <f t="array" ref="G182">INDEX(Лист2!$C$2:$C$505,MATCH(B182&amp;A182,Лист2!$B$2:$B$505&amp;Лист2!$A$2:$A$505,0))</f>
        <v>36</v>
      </c>
      <c r="H182" s="10">
        <f t="array" ref="H182">INDEX(Лист2!$D$2:$D$505,MATCH(B182&amp;A182,Лист2!$B$2:$B$505&amp;Лист2!$A$2:$A$505,0))</f>
        <v>4384</v>
      </c>
      <c r="I182" s="10">
        <f t="array" ref="I182">INDEX(Лист2!$E$2:$E$505,MATCH(B182&amp;A182,Лист2!$B$2:$B$505&amp;Лист2!$A$2:$A$505,0))</f>
        <v>4025</v>
      </c>
      <c r="J182" s="10">
        <f t="shared" si="0"/>
        <v>19</v>
      </c>
    </row>
    <row r="183" spans="1:10" ht="14.25" customHeight="1" x14ac:dyDescent="0.25">
      <c r="A183" s="33">
        <v>43974</v>
      </c>
      <c r="B183" s="34" t="s">
        <v>26</v>
      </c>
      <c r="C183" s="34">
        <v>89556</v>
      </c>
      <c r="D183" s="34">
        <v>7173117</v>
      </c>
      <c r="E183" s="34">
        <v>6068194.523</v>
      </c>
      <c r="F183" s="35">
        <v>139983.69019999998</v>
      </c>
      <c r="G183" s="10">
        <f t="array" ref="G183">INDEX(Лист2!$C$2:$C$505,MATCH(B183&amp;A183,Лист2!$B$2:$B$505&amp;Лист2!$A$2:$A$505,0))</f>
        <v>36</v>
      </c>
      <c r="H183" s="10">
        <f t="array" ref="H183">INDEX(Лист2!$D$2:$D$505,MATCH(B183&amp;A183,Лист2!$B$2:$B$505&amp;Лист2!$A$2:$A$505,0))</f>
        <v>5651</v>
      </c>
      <c r="I183" s="10">
        <f t="array" ref="I183">INDEX(Лист2!$E$2:$E$505,MATCH(B183&amp;A183,Лист2!$B$2:$B$505&amp;Лист2!$A$2:$A$505,0))</f>
        <v>5212</v>
      </c>
      <c r="J183" s="10">
        <f t="shared" si="0"/>
        <v>21</v>
      </c>
    </row>
    <row r="184" spans="1:10" ht="14.25" customHeight="1" x14ac:dyDescent="0.25">
      <c r="A184" s="30">
        <v>43979</v>
      </c>
      <c r="B184" s="31" t="s">
        <v>25</v>
      </c>
      <c r="C184" s="31">
        <v>364638</v>
      </c>
      <c r="D184" s="31">
        <v>37947688.5</v>
      </c>
      <c r="E184" s="31">
        <v>27829971.363000002</v>
      </c>
      <c r="F184" s="32">
        <v>628647.33076923073</v>
      </c>
      <c r="G184" s="10">
        <f t="array" ref="G184">INDEX(Лист2!$C$2:$C$505,MATCH(B184&amp;A184,Лист2!$B$2:$B$505&amp;Лист2!$A$2:$A$505,0))</f>
        <v>124</v>
      </c>
      <c r="H184" s="10">
        <f t="array" ref="H184">INDEX(Лист2!$D$2:$D$505,MATCH(B184&amp;A184,Лист2!$B$2:$B$505&amp;Лист2!$A$2:$A$505,0))</f>
        <v>20868</v>
      </c>
      <c r="I184" s="10">
        <f t="array" ref="I184">INDEX(Лист2!$E$2:$E$505,MATCH(B184&amp;A184,Лист2!$B$2:$B$505&amp;Лист2!$A$2:$A$505,0))</f>
        <v>19342</v>
      </c>
      <c r="J184" s="10">
        <f t="shared" si="0"/>
        <v>22</v>
      </c>
    </row>
    <row r="185" spans="1:10" ht="14.25" customHeight="1" x14ac:dyDescent="0.25">
      <c r="A185" s="33">
        <v>43976</v>
      </c>
      <c r="B185" s="34" t="s">
        <v>26</v>
      </c>
      <c r="C185" s="34">
        <v>66316.5</v>
      </c>
      <c r="D185" s="34">
        <v>5704650</v>
      </c>
      <c r="E185" s="34">
        <v>4375924.2359999996</v>
      </c>
      <c r="F185" s="35">
        <v>135246.95929230767</v>
      </c>
      <c r="G185" s="10">
        <f t="array" ref="G185">INDEX(Лист2!$C$2:$C$505,MATCH(B185&amp;A185,Лист2!$B$2:$B$505&amp;Лист2!$A$2:$A$505,0))</f>
        <v>36</v>
      </c>
      <c r="H185" s="10">
        <f t="array" ref="H185">INDEX(Лист2!$D$2:$D$505,MATCH(B185&amp;A185,Лист2!$B$2:$B$505&amp;Лист2!$A$2:$A$505,0))</f>
        <v>4641</v>
      </c>
      <c r="I185" s="10">
        <f t="array" ref="I185">INDEX(Лист2!$E$2:$E$505,MATCH(B185&amp;A185,Лист2!$B$2:$B$505&amp;Лист2!$A$2:$A$505,0))</f>
        <v>4274</v>
      </c>
      <c r="J185" s="10">
        <f t="shared" si="0"/>
        <v>22</v>
      </c>
    </row>
    <row r="186" spans="1:10" ht="14.25" customHeight="1" x14ac:dyDescent="0.25">
      <c r="A186" s="30">
        <v>43951</v>
      </c>
      <c r="B186" s="31" t="s">
        <v>26</v>
      </c>
      <c r="C186" s="31">
        <v>78235.5</v>
      </c>
      <c r="D186" s="31">
        <v>6819594</v>
      </c>
      <c r="E186" s="31">
        <v>5260171.5349999992</v>
      </c>
      <c r="F186" s="32">
        <v>70931.816676923074</v>
      </c>
      <c r="G186" s="10">
        <f t="array" ref="G186">INDEX(Лист2!$C$2:$C$505,MATCH(B186&amp;A186,Лист2!$B$2:$B$505&amp;Лист2!$A$2:$A$505,0))</f>
        <v>36</v>
      </c>
      <c r="H186" s="10">
        <f t="array" ref="H186">INDEX(Лист2!$D$2:$D$505,MATCH(B186&amp;A186,Лист2!$B$2:$B$505&amp;Лист2!$A$2:$A$505,0))</f>
        <v>5143</v>
      </c>
      <c r="I186" s="10">
        <f t="array" ref="I186">INDEX(Лист2!$E$2:$E$505,MATCH(B186&amp;A186,Лист2!$B$2:$B$505&amp;Лист2!$A$2:$A$505,0))</f>
        <v>4715</v>
      </c>
      <c r="J186" s="10">
        <f t="shared" si="0"/>
        <v>18</v>
      </c>
    </row>
    <row r="187" spans="1:10" ht="14.25" customHeight="1" x14ac:dyDescent="0.25">
      <c r="A187" s="33">
        <v>43961</v>
      </c>
      <c r="B187" s="34" t="s">
        <v>26</v>
      </c>
      <c r="C187" s="34">
        <v>88311</v>
      </c>
      <c r="D187" s="34">
        <v>7726069.5</v>
      </c>
      <c r="E187" s="34">
        <v>5922893.7209999999</v>
      </c>
      <c r="F187" s="35">
        <v>161614.12454615385</v>
      </c>
      <c r="G187" s="10">
        <f t="array" ref="G187">INDEX(Лист2!$C$2:$C$505,MATCH(B187&amp;A187,Лист2!$B$2:$B$505&amp;Лист2!$A$2:$A$505,0))</f>
        <v>36</v>
      </c>
      <c r="H187" s="10">
        <f t="array" ref="H187">INDEX(Лист2!$D$2:$D$505,MATCH(B187&amp;A187,Лист2!$B$2:$B$505&amp;Лист2!$A$2:$A$505,0))</f>
        <v>5746</v>
      </c>
      <c r="I187" s="10">
        <f t="array" ref="I187">INDEX(Лист2!$E$2:$E$505,MATCH(B187&amp;A187,Лист2!$B$2:$B$505&amp;Лист2!$A$2:$A$505,0))</f>
        <v>5277</v>
      </c>
      <c r="J187" s="10">
        <f t="shared" si="0"/>
        <v>19</v>
      </c>
    </row>
    <row r="188" spans="1:10" ht="14.25" customHeight="1" x14ac:dyDescent="0.25">
      <c r="A188" s="30">
        <v>43959</v>
      </c>
      <c r="B188" s="31" t="s">
        <v>26</v>
      </c>
      <c r="C188" s="31">
        <v>61804.5</v>
      </c>
      <c r="D188" s="31">
        <v>5365708.5</v>
      </c>
      <c r="E188" s="31">
        <v>4091691.3249999997</v>
      </c>
      <c r="F188" s="32">
        <v>232169.67161538458</v>
      </c>
      <c r="G188" s="10">
        <f t="array" ref="G188">INDEX(Лист2!$C$2:$C$505,MATCH(B188&amp;A188,Лист2!$B$2:$B$505&amp;Лист2!$A$2:$A$505,0))</f>
        <v>36</v>
      </c>
      <c r="H188" s="10">
        <f t="array" ref="H188">INDEX(Лист2!$D$2:$D$505,MATCH(B188&amp;A188,Лист2!$B$2:$B$505&amp;Лист2!$A$2:$A$505,0))</f>
        <v>4199</v>
      </c>
      <c r="I188" s="10">
        <f t="array" ref="I188">INDEX(Лист2!$E$2:$E$505,MATCH(B188&amp;A188,Лист2!$B$2:$B$505&amp;Лист2!$A$2:$A$505,0))</f>
        <v>3867</v>
      </c>
      <c r="J188" s="10">
        <f t="shared" si="0"/>
        <v>19</v>
      </c>
    </row>
    <row r="189" spans="1:10" ht="14.25" customHeight="1" x14ac:dyDescent="0.25">
      <c r="A189" s="33">
        <v>43958</v>
      </c>
      <c r="B189" s="34" t="s">
        <v>26</v>
      </c>
      <c r="C189" s="34">
        <v>71067</v>
      </c>
      <c r="D189" s="34">
        <v>6175837.5</v>
      </c>
      <c r="E189" s="34">
        <v>4747959.6140000001</v>
      </c>
      <c r="F189" s="35">
        <v>157793.27424615383</v>
      </c>
      <c r="G189" s="10">
        <f t="array" ref="G189">INDEX(Лист2!$C$2:$C$505,MATCH(B189&amp;A189,Лист2!$B$2:$B$505&amp;Лист2!$A$2:$A$505,0))</f>
        <v>36</v>
      </c>
      <c r="H189" s="10">
        <f t="array" ref="H189">INDEX(Лист2!$D$2:$D$505,MATCH(B189&amp;A189,Лист2!$B$2:$B$505&amp;Лист2!$A$2:$A$505,0))</f>
        <v>4826</v>
      </c>
      <c r="I189" s="10">
        <f t="array" ref="I189">INDEX(Лист2!$E$2:$E$505,MATCH(B189&amp;A189,Лист2!$B$2:$B$505&amp;Лист2!$A$2:$A$505,0))</f>
        <v>4426</v>
      </c>
      <c r="J189" s="10">
        <f t="shared" si="0"/>
        <v>19</v>
      </c>
    </row>
    <row r="190" spans="1:10" ht="14.25" customHeight="1" x14ac:dyDescent="0.25">
      <c r="A190" s="30">
        <v>43975</v>
      </c>
      <c r="B190" s="31" t="s">
        <v>26</v>
      </c>
      <c r="C190" s="31">
        <v>74649</v>
      </c>
      <c r="D190" s="31">
        <v>6098236.5</v>
      </c>
      <c r="E190" s="31">
        <v>5042435.841</v>
      </c>
      <c r="F190" s="32">
        <v>156805.83461538461</v>
      </c>
      <c r="G190" s="10">
        <f t="array" ref="G190">INDEX(Лист2!$C$2:$C$505,MATCH(B190&amp;A190,Лист2!$B$2:$B$505&amp;Лист2!$A$2:$A$505,0))</f>
        <v>36</v>
      </c>
      <c r="H190" s="10">
        <f t="array" ref="H190">INDEX(Лист2!$D$2:$D$505,MATCH(B190&amp;A190,Лист2!$B$2:$B$505&amp;Лист2!$A$2:$A$505,0))</f>
        <v>4915</v>
      </c>
      <c r="I190" s="10">
        <f t="array" ref="I190">INDEX(Лист2!$E$2:$E$505,MATCH(B190&amp;A190,Лист2!$B$2:$B$505&amp;Лист2!$A$2:$A$505,0))</f>
        <v>4562</v>
      </c>
      <c r="J190" s="10">
        <f t="shared" si="0"/>
        <v>21</v>
      </c>
    </row>
    <row r="191" spans="1:10" ht="14.25" customHeight="1" x14ac:dyDescent="0.25">
      <c r="A191" s="33">
        <v>43967</v>
      </c>
      <c r="B191" s="34" t="s">
        <v>27</v>
      </c>
      <c r="C191" s="34">
        <v>44560.5</v>
      </c>
      <c r="D191" s="34">
        <v>4025148</v>
      </c>
      <c r="E191" s="34">
        <v>3259483.304</v>
      </c>
      <c r="F191" s="35">
        <v>145385.33866923075</v>
      </c>
      <c r="G191" s="10">
        <f t="array" ref="G191">INDEX(Лист2!$C$2:$C$505,MATCH(B191&amp;A191,Лист2!$B$2:$B$505&amp;Лист2!$A$2:$A$505,0))</f>
        <v>21</v>
      </c>
      <c r="H191" s="10">
        <f t="array" ref="H191">INDEX(Лист2!$D$2:$D$505,MATCH(B191&amp;A191,Лист2!$B$2:$B$505&amp;Лист2!$A$2:$A$505,0))</f>
        <v>2427</v>
      </c>
      <c r="I191" s="10">
        <f t="array" ref="I191">INDEX(Лист2!$E$2:$E$505,MATCH(B191&amp;A191,Лист2!$B$2:$B$505&amp;Лист2!$A$2:$A$505,0))</f>
        <v>2213</v>
      </c>
      <c r="J191" s="10">
        <f t="shared" si="0"/>
        <v>20</v>
      </c>
    </row>
    <row r="192" spans="1:10" ht="14.25" customHeight="1" x14ac:dyDescent="0.25">
      <c r="A192" s="30">
        <v>43970</v>
      </c>
      <c r="B192" s="31" t="s">
        <v>27</v>
      </c>
      <c r="C192" s="31">
        <v>38250</v>
      </c>
      <c r="D192" s="31">
        <v>3552937.5</v>
      </c>
      <c r="E192" s="31">
        <v>2795344.17</v>
      </c>
      <c r="F192" s="32">
        <v>245048.26007692309</v>
      </c>
      <c r="G192" s="10">
        <f t="array" ref="G192">INDEX(Лист2!$C$2:$C$505,MATCH(B192&amp;A192,Лист2!$B$2:$B$505&amp;Лист2!$A$2:$A$505,0))</f>
        <v>21</v>
      </c>
      <c r="H192" s="10">
        <f t="array" ref="H192">INDEX(Лист2!$D$2:$D$505,MATCH(B192&amp;A192,Лист2!$B$2:$B$505&amp;Лист2!$A$2:$A$505,0))</f>
        <v>2245</v>
      </c>
      <c r="I192" s="10">
        <f t="array" ref="I192">INDEX(Лист2!$E$2:$E$505,MATCH(B192&amp;A192,Лист2!$B$2:$B$505&amp;Лист2!$A$2:$A$505,0))</f>
        <v>2053</v>
      </c>
      <c r="J192" s="10">
        <f t="shared" si="0"/>
        <v>21</v>
      </c>
    </row>
    <row r="193" spans="1:10" ht="14.25" customHeight="1" x14ac:dyDescent="0.25">
      <c r="A193" s="33">
        <v>43968</v>
      </c>
      <c r="B193" s="34" t="s">
        <v>27</v>
      </c>
      <c r="C193" s="34">
        <v>34830</v>
      </c>
      <c r="D193" s="34">
        <v>3191155.5</v>
      </c>
      <c r="E193" s="34">
        <v>2528990.5839999998</v>
      </c>
      <c r="F193" s="35">
        <v>292821.22307692311</v>
      </c>
      <c r="G193" s="10">
        <f t="array" ref="G193">INDEX(Лист2!$C$2:$C$505,MATCH(B193&amp;A193,Лист2!$B$2:$B$505&amp;Лист2!$A$2:$A$505,0))</f>
        <v>21</v>
      </c>
      <c r="H193" s="10">
        <f t="array" ref="H193">INDEX(Лист2!$D$2:$D$505,MATCH(B193&amp;A193,Лист2!$B$2:$B$505&amp;Лист2!$A$2:$A$505,0))</f>
        <v>2054</v>
      </c>
      <c r="I193" s="10">
        <f t="array" ref="I193">INDEX(Лист2!$E$2:$E$505,MATCH(B193&amp;A193,Лист2!$B$2:$B$505&amp;Лист2!$A$2:$A$505,0))</f>
        <v>1883</v>
      </c>
      <c r="J193" s="10">
        <f t="shared" si="0"/>
        <v>20</v>
      </c>
    </row>
    <row r="194" spans="1:10" ht="14.25" customHeight="1" x14ac:dyDescent="0.25">
      <c r="A194" s="30">
        <v>43960</v>
      </c>
      <c r="B194" s="31" t="s">
        <v>27</v>
      </c>
      <c r="C194" s="31">
        <v>32239.5</v>
      </c>
      <c r="D194" s="31">
        <v>3084892.5</v>
      </c>
      <c r="E194" s="31">
        <v>2384575.3629999999</v>
      </c>
      <c r="F194" s="32">
        <v>184346.05176923078</v>
      </c>
      <c r="G194" s="10">
        <f t="array" ref="G194">INDEX(Лист2!$C$2:$C$505,MATCH(B194&amp;A194,Лист2!$B$2:$B$505&amp;Лист2!$A$2:$A$505,0))</f>
        <v>21</v>
      </c>
      <c r="H194" s="10">
        <f t="array" ref="H194">INDEX(Лист2!$D$2:$D$505,MATCH(B194&amp;A194,Лист2!$B$2:$B$505&amp;Лист2!$A$2:$A$505,0))</f>
        <v>1891</v>
      </c>
      <c r="I194" s="10">
        <f t="array" ref="I194">INDEX(Лист2!$E$2:$E$505,MATCH(B194&amp;A194,Лист2!$B$2:$B$505&amp;Лист2!$A$2:$A$505,0))</f>
        <v>1709</v>
      </c>
      <c r="J194" s="10">
        <f t="shared" si="0"/>
        <v>19</v>
      </c>
    </row>
    <row r="195" spans="1:10" ht="14.25" customHeight="1" x14ac:dyDescent="0.25">
      <c r="A195" s="33">
        <v>43955</v>
      </c>
      <c r="B195" s="34" t="s">
        <v>27</v>
      </c>
      <c r="C195" s="34">
        <v>30780</v>
      </c>
      <c r="D195" s="34">
        <v>2817853.5</v>
      </c>
      <c r="E195" s="34">
        <v>2169377.2250000001</v>
      </c>
      <c r="F195" s="35">
        <v>215836.18461538458</v>
      </c>
      <c r="G195" s="10">
        <f t="array" ref="G195">INDEX(Лист2!$C$2:$C$505,MATCH(B195&amp;A195,Лист2!$B$2:$B$505&amp;Лист2!$A$2:$A$505,0))</f>
        <v>20</v>
      </c>
      <c r="H195" s="10">
        <f t="array" ref="H195">INDEX(Лист2!$D$2:$D$505,MATCH(B195&amp;A195,Лист2!$B$2:$B$505&amp;Лист2!$A$2:$A$505,0))</f>
        <v>1804</v>
      </c>
      <c r="I195" s="10">
        <f t="array" ref="I195">INDEX(Лист2!$E$2:$E$505,MATCH(B195&amp;A195,Лист2!$B$2:$B$505&amp;Лист2!$A$2:$A$505,0))</f>
        <v>1638</v>
      </c>
      <c r="J195" s="10">
        <f t="shared" si="0"/>
        <v>19</v>
      </c>
    </row>
    <row r="196" spans="1:10" ht="14.25" customHeight="1" x14ac:dyDescent="0.25">
      <c r="A196" s="30">
        <v>43950</v>
      </c>
      <c r="B196" s="31" t="s">
        <v>27</v>
      </c>
      <c r="C196" s="31">
        <v>29142</v>
      </c>
      <c r="D196" s="31">
        <v>2627595</v>
      </c>
      <c r="E196" s="31">
        <v>2033299.2799999998</v>
      </c>
      <c r="F196" s="32">
        <v>202681.39594615382</v>
      </c>
      <c r="G196" s="10">
        <f t="array" ref="G196">INDEX(Лист2!$C$2:$C$505,MATCH(B196&amp;A196,Лист2!$B$2:$B$505&amp;Лист2!$A$2:$A$505,0))</f>
        <v>19</v>
      </c>
      <c r="H196" s="10">
        <f t="array" ref="H196">INDEX(Лист2!$D$2:$D$505,MATCH(B196&amp;A196,Лист2!$B$2:$B$505&amp;Лист2!$A$2:$A$505,0))</f>
        <v>1676</v>
      </c>
      <c r="I196" s="10">
        <f t="array" ref="I196">INDEX(Лист2!$E$2:$E$505,MATCH(B196&amp;A196,Лист2!$B$2:$B$505&amp;Лист2!$A$2:$A$505,0))</f>
        <v>1516</v>
      </c>
      <c r="J196" s="10">
        <f t="shared" si="0"/>
        <v>18</v>
      </c>
    </row>
    <row r="197" spans="1:10" ht="14.25" customHeight="1" x14ac:dyDescent="0.25">
      <c r="A197" s="33">
        <v>43953</v>
      </c>
      <c r="B197" s="34" t="s">
        <v>27</v>
      </c>
      <c r="C197" s="34">
        <v>26428.5</v>
      </c>
      <c r="D197" s="34">
        <v>2470465.5</v>
      </c>
      <c r="E197" s="34">
        <v>1911613.1440000001</v>
      </c>
      <c r="F197" s="35">
        <v>187667.93086153845</v>
      </c>
      <c r="G197" s="10">
        <f t="array" ref="G197">INDEX(Лист2!$C$2:$C$505,MATCH(B197&amp;A197,Лист2!$B$2:$B$505&amp;Лист2!$A$2:$A$505,0))</f>
        <v>20</v>
      </c>
      <c r="H197" s="10">
        <f t="array" ref="H197">INDEX(Лист2!$D$2:$D$505,MATCH(B197&amp;A197,Лист2!$B$2:$B$505&amp;Лист2!$A$2:$A$505,0))</f>
        <v>1613</v>
      </c>
      <c r="I197" s="10">
        <f t="array" ref="I197">INDEX(Лист2!$E$2:$E$505,MATCH(B197&amp;A197,Лист2!$B$2:$B$505&amp;Лист2!$A$2:$A$505,0))</f>
        <v>1457</v>
      </c>
      <c r="J197" s="10">
        <f t="shared" si="0"/>
        <v>18</v>
      </c>
    </row>
    <row r="198" spans="1:10" ht="14.25" customHeight="1" x14ac:dyDescent="0.25">
      <c r="A198" s="30">
        <v>43977</v>
      </c>
      <c r="B198" s="31" t="s">
        <v>27</v>
      </c>
      <c r="C198" s="31">
        <v>40744.5</v>
      </c>
      <c r="D198" s="31">
        <v>3700311</v>
      </c>
      <c r="E198" s="31">
        <v>2861069.8419999997</v>
      </c>
      <c r="F198" s="32">
        <v>170303.62015384613</v>
      </c>
      <c r="G198" s="10">
        <f t="array" ref="G198">INDEX(Лист2!$C$2:$C$505,MATCH(B198&amp;A198,Лист2!$B$2:$B$505&amp;Лист2!$A$2:$A$505,0))</f>
        <v>21</v>
      </c>
      <c r="H198" s="10">
        <f t="array" ref="H198">INDEX(Лист2!$D$2:$D$505,MATCH(B198&amp;A198,Лист2!$B$2:$B$505&amp;Лист2!$A$2:$A$505,0))</f>
        <v>2418</v>
      </c>
      <c r="I198" s="10">
        <f t="array" ref="I198">INDEX(Лист2!$E$2:$E$505,MATCH(B198&amp;A198,Лист2!$B$2:$B$505&amp;Лист2!$A$2:$A$505,0))</f>
        <v>2215</v>
      </c>
      <c r="J198" s="10">
        <f t="shared" si="0"/>
        <v>22</v>
      </c>
    </row>
    <row r="199" spans="1:10" ht="14.25" customHeight="1" x14ac:dyDescent="0.25">
      <c r="A199" s="33">
        <v>43952</v>
      </c>
      <c r="B199" s="34" t="s">
        <v>27</v>
      </c>
      <c r="C199" s="34">
        <v>46620</v>
      </c>
      <c r="D199" s="34">
        <v>4293241.5</v>
      </c>
      <c r="E199" s="34">
        <v>3389723.9589999998</v>
      </c>
      <c r="F199" s="35">
        <v>329717.03827692306</v>
      </c>
      <c r="G199" s="10">
        <f t="array" ref="G199">INDEX(Лист2!$C$2:$C$505,MATCH(B199&amp;A199,Лист2!$B$2:$B$505&amp;Лист2!$A$2:$A$505,0))</f>
        <v>20</v>
      </c>
      <c r="H199" s="10">
        <f t="array" ref="H199">INDEX(Лист2!$D$2:$D$505,MATCH(B199&amp;A199,Лист2!$B$2:$B$505&amp;Лист2!$A$2:$A$505,0))</f>
        <v>2468</v>
      </c>
      <c r="I199" s="10">
        <f t="array" ref="I199">INDEX(Лист2!$E$2:$E$505,MATCH(B199&amp;A199,Лист2!$B$2:$B$505&amp;Лист2!$A$2:$A$505,0))</f>
        <v>2221</v>
      </c>
      <c r="J199" s="10">
        <f t="shared" si="0"/>
        <v>18</v>
      </c>
    </row>
    <row r="200" spans="1:10" ht="14.25" customHeight="1" x14ac:dyDescent="0.25">
      <c r="A200" s="30">
        <v>43963</v>
      </c>
      <c r="B200" s="31" t="s">
        <v>27</v>
      </c>
      <c r="C200" s="31">
        <v>32419.5</v>
      </c>
      <c r="D200" s="31">
        <v>3080614.5</v>
      </c>
      <c r="E200" s="31">
        <v>2363955.7909999997</v>
      </c>
      <c r="F200" s="32">
        <v>200042.36143846155</v>
      </c>
      <c r="G200" s="10">
        <f t="array" ref="G200">INDEX(Лист2!$C$2:$C$505,MATCH(B200&amp;A200,Лист2!$B$2:$B$505&amp;Лист2!$A$2:$A$505,0))</f>
        <v>21</v>
      </c>
      <c r="H200" s="10">
        <f t="array" ref="H200">INDEX(Лист2!$D$2:$D$505,MATCH(B200&amp;A200,Лист2!$B$2:$B$505&amp;Лист2!$A$2:$A$505,0))</f>
        <v>1926</v>
      </c>
      <c r="I200" s="10">
        <f t="array" ref="I200">INDEX(Лист2!$E$2:$E$505,MATCH(B200&amp;A200,Лист2!$B$2:$B$505&amp;Лист2!$A$2:$A$505,0))</f>
        <v>1745</v>
      </c>
      <c r="J200" s="10">
        <f t="shared" si="0"/>
        <v>20</v>
      </c>
    </row>
    <row r="201" spans="1:10" ht="14.25" customHeight="1" x14ac:dyDescent="0.25">
      <c r="A201" s="33">
        <v>43972</v>
      </c>
      <c r="B201" s="34" t="s">
        <v>27</v>
      </c>
      <c r="C201" s="34">
        <v>40819.5</v>
      </c>
      <c r="D201" s="34">
        <v>3810394.5</v>
      </c>
      <c r="E201" s="34">
        <v>3046897.7940000002</v>
      </c>
      <c r="F201" s="35">
        <v>144594.40769230769</v>
      </c>
      <c r="G201" s="10">
        <f t="array" ref="G201">INDEX(Лист2!$C$2:$C$505,MATCH(B201&amp;A201,Лист2!$B$2:$B$505&amp;Лист2!$A$2:$A$505,0))</f>
        <v>21</v>
      </c>
      <c r="H201" s="10">
        <f t="array" ref="H201">INDEX(Лист2!$D$2:$D$505,MATCH(B201&amp;A201,Лист2!$B$2:$B$505&amp;Лист2!$A$2:$A$505,0))</f>
        <v>2335</v>
      </c>
      <c r="I201" s="10">
        <f t="array" ref="I201">INDEX(Лист2!$E$2:$E$505,MATCH(B201&amp;A201,Лист2!$B$2:$B$505&amp;Лист2!$A$2:$A$505,0))</f>
        <v>2126</v>
      </c>
      <c r="J201" s="10">
        <f t="shared" si="0"/>
        <v>21</v>
      </c>
    </row>
    <row r="202" spans="1:10" ht="14.25" customHeight="1" x14ac:dyDescent="0.25">
      <c r="A202" s="30">
        <v>43971</v>
      </c>
      <c r="B202" s="31" t="s">
        <v>27</v>
      </c>
      <c r="C202" s="31">
        <v>41391</v>
      </c>
      <c r="D202" s="31">
        <v>3918987</v>
      </c>
      <c r="E202" s="31">
        <v>3141103.9569999999</v>
      </c>
      <c r="F202" s="32">
        <v>205451.17950769232</v>
      </c>
      <c r="G202" s="10">
        <f t="array" ref="G202">INDEX(Лист2!$C$2:$C$505,MATCH(B202&amp;A202,Лист2!$B$2:$B$505&amp;Лист2!$A$2:$A$505,0))</f>
        <v>21</v>
      </c>
      <c r="H202" s="10">
        <f t="array" ref="H202">INDEX(Лист2!$D$2:$D$505,MATCH(B202&amp;A202,Лист2!$B$2:$B$505&amp;Лист2!$A$2:$A$505,0))</f>
        <v>2410</v>
      </c>
      <c r="I202" s="10">
        <f t="array" ref="I202">INDEX(Лист2!$E$2:$E$505,MATCH(B202&amp;A202,Лист2!$B$2:$B$505&amp;Лист2!$A$2:$A$505,0))</f>
        <v>2202</v>
      </c>
      <c r="J202" s="10">
        <f t="shared" si="0"/>
        <v>21</v>
      </c>
    </row>
    <row r="203" spans="1:10" ht="14.25" customHeight="1" x14ac:dyDescent="0.25">
      <c r="A203" s="33">
        <v>43956</v>
      </c>
      <c r="B203" s="34" t="s">
        <v>27</v>
      </c>
      <c r="C203" s="34">
        <v>29482.5</v>
      </c>
      <c r="D203" s="34">
        <v>2648688</v>
      </c>
      <c r="E203" s="34">
        <v>2021918.12</v>
      </c>
      <c r="F203" s="35">
        <v>219587.1531846154</v>
      </c>
      <c r="G203" s="10">
        <f t="array" ref="G203">INDEX(Лист2!$C$2:$C$505,MATCH(B203&amp;A203,Лист2!$B$2:$B$505&amp;Лист2!$A$2:$A$505,0))</f>
        <v>20</v>
      </c>
      <c r="H203" s="10">
        <f t="array" ref="H203">INDEX(Лист2!$D$2:$D$505,MATCH(B203&amp;A203,Лист2!$B$2:$B$505&amp;Лист2!$A$2:$A$505,0))</f>
        <v>1757</v>
      </c>
      <c r="I203" s="10">
        <f t="array" ref="I203">INDEX(Лист2!$E$2:$E$505,MATCH(B203&amp;A203,Лист2!$B$2:$B$505&amp;Лист2!$A$2:$A$505,0))</f>
        <v>1596</v>
      </c>
      <c r="J203" s="10">
        <f t="shared" si="0"/>
        <v>19</v>
      </c>
    </row>
    <row r="204" spans="1:10" ht="14.25" customHeight="1" x14ac:dyDescent="0.25">
      <c r="A204" s="30">
        <v>43949</v>
      </c>
      <c r="B204" s="31" t="s">
        <v>27</v>
      </c>
      <c r="C204" s="31">
        <v>32181</v>
      </c>
      <c r="D204" s="31">
        <v>2863600.5</v>
      </c>
      <c r="E204" s="31">
        <v>2246478.6170000001</v>
      </c>
      <c r="F204" s="32">
        <v>140503.93076923076</v>
      </c>
      <c r="G204" s="10">
        <f t="array" ref="G204">INDEX(Лист2!$C$2:$C$505,MATCH(B204&amp;A204,Лист2!$B$2:$B$505&amp;Лист2!$A$2:$A$505,0))</f>
        <v>19</v>
      </c>
      <c r="H204" s="10">
        <f t="array" ref="H204">INDEX(Лист2!$D$2:$D$505,MATCH(B204&amp;A204,Лист2!$B$2:$B$505&amp;Лист2!$A$2:$A$505,0))</f>
        <v>1846</v>
      </c>
      <c r="I204" s="10">
        <f t="array" ref="I204">INDEX(Лист2!$E$2:$E$505,MATCH(B204&amp;A204,Лист2!$B$2:$B$505&amp;Лист2!$A$2:$A$505,0))</f>
        <v>1681</v>
      </c>
      <c r="J204" s="10">
        <f t="shared" si="0"/>
        <v>18</v>
      </c>
    </row>
    <row r="205" spans="1:10" ht="14.25" customHeight="1" x14ac:dyDescent="0.25">
      <c r="A205" s="33">
        <v>43964</v>
      </c>
      <c r="B205" s="34" t="s">
        <v>27</v>
      </c>
      <c r="C205" s="34">
        <v>35535</v>
      </c>
      <c r="D205" s="34">
        <v>3288069</v>
      </c>
      <c r="E205" s="34">
        <v>2580984.0299999998</v>
      </c>
      <c r="F205" s="35">
        <v>208081.82515384615</v>
      </c>
      <c r="G205" s="10">
        <f t="array" ref="G205">INDEX(Лист2!$C$2:$C$505,MATCH(B205&amp;A205,Лист2!$B$2:$B$505&amp;Лист2!$A$2:$A$505,0))</f>
        <v>21</v>
      </c>
      <c r="H205" s="10">
        <f t="array" ref="H205">INDEX(Лист2!$D$2:$D$505,MATCH(B205&amp;A205,Лист2!$B$2:$B$505&amp;Лист2!$A$2:$A$505,0))</f>
        <v>2061</v>
      </c>
      <c r="I205" s="10">
        <f t="array" ref="I205">INDEX(Лист2!$E$2:$E$505,MATCH(B205&amp;A205,Лист2!$B$2:$B$505&amp;Лист2!$A$2:$A$505,0))</f>
        <v>1876</v>
      </c>
      <c r="J205" s="10">
        <f t="shared" si="0"/>
        <v>20</v>
      </c>
    </row>
    <row r="206" spans="1:10" ht="14.25" customHeight="1" x14ac:dyDescent="0.25">
      <c r="A206" s="30">
        <v>43982</v>
      </c>
      <c r="B206" s="31" t="s">
        <v>26</v>
      </c>
      <c r="C206" s="31">
        <v>76234.5</v>
      </c>
      <c r="D206" s="31">
        <v>6500848.5</v>
      </c>
      <c r="E206" s="31">
        <v>5172874.4439999992</v>
      </c>
      <c r="F206" s="32">
        <v>60556.251538461533</v>
      </c>
      <c r="G206" s="10">
        <f t="array" ref="G206">INDEX(Лист2!$C$2:$C$505,MATCH(B206&amp;A206,Лист2!$B$2:$B$505&amp;Лист2!$A$2:$A$505,0))</f>
        <v>37</v>
      </c>
      <c r="H206" s="10">
        <f t="array" ref="H206">INDEX(Лист2!$D$2:$D$505,MATCH(B206&amp;A206,Лист2!$B$2:$B$505&amp;Лист2!$A$2:$A$505,0))</f>
        <v>5215</v>
      </c>
      <c r="I206" s="10">
        <f t="array" ref="I206">INDEX(Лист2!$E$2:$E$505,MATCH(B206&amp;A206,Лист2!$B$2:$B$505&amp;Лист2!$A$2:$A$505,0))</f>
        <v>4848</v>
      </c>
      <c r="J206" s="10">
        <f t="shared" si="0"/>
        <v>22</v>
      </c>
    </row>
    <row r="207" spans="1:10" ht="14.25" customHeight="1" x14ac:dyDescent="0.25">
      <c r="A207" s="33">
        <v>43954</v>
      </c>
      <c r="B207" s="34" t="s">
        <v>27</v>
      </c>
      <c r="C207" s="34">
        <v>29935.5</v>
      </c>
      <c r="D207" s="34">
        <v>2720002.5</v>
      </c>
      <c r="E207" s="34">
        <v>2102974.0010000002</v>
      </c>
      <c r="F207" s="35">
        <v>175338.6411076923</v>
      </c>
      <c r="G207" s="10">
        <f t="array" ref="G207">INDEX(Лист2!$C$2:$C$505,MATCH(B207&amp;A207,Лист2!$B$2:$B$505&amp;Лист2!$A$2:$A$505,0))</f>
        <v>20</v>
      </c>
      <c r="H207" s="10">
        <f t="array" ref="H207">INDEX(Лист2!$D$2:$D$505,MATCH(B207&amp;A207,Лист2!$B$2:$B$505&amp;Лист2!$A$2:$A$505,0))</f>
        <v>1716</v>
      </c>
      <c r="I207" s="10">
        <f t="array" ref="I207">INDEX(Лист2!$E$2:$E$505,MATCH(B207&amp;A207,Лист2!$B$2:$B$505&amp;Лист2!$A$2:$A$505,0))</f>
        <v>1561</v>
      </c>
      <c r="J207" s="10">
        <f t="shared" si="0"/>
        <v>18</v>
      </c>
    </row>
    <row r="208" spans="1:10" ht="14.25" customHeight="1" x14ac:dyDescent="0.25">
      <c r="A208" s="30">
        <v>43981</v>
      </c>
      <c r="B208" s="31" t="s">
        <v>26</v>
      </c>
      <c r="C208" s="31">
        <v>106926</v>
      </c>
      <c r="D208" s="31">
        <v>9098386.5</v>
      </c>
      <c r="E208" s="31">
        <v>7354572.0109999999</v>
      </c>
      <c r="F208" s="32">
        <v>193869.59292307691</v>
      </c>
      <c r="G208" s="10">
        <f t="array" ref="G208">INDEX(Лист2!$C$2:$C$505,MATCH(B208&amp;A208,Лист2!$B$2:$B$505&amp;Лист2!$A$2:$A$505,0))</f>
        <v>37</v>
      </c>
      <c r="H208" s="10">
        <f t="array" ref="H208">INDEX(Лист2!$D$2:$D$505,MATCH(B208&amp;A208,Лист2!$B$2:$B$505&amp;Лист2!$A$2:$A$505,0))</f>
        <v>6645</v>
      </c>
      <c r="I208" s="10">
        <f t="array" ref="I208">INDEX(Лист2!$E$2:$E$505,MATCH(B208&amp;A208,Лист2!$B$2:$B$505&amp;Лист2!$A$2:$A$505,0))</f>
        <v>6122</v>
      </c>
      <c r="J208" s="10">
        <f t="shared" si="0"/>
        <v>22</v>
      </c>
    </row>
    <row r="209" spans="1:10" ht="14.25" customHeight="1" x14ac:dyDescent="0.25">
      <c r="A209" s="33">
        <v>43957</v>
      </c>
      <c r="B209" s="34" t="s">
        <v>27</v>
      </c>
      <c r="C209" s="34">
        <v>30342</v>
      </c>
      <c r="D209" s="34">
        <v>2738127</v>
      </c>
      <c r="E209" s="34">
        <v>2094375.01</v>
      </c>
      <c r="F209" s="35">
        <v>174068.47879999998</v>
      </c>
      <c r="G209" s="10">
        <f t="array" ref="G209">INDEX(Лист2!$C$2:$C$505,MATCH(B209&amp;A209,Лист2!$B$2:$B$505&amp;Лист2!$A$2:$A$505,0))</f>
        <v>20</v>
      </c>
      <c r="H209" s="10">
        <f t="array" ref="H209">INDEX(Лист2!$D$2:$D$505,MATCH(B209&amp;A209,Лист2!$B$2:$B$505&amp;Лист2!$A$2:$A$505,0))</f>
        <v>1747</v>
      </c>
      <c r="I209" s="10">
        <f t="array" ref="I209">INDEX(Лист2!$E$2:$E$505,MATCH(B209&amp;A209,Лист2!$B$2:$B$505&amp;Лист2!$A$2:$A$505,0))</f>
        <v>1570</v>
      </c>
      <c r="J209" s="10">
        <f t="shared" si="0"/>
        <v>19</v>
      </c>
    </row>
    <row r="210" spans="1:10" ht="14.25" customHeight="1" x14ac:dyDescent="0.25">
      <c r="A210" s="30">
        <v>43974</v>
      </c>
      <c r="B210" s="31" t="s">
        <v>27</v>
      </c>
      <c r="C210" s="31">
        <v>42999</v>
      </c>
      <c r="D210" s="31">
        <v>3883215</v>
      </c>
      <c r="E210" s="31">
        <v>3151914.3419999997</v>
      </c>
      <c r="F210" s="32">
        <v>162279.9956153846</v>
      </c>
      <c r="G210" s="10">
        <f t="array" ref="G210">INDEX(Лист2!$C$2:$C$505,MATCH(B210&amp;A210,Лист2!$B$2:$B$505&amp;Лист2!$A$2:$A$505,0))</f>
        <v>21</v>
      </c>
      <c r="H210" s="10">
        <f t="array" ref="H210">INDEX(Лист2!$D$2:$D$505,MATCH(B210&amp;A210,Лист2!$B$2:$B$505&amp;Лист2!$A$2:$A$505,0))</f>
        <v>2460</v>
      </c>
      <c r="I210" s="10">
        <f t="array" ref="I210">INDEX(Лист2!$E$2:$E$505,MATCH(B210&amp;A210,Лист2!$B$2:$B$505&amp;Лист2!$A$2:$A$505,0))</f>
        <v>2226</v>
      </c>
      <c r="J210" s="10">
        <f t="shared" si="0"/>
        <v>21</v>
      </c>
    </row>
    <row r="211" spans="1:10" ht="14.25" customHeight="1" x14ac:dyDescent="0.25">
      <c r="A211" s="33">
        <v>43979</v>
      </c>
      <c r="B211" s="34" t="s">
        <v>26</v>
      </c>
      <c r="C211" s="34">
        <v>69945</v>
      </c>
      <c r="D211" s="34">
        <v>6101931</v>
      </c>
      <c r="E211" s="34">
        <v>4743581.9779999992</v>
      </c>
      <c r="F211" s="35">
        <v>226018.55243846151</v>
      </c>
      <c r="G211" s="10">
        <f t="array" ref="G211">INDEX(Лист2!$C$2:$C$505,MATCH(B211&amp;A211,Лист2!$B$2:$B$505&amp;Лист2!$A$2:$A$505,0))</f>
        <v>37</v>
      </c>
      <c r="H211" s="10">
        <f t="array" ref="H211">INDEX(Лист2!$D$2:$D$505,MATCH(B211&amp;A211,Лист2!$B$2:$B$505&amp;Лист2!$A$2:$A$505,0))</f>
        <v>4840</v>
      </c>
      <c r="I211" s="10">
        <f t="array" ref="I211">INDEX(Лист2!$E$2:$E$505,MATCH(B211&amp;A211,Лист2!$B$2:$B$505&amp;Лист2!$A$2:$A$505,0))</f>
        <v>4475</v>
      </c>
      <c r="J211" s="10">
        <f t="shared" si="0"/>
        <v>22</v>
      </c>
    </row>
    <row r="212" spans="1:10" ht="14.25" customHeight="1" x14ac:dyDescent="0.25">
      <c r="A212" s="30">
        <v>43976</v>
      </c>
      <c r="B212" s="31" t="s">
        <v>27</v>
      </c>
      <c r="C212" s="31">
        <v>38740.5</v>
      </c>
      <c r="D212" s="31">
        <v>3561655.5</v>
      </c>
      <c r="E212" s="31">
        <v>2769041.2770000002</v>
      </c>
      <c r="F212" s="32">
        <v>180495.52483076922</v>
      </c>
      <c r="G212" s="10">
        <f t="array" ref="G212">INDEX(Лист2!$C$2:$C$505,MATCH(B212&amp;A212,Лист2!$B$2:$B$505&amp;Лист2!$A$2:$A$505,0))</f>
        <v>21</v>
      </c>
      <c r="H212" s="10">
        <f t="array" ref="H212">INDEX(Лист2!$D$2:$D$505,MATCH(B212&amp;A212,Лист2!$B$2:$B$505&amp;Лист2!$A$2:$A$505,0))</f>
        <v>2330</v>
      </c>
      <c r="I212" s="10">
        <f t="array" ref="I212">INDEX(Лист2!$E$2:$E$505,MATCH(B212&amp;A212,Лист2!$B$2:$B$505&amp;Лист2!$A$2:$A$505,0))</f>
        <v>2142</v>
      </c>
      <c r="J212" s="10">
        <f t="shared" si="0"/>
        <v>22</v>
      </c>
    </row>
    <row r="213" spans="1:10" ht="14.25" customHeight="1" x14ac:dyDescent="0.25">
      <c r="A213" s="33">
        <v>43951</v>
      </c>
      <c r="B213" s="34" t="s">
        <v>27</v>
      </c>
      <c r="C213" s="34">
        <v>31231.5</v>
      </c>
      <c r="D213" s="34">
        <v>2853310.5</v>
      </c>
      <c r="E213" s="34">
        <v>2211817.6569999997</v>
      </c>
      <c r="F213" s="35">
        <v>63441.684615384613</v>
      </c>
      <c r="G213" s="10">
        <f t="array" ref="G213">INDEX(Лист2!$C$2:$C$505,MATCH(B213&amp;A213,Лист2!$B$2:$B$505&amp;Лист2!$A$2:$A$505,0))</f>
        <v>20</v>
      </c>
      <c r="H213" s="10">
        <f t="array" ref="H213">INDEX(Лист2!$D$2:$D$505,MATCH(B213&amp;A213,Лист2!$B$2:$B$505&amp;Лист2!$A$2:$A$505,0))</f>
        <v>1756</v>
      </c>
      <c r="I213" s="10">
        <f t="array" ref="I213">INDEX(Лист2!$E$2:$E$505,MATCH(B213&amp;A213,Лист2!$B$2:$B$505&amp;Лист2!$A$2:$A$505,0))</f>
        <v>1586</v>
      </c>
      <c r="J213" s="10">
        <f t="shared" si="0"/>
        <v>18</v>
      </c>
    </row>
    <row r="214" spans="1:10" ht="14.25" customHeight="1" x14ac:dyDescent="0.25">
      <c r="A214" s="30">
        <v>43961</v>
      </c>
      <c r="B214" s="31" t="s">
        <v>27</v>
      </c>
      <c r="C214" s="31">
        <v>37489.5</v>
      </c>
      <c r="D214" s="31">
        <v>3549097.5</v>
      </c>
      <c r="E214" s="31">
        <v>2745646.9479999999</v>
      </c>
      <c r="F214" s="32">
        <v>258287.05384615384</v>
      </c>
      <c r="G214" s="10">
        <f t="array" ref="G214">INDEX(Лист2!$C$2:$C$505,MATCH(B214&amp;A214,Лист2!$B$2:$B$505&amp;Лист2!$A$2:$A$505,0))</f>
        <v>21</v>
      </c>
      <c r="H214" s="10">
        <f t="array" ref="H214">INDEX(Лист2!$D$2:$D$505,MATCH(B214&amp;A214,Лист2!$B$2:$B$505&amp;Лист2!$A$2:$A$505,0))</f>
        <v>2120</v>
      </c>
      <c r="I214" s="10">
        <f t="array" ref="I214">INDEX(Лист2!$E$2:$E$505,MATCH(B214&amp;A214,Лист2!$B$2:$B$505&amp;Лист2!$A$2:$A$505,0))</f>
        <v>1921</v>
      </c>
      <c r="J214" s="10">
        <f t="shared" si="0"/>
        <v>19</v>
      </c>
    </row>
    <row r="215" spans="1:10" ht="14.25" customHeight="1" x14ac:dyDescent="0.25">
      <c r="A215" s="33">
        <v>43959</v>
      </c>
      <c r="B215" s="34" t="s">
        <v>27</v>
      </c>
      <c r="C215" s="34">
        <v>34399.5</v>
      </c>
      <c r="D215" s="34">
        <v>3201358.5</v>
      </c>
      <c r="E215" s="34">
        <v>2481896.3339999998</v>
      </c>
      <c r="F215" s="35">
        <v>156377.12456923077</v>
      </c>
      <c r="G215" s="10">
        <f t="array" ref="G215">INDEX(Лист2!$C$2:$C$505,MATCH(B215&amp;A215,Лист2!$B$2:$B$505&amp;Лист2!$A$2:$A$505,0))</f>
        <v>21</v>
      </c>
      <c r="H215" s="10">
        <f t="array" ref="H215">INDEX(Лист2!$D$2:$D$505,MATCH(B215&amp;A215,Лист2!$B$2:$B$505&amp;Лист2!$A$2:$A$505,0))</f>
        <v>1957</v>
      </c>
      <c r="I215" s="10">
        <f t="array" ref="I215">INDEX(Лист2!$E$2:$E$505,MATCH(B215&amp;A215,Лист2!$B$2:$B$505&amp;Лист2!$A$2:$A$505,0))</f>
        <v>1755</v>
      </c>
      <c r="J215" s="10">
        <f t="shared" si="0"/>
        <v>19</v>
      </c>
    </row>
    <row r="216" spans="1:10" ht="14.25" customHeight="1" x14ac:dyDescent="0.25">
      <c r="A216" s="30">
        <v>43958</v>
      </c>
      <c r="B216" s="31" t="s">
        <v>27</v>
      </c>
      <c r="C216" s="31">
        <v>32851.5</v>
      </c>
      <c r="D216" s="31">
        <v>2934504</v>
      </c>
      <c r="E216" s="31">
        <v>2253872.1379999998</v>
      </c>
      <c r="F216" s="32">
        <v>160756.50769230767</v>
      </c>
      <c r="G216" s="10">
        <f t="array" ref="G216">INDEX(Лист2!$C$2:$C$505,MATCH(B216&amp;A216,Лист2!$B$2:$B$505&amp;Лист2!$A$2:$A$505,0))</f>
        <v>21</v>
      </c>
      <c r="H216" s="10">
        <f t="array" ref="H216">INDEX(Лист2!$D$2:$D$505,MATCH(B216&amp;A216,Лист2!$B$2:$B$505&amp;Лист2!$A$2:$A$505,0))</f>
        <v>1879</v>
      </c>
      <c r="I216" s="10">
        <f t="array" ref="I216">INDEX(Лист2!$E$2:$E$505,MATCH(B216&amp;A216,Лист2!$B$2:$B$505&amp;Лист2!$A$2:$A$505,0))</f>
        <v>1695</v>
      </c>
      <c r="J216" s="10">
        <f t="shared" si="0"/>
        <v>19</v>
      </c>
    </row>
    <row r="217" spans="1:10" ht="14.25" customHeight="1" x14ac:dyDescent="0.25">
      <c r="A217" s="33">
        <v>43975</v>
      </c>
      <c r="B217" s="34" t="s">
        <v>27</v>
      </c>
      <c r="C217" s="34">
        <v>38194.5</v>
      </c>
      <c r="D217" s="34">
        <v>3449302.5</v>
      </c>
      <c r="E217" s="34">
        <v>2798056.2479999997</v>
      </c>
      <c r="F217" s="35">
        <v>174707.83838461537</v>
      </c>
      <c r="G217" s="10">
        <f t="array" ref="G217">INDEX(Лист2!$C$2:$C$505,MATCH(B217&amp;A217,Лист2!$B$2:$B$505&amp;Лист2!$A$2:$A$505,0))</f>
        <v>21</v>
      </c>
      <c r="H217" s="10">
        <f t="array" ref="H217">INDEX(Лист2!$D$2:$D$505,MATCH(B217&amp;A217,Лист2!$B$2:$B$505&amp;Лист2!$A$2:$A$505,0))</f>
        <v>2254</v>
      </c>
      <c r="I217" s="10">
        <f t="array" ref="I217">INDEX(Лист2!$E$2:$E$505,MATCH(B217&amp;A217,Лист2!$B$2:$B$505&amp;Лист2!$A$2:$A$505,0))</f>
        <v>2061</v>
      </c>
      <c r="J217" s="10">
        <f t="shared" si="0"/>
        <v>21</v>
      </c>
    </row>
    <row r="218" spans="1:10" ht="14.25" customHeight="1" x14ac:dyDescent="0.25">
      <c r="A218" s="30">
        <v>43982</v>
      </c>
      <c r="B218" s="31" t="s">
        <v>27</v>
      </c>
      <c r="C218" s="31">
        <v>42423</v>
      </c>
      <c r="D218" s="31">
        <v>3994153.5</v>
      </c>
      <c r="E218" s="31">
        <v>3105853.9129999997</v>
      </c>
      <c r="F218" s="32">
        <v>53605.712153846151</v>
      </c>
      <c r="G218" s="10">
        <f t="array" ref="G218">INDEX(Лист2!$C$2:$C$505,MATCH(B218&amp;A218,Лист2!$B$2:$B$505&amp;Лист2!$A$2:$A$505,0))</f>
        <v>23</v>
      </c>
      <c r="H218" s="10">
        <f t="array" ref="H218">INDEX(Лист2!$D$2:$D$505,MATCH(B218&amp;A218,Лист2!$B$2:$B$505&amp;Лист2!$A$2:$A$505,0))</f>
        <v>2522</v>
      </c>
      <c r="I218" s="10">
        <f t="array" ref="I218">INDEX(Лист2!$E$2:$E$505,MATCH(B218&amp;A218,Лист2!$B$2:$B$505&amp;Лист2!$A$2:$A$505,0))</f>
        <v>2295</v>
      </c>
      <c r="J218" s="10">
        <f t="shared" si="0"/>
        <v>22</v>
      </c>
    </row>
    <row r="219" spans="1:10" ht="14.25" customHeight="1" x14ac:dyDescent="0.25">
      <c r="A219" s="33">
        <v>43981</v>
      </c>
      <c r="B219" s="34" t="s">
        <v>27</v>
      </c>
      <c r="C219" s="34">
        <v>48286.5</v>
      </c>
      <c r="D219" s="34">
        <v>4456441.5</v>
      </c>
      <c r="E219" s="34">
        <v>3473157.5449999999</v>
      </c>
      <c r="F219" s="35">
        <v>205639.55141538463</v>
      </c>
      <c r="G219" s="10">
        <f t="array" ref="G219">INDEX(Лист2!$C$2:$C$505,MATCH(B219&amp;A219,Лист2!$B$2:$B$505&amp;Лист2!$A$2:$A$505,0))</f>
        <v>22</v>
      </c>
      <c r="H219" s="10">
        <f t="array" ref="H219">INDEX(Лист2!$D$2:$D$505,MATCH(B219&amp;A219,Лист2!$B$2:$B$505&amp;Лист2!$A$2:$A$505,0))</f>
        <v>2793</v>
      </c>
      <c r="I219" s="10">
        <f t="array" ref="I219">INDEX(Лист2!$E$2:$E$505,MATCH(B219&amp;A219,Лист2!$B$2:$B$505&amp;Лист2!$A$2:$A$505,0))</f>
        <v>2539</v>
      </c>
      <c r="J219" s="10">
        <f t="shared" si="0"/>
        <v>22</v>
      </c>
    </row>
    <row r="220" spans="1:10" ht="14.25" customHeight="1" x14ac:dyDescent="0.25">
      <c r="A220" s="30">
        <v>43979</v>
      </c>
      <c r="B220" s="31" t="s">
        <v>27</v>
      </c>
      <c r="C220" s="31">
        <v>41442</v>
      </c>
      <c r="D220" s="31">
        <v>3893680.5</v>
      </c>
      <c r="E220" s="31">
        <v>3004872.3489999999</v>
      </c>
      <c r="F220" s="32">
        <v>190911.88401538462</v>
      </c>
      <c r="G220" s="10">
        <f t="array" ref="G220">INDEX(Лист2!$C$2:$C$505,MATCH(B220&amp;A220,Лист2!$B$2:$B$505&amp;Лист2!$A$2:$A$505,0))</f>
        <v>22</v>
      </c>
      <c r="H220" s="10">
        <f t="array" ref="H220">INDEX(Лист2!$D$2:$D$505,MATCH(B220&amp;A220,Лист2!$B$2:$B$505&amp;Лист2!$A$2:$A$505,0))</f>
        <v>2454</v>
      </c>
      <c r="I220" s="10">
        <f t="array" ref="I220">INDEX(Лист2!$E$2:$E$505,MATCH(B220&amp;A220,Лист2!$B$2:$B$505&amp;Лист2!$A$2:$A$505,0))</f>
        <v>2239</v>
      </c>
      <c r="J220" s="10">
        <f t="shared" si="0"/>
        <v>22</v>
      </c>
    </row>
    <row r="221" spans="1:10" ht="14.25" customHeight="1" x14ac:dyDescent="0.25">
      <c r="A221" s="33">
        <v>43967</v>
      </c>
      <c r="B221" s="34" t="s">
        <v>28</v>
      </c>
      <c r="C221" s="34">
        <v>18600</v>
      </c>
      <c r="D221" s="34">
        <v>1601425.5</v>
      </c>
      <c r="E221" s="34">
        <v>1268422.666</v>
      </c>
      <c r="F221" s="35">
        <v>189642.93076923076</v>
      </c>
      <c r="G221" s="10">
        <f t="array" ref="G221">INDEX(Лист2!$C$2:$C$505,MATCH(B221&amp;A221,Лист2!$B$2:$B$505&amp;Лист2!$A$2:$A$505,0))</f>
        <v>15</v>
      </c>
      <c r="H221" s="10">
        <f t="array" ref="H221">INDEX(Лист2!$D$2:$D$505,MATCH(B221&amp;A221,Лист2!$B$2:$B$505&amp;Лист2!$A$2:$A$505,0))</f>
        <v>1111</v>
      </c>
      <c r="I221" s="10">
        <f t="array" ref="I221">INDEX(Лист2!$E$2:$E$505,MATCH(B221&amp;A221,Лист2!$B$2:$B$505&amp;Лист2!$A$2:$A$505,0))</f>
        <v>992</v>
      </c>
      <c r="J221" s="10">
        <f t="shared" si="0"/>
        <v>20</v>
      </c>
    </row>
    <row r="222" spans="1:10" ht="14.25" customHeight="1" x14ac:dyDescent="0.25">
      <c r="A222" s="30">
        <v>43970</v>
      </c>
      <c r="B222" s="31" t="s">
        <v>28</v>
      </c>
      <c r="C222" s="31">
        <v>16638</v>
      </c>
      <c r="D222" s="31">
        <v>1364847</v>
      </c>
      <c r="E222" s="31">
        <v>1137103.412</v>
      </c>
      <c r="F222" s="32">
        <v>258642.5153846154</v>
      </c>
      <c r="G222" s="10">
        <f t="array" ref="G222">INDEX(Лист2!$C$2:$C$505,MATCH(B222&amp;A222,Лист2!$B$2:$B$505&amp;Лист2!$A$2:$A$505,0))</f>
        <v>16</v>
      </c>
      <c r="H222" s="10">
        <f t="array" ref="H222">INDEX(Лист2!$D$2:$D$505,MATCH(B222&amp;A222,Лист2!$B$2:$B$505&amp;Лист2!$A$2:$A$505,0))</f>
        <v>1012</v>
      </c>
      <c r="I222" s="10">
        <f t="array" ref="I222">INDEX(Лист2!$E$2:$E$505,MATCH(B222&amp;A222,Лист2!$B$2:$B$505&amp;Лист2!$A$2:$A$505,0))</f>
        <v>900</v>
      </c>
      <c r="J222" s="10">
        <f t="shared" si="0"/>
        <v>21</v>
      </c>
    </row>
    <row r="223" spans="1:10" ht="14.25" customHeight="1" x14ac:dyDescent="0.25">
      <c r="A223" s="33">
        <v>43968</v>
      </c>
      <c r="B223" s="34" t="s">
        <v>28</v>
      </c>
      <c r="C223" s="34">
        <v>15609</v>
      </c>
      <c r="D223" s="34">
        <v>1377577.5</v>
      </c>
      <c r="E223" s="34">
        <v>1086345.0159999998</v>
      </c>
      <c r="F223" s="35">
        <v>224718.40769230769</v>
      </c>
      <c r="G223" s="10">
        <f t="array" ref="G223">INDEX(Лист2!$C$2:$C$505,MATCH(B223&amp;A223,Лист2!$B$2:$B$505&amp;Лист2!$A$2:$A$505,0))</f>
        <v>15</v>
      </c>
      <c r="H223" s="10">
        <f t="array" ref="H223">INDEX(Лист2!$D$2:$D$505,MATCH(B223&amp;A223,Лист2!$B$2:$B$505&amp;Лист2!$A$2:$A$505,0))</f>
        <v>971</v>
      </c>
      <c r="I223" s="10">
        <f t="array" ref="I223">INDEX(Лист2!$E$2:$E$505,MATCH(B223&amp;A223,Лист2!$B$2:$B$505&amp;Лист2!$A$2:$A$505,0))</f>
        <v>856</v>
      </c>
      <c r="J223" s="10">
        <f t="shared" si="0"/>
        <v>20</v>
      </c>
    </row>
    <row r="224" spans="1:10" ht="14.25" customHeight="1" x14ac:dyDescent="0.25">
      <c r="A224" s="30">
        <v>43960</v>
      </c>
      <c r="B224" s="31" t="s">
        <v>28</v>
      </c>
      <c r="C224" s="31">
        <v>13948.5</v>
      </c>
      <c r="D224" s="31">
        <v>1222932</v>
      </c>
      <c r="E224" s="31">
        <v>974409.1449999999</v>
      </c>
      <c r="F224" s="32">
        <v>299208.26923076925</v>
      </c>
      <c r="G224" s="10">
        <f t="array" ref="G224">INDEX(Лист2!$C$2:$C$505,MATCH(B224&amp;A224,Лист2!$B$2:$B$505&amp;Лист2!$A$2:$A$505,0))</f>
        <v>15</v>
      </c>
      <c r="H224" s="10">
        <f t="array" ref="H224">INDEX(Лист2!$D$2:$D$505,MATCH(B224&amp;A224,Лист2!$B$2:$B$505&amp;Лист2!$A$2:$A$505,0))</f>
        <v>849</v>
      </c>
      <c r="I224" s="10">
        <f t="array" ref="I224">INDEX(Лист2!$E$2:$E$505,MATCH(B224&amp;A224,Лист2!$B$2:$B$505&amp;Лист2!$A$2:$A$505,0))</f>
        <v>740</v>
      </c>
      <c r="J224" s="10">
        <f t="shared" si="0"/>
        <v>19</v>
      </c>
    </row>
    <row r="225" spans="1:10" ht="14.25" customHeight="1" x14ac:dyDescent="0.25">
      <c r="A225" s="33">
        <v>43955</v>
      </c>
      <c r="B225" s="34" t="s">
        <v>28</v>
      </c>
      <c r="C225" s="34">
        <v>12301.5</v>
      </c>
      <c r="D225" s="34">
        <v>1085211</v>
      </c>
      <c r="E225" s="34">
        <v>874153.34499999997</v>
      </c>
      <c r="F225" s="35">
        <v>243709.48269230771</v>
      </c>
      <c r="G225" s="10">
        <f t="array" ref="G225">INDEX(Лист2!$C$2:$C$505,MATCH(B225&amp;A225,Лист2!$B$2:$B$505&amp;Лист2!$A$2:$A$505,0))</f>
        <v>15</v>
      </c>
      <c r="H225" s="10">
        <f t="array" ref="H225">INDEX(Лист2!$D$2:$D$505,MATCH(B225&amp;A225,Лист2!$B$2:$B$505&amp;Лист2!$A$2:$A$505,0))</f>
        <v>750</v>
      </c>
      <c r="I225" s="10">
        <f t="array" ref="I225">INDEX(Лист2!$E$2:$E$505,MATCH(B225&amp;A225,Лист2!$B$2:$B$505&amp;Лист2!$A$2:$A$505,0))</f>
        <v>647</v>
      </c>
      <c r="J225" s="10">
        <f t="shared" si="0"/>
        <v>19</v>
      </c>
    </row>
    <row r="226" spans="1:10" ht="14.25" customHeight="1" x14ac:dyDescent="0.25">
      <c r="A226" s="30">
        <v>43950</v>
      </c>
      <c r="B226" s="31" t="s">
        <v>28</v>
      </c>
      <c r="C226" s="31">
        <v>13014</v>
      </c>
      <c r="D226" s="31">
        <v>1115992.5</v>
      </c>
      <c r="E226" s="31">
        <v>928035.23599999992</v>
      </c>
      <c r="F226" s="32">
        <v>185811.06153846154</v>
      </c>
      <c r="G226" s="10">
        <f t="array" ref="G226">INDEX(Лист2!$C$2:$C$505,MATCH(B226&amp;A226,Лист2!$B$2:$B$505&amp;Лист2!$A$2:$A$505,0))</f>
        <v>15</v>
      </c>
      <c r="H226" s="10">
        <f t="array" ref="H226">INDEX(Лист2!$D$2:$D$505,MATCH(B226&amp;A226,Лист2!$B$2:$B$505&amp;Лист2!$A$2:$A$505,0))</f>
        <v>786</v>
      </c>
      <c r="I226" s="10">
        <f t="array" ref="I226">INDEX(Лист2!$E$2:$E$505,MATCH(B226&amp;A226,Лист2!$B$2:$B$505&amp;Лист2!$A$2:$A$505,0))</f>
        <v>695</v>
      </c>
      <c r="J226" s="10">
        <f t="shared" si="0"/>
        <v>18</v>
      </c>
    </row>
    <row r="227" spans="1:10" ht="14.25" customHeight="1" x14ac:dyDescent="0.25">
      <c r="A227" s="33">
        <v>43953</v>
      </c>
      <c r="B227" s="34" t="s">
        <v>28</v>
      </c>
      <c r="C227" s="34">
        <v>12313.5</v>
      </c>
      <c r="D227" s="34">
        <v>1053220.5</v>
      </c>
      <c r="E227" s="34">
        <v>843395.10900000005</v>
      </c>
      <c r="F227" s="35">
        <v>137019.67692307691</v>
      </c>
      <c r="G227" s="10">
        <f t="array" ref="G227">INDEX(Лист2!$C$2:$C$505,MATCH(B227&amp;A227,Лист2!$B$2:$B$505&amp;Лист2!$A$2:$A$505,0))</f>
        <v>15</v>
      </c>
      <c r="H227" s="10">
        <f t="array" ref="H227">INDEX(Лист2!$D$2:$D$505,MATCH(B227&amp;A227,Лист2!$B$2:$B$505&amp;Лист2!$A$2:$A$505,0))</f>
        <v>751</v>
      </c>
      <c r="I227" s="10">
        <f t="array" ref="I227">INDEX(Лист2!$E$2:$E$505,MATCH(B227&amp;A227,Лист2!$B$2:$B$505&amp;Лист2!$A$2:$A$505,0))</f>
        <v>651</v>
      </c>
      <c r="J227" s="10">
        <f t="shared" si="0"/>
        <v>18</v>
      </c>
    </row>
    <row r="228" spans="1:10" ht="14.25" customHeight="1" x14ac:dyDescent="0.25">
      <c r="A228" s="30">
        <v>43977</v>
      </c>
      <c r="B228" s="31" t="s">
        <v>28</v>
      </c>
      <c r="C228" s="31">
        <v>17391</v>
      </c>
      <c r="D228" s="31">
        <v>1489132.5</v>
      </c>
      <c r="E228" s="31">
        <v>1209901.0159999998</v>
      </c>
      <c r="F228" s="32">
        <v>272121.81538461539</v>
      </c>
      <c r="G228" s="10">
        <f t="array" ref="G228">INDEX(Лист2!$C$2:$C$505,MATCH(B228&amp;A228,Лист2!$B$2:$B$505&amp;Лист2!$A$2:$A$505,0))</f>
        <v>17</v>
      </c>
      <c r="H228" s="10">
        <f t="array" ref="H228">INDEX(Лист2!$D$2:$D$505,MATCH(B228&amp;A228,Лист2!$B$2:$B$505&amp;Лист2!$A$2:$A$505,0))</f>
        <v>1140</v>
      </c>
      <c r="I228" s="10">
        <f t="array" ref="I228">INDEX(Лист2!$E$2:$E$505,MATCH(B228&amp;A228,Лист2!$B$2:$B$505&amp;Лист2!$A$2:$A$505,0))</f>
        <v>1016</v>
      </c>
      <c r="J228" s="10">
        <f t="shared" si="0"/>
        <v>22</v>
      </c>
    </row>
    <row r="229" spans="1:10" ht="14.25" customHeight="1" x14ac:dyDescent="0.25">
      <c r="A229" s="33">
        <v>43952</v>
      </c>
      <c r="B229" s="34" t="s">
        <v>28</v>
      </c>
      <c r="C229" s="34">
        <v>17113.5</v>
      </c>
      <c r="D229" s="34">
        <v>1465842</v>
      </c>
      <c r="E229" s="34">
        <v>1193019.642</v>
      </c>
      <c r="F229" s="35">
        <v>272484.63076923077</v>
      </c>
      <c r="G229" s="10">
        <f t="array" ref="G229">INDEX(Лист2!$C$2:$C$505,MATCH(B229&amp;A229,Лист2!$B$2:$B$505&amp;Лист2!$A$2:$A$505,0))</f>
        <v>15</v>
      </c>
      <c r="H229" s="10">
        <f t="array" ref="H229">INDEX(Лист2!$D$2:$D$505,MATCH(B229&amp;A229,Лист2!$B$2:$B$505&amp;Лист2!$A$2:$A$505,0))</f>
        <v>996</v>
      </c>
      <c r="I229" s="10">
        <f t="array" ref="I229">INDEX(Лист2!$E$2:$E$505,MATCH(B229&amp;A229,Лист2!$B$2:$B$505&amp;Лист2!$A$2:$A$505,0))</f>
        <v>888</v>
      </c>
      <c r="J229" s="10">
        <f t="shared" si="0"/>
        <v>18</v>
      </c>
    </row>
    <row r="230" spans="1:10" ht="14.25" customHeight="1" x14ac:dyDescent="0.25">
      <c r="A230" s="30">
        <v>43963</v>
      </c>
      <c r="B230" s="31" t="s">
        <v>28</v>
      </c>
      <c r="C230" s="31">
        <v>12802.5</v>
      </c>
      <c r="D230" s="31">
        <v>1123830</v>
      </c>
      <c r="E230" s="31">
        <v>914932.571</v>
      </c>
      <c r="F230" s="32">
        <v>284287.79007692303</v>
      </c>
      <c r="G230" s="10">
        <f t="array" ref="G230">INDEX(Лист2!$C$2:$C$505,MATCH(B230&amp;A230,Лист2!$B$2:$B$505&amp;Лист2!$A$2:$A$505,0))</f>
        <v>15</v>
      </c>
      <c r="H230" s="10">
        <f t="array" ref="H230">INDEX(Лист2!$D$2:$D$505,MATCH(B230&amp;A230,Лист2!$B$2:$B$505&amp;Лист2!$A$2:$A$505,0))</f>
        <v>845</v>
      </c>
      <c r="I230" s="10">
        <f t="array" ref="I230">INDEX(Лист2!$E$2:$E$505,MATCH(B230&amp;A230,Лист2!$B$2:$B$505&amp;Лист2!$A$2:$A$505,0))</f>
        <v>743</v>
      </c>
      <c r="J230" s="10">
        <f t="shared" si="0"/>
        <v>20</v>
      </c>
    </row>
    <row r="231" spans="1:10" ht="14.25" customHeight="1" x14ac:dyDescent="0.25">
      <c r="A231" s="33">
        <v>43972</v>
      </c>
      <c r="B231" s="34" t="s">
        <v>28</v>
      </c>
      <c r="C231" s="34">
        <v>16554</v>
      </c>
      <c r="D231" s="34">
        <v>1380751.5</v>
      </c>
      <c r="E231" s="34">
        <v>1137748.7319999998</v>
      </c>
      <c r="F231" s="35">
        <v>227139.51416923077</v>
      </c>
      <c r="G231" s="10">
        <f t="array" ref="G231">INDEX(Лист2!$C$2:$C$505,MATCH(B231&amp;A231,Лист2!$B$2:$B$505&amp;Лист2!$A$2:$A$505,0))</f>
        <v>17</v>
      </c>
      <c r="H231" s="10">
        <f t="array" ref="H231">INDEX(Лист2!$D$2:$D$505,MATCH(B231&amp;A231,Лист2!$B$2:$B$505&amp;Лист2!$A$2:$A$505,0))</f>
        <v>1045</v>
      </c>
      <c r="I231" s="10">
        <f t="array" ref="I231">INDEX(Лист2!$E$2:$E$505,MATCH(B231&amp;A231,Лист2!$B$2:$B$505&amp;Лист2!$A$2:$A$505,0))</f>
        <v>930</v>
      </c>
      <c r="J231" s="10">
        <f t="shared" si="0"/>
        <v>21</v>
      </c>
    </row>
    <row r="232" spans="1:10" ht="14.25" customHeight="1" x14ac:dyDescent="0.25">
      <c r="A232" s="30">
        <v>43971</v>
      </c>
      <c r="B232" s="31" t="s">
        <v>28</v>
      </c>
      <c r="C232" s="31">
        <v>17329.5</v>
      </c>
      <c r="D232" s="31">
        <v>1430254.5</v>
      </c>
      <c r="E232" s="31">
        <v>1175778.8370000001</v>
      </c>
      <c r="F232" s="32">
        <v>286968.87692307692</v>
      </c>
      <c r="G232" s="10">
        <f t="array" ref="G232">INDEX(Лист2!$C$2:$C$505,MATCH(B232&amp;A232,Лист2!$B$2:$B$505&amp;Лист2!$A$2:$A$505,0))</f>
        <v>16</v>
      </c>
      <c r="H232" s="10">
        <f t="array" ref="H232">INDEX(Лист2!$D$2:$D$505,MATCH(B232&amp;A232,Лист2!$B$2:$B$505&amp;Лист2!$A$2:$A$505,0))</f>
        <v>1050</v>
      </c>
      <c r="I232" s="10">
        <f t="array" ref="I232">INDEX(Лист2!$E$2:$E$505,MATCH(B232&amp;A232,Лист2!$B$2:$B$505&amp;Лист2!$A$2:$A$505,0))</f>
        <v>938</v>
      </c>
      <c r="J232" s="10">
        <f t="shared" si="0"/>
        <v>21</v>
      </c>
    </row>
    <row r="233" spans="1:10" ht="14.25" customHeight="1" x14ac:dyDescent="0.25">
      <c r="A233" s="33">
        <v>43956</v>
      </c>
      <c r="B233" s="34" t="s">
        <v>28</v>
      </c>
      <c r="C233" s="34">
        <v>15987</v>
      </c>
      <c r="D233" s="34">
        <v>1384179</v>
      </c>
      <c r="E233" s="34">
        <v>1116620.7919999999</v>
      </c>
      <c r="F233" s="35">
        <v>220298.15353846154</v>
      </c>
      <c r="G233" s="10">
        <f t="array" ref="G233">INDEX(Лист2!$C$2:$C$505,MATCH(B233&amp;A233,Лист2!$B$2:$B$505&amp;Лист2!$A$2:$A$505,0))</f>
        <v>15</v>
      </c>
      <c r="H233" s="10">
        <f t="array" ref="H233">INDEX(Лист2!$D$2:$D$505,MATCH(B233&amp;A233,Лист2!$B$2:$B$505&amp;Лист2!$A$2:$A$505,0))</f>
        <v>922</v>
      </c>
      <c r="I233" s="10">
        <f t="array" ref="I233">INDEX(Лист2!$E$2:$E$505,MATCH(B233&amp;A233,Лист2!$B$2:$B$505&amp;Лист2!$A$2:$A$505,0))</f>
        <v>823</v>
      </c>
      <c r="J233" s="10">
        <f t="shared" si="0"/>
        <v>19</v>
      </c>
    </row>
    <row r="234" spans="1:10" ht="14.25" customHeight="1" x14ac:dyDescent="0.25">
      <c r="A234" s="30">
        <v>43949</v>
      </c>
      <c r="B234" s="31" t="s">
        <v>28</v>
      </c>
      <c r="C234" s="31">
        <v>13303.5</v>
      </c>
      <c r="D234" s="31">
        <v>1102887</v>
      </c>
      <c r="E234" s="31">
        <v>914116.79200000002</v>
      </c>
      <c r="F234" s="32">
        <v>173095.92049999998</v>
      </c>
      <c r="G234" s="10">
        <f t="array" ref="G234">INDEX(Лист2!$C$2:$C$505,MATCH(B234&amp;A234,Лист2!$B$2:$B$505&amp;Лист2!$A$2:$A$505,0))</f>
        <v>15</v>
      </c>
      <c r="H234" s="10">
        <f t="array" ref="H234">INDEX(Лист2!$D$2:$D$505,MATCH(B234&amp;A234,Лист2!$B$2:$B$505&amp;Лист2!$A$2:$A$505,0))</f>
        <v>780</v>
      </c>
      <c r="I234" s="10">
        <f t="array" ref="I234">INDEX(Лист2!$E$2:$E$505,MATCH(B234&amp;A234,Лист2!$B$2:$B$505&amp;Лист2!$A$2:$A$505,0))</f>
        <v>690</v>
      </c>
      <c r="J234" s="10">
        <f t="shared" si="0"/>
        <v>18</v>
      </c>
    </row>
    <row r="235" spans="1:10" ht="14.25" customHeight="1" x14ac:dyDescent="0.25">
      <c r="A235" s="33">
        <v>43964</v>
      </c>
      <c r="B235" s="34" t="s">
        <v>28</v>
      </c>
      <c r="C235" s="34">
        <v>14305.5</v>
      </c>
      <c r="D235" s="34">
        <v>1243507.5</v>
      </c>
      <c r="E235" s="34">
        <v>987216.74099999992</v>
      </c>
      <c r="F235" s="35">
        <v>233030.6</v>
      </c>
      <c r="G235" s="10">
        <f t="array" ref="G235">INDEX(Лист2!$C$2:$C$505,MATCH(B235&amp;A235,Лист2!$B$2:$B$505&amp;Лист2!$A$2:$A$505,0))</f>
        <v>15</v>
      </c>
      <c r="H235" s="10">
        <f t="array" ref="H235">INDEX(Лист2!$D$2:$D$505,MATCH(B235&amp;A235,Лист2!$B$2:$B$505&amp;Лист2!$A$2:$A$505,0))</f>
        <v>898</v>
      </c>
      <c r="I235" s="10">
        <f t="array" ref="I235">INDEX(Лист2!$E$2:$E$505,MATCH(B235&amp;A235,Лист2!$B$2:$B$505&amp;Лист2!$A$2:$A$505,0))</f>
        <v>795</v>
      </c>
      <c r="J235" s="10">
        <f t="shared" si="0"/>
        <v>20</v>
      </c>
    </row>
    <row r="236" spans="1:10" ht="14.25" customHeight="1" x14ac:dyDescent="0.25">
      <c r="A236" s="30">
        <v>43954</v>
      </c>
      <c r="B236" s="31" t="s">
        <v>28</v>
      </c>
      <c r="C236" s="31">
        <v>12924</v>
      </c>
      <c r="D236" s="31">
        <v>1120009.5</v>
      </c>
      <c r="E236" s="31">
        <v>902752.71699999995</v>
      </c>
      <c r="F236" s="32">
        <v>193184.6</v>
      </c>
      <c r="G236" s="10">
        <f t="array" ref="G236">INDEX(Лист2!$C$2:$C$505,MATCH(B236&amp;A236,Лист2!$B$2:$B$505&amp;Лист2!$A$2:$A$505,0))</f>
        <v>15</v>
      </c>
      <c r="H236" s="10">
        <f t="array" ref="H236">INDEX(Лист2!$D$2:$D$505,MATCH(B236&amp;A236,Лист2!$B$2:$B$505&amp;Лист2!$A$2:$A$505,0))</f>
        <v>784</v>
      </c>
      <c r="I236" s="10">
        <f t="array" ref="I236">INDEX(Лист2!$E$2:$E$505,MATCH(B236&amp;A236,Лист2!$B$2:$B$505&amp;Лист2!$A$2:$A$505,0))</f>
        <v>696</v>
      </c>
      <c r="J236" s="10">
        <f t="shared" si="0"/>
        <v>18</v>
      </c>
    </row>
    <row r="237" spans="1:10" ht="14.25" customHeight="1" x14ac:dyDescent="0.25">
      <c r="A237" s="33">
        <v>43957</v>
      </c>
      <c r="B237" s="34" t="s">
        <v>28</v>
      </c>
      <c r="C237" s="34">
        <v>14061</v>
      </c>
      <c r="D237" s="34">
        <v>1221057</v>
      </c>
      <c r="E237" s="34">
        <v>983096.41700000002</v>
      </c>
      <c r="F237" s="35">
        <v>373408.83343076921</v>
      </c>
      <c r="G237" s="10">
        <f t="array" ref="G237">INDEX(Лист2!$C$2:$C$505,MATCH(B237&amp;A237,Лист2!$B$2:$B$505&amp;Лист2!$A$2:$A$505,0))</f>
        <v>15</v>
      </c>
      <c r="H237" s="10">
        <f t="array" ref="H237">INDEX(Лист2!$D$2:$D$505,MATCH(B237&amp;A237,Лист2!$B$2:$B$505&amp;Лист2!$A$2:$A$505,0))</f>
        <v>839</v>
      </c>
      <c r="I237" s="10">
        <f t="array" ref="I237">INDEX(Лист2!$E$2:$E$505,MATCH(B237&amp;A237,Лист2!$B$2:$B$505&amp;Лист2!$A$2:$A$505,0))</f>
        <v>733</v>
      </c>
      <c r="J237" s="10">
        <f t="shared" si="0"/>
        <v>19</v>
      </c>
    </row>
    <row r="238" spans="1:10" ht="14.25" customHeight="1" x14ac:dyDescent="0.25">
      <c r="A238" s="30">
        <v>43974</v>
      </c>
      <c r="B238" s="31" t="s">
        <v>28</v>
      </c>
      <c r="C238" s="31">
        <v>21958.5</v>
      </c>
      <c r="D238" s="31">
        <v>1854001.5</v>
      </c>
      <c r="E238" s="31">
        <v>1515956.368</v>
      </c>
      <c r="F238" s="32">
        <v>206787.93638461537</v>
      </c>
      <c r="G238" s="10">
        <f t="array" ref="G238">INDEX(Лист2!$C$2:$C$505,MATCH(B238&amp;A238,Лист2!$B$2:$B$505&amp;Лист2!$A$2:$A$505,0))</f>
        <v>17</v>
      </c>
      <c r="H238" s="10">
        <f t="array" ref="H238">INDEX(Лист2!$D$2:$D$505,MATCH(B238&amp;A238,Лист2!$B$2:$B$505&amp;Лист2!$A$2:$A$505,0))</f>
        <v>1294</v>
      </c>
      <c r="I238" s="10">
        <f t="array" ref="I238">INDEX(Лист2!$E$2:$E$505,MATCH(B238&amp;A238,Лист2!$B$2:$B$505&amp;Лист2!$A$2:$A$505,0))</f>
        <v>1155</v>
      </c>
      <c r="J238" s="10">
        <f t="shared" si="0"/>
        <v>21</v>
      </c>
    </row>
    <row r="239" spans="1:10" ht="14.25" customHeight="1" x14ac:dyDescent="0.25">
      <c r="A239" s="33">
        <v>43976</v>
      </c>
      <c r="B239" s="34" t="s">
        <v>28</v>
      </c>
      <c r="C239" s="34">
        <v>17211</v>
      </c>
      <c r="D239" s="34">
        <v>1507867.5</v>
      </c>
      <c r="E239" s="34">
        <v>1217527.6069999998</v>
      </c>
      <c r="F239" s="35">
        <v>246242.8615384615</v>
      </c>
      <c r="G239" s="10">
        <f t="array" ref="G239">INDEX(Лист2!$C$2:$C$505,MATCH(B239&amp;A239,Лист2!$B$2:$B$505&amp;Лист2!$A$2:$A$505,0))</f>
        <v>17</v>
      </c>
      <c r="H239" s="10">
        <f t="array" ref="H239">INDEX(Лист2!$D$2:$D$505,MATCH(B239&amp;A239,Лист2!$B$2:$B$505&amp;Лист2!$A$2:$A$505,0))</f>
        <v>1142</v>
      </c>
      <c r="I239" s="10">
        <f t="array" ref="I239">INDEX(Лист2!$E$2:$E$505,MATCH(B239&amp;A239,Лист2!$B$2:$B$505&amp;Лист2!$A$2:$A$505,0))</f>
        <v>1020</v>
      </c>
      <c r="J239" s="10">
        <f t="shared" si="0"/>
        <v>22</v>
      </c>
    </row>
    <row r="240" spans="1:10" ht="14.25" customHeight="1" x14ac:dyDescent="0.25">
      <c r="A240" s="30">
        <v>43951</v>
      </c>
      <c r="B240" s="31" t="s">
        <v>28</v>
      </c>
      <c r="C240" s="31">
        <v>12753</v>
      </c>
      <c r="D240" s="31">
        <v>1103068.5</v>
      </c>
      <c r="E240" s="31">
        <v>904501.45600000001</v>
      </c>
      <c r="F240" s="32">
        <v>58978.558669230762</v>
      </c>
      <c r="G240" s="10">
        <f t="array" ref="G240">INDEX(Лист2!$C$2:$C$505,MATCH(B240&amp;A240,Лист2!$B$2:$B$505&amp;Лист2!$A$2:$A$505,0))</f>
        <v>15</v>
      </c>
      <c r="H240" s="10">
        <f t="array" ref="H240">INDEX(Лист2!$D$2:$D$505,MATCH(B240&amp;A240,Лист2!$B$2:$B$505&amp;Лист2!$A$2:$A$505,0))</f>
        <v>791</v>
      </c>
      <c r="I240" s="10">
        <f t="array" ref="I240">INDEX(Лист2!$E$2:$E$505,MATCH(B240&amp;A240,Лист2!$B$2:$B$505&amp;Лист2!$A$2:$A$505,0))</f>
        <v>691</v>
      </c>
      <c r="J240" s="10">
        <f t="shared" si="0"/>
        <v>18</v>
      </c>
    </row>
    <row r="241" spans="1:10" ht="14.25" customHeight="1" x14ac:dyDescent="0.25">
      <c r="A241" s="33">
        <v>43961</v>
      </c>
      <c r="B241" s="34" t="s">
        <v>28</v>
      </c>
      <c r="C241" s="34">
        <v>16435.5</v>
      </c>
      <c r="D241" s="34">
        <v>1471537.5</v>
      </c>
      <c r="E241" s="34">
        <v>1176721.1640000001</v>
      </c>
      <c r="F241" s="35">
        <v>252262.82307692306</v>
      </c>
      <c r="G241" s="10">
        <f t="array" ref="G241">INDEX(Лист2!$C$2:$C$505,MATCH(B241&amp;A241,Лист2!$B$2:$B$505&amp;Лист2!$A$2:$A$505,0))</f>
        <v>15</v>
      </c>
      <c r="H241" s="10">
        <f t="array" ref="H241">INDEX(Лист2!$D$2:$D$505,MATCH(B241&amp;A241,Лист2!$B$2:$B$505&amp;Лист2!$A$2:$A$505,0))</f>
        <v>950</v>
      </c>
      <c r="I241" s="10">
        <f t="array" ref="I241">INDEX(Лист2!$E$2:$E$505,MATCH(B241&amp;A241,Лист2!$B$2:$B$505&amp;Лист2!$A$2:$A$505,0))</f>
        <v>848</v>
      </c>
      <c r="J241" s="10">
        <f t="shared" si="0"/>
        <v>19</v>
      </c>
    </row>
    <row r="242" spans="1:10" ht="14.25" customHeight="1" x14ac:dyDescent="0.25">
      <c r="A242" s="30">
        <v>43959</v>
      </c>
      <c r="B242" s="31" t="s">
        <v>28</v>
      </c>
      <c r="C242" s="31">
        <v>14494.5</v>
      </c>
      <c r="D242" s="31">
        <v>1269786</v>
      </c>
      <c r="E242" s="31">
        <v>1018857.6680000001</v>
      </c>
      <c r="F242" s="32">
        <v>197493.53076923077</v>
      </c>
      <c r="G242" s="10">
        <f t="array" ref="G242">INDEX(Лист2!$C$2:$C$505,MATCH(B242&amp;A242,Лист2!$B$2:$B$505&amp;Лист2!$A$2:$A$505,0))</f>
        <v>15</v>
      </c>
      <c r="H242" s="10">
        <f t="array" ref="H242">INDEX(Лист2!$D$2:$D$505,MATCH(B242&amp;A242,Лист2!$B$2:$B$505&amp;Лист2!$A$2:$A$505,0))</f>
        <v>879</v>
      </c>
      <c r="I242" s="10">
        <f t="array" ref="I242">INDEX(Лист2!$E$2:$E$505,MATCH(B242&amp;A242,Лист2!$B$2:$B$505&amp;Лист2!$A$2:$A$505,0))</f>
        <v>768</v>
      </c>
      <c r="J242" s="10">
        <f t="shared" si="0"/>
        <v>19</v>
      </c>
    </row>
    <row r="243" spans="1:10" ht="14.25" customHeight="1" x14ac:dyDescent="0.25">
      <c r="A243" s="33">
        <v>43958</v>
      </c>
      <c r="B243" s="34" t="s">
        <v>28</v>
      </c>
      <c r="C243" s="34">
        <v>12705</v>
      </c>
      <c r="D243" s="34">
        <v>1123894.5</v>
      </c>
      <c r="E243" s="34">
        <v>898508.49699999997</v>
      </c>
      <c r="F243" s="35">
        <v>273904.81530769228</v>
      </c>
      <c r="G243" s="10">
        <f t="array" ref="G243">INDEX(Лист2!$C$2:$C$505,MATCH(B243&amp;A243,Лист2!$B$2:$B$505&amp;Лист2!$A$2:$A$505,0))</f>
        <v>15</v>
      </c>
      <c r="H243" s="10">
        <f t="array" ref="H243">INDEX(Лист2!$D$2:$D$505,MATCH(B243&amp;A243,Лист2!$B$2:$B$505&amp;Лист2!$A$2:$A$505,0))</f>
        <v>805</v>
      </c>
      <c r="I243" s="10">
        <f t="array" ref="I243">INDEX(Лист2!$E$2:$E$505,MATCH(B243&amp;A243,Лист2!$B$2:$B$505&amp;Лист2!$A$2:$A$505,0))</f>
        <v>703</v>
      </c>
      <c r="J243" s="10">
        <f t="shared" si="0"/>
        <v>19</v>
      </c>
    </row>
    <row r="244" spans="1:10" ht="14.25" customHeight="1" x14ac:dyDescent="0.25">
      <c r="A244" s="30">
        <v>43975</v>
      </c>
      <c r="B244" s="31" t="s">
        <v>28</v>
      </c>
      <c r="C244" s="31">
        <v>18075</v>
      </c>
      <c r="D244" s="31">
        <v>1548099</v>
      </c>
      <c r="E244" s="31">
        <v>1256993.4810000001</v>
      </c>
      <c r="F244" s="32">
        <v>213288.93846153846</v>
      </c>
      <c r="G244" s="10">
        <f t="array" ref="G244">INDEX(Лист2!$C$2:$C$505,MATCH(B244&amp;A244,Лист2!$B$2:$B$505&amp;Лист2!$A$2:$A$505,0))</f>
        <v>17</v>
      </c>
      <c r="H244" s="10">
        <f t="array" ref="H244">INDEX(Лист2!$D$2:$D$505,MATCH(B244&amp;A244,Лист2!$B$2:$B$505&amp;Лист2!$A$2:$A$505,0))</f>
        <v>1128</v>
      </c>
      <c r="I244" s="10">
        <f t="array" ref="I244">INDEX(Лист2!$E$2:$E$505,MATCH(B244&amp;A244,Лист2!$B$2:$B$505&amp;Лист2!$A$2:$A$505,0))</f>
        <v>1001</v>
      </c>
      <c r="J244" s="10">
        <f t="shared" si="0"/>
        <v>21</v>
      </c>
    </row>
    <row r="245" spans="1:10" ht="14.25" customHeight="1" x14ac:dyDescent="0.25">
      <c r="A245" s="33">
        <v>43967</v>
      </c>
      <c r="B245" s="34" t="s">
        <v>29</v>
      </c>
      <c r="C245" s="34">
        <v>13120.5</v>
      </c>
      <c r="D245" s="34">
        <v>1215033</v>
      </c>
      <c r="E245" s="34">
        <v>985281.03599999985</v>
      </c>
      <c r="F245" s="35">
        <v>143418.86295384614</v>
      </c>
      <c r="G245" s="10">
        <f t="array" ref="G245">INDEX(Лист2!$C$2:$C$505,MATCH(B245&amp;A245,Лист2!$B$2:$B$505&amp;Лист2!$A$2:$A$505,0))</f>
        <v>15</v>
      </c>
      <c r="H245" s="10">
        <f t="array" ref="H245">INDEX(Лист2!$D$2:$D$505,MATCH(B245&amp;A245,Лист2!$B$2:$B$505&amp;Лист2!$A$2:$A$505,0))</f>
        <v>747</v>
      </c>
      <c r="I245" s="10">
        <f t="array" ref="I245">INDEX(Лист2!$E$2:$E$505,MATCH(B245&amp;A245,Лист2!$B$2:$B$505&amp;Лист2!$A$2:$A$505,0))</f>
        <v>647</v>
      </c>
      <c r="J245" s="10">
        <f t="shared" si="0"/>
        <v>20</v>
      </c>
    </row>
    <row r="246" spans="1:10" ht="14.25" customHeight="1" x14ac:dyDescent="0.25">
      <c r="A246" s="30">
        <v>43970</v>
      </c>
      <c r="B246" s="31" t="s">
        <v>29</v>
      </c>
      <c r="C246" s="31">
        <v>16237.5</v>
      </c>
      <c r="D246" s="31">
        <v>1403047.5</v>
      </c>
      <c r="E246" s="31">
        <v>1195875.8800000001</v>
      </c>
      <c r="F246" s="32">
        <v>173178.52204615384</v>
      </c>
      <c r="G246" s="10">
        <f t="array" ref="G246">INDEX(Лист2!$C$2:$C$505,MATCH(B246&amp;A246,Лист2!$B$2:$B$505&amp;Лист2!$A$2:$A$505,0))</f>
        <v>15</v>
      </c>
      <c r="H246" s="10">
        <f t="array" ref="H246">INDEX(Лист2!$D$2:$D$505,MATCH(B246&amp;A246,Лист2!$B$2:$B$505&amp;Лист2!$A$2:$A$505,0))</f>
        <v>930</v>
      </c>
      <c r="I246" s="10">
        <f t="array" ref="I246">INDEX(Лист2!$E$2:$E$505,MATCH(B246&amp;A246,Лист2!$B$2:$B$505&amp;Лист2!$A$2:$A$505,0))</f>
        <v>827</v>
      </c>
      <c r="J246" s="10">
        <f t="shared" si="0"/>
        <v>21</v>
      </c>
    </row>
    <row r="247" spans="1:10" ht="14.25" customHeight="1" x14ac:dyDescent="0.25">
      <c r="A247" s="33">
        <v>43968</v>
      </c>
      <c r="B247" s="34" t="s">
        <v>29</v>
      </c>
      <c r="C247" s="34">
        <v>11967</v>
      </c>
      <c r="D247" s="34">
        <v>1060489.5</v>
      </c>
      <c r="E247" s="34">
        <v>851805.179</v>
      </c>
      <c r="F247" s="35">
        <v>171981.49101538458</v>
      </c>
      <c r="G247" s="10">
        <f t="array" ref="G247">INDEX(Лист2!$C$2:$C$505,MATCH(B247&amp;A247,Лист2!$B$2:$B$505&amp;Лист2!$A$2:$A$505,0))</f>
        <v>15</v>
      </c>
      <c r="H247" s="10">
        <f t="array" ref="H247">INDEX(Лист2!$D$2:$D$505,MATCH(B247&amp;A247,Лист2!$B$2:$B$505&amp;Лист2!$A$2:$A$505,0))</f>
        <v>692</v>
      </c>
      <c r="I247" s="10">
        <f t="array" ref="I247">INDEX(Лист2!$E$2:$E$505,MATCH(B247&amp;A247,Лист2!$B$2:$B$505&amp;Лист2!$A$2:$A$505,0))</f>
        <v>591</v>
      </c>
      <c r="J247" s="10">
        <f t="shared" si="0"/>
        <v>20</v>
      </c>
    </row>
    <row r="248" spans="1:10" ht="14.25" customHeight="1" x14ac:dyDescent="0.25">
      <c r="A248" s="30">
        <v>43960</v>
      </c>
      <c r="B248" s="31" t="s">
        <v>29</v>
      </c>
      <c r="C248" s="31">
        <v>12037.5</v>
      </c>
      <c r="D248" s="31">
        <v>1081216.5</v>
      </c>
      <c r="E248" s="31">
        <v>910141.15500000003</v>
      </c>
      <c r="F248" s="32">
        <v>143296.04318461538</v>
      </c>
      <c r="G248" s="10">
        <f t="array" ref="G248">INDEX(Лист2!$C$2:$C$505,MATCH(B248&amp;A248,Лист2!$B$2:$B$505&amp;Лист2!$A$2:$A$505,0))</f>
        <v>15</v>
      </c>
      <c r="H248" s="10">
        <f t="array" ref="H248">INDEX(Лист2!$D$2:$D$505,MATCH(B248&amp;A248,Лист2!$B$2:$B$505&amp;Лист2!$A$2:$A$505,0))</f>
        <v>623</v>
      </c>
      <c r="I248" s="10">
        <f t="array" ref="I248">INDEX(Лист2!$E$2:$E$505,MATCH(B248&amp;A248,Лист2!$B$2:$B$505&amp;Лист2!$A$2:$A$505,0))</f>
        <v>535</v>
      </c>
      <c r="J248" s="10">
        <f t="shared" si="0"/>
        <v>19</v>
      </c>
    </row>
    <row r="249" spans="1:10" ht="14.25" customHeight="1" x14ac:dyDescent="0.25">
      <c r="A249" s="33">
        <v>43955</v>
      </c>
      <c r="B249" s="34" t="s">
        <v>29</v>
      </c>
      <c r="C249" s="34">
        <v>7087.5</v>
      </c>
      <c r="D249" s="34">
        <v>610855.5</v>
      </c>
      <c r="E249" s="34">
        <v>541946.12800000003</v>
      </c>
      <c r="F249" s="35">
        <v>150795.58461538461</v>
      </c>
      <c r="G249" s="10">
        <f t="array" ref="G249">INDEX(Лист2!$C$2:$C$505,MATCH(B249&amp;A249,Лист2!$B$2:$B$505&amp;Лист2!$A$2:$A$505,0))</f>
        <v>15</v>
      </c>
      <c r="H249" s="10">
        <f t="array" ref="H249">INDEX(Лист2!$D$2:$D$505,MATCH(B249&amp;A249,Лист2!$B$2:$B$505&amp;Лист2!$A$2:$A$505,0))</f>
        <v>390</v>
      </c>
      <c r="I249" s="10">
        <f t="array" ref="I249">INDEX(Лист2!$E$2:$E$505,MATCH(B249&amp;A249,Лист2!$B$2:$B$505&amp;Лист2!$A$2:$A$505,0))</f>
        <v>315</v>
      </c>
      <c r="J249" s="10">
        <f t="shared" si="0"/>
        <v>19</v>
      </c>
    </row>
    <row r="250" spans="1:10" ht="14.25" customHeight="1" x14ac:dyDescent="0.25">
      <c r="A250" s="30">
        <v>43950</v>
      </c>
      <c r="B250" s="31" t="s">
        <v>30</v>
      </c>
      <c r="C250" s="31">
        <v>25816.5</v>
      </c>
      <c r="D250" s="31">
        <v>2360914.5</v>
      </c>
      <c r="E250" s="31">
        <v>1868643.6719999998</v>
      </c>
      <c r="F250" s="32">
        <v>137636.84266153845</v>
      </c>
      <c r="G250" s="10">
        <f t="array" ref="G250">INDEX(Лист2!$C$2:$C$505,MATCH(B250&amp;A250,Лист2!$B$2:$B$505&amp;Лист2!$A$2:$A$505,0))</f>
        <v>18</v>
      </c>
      <c r="H250" s="10">
        <f t="array" ref="H250">INDEX(Лист2!$D$2:$D$505,MATCH(B250&amp;A250,Лист2!$B$2:$B$505&amp;Лист2!$A$2:$A$505,0))</f>
        <v>1599</v>
      </c>
      <c r="I250" s="10">
        <f t="array" ref="I250">INDEX(Лист2!$E$2:$E$505,MATCH(B250&amp;A250,Лист2!$B$2:$B$505&amp;Лист2!$A$2:$A$505,0))</f>
        <v>1450</v>
      </c>
      <c r="J250" s="10">
        <f t="shared" si="0"/>
        <v>18</v>
      </c>
    </row>
    <row r="251" spans="1:10" ht="14.25" customHeight="1" x14ac:dyDescent="0.25">
      <c r="A251" s="33">
        <v>43953</v>
      </c>
      <c r="B251" s="34" t="s">
        <v>29</v>
      </c>
      <c r="C251" s="34">
        <v>4624.5</v>
      </c>
      <c r="D251" s="34">
        <v>433243.5</v>
      </c>
      <c r="E251" s="34">
        <v>377401.46199999994</v>
      </c>
      <c r="F251" s="35">
        <v>65936.343369230759</v>
      </c>
      <c r="G251" s="10">
        <f t="array" ref="G251">INDEX(Лист2!$C$2:$C$505,MATCH(B251&amp;A251,Лист2!$B$2:$B$505&amp;Лист2!$A$2:$A$505,0))</f>
        <v>15</v>
      </c>
      <c r="H251" s="10">
        <f t="array" ref="H251">INDEX(Лист2!$D$2:$D$505,MATCH(B251&amp;A251,Лист2!$B$2:$B$505&amp;Лист2!$A$2:$A$505,0))</f>
        <v>274</v>
      </c>
      <c r="I251" s="10">
        <f t="array" ref="I251">INDEX(Лист2!$E$2:$E$505,MATCH(B251&amp;A251,Лист2!$B$2:$B$505&amp;Лист2!$A$2:$A$505,0))</f>
        <v>203</v>
      </c>
      <c r="J251" s="10">
        <f t="shared" si="0"/>
        <v>18</v>
      </c>
    </row>
    <row r="252" spans="1:10" ht="14.25" customHeight="1" x14ac:dyDescent="0.25">
      <c r="A252" s="30">
        <v>43977</v>
      </c>
      <c r="B252" s="31" t="s">
        <v>29</v>
      </c>
      <c r="C252" s="31">
        <v>12259.5</v>
      </c>
      <c r="D252" s="31">
        <v>1152054</v>
      </c>
      <c r="E252" s="31">
        <v>906579.62099999993</v>
      </c>
      <c r="F252" s="32">
        <v>217611.18753846153</v>
      </c>
      <c r="G252" s="10">
        <f t="array" ref="G252">INDEX(Лист2!$C$2:$C$505,MATCH(B252&amp;A252,Лист2!$B$2:$B$505&amp;Лист2!$A$2:$A$505,0))</f>
        <v>15</v>
      </c>
      <c r="H252" s="10">
        <f t="array" ref="H252">INDEX(Лист2!$D$2:$D$505,MATCH(B252&amp;A252,Лист2!$B$2:$B$505&amp;Лист2!$A$2:$A$505,0))</f>
        <v>812</v>
      </c>
      <c r="I252" s="10">
        <f t="array" ref="I252">INDEX(Лист2!$E$2:$E$505,MATCH(B252&amp;A252,Лист2!$B$2:$B$505&amp;Лист2!$A$2:$A$505,0))</f>
        <v>711</v>
      </c>
      <c r="J252" s="10">
        <f t="shared" si="0"/>
        <v>22</v>
      </c>
    </row>
    <row r="253" spans="1:10" ht="14.25" customHeight="1" x14ac:dyDescent="0.25">
      <c r="A253" s="33">
        <v>43952</v>
      </c>
      <c r="B253" s="34" t="s">
        <v>29</v>
      </c>
      <c r="C253" s="34">
        <v>5446.5</v>
      </c>
      <c r="D253" s="34">
        <v>505572</v>
      </c>
      <c r="E253" s="34">
        <v>422390.908</v>
      </c>
      <c r="F253" s="35">
        <v>42729.218369230766</v>
      </c>
      <c r="G253" s="10">
        <f t="array" ref="G253">INDEX(Лист2!$C$2:$C$505,MATCH(B253&amp;A253,Лист2!$B$2:$B$505&amp;Лист2!$A$2:$A$505,0))</f>
        <v>15</v>
      </c>
      <c r="H253" s="10">
        <f t="array" ref="H253">INDEX(Лист2!$D$2:$D$505,MATCH(B253&amp;A253,Лист2!$B$2:$B$505&amp;Лист2!$A$2:$A$505,0))</f>
        <v>294</v>
      </c>
      <c r="I253" s="10">
        <f t="array" ref="I253">INDEX(Лист2!$E$2:$E$505,MATCH(B253&amp;A253,Лист2!$B$2:$B$505&amp;Лист2!$A$2:$A$505,0))</f>
        <v>225</v>
      </c>
      <c r="J253" s="10">
        <f t="shared" si="0"/>
        <v>18</v>
      </c>
    </row>
    <row r="254" spans="1:10" ht="14.25" customHeight="1" x14ac:dyDescent="0.25">
      <c r="A254" s="30">
        <v>43963</v>
      </c>
      <c r="B254" s="31" t="s">
        <v>29</v>
      </c>
      <c r="C254" s="31">
        <v>11296.5</v>
      </c>
      <c r="D254" s="31">
        <v>989632.5</v>
      </c>
      <c r="E254" s="31">
        <v>829947.41200000001</v>
      </c>
      <c r="F254" s="32">
        <v>196319.5046923077</v>
      </c>
      <c r="G254" s="10">
        <f t="array" ref="G254">INDEX(Лист2!$C$2:$C$505,MATCH(B254&amp;A254,Лист2!$B$2:$B$505&amp;Лист2!$A$2:$A$505,0))</f>
        <v>15</v>
      </c>
      <c r="H254" s="10">
        <f t="array" ref="H254">INDEX(Лист2!$D$2:$D$505,MATCH(B254&amp;A254,Лист2!$B$2:$B$505&amp;Лист2!$A$2:$A$505,0))</f>
        <v>624</v>
      </c>
      <c r="I254" s="10">
        <f t="array" ref="I254">INDEX(Лист2!$E$2:$E$505,MATCH(B254&amp;A254,Лист2!$B$2:$B$505&amp;Лист2!$A$2:$A$505,0))</f>
        <v>538</v>
      </c>
      <c r="J254" s="10">
        <f t="shared" si="0"/>
        <v>20</v>
      </c>
    </row>
    <row r="255" spans="1:10" ht="14.25" customHeight="1" x14ac:dyDescent="0.25">
      <c r="A255" s="33">
        <v>43972</v>
      </c>
      <c r="B255" s="34" t="s">
        <v>29</v>
      </c>
      <c r="C255" s="34">
        <v>12135</v>
      </c>
      <c r="D255" s="34">
        <v>1103623.5</v>
      </c>
      <c r="E255" s="34">
        <v>899589.3060000001</v>
      </c>
      <c r="F255" s="35">
        <v>184440.53076923077</v>
      </c>
      <c r="G255" s="10">
        <f t="array" ref="G255">INDEX(Лист2!$C$2:$C$505,MATCH(B255&amp;A255,Лист2!$B$2:$B$505&amp;Лист2!$A$2:$A$505,0))</f>
        <v>15</v>
      </c>
      <c r="H255" s="10">
        <f t="array" ref="H255">INDEX(Лист2!$D$2:$D$505,MATCH(B255&amp;A255,Лист2!$B$2:$B$505&amp;Лист2!$A$2:$A$505,0))</f>
        <v>749</v>
      </c>
      <c r="I255" s="10">
        <f t="array" ref="I255">INDEX(Лист2!$E$2:$E$505,MATCH(B255&amp;A255,Лист2!$B$2:$B$505&amp;Лист2!$A$2:$A$505,0))</f>
        <v>652</v>
      </c>
      <c r="J255" s="10">
        <f t="shared" si="0"/>
        <v>21</v>
      </c>
    </row>
    <row r="256" spans="1:10" ht="14.25" customHeight="1" x14ac:dyDescent="0.25">
      <c r="A256" s="30">
        <v>43971</v>
      </c>
      <c r="B256" s="31" t="s">
        <v>29</v>
      </c>
      <c r="C256" s="31">
        <v>12630</v>
      </c>
      <c r="D256" s="31">
        <v>1104858</v>
      </c>
      <c r="E256" s="31">
        <v>915994.11899999983</v>
      </c>
      <c r="F256" s="32">
        <v>161654.46923076923</v>
      </c>
      <c r="G256" s="10">
        <f t="array" ref="G256">INDEX(Лист2!$C$2:$C$505,MATCH(B256&amp;A256,Лист2!$B$2:$B$505&amp;Лист2!$A$2:$A$505,0))</f>
        <v>15</v>
      </c>
      <c r="H256" s="10">
        <f t="array" ref="H256">INDEX(Лист2!$D$2:$D$505,MATCH(B256&amp;A256,Лист2!$B$2:$B$505&amp;Лист2!$A$2:$A$505,0))</f>
        <v>760</v>
      </c>
      <c r="I256" s="10">
        <f t="array" ref="I256">INDEX(Лист2!$E$2:$E$505,MATCH(B256&amp;A256,Лист2!$B$2:$B$505&amp;Лист2!$A$2:$A$505,0))</f>
        <v>664</v>
      </c>
      <c r="J256" s="10">
        <f t="shared" si="0"/>
        <v>21</v>
      </c>
    </row>
    <row r="257" spans="1:10" ht="14.25" customHeight="1" x14ac:dyDescent="0.25">
      <c r="A257" s="33">
        <v>43956</v>
      </c>
      <c r="B257" s="34" t="s">
        <v>29</v>
      </c>
      <c r="C257" s="34">
        <v>8223</v>
      </c>
      <c r="D257" s="34">
        <v>694593</v>
      </c>
      <c r="E257" s="34">
        <v>622755.04999999993</v>
      </c>
      <c r="F257" s="35">
        <v>172368.62218461538</v>
      </c>
      <c r="G257" s="10">
        <f t="array" ref="G257">INDEX(Лист2!$C$2:$C$505,MATCH(B257&amp;A257,Лист2!$B$2:$B$505&amp;Лист2!$A$2:$A$505,0))</f>
        <v>15</v>
      </c>
      <c r="H257" s="10">
        <f t="array" ref="H257">INDEX(Лист2!$D$2:$D$505,MATCH(B257&amp;A257,Лист2!$B$2:$B$505&amp;Лист2!$A$2:$A$505,0))</f>
        <v>455</v>
      </c>
      <c r="I257" s="10">
        <f t="array" ref="I257">INDEX(Лист2!$E$2:$E$505,MATCH(B257&amp;A257,Лист2!$B$2:$B$505&amp;Лист2!$A$2:$A$505,0))</f>
        <v>381</v>
      </c>
      <c r="J257" s="10">
        <f t="shared" si="0"/>
        <v>19</v>
      </c>
    </row>
    <row r="258" spans="1:10" ht="14.25" customHeight="1" x14ac:dyDescent="0.25">
      <c r="A258" s="30">
        <v>43949</v>
      </c>
      <c r="B258" s="31" t="s">
        <v>30</v>
      </c>
      <c r="C258" s="31">
        <v>25149</v>
      </c>
      <c r="D258" s="31">
        <v>2277072</v>
      </c>
      <c r="E258" s="31">
        <v>1804070.1239999998</v>
      </c>
      <c r="F258" s="32">
        <v>125553.02143076922</v>
      </c>
      <c r="G258" s="10">
        <f t="array" ref="G258">INDEX(Лист2!$C$2:$C$505,MATCH(B258&amp;A258,Лист2!$B$2:$B$505&amp;Лист2!$A$2:$A$505,0))</f>
        <v>18</v>
      </c>
      <c r="H258" s="10">
        <f t="array" ref="H258">INDEX(Лист2!$D$2:$D$505,MATCH(B258&amp;A258,Лист2!$B$2:$B$505&amp;Лист2!$A$2:$A$505,0))</f>
        <v>1505</v>
      </c>
      <c r="I258" s="10">
        <f t="array" ref="I258">INDEX(Лист2!$E$2:$E$505,MATCH(B258&amp;A258,Лист2!$B$2:$B$505&amp;Лист2!$A$2:$A$505,0))</f>
        <v>1368</v>
      </c>
      <c r="J258" s="10">
        <f t="shared" si="0"/>
        <v>18</v>
      </c>
    </row>
    <row r="259" spans="1:10" ht="14.25" customHeight="1" x14ac:dyDescent="0.25">
      <c r="A259" s="33">
        <v>43964</v>
      </c>
      <c r="B259" s="34" t="s">
        <v>29</v>
      </c>
      <c r="C259" s="34">
        <v>10401</v>
      </c>
      <c r="D259" s="34">
        <v>949912.5</v>
      </c>
      <c r="E259" s="34">
        <v>785961.28899999999</v>
      </c>
      <c r="F259" s="35">
        <v>253438.94004615385</v>
      </c>
      <c r="G259" s="10">
        <f t="array" ref="G259">INDEX(Лист2!$C$2:$C$505,MATCH(B259&amp;A259,Лист2!$B$2:$B$505&amp;Лист2!$A$2:$A$505,0))</f>
        <v>15</v>
      </c>
      <c r="H259" s="10">
        <f t="array" ref="H259">INDEX(Лист2!$D$2:$D$505,MATCH(B259&amp;A259,Лист2!$B$2:$B$505&amp;Лист2!$A$2:$A$505,0))</f>
        <v>599</v>
      </c>
      <c r="I259" s="10">
        <f t="array" ref="I259">INDEX(Лист2!$E$2:$E$505,MATCH(B259&amp;A259,Лист2!$B$2:$B$505&amp;Лист2!$A$2:$A$505,0))</f>
        <v>515</v>
      </c>
      <c r="J259" s="10">
        <f t="shared" si="0"/>
        <v>20</v>
      </c>
    </row>
    <row r="260" spans="1:10" ht="14.25" customHeight="1" x14ac:dyDescent="0.25">
      <c r="A260" s="30">
        <v>43982</v>
      </c>
      <c r="B260" s="31" t="s">
        <v>28</v>
      </c>
      <c r="C260" s="31">
        <v>17689.5</v>
      </c>
      <c r="D260" s="31">
        <v>1592119.5</v>
      </c>
      <c r="E260" s="31">
        <v>1279369.1529999999</v>
      </c>
      <c r="F260" s="32">
        <v>119890.85384615383</v>
      </c>
      <c r="G260" s="10">
        <f t="array" ref="G260">INDEX(Лист2!$C$2:$C$505,MATCH(B260&amp;A260,Лист2!$B$2:$B$505&amp;Лист2!$A$2:$A$505,0))</f>
        <v>17</v>
      </c>
      <c r="H260" s="10">
        <f t="array" ref="H260">INDEX(Лист2!$D$2:$D$505,MATCH(B260&amp;A260,Лист2!$B$2:$B$505&amp;Лист2!$A$2:$A$505,0))</f>
        <v>1186</v>
      </c>
      <c r="I260" s="10">
        <f t="array" ref="I260">INDEX(Лист2!$E$2:$E$505,MATCH(B260&amp;A260,Лист2!$B$2:$B$505&amp;Лист2!$A$2:$A$505,0))</f>
        <v>1054</v>
      </c>
      <c r="J260" s="10">
        <f t="shared" si="0"/>
        <v>22</v>
      </c>
    </row>
    <row r="261" spans="1:10" ht="14.25" customHeight="1" x14ac:dyDescent="0.25">
      <c r="A261" s="33">
        <v>43954</v>
      </c>
      <c r="B261" s="34" t="s">
        <v>29</v>
      </c>
      <c r="C261" s="34">
        <v>8127</v>
      </c>
      <c r="D261" s="34">
        <v>665302.5</v>
      </c>
      <c r="E261" s="34">
        <v>644221.49399999995</v>
      </c>
      <c r="F261" s="35">
        <v>95245.727138461531</v>
      </c>
      <c r="G261" s="10">
        <f t="array" ref="G261">INDEX(Лист2!$C$2:$C$505,MATCH(B261&amp;A261,Лист2!$B$2:$B$505&amp;Лист2!$A$2:$A$505,0))</f>
        <v>15</v>
      </c>
      <c r="H261" s="10">
        <f t="array" ref="H261">INDEX(Лист2!$D$2:$D$505,MATCH(B261&amp;A261,Лист2!$B$2:$B$505&amp;Лист2!$A$2:$A$505,0))</f>
        <v>455</v>
      </c>
      <c r="I261" s="10">
        <f t="array" ref="I261">INDEX(Лист2!$E$2:$E$505,MATCH(B261&amp;A261,Лист2!$B$2:$B$505&amp;Лист2!$A$2:$A$505,0))</f>
        <v>384</v>
      </c>
      <c r="J261" s="10">
        <f t="shared" si="0"/>
        <v>18</v>
      </c>
    </row>
    <row r="262" spans="1:10" ht="14.25" customHeight="1" x14ac:dyDescent="0.25">
      <c r="A262" s="30">
        <v>43981</v>
      </c>
      <c r="B262" s="31" t="s">
        <v>28</v>
      </c>
      <c r="C262" s="31">
        <v>27250.5</v>
      </c>
      <c r="D262" s="31">
        <v>2457252</v>
      </c>
      <c r="E262" s="31">
        <v>1983435.05</v>
      </c>
      <c r="F262" s="32">
        <v>175066.50692307693</v>
      </c>
      <c r="G262" s="10">
        <f t="array" ref="G262">INDEX(Лист2!$C$2:$C$505,MATCH(B262&amp;A262,Лист2!$B$2:$B$505&amp;Лист2!$A$2:$A$505,0))</f>
        <v>17</v>
      </c>
      <c r="H262" s="10">
        <f t="array" ref="H262">INDEX(Лист2!$D$2:$D$505,MATCH(B262&amp;A262,Лист2!$B$2:$B$505&amp;Лист2!$A$2:$A$505,0))</f>
        <v>1697</v>
      </c>
      <c r="I262" s="10">
        <f t="array" ref="I262">INDEX(Лист2!$E$2:$E$505,MATCH(B262&amp;A262,Лист2!$B$2:$B$505&amp;Лист2!$A$2:$A$505,0))</f>
        <v>1499</v>
      </c>
      <c r="J262" s="10">
        <f t="shared" si="0"/>
        <v>22</v>
      </c>
    </row>
    <row r="263" spans="1:10" ht="14.25" customHeight="1" x14ac:dyDescent="0.25">
      <c r="A263" s="33">
        <v>43957</v>
      </c>
      <c r="B263" s="34" t="s">
        <v>29</v>
      </c>
      <c r="C263" s="34">
        <v>8464.5</v>
      </c>
      <c r="D263" s="34">
        <v>739291.5</v>
      </c>
      <c r="E263" s="34">
        <v>651727.3679999999</v>
      </c>
      <c r="F263" s="35">
        <v>154318.62433846152</v>
      </c>
      <c r="G263" s="10">
        <f t="array" ref="G263">INDEX(Лист2!$C$2:$C$505,MATCH(B263&amp;A263,Лист2!$B$2:$B$505&amp;Лист2!$A$2:$A$505,0))</f>
        <v>15</v>
      </c>
      <c r="H263" s="10">
        <f t="array" ref="H263">INDEX(Лист2!$D$2:$D$505,MATCH(B263&amp;A263,Лист2!$B$2:$B$505&amp;Лист2!$A$2:$A$505,0))</f>
        <v>467</v>
      </c>
      <c r="I263" s="10">
        <f t="array" ref="I263">INDEX(Лист2!$E$2:$E$505,MATCH(B263&amp;A263,Лист2!$B$2:$B$505&amp;Лист2!$A$2:$A$505,0))</f>
        <v>389</v>
      </c>
      <c r="J263" s="10">
        <f t="shared" si="0"/>
        <v>19</v>
      </c>
    </row>
    <row r="264" spans="1:10" ht="14.25" customHeight="1" x14ac:dyDescent="0.25">
      <c r="A264" s="30">
        <v>43974</v>
      </c>
      <c r="B264" s="31" t="s">
        <v>29</v>
      </c>
      <c r="C264" s="31">
        <v>14167.5</v>
      </c>
      <c r="D264" s="31">
        <v>1315075.5</v>
      </c>
      <c r="E264" s="31">
        <v>1074904.135</v>
      </c>
      <c r="F264" s="32">
        <v>269233.34436923079</v>
      </c>
      <c r="G264" s="10">
        <f t="array" ref="G264">INDEX(Лист2!$C$2:$C$505,MATCH(B264&amp;A264,Лист2!$B$2:$B$505&amp;Лист2!$A$2:$A$505,0))</f>
        <v>15</v>
      </c>
      <c r="H264" s="10">
        <f t="array" ref="H264">INDEX(Лист2!$D$2:$D$505,MATCH(B264&amp;A264,Лист2!$B$2:$B$505&amp;Лист2!$A$2:$A$505,0))</f>
        <v>840</v>
      </c>
      <c r="I264" s="10">
        <f t="array" ref="I264">INDEX(Лист2!$E$2:$E$505,MATCH(B264&amp;A264,Лист2!$B$2:$B$505&amp;Лист2!$A$2:$A$505,0))</f>
        <v>725</v>
      </c>
      <c r="J264" s="10">
        <f t="shared" si="0"/>
        <v>21</v>
      </c>
    </row>
    <row r="265" spans="1:10" ht="14.25" customHeight="1" x14ac:dyDescent="0.25">
      <c r="A265" s="33">
        <v>43979</v>
      </c>
      <c r="B265" s="34" t="s">
        <v>28</v>
      </c>
      <c r="C265" s="34">
        <v>16500</v>
      </c>
      <c r="D265" s="34">
        <v>1487928</v>
      </c>
      <c r="E265" s="34">
        <v>1187884.8939999999</v>
      </c>
      <c r="F265" s="35">
        <v>279400.0153846154</v>
      </c>
      <c r="G265" s="10">
        <f t="array" ref="G265">INDEX(Лист2!$C$2:$C$505,MATCH(B265&amp;A265,Лист2!$B$2:$B$505&amp;Лист2!$A$2:$A$505,0))</f>
        <v>17</v>
      </c>
      <c r="H265" s="10">
        <f t="array" ref="H265">INDEX(Лист2!$D$2:$D$505,MATCH(B265&amp;A265,Лист2!$B$2:$B$505&amp;Лист2!$A$2:$A$505,0))</f>
        <v>1097</v>
      </c>
      <c r="I265" s="10">
        <f t="array" ref="I265">INDEX(Лист2!$E$2:$E$505,MATCH(B265&amp;A265,Лист2!$B$2:$B$505&amp;Лист2!$A$2:$A$505,0))</f>
        <v>968</v>
      </c>
      <c r="J265" s="10">
        <f t="shared" si="0"/>
        <v>22</v>
      </c>
    </row>
    <row r="266" spans="1:10" ht="14.25" customHeight="1" x14ac:dyDescent="0.25">
      <c r="A266" s="30">
        <v>43976</v>
      </c>
      <c r="B266" s="31" t="s">
        <v>29</v>
      </c>
      <c r="C266" s="31">
        <v>13260</v>
      </c>
      <c r="D266" s="31">
        <v>1230687</v>
      </c>
      <c r="E266" s="31">
        <v>985675.48699999996</v>
      </c>
      <c r="F266" s="32">
        <v>224353.45695384615</v>
      </c>
      <c r="G266" s="10">
        <f t="array" ref="G266">INDEX(Лист2!$C$2:$C$505,MATCH(B266&amp;A266,Лист2!$B$2:$B$505&amp;Лист2!$A$2:$A$505,0))</f>
        <v>15</v>
      </c>
      <c r="H266" s="10">
        <f t="array" ref="H266">INDEX(Лист2!$D$2:$D$505,MATCH(B266&amp;A266,Лист2!$B$2:$B$505&amp;Лист2!$A$2:$A$505,0))</f>
        <v>835</v>
      </c>
      <c r="I266" s="10">
        <f t="array" ref="I266">INDEX(Лист2!$E$2:$E$505,MATCH(B266&amp;A266,Лист2!$B$2:$B$505&amp;Лист2!$A$2:$A$505,0))</f>
        <v>736</v>
      </c>
      <c r="J266" s="10">
        <f t="shared" si="0"/>
        <v>22</v>
      </c>
    </row>
    <row r="267" spans="1:10" ht="14.25" customHeight="1" x14ac:dyDescent="0.25">
      <c r="A267" s="33">
        <v>43951</v>
      </c>
      <c r="B267" s="34" t="s">
        <v>29</v>
      </c>
      <c r="C267" s="34">
        <v>4285.5</v>
      </c>
      <c r="D267" s="34">
        <v>404691</v>
      </c>
      <c r="E267" s="34">
        <v>333054.54800000001</v>
      </c>
      <c r="F267" s="35">
        <v>11494.630769230769</v>
      </c>
      <c r="G267" s="10">
        <f t="array" ref="G267">INDEX(Лист2!$C$2:$C$505,MATCH(B267&amp;A267,Лист2!$B$2:$B$505&amp;Лист2!$A$2:$A$505,0))</f>
        <v>15</v>
      </c>
      <c r="H267" s="10">
        <f t="array" ref="H267">INDEX(Лист2!$D$2:$D$505,MATCH(B267&amp;A267,Лист2!$B$2:$B$505&amp;Лист2!$A$2:$A$505,0))</f>
        <v>262</v>
      </c>
      <c r="I267" s="10">
        <f t="array" ref="I267">INDEX(Лист2!$E$2:$E$505,MATCH(B267&amp;A267,Лист2!$B$2:$B$505&amp;Лист2!$A$2:$A$505,0))</f>
        <v>195</v>
      </c>
      <c r="J267" s="10">
        <f t="shared" si="0"/>
        <v>18</v>
      </c>
    </row>
    <row r="268" spans="1:10" ht="14.25" customHeight="1" x14ac:dyDescent="0.25">
      <c r="A268" s="30">
        <v>43961</v>
      </c>
      <c r="B268" s="31" t="s">
        <v>29</v>
      </c>
      <c r="C268" s="31">
        <v>13440</v>
      </c>
      <c r="D268" s="31">
        <v>1198285.5</v>
      </c>
      <c r="E268" s="31">
        <v>1018063.802</v>
      </c>
      <c r="F268" s="32">
        <v>178012.59307692308</v>
      </c>
      <c r="G268" s="10">
        <f t="array" ref="G268">INDEX(Лист2!$C$2:$C$505,MATCH(B268&amp;A268,Лист2!$B$2:$B$505&amp;Лист2!$A$2:$A$505,0))</f>
        <v>15</v>
      </c>
      <c r="H268" s="10">
        <f t="array" ref="H268">INDEX(Лист2!$D$2:$D$505,MATCH(B268&amp;A268,Лист2!$B$2:$B$505&amp;Лист2!$A$2:$A$505,0))</f>
        <v>706</v>
      </c>
      <c r="I268" s="10">
        <f t="array" ref="I268">INDEX(Лист2!$E$2:$E$505,MATCH(B268&amp;A268,Лист2!$B$2:$B$505&amp;Лист2!$A$2:$A$505,0))</f>
        <v>608</v>
      </c>
      <c r="J268" s="10">
        <f t="shared" si="0"/>
        <v>19</v>
      </c>
    </row>
    <row r="269" spans="1:10" ht="14.25" customHeight="1" x14ac:dyDescent="0.25">
      <c r="A269" s="33">
        <v>43959</v>
      </c>
      <c r="B269" s="34" t="s">
        <v>29</v>
      </c>
      <c r="C269" s="34">
        <v>9058.5</v>
      </c>
      <c r="D269" s="34">
        <v>798759</v>
      </c>
      <c r="E269" s="34">
        <v>669115.93699999992</v>
      </c>
      <c r="F269" s="35">
        <v>171987.47030000002</v>
      </c>
      <c r="G269" s="10">
        <f t="array" ref="G269">INDEX(Лист2!$C$2:$C$505,MATCH(B269&amp;A269,Лист2!$B$2:$B$505&amp;Лист2!$A$2:$A$505,0))</f>
        <v>15</v>
      </c>
      <c r="H269" s="10">
        <f t="array" ref="H269">INDEX(Лист2!$D$2:$D$505,MATCH(B269&amp;A269,Лист2!$B$2:$B$505&amp;Лист2!$A$2:$A$505,0))</f>
        <v>492</v>
      </c>
      <c r="I269" s="10">
        <f t="array" ref="I269">INDEX(Лист2!$E$2:$E$505,MATCH(B269&amp;A269,Лист2!$B$2:$B$505&amp;Лист2!$A$2:$A$505,0))</f>
        <v>412</v>
      </c>
      <c r="J269" s="10">
        <f t="shared" si="0"/>
        <v>19</v>
      </c>
    </row>
    <row r="270" spans="1:10" ht="14.25" customHeight="1" x14ac:dyDescent="0.25">
      <c r="A270" s="30">
        <v>43958</v>
      </c>
      <c r="B270" s="31" t="s">
        <v>29</v>
      </c>
      <c r="C270" s="31">
        <v>8719.5</v>
      </c>
      <c r="D270" s="31">
        <v>769276.5</v>
      </c>
      <c r="E270" s="31">
        <v>654599.97699999996</v>
      </c>
      <c r="F270" s="32">
        <v>184385.1884923077</v>
      </c>
      <c r="G270" s="10">
        <f t="array" ref="G270">INDEX(Лист2!$C$2:$C$505,MATCH(B270&amp;A270,Лист2!$B$2:$B$505&amp;Лист2!$A$2:$A$505,0))</f>
        <v>15</v>
      </c>
      <c r="H270" s="10">
        <f t="array" ref="H270">INDEX(Лист2!$D$2:$D$505,MATCH(B270&amp;A270,Лист2!$B$2:$B$505&amp;Лист2!$A$2:$A$505,0))</f>
        <v>480</v>
      </c>
      <c r="I270" s="10">
        <f t="array" ref="I270">INDEX(Лист2!$E$2:$E$505,MATCH(B270&amp;A270,Лист2!$B$2:$B$505&amp;Лист2!$A$2:$A$505,0))</f>
        <v>398</v>
      </c>
      <c r="J270" s="10">
        <f t="shared" si="0"/>
        <v>19</v>
      </c>
    </row>
    <row r="271" spans="1:10" ht="14.25" customHeight="1" x14ac:dyDescent="0.25">
      <c r="A271" s="33">
        <v>43975</v>
      </c>
      <c r="B271" s="34" t="s">
        <v>29</v>
      </c>
      <c r="C271" s="34">
        <v>12666</v>
      </c>
      <c r="D271" s="34">
        <v>1184865</v>
      </c>
      <c r="E271" s="34">
        <v>953822.62099999993</v>
      </c>
      <c r="F271" s="35">
        <v>340158.78723076923</v>
      </c>
      <c r="G271" s="10">
        <f t="array" ref="G271">INDEX(Лист2!$C$2:$C$505,MATCH(B271&amp;A271,Лист2!$B$2:$B$505&amp;Лист2!$A$2:$A$505,0))</f>
        <v>15</v>
      </c>
      <c r="H271" s="10">
        <f t="array" ref="H271">INDEX(Лист2!$D$2:$D$505,MATCH(B271&amp;A271,Лист2!$B$2:$B$505&amp;Лист2!$A$2:$A$505,0))</f>
        <v>779</v>
      </c>
      <c r="I271" s="10">
        <f t="array" ref="I271">INDEX(Лист2!$E$2:$E$505,MATCH(B271&amp;A271,Лист2!$B$2:$B$505&amp;Лист2!$A$2:$A$505,0))</f>
        <v>673</v>
      </c>
      <c r="J271" s="10">
        <f t="shared" si="0"/>
        <v>21</v>
      </c>
    </row>
    <row r="272" spans="1:10" ht="14.25" customHeight="1" x14ac:dyDescent="0.25">
      <c r="A272" s="30">
        <v>43967</v>
      </c>
      <c r="B272" s="31" t="s">
        <v>30</v>
      </c>
      <c r="C272" s="31">
        <v>34563</v>
      </c>
      <c r="D272" s="31">
        <v>2922883.5</v>
      </c>
      <c r="E272" s="31">
        <v>2340316.3049999997</v>
      </c>
      <c r="F272" s="32">
        <v>109812.45384615385</v>
      </c>
      <c r="G272" s="10">
        <f t="array" ref="G272">INDEX(Лист2!$C$2:$C$505,MATCH(B272&amp;A272,Лист2!$B$2:$B$505&amp;Лист2!$A$2:$A$505,0))</f>
        <v>19</v>
      </c>
      <c r="H272" s="10">
        <f t="array" ref="H272">INDEX(Лист2!$D$2:$D$505,MATCH(B272&amp;A272,Лист2!$B$2:$B$505&amp;Лист2!$A$2:$A$505,0))</f>
        <v>2039</v>
      </c>
      <c r="I272" s="10">
        <f t="array" ref="I272">INDEX(Лист2!$E$2:$E$505,MATCH(B272&amp;A272,Лист2!$B$2:$B$505&amp;Лист2!$A$2:$A$505,0))</f>
        <v>1868</v>
      </c>
      <c r="J272" s="10">
        <f t="shared" si="0"/>
        <v>20</v>
      </c>
    </row>
    <row r="273" spans="1:10" ht="14.25" customHeight="1" x14ac:dyDescent="0.25">
      <c r="A273" s="33">
        <v>43970</v>
      </c>
      <c r="B273" s="34" t="s">
        <v>30</v>
      </c>
      <c r="C273" s="34">
        <v>28882.5</v>
      </c>
      <c r="D273" s="34">
        <v>2446530</v>
      </c>
      <c r="E273" s="34">
        <v>1956748.2629999998</v>
      </c>
      <c r="F273" s="35">
        <v>108543.03143076923</v>
      </c>
      <c r="G273" s="10">
        <f t="array" ref="G273">INDEX(Лист2!$C$2:$C$505,MATCH(B273&amp;A273,Лист2!$B$2:$B$505&amp;Лист2!$A$2:$A$505,0))</f>
        <v>19</v>
      </c>
      <c r="H273" s="10">
        <f t="array" ref="H273">INDEX(Лист2!$D$2:$D$505,MATCH(B273&amp;A273,Лист2!$B$2:$B$505&amp;Лист2!$A$2:$A$505,0))</f>
        <v>1831</v>
      </c>
      <c r="I273" s="10">
        <f t="array" ref="I273">INDEX(Лист2!$E$2:$E$505,MATCH(B273&amp;A273,Лист2!$B$2:$B$505&amp;Лист2!$A$2:$A$505,0))</f>
        <v>1667</v>
      </c>
      <c r="J273" s="10">
        <f t="shared" si="0"/>
        <v>21</v>
      </c>
    </row>
    <row r="274" spans="1:10" ht="14.25" customHeight="1" x14ac:dyDescent="0.25">
      <c r="A274" s="30">
        <v>43968</v>
      </c>
      <c r="B274" s="31" t="s">
        <v>30</v>
      </c>
      <c r="C274" s="31">
        <v>28275</v>
      </c>
      <c r="D274" s="31">
        <v>2435632.5</v>
      </c>
      <c r="E274" s="31">
        <v>1954139.7149999999</v>
      </c>
      <c r="F274" s="32">
        <v>79541.984615384616</v>
      </c>
      <c r="G274" s="10">
        <f t="array" ref="G274">INDEX(Лист2!$C$2:$C$505,MATCH(B274&amp;A274,Лист2!$B$2:$B$505&amp;Лист2!$A$2:$A$505,0))</f>
        <v>19</v>
      </c>
      <c r="H274" s="10">
        <f t="array" ref="H274">INDEX(Лист2!$D$2:$D$505,MATCH(B274&amp;A274,Лист2!$B$2:$B$505&amp;Лист2!$A$2:$A$505,0))</f>
        <v>1790</v>
      </c>
      <c r="I274" s="10">
        <f t="array" ref="I274">INDEX(Лист2!$E$2:$E$505,MATCH(B274&amp;A274,Лист2!$B$2:$B$505&amp;Лист2!$A$2:$A$505,0))</f>
        <v>1633</v>
      </c>
      <c r="J274" s="10">
        <f t="shared" si="0"/>
        <v>20</v>
      </c>
    </row>
    <row r="275" spans="1:10" ht="14.25" customHeight="1" x14ac:dyDescent="0.25">
      <c r="A275" s="33">
        <v>43960</v>
      </c>
      <c r="B275" s="34" t="s">
        <v>30</v>
      </c>
      <c r="C275" s="34">
        <v>26271</v>
      </c>
      <c r="D275" s="34">
        <v>2384937</v>
      </c>
      <c r="E275" s="34">
        <v>1880070.5110000002</v>
      </c>
      <c r="F275" s="35">
        <v>141472.14615384614</v>
      </c>
      <c r="G275" s="10">
        <f t="array" ref="G275">INDEX(Лист2!$C$2:$C$505,MATCH(B275&amp;A275,Лист2!$B$2:$B$505&amp;Лист2!$A$2:$A$505,0))</f>
        <v>19</v>
      </c>
      <c r="H275" s="10">
        <f t="array" ref="H275">INDEX(Лист2!$D$2:$D$505,MATCH(B275&amp;A275,Лист2!$B$2:$B$505&amp;Лист2!$A$2:$A$505,0))</f>
        <v>1542</v>
      </c>
      <c r="I275" s="10">
        <f t="array" ref="I275">INDEX(Лист2!$E$2:$E$505,MATCH(B275&amp;A275,Лист2!$B$2:$B$505&amp;Лист2!$A$2:$A$505,0))</f>
        <v>1412</v>
      </c>
      <c r="J275" s="10">
        <f t="shared" si="0"/>
        <v>19</v>
      </c>
    </row>
    <row r="276" spans="1:10" ht="14.25" customHeight="1" x14ac:dyDescent="0.25">
      <c r="A276" s="30">
        <v>43955</v>
      </c>
      <c r="B276" s="31" t="s">
        <v>30</v>
      </c>
      <c r="C276" s="31">
        <v>23587.5</v>
      </c>
      <c r="D276" s="31">
        <v>2155668</v>
      </c>
      <c r="E276" s="31">
        <v>1685753.1839999999</v>
      </c>
      <c r="F276" s="32">
        <v>135489.15811538461</v>
      </c>
      <c r="G276" s="10">
        <f t="array" ref="G276">INDEX(Лист2!$C$2:$C$505,MATCH(B276&amp;A276,Лист2!$B$2:$B$505&amp;Лист2!$A$2:$A$505,0))</f>
        <v>19</v>
      </c>
      <c r="H276" s="10">
        <f t="array" ref="H276">INDEX(Лист2!$D$2:$D$505,MATCH(B276&amp;A276,Лист2!$B$2:$B$505&amp;Лист2!$A$2:$A$505,0))</f>
        <v>1479</v>
      </c>
      <c r="I276" s="10">
        <f t="array" ref="I276">INDEX(Лист2!$E$2:$E$505,MATCH(B276&amp;A276,Лист2!$B$2:$B$505&amp;Лист2!$A$2:$A$505,0))</f>
        <v>1346</v>
      </c>
      <c r="J276" s="10">
        <f t="shared" si="0"/>
        <v>19</v>
      </c>
    </row>
    <row r="277" spans="1:10" ht="14.25" customHeight="1" x14ac:dyDescent="0.25">
      <c r="A277" s="33">
        <v>43953</v>
      </c>
      <c r="B277" s="34" t="s">
        <v>30</v>
      </c>
      <c r="C277" s="34">
        <v>18427.5</v>
      </c>
      <c r="D277" s="34">
        <v>1682851.5</v>
      </c>
      <c r="E277" s="34">
        <v>1337535.2989999999</v>
      </c>
      <c r="F277" s="35">
        <v>121636.08074615385</v>
      </c>
      <c r="G277" s="10">
        <f t="array" ref="G277">INDEX(Лист2!$C$2:$C$505,MATCH(B277&amp;A277,Лист2!$B$2:$B$505&amp;Лист2!$A$2:$A$505,0))</f>
        <v>19</v>
      </c>
      <c r="H277" s="10">
        <f t="array" ref="H277">INDEX(Лист2!$D$2:$D$505,MATCH(B277&amp;A277,Лист2!$B$2:$B$505&amp;Лист2!$A$2:$A$505,0))</f>
        <v>1206</v>
      </c>
      <c r="I277" s="10">
        <f t="array" ref="I277">INDEX(Лист2!$E$2:$E$505,MATCH(B277&amp;A277,Лист2!$B$2:$B$505&amp;Лист2!$A$2:$A$505,0))</f>
        <v>1080</v>
      </c>
      <c r="J277" s="10">
        <f t="shared" si="0"/>
        <v>18</v>
      </c>
    </row>
    <row r="278" spans="1:10" ht="14.25" customHeight="1" x14ac:dyDescent="0.25">
      <c r="A278" s="30">
        <v>43977</v>
      </c>
      <c r="B278" s="31" t="s">
        <v>30</v>
      </c>
      <c r="C278" s="31">
        <v>27156</v>
      </c>
      <c r="D278" s="31">
        <v>2410803</v>
      </c>
      <c r="E278" s="31">
        <v>1897998.2520000001</v>
      </c>
      <c r="F278" s="32">
        <v>96303.4</v>
      </c>
      <c r="G278" s="10">
        <f t="array" ref="G278">INDEX(Лист2!$C$2:$C$505,MATCH(B278&amp;A278,Лист2!$B$2:$B$505&amp;Лист2!$A$2:$A$505,0))</f>
        <v>20</v>
      </c>
      <c r="H278" s="10">
        <f t="array" ref="H278">INDEX(Лист2!$D$2:$D$505,MATCH(B278&amp;A278,Лист2!$B$2:$B$505&amp;Лист2!$A$2:$A$505,0))</f>
        <v>1814</v>
      </c>
      <c r="I278" s="10">
        <f t="array" ref="I278">INDEX(Лист2!$E$2:$E$505,MATCH(B278&amp;A278,Лист2!$B$2:$B$505&amp;Лист2!$A$2:$A$505,0))</f>
        <v>1655</v>
      </c>
      <c r="J278" s="10">
        <f t="shared" si="0"/>
        <v>22</v>
      </c>
    </row>
    <row r="279" spans="1:10" ht="14.25" customHeight="1" x14ac:dyDescent="0.25">
      <c r="A279" s="33">
        <v>43952</v>
      </c>
      <c r="B279" s="34" t="s">
        <v>30</v>
      </c>
      <c r="C279" s="34">
        <v>35190</v>
      </c>
      <c r="D279" s="34">
        <v>3168510</v>
      </c>
      <c r="E279" s="34">
        <v>2533138.7200000002</v>
      </c>
      <c r="F279" s="35">
        <v>102615.49999999999</v>
      </c>
      <c r="G279" s="10">
        <f t="array" ref="G279">INDEX(Лист2!$C$2:$C$505,MATCH(B279&amp;A279,Лист2!$B$2:$B$505&amp;Лист2!$A$2:$A$505,0))</f>
        <v>19</v>
      </c>
      <c r="H279" s="10">
        <f t="array" ref="H279">INDEX(Лист2!$D$2:$D$505,MATCH(B279&amp;A279,Лист2!$B$2:$B$505&amp;Лист2!$A$2:$A$505,0))</f>
        <v>1987</v>
      </c>
      <c r="I279" s="10">
        <f t="array" ref="I279">INDEX(Лист2!$E$2:$E$505,MATCH(B279&amp;A279,Лист2!$B$2:$B$505&amp;Лист2!$A$2:$A$505,0))</f>
        <v>1791</v>
      </c>
      <c r="J279" s="10">
        <f t="shared" si="0"/>
        <v>18</v>
      </c>
    </row>
    <row r="280" spans="1:10" ht="14.25" customHeight="1" x14ac:dyDescent="0.25">
      <c r="A280" s="30">
        <v>43963</v>
      </c>
      <c r="B280" s="31" t="s">
        <v>30</v>
      </c>
      <c r="C280" s="31">
        <v>25483.5</v>
      </c>
      <c r="D280" s="31">
        <v>2243160</v>
      </c>
      <c r="E280" s="31">
        <v>1757185.7729999998</v>
      </c>
      <c r="F280" s="32">
        <v>114933.59230769231</v>
      </c>
      <c r="G280" s="10">
        <f t="array" ref="G280">INDEX(Лист2!$C$2:$C$505,MATCH(B280&amp;A280,Лист2!$B$2:$B$505&amp;Лист2!$A$2:$A$505,0))</f>
        <v>19</v>
      </c>
      <c r="H280" s="10">
        <f t="array" ref="H280">INDEX(Лист2!$D$2:$D$505,MATCH(B280&amp;A280,Лист2!$B$2:$B$505&amp;Лист2!$A$2:$A$505,0))</f>
        <v>1598</v>
      </c>
      <c r="I280" s="10">
        <f t="array" ref="I280">INDEX(Лист2!$E$2:$E$505,MATCH(B280&amp;A280,Лист2!$B$2:$B$505&amp;Лист2!$A$2:$A$505,0))</f>
        <v>1454</v>
      </c>
      <c r="J280" s="10">
        <f t="shared" si="0"/>
        <v>20</v>
      </c>
    </row>
    <row r="281" spans="1:10" ht="14.25" customHeight="1" x14ac:dyDescent="0.25">
      <c r="A281" s="33">
        <v>43972</v>
      </c>
      <c r="B281" s="34" t="s">
        <v>30</v>
      </c>
      <c r="C281" s="34">
        <v>25362</v>
      </c>
      <c r="D281" s="34">
        <v>2198935.5</v>
      </c>
      <c r="E281" s="34">
        <v>1755958.3049999999</v>
      </c>
      <c r="F281" s="35">
        <v>102833.37792307691</v>
      </c>
      <c r="G281" s="10">
        <f t="array" ref="G281">INDEX(Лист2!$C$2:$C$505,MATCH(B281&amp;A281,Лист2!$B$2:$B$505&amp;Лист2!$A$2:$A$505,0))</f>
        <v>19</v>
      </c>
      <c r="H281" s="10">
        <f t="array" ref="H281">INDEX(Лист2!$D$2:$D$505,MATCH(B281&amp;A281,Лист2!$B$2:$B$505&amp;Лист2!$A$2:$A$505,0))</f>
        <v>1650</v>
      </c>
      <c r="I281" s="10">
        <f t="array" ref="I281">INDEX(Лист2!$E$2:$E$505,MATCH(B281&amp;A281,Лист2!$B$2:$B$505&amp;Лист2!$A$2:$A$505,0))</f>
        <v>1505</v>
      </c>
      <c r="J281" s="10">
        <f t="shared" si="0"/>
        <v>21</v>
      </c>
    </row>
    <row r="282" spans="1:10" ht="14.25" customHeight="1" x14ac:dyDescent="0.25">
      <c r="A282" s="30">
        <v>43971</v>
      </c>
      <c r="B282" s="31" t="s">
        <v>30</v>
      </c>
      <c r="C282" s="31">
        <v>28849.5</v>
      </c>
      <c r="D282" s="31">
        <v>2520759</v>
      </c>
      <c r="E282" s="31">
        <v>2010739.0729999999</v>
      </c>
      <c r="F282" s="32">
        <v>106300.0107076923</v>
      </c>
      <c r="G282" s="10">
        <f t="array" ref="G282">INDEX(Лист2!$C$2:$C$505,MATCH(B282&amp;A282,Лист2!$B$2:$B$505&amp;Лист2!$A$2:$A$505,0))</f>
        <v>19</v>
      </c>
      <c r="H282" s="10">
        <f t="array" ref="H282">INDEX(Лист2!$D$2:$D$505,MATCH(B282&amp;A282,Лист2!$B$2:$B$505&amp;Лист2!$A$2:$A$505,0))</f>
        <v>1823</v>
      </c>
      <c r="I282" s="10">
        <f t="array" ref="I282">INDEX(Лист2!$E$2:$E$505,MATCH(B282&amp;A282,Лист2!$B$2:$B$505&amp;Лист2!$A$2:$A$505,0))</f>
        <v>1678</v>
      </c>
      <c r="J282" s="10">
        <f t="shared" si="0"/>
        <v>21</v>
      </c>
    </row>
    <row r="283" spans="1:10" ht="14.25" customHeight="1" x14ac:dyDescent="0.25">
      <c r="A283" s="33">
        <v>43956</v>
      </c>
      <c r="B283" s="34" t="s">
        <v>30</v>
      </c>
      <c r="C283" s="34">
        <v>26367</v>
      </c>
      <c r="D283" s="34">
        <v>2380333.5</v>
      </c>
      <c r="E283" s="34">
        <v>1873451.2719999999</v>
      </c>
      <c r="F283" s="35">
        <v>149632.49369999999</v>
      </c>
      <c r="G283" s="10">
        <f t="array" ref="G283">INDEX(Лист2!$C$2:$C$505,MATCH(B283&amp;A283,Лист2!$B$2:$B$505&amp;Лист2!$A$2:$A$505,0))</f>
        <v>19</v>
      </c>
      <c r="H283" s="10">
        <f t="array" ref="H283">INDEX(Лист2!$D$2:$D$505,MATCH(B283&amp;A283,Лист2!$B$2:$B$505&amp;Лист2!$A$2:$A$505,0))</f>
        <v>1622</v>
      </c>
      <c r="I283" s="10">
        <f t="array" ref="I283">INDEX(Лист2!$E$2:$E$505,MATCH(B283&amp;A283,Лист2!$B$2:$B$505&amp;Лист2!$A$2:$A$505,0))</f>
        <v>1482</v>
      </c>
      <c r="J283" s="10">
        <f t="shared" si="0"/>
        <v>19</v>
      </c>
    </row>
    <row r="284" spans="1:10" ht="14.25" customHeight="1" x14ac:dyDescent="0.25">
      <c r="A284" s="30">
        <v>43964</v>
      </c>
      <c r="B284" s="31" t="s">
        <v>30</v>
      </c>
      <c r="C284" s="31">
        <v>25539</v>
      </c>
      <c r="D284" s="31">
        <v>2263651.5</v>
      </c>
      <c r="E284" s="31">
        <v>1783039.3049999997</v>
      </c>
      <c r="F284" s="32">
        <v>139331.31929230769</v>
      </c>
      <c r="G284" s="10">
        <f t="array" ref="G284">INDEX(Лист2!$C$2:$C$505,MATCH(B284&amp;A284,Лист2!$B$2:$B$505&amp;Лист2!$A$2:$A$505,0))</f>
        <v>19</v>
      </c>
      <c r="H284" s="10">
        <f t="array" ref="H284">INDEX(Лист2!$D$2:$D$505,MATCH(B284&amp;A284,Лист2!$B$2:$B$505&amp;Лист2!$A$2:$A$505,0))</f>
        <v>1605</v>
      </c>
      <c r="I284" s="10">
        <f t="array" ref="I284">INDEX(Лист2!$E$2:$E$505,MATCH(B284&amp;A284,Лист2!$B$2:$B$505&amp;Лист2!$A$2:$A$505,0))</f>
        <v>1447</v>
      </c>
      <c r="J284" s="10">
        <f t="shared" si="0"/>
        <v>20</v>
      </c>
    </row>
    <row r="285" spans="1:10" ht="14.25" customHeight="1" x14ac:dyDescent="0.25">
      <c r="A285" s="33">
        <v>43982</v>
      </c>
      <c r="B285" s="34" t="s">
        <v>29</v>
      </c>
      <c r="C285" s="34">
        <v>14808</v>
      </c>
      <c r="D285" s="34">
        <v>1336789.5</v>
      </c>
      <c r="E285" s="34">
        <v>1084824.9949999999</v>
      </c>
      <c r="F285" s="35">
        <v>167974.06755384614</v>
      </c>
      <c r="G285" s="10">
        <f t="array" ref="G285">INDEX(Лист2!$C$2:$C$505,MATCH(B285&amp;A285,Лист2!$B$2:$B$505&amp;Лист2!$A$2:$A$505,0))</f>
        <v>16</v>
      </c>
      <c r="H285" s="10">
        <f t="array" ref="H285">INDEX(Лист2!$D$2:$D$505,MATCH(B285&amp;A285,Лист2!$B$2:$B$505&amp;Лист2!$A$2:$A$505,0))</f>
        <v>917</v>
      </c>
      <c r="I285" s="10">
        <f t="array" ref="I285">INDEX(Лист2!$E$2:$E$505,MATCH(B285&amp;A285,Лист2!$B$2:$B$505&amp;Лист2!$A$2:$A$505,0))</f>
        <v>802</v>
      </c>
      <c r="J285" s="10">
        <f t="shared" si="0"/>
        <v>22</v>
      </c>
    </row>
    <row r="286" spans="1:10" ht="14.25" customHeight="1" x14ac:dyDescent="0.25">
      <c r="A286" s="30">
        <v>43954</v>
      </c>
      <c r="B286" s="31" t="s">
        <v>30</v>
      </c>
      <c r="C286" s="31">
        <v>21343.5</v>
      </c>
      <c r="D286" s="31">
        <v>1906557</v>
      </c>
      <c r="E286" s="31">
        <v>1485927.8739999998</v>
      </c>
      <c r="F286" s="32">
        <v>100092.68052307691</v>
      </c>
      <c r="G286" s="10">
        <f t="array" ref="G286">INDEX(Лист2!$C$2:$C$505,MATCH(B286&amp;A286,Лист2!$B$2:$B$505&amp;Лист2!$A$2:$A$505,0))</f>
        <v>19</v>
      </c>
      <c r="H286" s="10">
        <f t="array" ref="H286">INDEX(Лист2!$D$2:$D$505,MATCH(B286&amp;A286,Лист2!$B$2:$B$505&amp;Лист2!$A$2:$A$505,0))</f>
        <v>1314</v>
      </c>
      <c r="I286" s="10">
        <f t="array" ref="I286">INDEX(Лист2!$E$2:$E$505,MATCH(B286&amp;A286,Лист2!$B$2:$B$505&amp;Лист2!$A$2:$A$505,0))</f>
        <v>1192</v>
      </c>
      <c r="J286" s="10">
        <f t="shared" si="0"/>
        <v>18</v>
      </c>
    </row>
    <row r="287" spans="1:10" ht="14.25" customHeight="1" x14ac:dyDescent="0.25">
      <c r="A287" s="33">
        <v>43981</v>
      </c>
      <c r="B287" s="34" t="s">
        <v>29</v>
      </c>
      <c r="C287" s="34">
        <v>17946</v>
      </c>
      <c r="D287" s="34">
        <v>1609090.5</v>
      </c>
      <c r="E287" s="34">
        <v>1298844.2</v>
      </c>
      <c r="F287" s="35">
        <v>137945.5276</v>
      </c>
      <c r="G287" s="10">
        <f t="array" ref="G287">INDEX(Лист2!$C$2:$C$505,MATCH(B287&amp;A287,Лист2!$B$2:$B$505&amp;Лист2!$A$2:$A$505,0))</f>
        <v>16</v>
      </c>
      <c r="H287" s="10">
        <f t="array" ref="H287">INDEX(Лист2!$D$2:$D$505,MATCH(B287&amp;A287,Лист2!$B$2:$B$505&amp;Лист2!$A$2:$A$505,0))</f>
        <v>1048</v>
      </c>
      <c r="I287" s="10">
        <f t="array" ref="I287">INDEX(Лист2!$E$2:$E$505,MATCH(B287&amp;A287,Лист2!$B$2:$B$505&amp;Лист2!$A$2:$A$505,0))</f>
        <v>918</v>
      </c>
      <c r="J287" s="10">
        <f t="shared" si="0"/>
        <v>22</v>
      </c>
    </row>
    <row r="288" spans="1:10" ht="14.25" customHeight="1" x14ac:dyDescent="0.25">
      <c r="A288" s="30">
        <v>43957</v>
      </c>
      <c r="B288" s="31" t="s">
        <v>30</v>
      </c>
      <c r="C288" s="31">
        <v>24337.5</v>
      </c>
      <c r="D288" s="31">
        <v>2159350.5</v>
      </c>
      <c r="E288" s="31">
        <v>1715939.5399999998</v>
      </c>
      <c r="F288" s="32">
        <v>115138.50836153845</v>
      </c>
      <c r="G288" s="10">
        <f t="array" ref="G288">INDEX(Лист2!$C$2:$C$505,MATCH(B288&amp;A288,Лист2!$B$2:$B$505&amp;Лист2!$A$2:$A$505,0))</f>
        <v>19</v>
      </c>
      <c r="H288" s="10">
        <f t="array" ref="H288">INDEX(Лист2!$D$2:$D$505,MATCH(B288&amp;A288,Лист2!$B$2:$B$505&amp;Лист2!$A$2:$A$505,0))</f>
        <v>1509</v>
      </c>
      <c r="I288" s="10">
        <f t="array" ref="I288">INDEX(Лист2!$E$2:$E$505,MATCH(B288&amp;A288,Лист2!$B$2:$B$505&amp;Лист2!$A$2:$A$505,0))</f>
        <v>1374</v>
      </c>
      <c r="J288" s="10">
        <f t="shared" si="0"/>
        <v>19</v>
      </c>
    </row>
    <row r="289" spans="1:10" ht="14.25" customHeight="1" x14ac:dyDescent="0.25">
      <c r="A289" s="33">
        <v>43974</v>
      </c>
      <c r="B289" s="34" t="s">
        <v>30</v>
      </c>
      <c r="C289" s="34">
        <v>36997.5</v>
      </c>
      <c r="D289" s="34">
        <v>3089140.5</v>
      </c>
      <c r="E289" s="34">
        <v>2533823.1740000001</v>
      </c>
      <c r="F289" s="35">
        <v>109891.53846153845</v>
      </c>
      <c r="G289" s="10">
        <f t="array" ref="G289">INDEX(Лист2!$C$2:$C$505,MATCH(B289&amp;A289,Лист2!$B$2:$B$505&amp;Лист2!$A$2:$A$505,0))</f>
        <v>19</v>
      </c>
      <c r="H289" s="10">
        <f t="array" ref="H289">INDEX(Лист2!$D$2:$D$505,MATCH(B289&amp;A289,Лист2!$B$2:$B$505&amp;Лист2!$A$2:$A$505,0))</f>
        <v>2195</v>
      </c>
      <c r="I289" s="10">
        <f t="array" ref="I289">INDEX(Лист2!$E$2:$E$505,MATCH(B289&amp;A289,Лист2!$B$2:$B$505&amp;Лист2!$A$2:$A$505,0))</f>
        <v>1999</v>
      </c>
      <c r="J289" s="10">
        <f t="shared" si="0"/>
        <v>21</v>
      </c>
    </row>
    <row r="290" spans="1:10" ht="14.25" customHeight="1" x14ac:dyDescent="0.25">
      <c r="A290" s="30">
        <v>43979</v>
      </c>
      <c r="B290" s="31" t="s">
        <v>29</v>
      </c>
      <c r="C290" s="31">
        <v>13864.5</v>
      </c>
      <c r="D290" s="31">
        <v>1239747</v>
      </c>
      <c r="E290" s="31">
        <v>995597.5199999999</v>
      </c>
      <c r="F290" s="32">
        <v>216733.44615384613</v>
      </c>
      <c r="G290" s="10">
        <f t="array" ref="G290">INDEX(Лист2!$C$2:$C$505,MATCH(B290&amp;A290,Лист2!$B$2:$B$505&amp;Лист2!$A$2:$A$505,0))</f>
        <v>16</v>
      </c>
      <c r="H290" s="10">
        <f t="array" ref="H290">INDEX(Лист2!$D$2:$D$505,MATCH(B290&amp;A290,Лист2!$B$2:$B$505&amp;Лист2!$A$2:$A$505,0))</f>
        <v>876</v>
      </c>
      <c r="I290" s="10">
        <f t="array" ref="I290">INDEX(Лист2!$E$2:$E$505,MATCH(B290&amp;A290,Лист2!$B$2:$B$505&amp;Лист2!$A$2:$A$505,0))</f>
        <v>762</v>
      </c>
      <c r="J290" s="10">
        <f t="shared" si="0"/>
        <v>22</v>
      </c>
    </row>
    <row r="291" spans="1:10" ht="14.25" customHeight="1" x14ac:dyDescent="0.25">
      <c r="A291" s="33">
        <v>43976</v>
      </c>
      <c r="B291" s="34" t="s">
        <v>30</v>
      </c>
      <c r="C291" s="34">
        <v>28494</v>
      </c>
      <c r="D291" s="34">
        <v>2512803</v>
      </c>
      <c r="E291" s="34">
        <v>1972327.267</v>
      </c>
      <c r="F291" s="35">
        <v>174025.3846153846</v>
      </c>
      <c r="G291" s="10">
        <f t="array" ref="G291">INDEX(Лист2!$C$2:$C$505,MATCH(B291&amp;A291,Лист2!$B$2:$B$505&amp;Лист2!$A$2:$A$505,0))</f>
        <v>20</v>
      </c>
      <c r="H291" s="10">
        <f t="array" ref="H291">INDEX(Лист2!$D$2:$D$505,MATCH(B291&amp;A291,Лист2!$B$2:$B$505&amp;Лист2!$A$2:$A$505,0))</f>
        <v>1899</v>
      </c>
      <c r="I291" s="10">
        <f t="array" ref="I291">INDEX(Лист2!$E$2:$E$505,MATCH(B291&amp;A291,Лист2!$B$2:$B$505&amp;Лист2!$A$2:$A$505,0))</f>
        <v>1738</v>
      </c>
      <c r="J291" s="10">
        <f t="shared" si="0"/>
        <v>22</v>
      </c>
    </row>
    <row r="292" spans="1:10" ht="14.25" customHeight="1" x14ac:dyDescent="0.25">
      <c r="A292" s="30">
        <v>43951</v>
      </c>
      <c r="B292" s="31" t="s">
        <v>30</v>
      </c>
      <c r="C292" s="31">
        <v>27883.5</v>
      </c>
      <c r="D292" s="31">
        <v>2560080</v>
      </c>
      <c r="E292" s="31">
        <v>2016381.645</v>
      </c>
      <c r="F292" s="32">
        <v>41912.707692307689</v>
      </c>
      <c r="G292" s="10">
        <f t="array" ref="G292">INDEX(Лист2!$C$2:$C$505,MATCH(B292&amp;A292,Лист2!$B$2:$B$505&amp;Лист2!$A$2:$A$505,0))</f>
        <v>19</v>
      </c>
      <c r="H292" s="10">
        <f t="array" ref="H292">INDEX(Лист2!$D$2:$D$505,MATCH(B292&amp;A292,Лист2!$B$2:$B$505&amp;Лист2!$A$2:$A$505,0))</f>
        <v>1662</v>
      </c>
      <c r="I292" s="10">
        <f t="array" ref="I292">INDEX(Лист2!$E$2:$E$505,MATCH(B292&amp;A292,Лист2!$B$2:$B$505&amp;Лист2!$A$2:$A$505,0))</f>
        <v>1506</v>
      </c>
      <c r="J292" s="10">
        <f t="shared" si="0"/>
        <v>18</v>
      </c>
    </row>
    <row r="293" spans="1:10" ht="14.25" customHeight="1" x14ac:dyDescent="0.25">
      <c r="A293" s="33">
        <v>43961</v>
      </c>
      <c r="B293" s="34" t="s">
        <v>30</v>
      </c>
      <c r="C293" s="34">
        <v>31224</v>
      </c>
      <c r="D293" s="34">
        <v>2767270.5</v>
      </c>
      <c r="E293" s="34">
        <v>2174380.5969999996</v>
      </c>
      <c r="F293" s="35">
        <v>80170.980907692297</v>
      </c>
      <c r="G293" s="10">
        <f t="array" ref="G293">INDEX(Лист2!$C$2:$C$505,MATCH(B293&amp;A293,Лист2!$B$2:$B$505&amp;Лист2!$A$2:$A$505,0))</f>
        <v>19</v>
      </c>
      <c r="H293" s="10">
        <f t="array" ref="H293">INDEX(Лист2!$D$2:$D$505,MATCH(B293&amp;A293,Лист2!$B$2:$B$505&amp;Лист2!$A$2:$A$505,0))</f>
        <v>1836</v>
      </c>
      <c r="I293" s="10">
        <f t="array" ref="I293">INDEX(Лист2!$E$2:$E$505,MATCH(B293&amp;A293,Лист2!$B$2:$B$505&amp;Лист2!$A$2:$A$505,0))</f>
        <v>1680</v>
      </c>
      <c r="J293" s="10">
        <f t="shared" si="0"/>
        <v>19</v>
      </c>
    </row>
    <row r="294" spans="1:10" ht="14.25" customHeight="1" x14ac:dyDescent="0.25">
      <c r="A294" s="30">
        <v>43959</v>
      </c>
      <c r="B294" s="31" t="s">
        <v>30</v>
      </c>
      <c r="C294" s="31">
        <v>25020</v>
      </c>
      <c r="D294" s="31">
        <v>2235960</v>
      </c>
      <c r="E294" s="31">
        <v>1780335.608</v>
      </c>
      <c r="F294" s="32">
        <v>140320.89928461539</v>
      </c>
      <c r="G294" s="10">
        <f t="array" ref="G294">INDEX(Лист2!$C$2:$C$505,MATCH(B294&amp;A294,Лист2!$B$2:$B$505&amp;Лист2!$A$2:$A$505,0))</f>
        <v>19</v>
      </c>
      <c r="H294" s="10">
        <f t="array" ref="H294">INDEX(Лист2!$D$2:$D$505,MATCH(B294&amp;A294,Лист2!$B$2:$B$505&amp;Лист2!$A$2:$A$505,0))</f>
        <v>1520</v>
      </c>
      <c r="I294" s="10">
        <f t="array" ref="I294">INDEX(Лист2!$E$2:$E$505,MATCH(B294&amp;A294,Лист2!$B$2:$B$505&amp;Лист2!$A$2:$A$505,0))</f>
        <v>1380</v>
      </c>
      <c r="J294" s="10">
        <f t="shared" si="0"/>
        <v>19</v>
      </c>
    </row>
    <row r="295" spans="1:10" ht="14.25" customHeight="1" x14ac:dyDescent="0.25">
      <c r="A295" s="33">
        <v>43958</v>
      </c>
      <c r="B295" s="34" t="s">
        <v>30</v>
      </c>
      <c r="C295" s="34">
        <v>26184</v>
      </c>
      <c r="D295" s="34">
        <v>2308336.5</v>
      </c>
      <c r="E295" s="34">
        <v>1837113.1940000001</v>
      </c>
      <c r="F295" s="35">
        <v>115064.43612307693</v>
      </c>
      <c r="G295" s="10">
        <f t="array" ref="G295">INDEX(Лист2!$C$2:$C$505,MATCH(B295&amp;A295,Лист2!$B$2:$B$505&amp;Лист2!$A$2:$A$505,0))</f>
        <v>19</v>
      </c>
      <c r="H295" s="10">
        <f t="array" ref="H295">INDEX(Лист2!$D$2:$D$505,MATCH(B295&amp;A295,Лист2!$B$2:$B$505&amp;Лист2!$A$2:$A$505,0))</f>
        <v>1580</v>
      </c>
      <c r="I295" s="10">
        <f t="array" ref="I295">INDEX(Лист2!$E$2:$E$505,MATCH(B295&amp;A295,Лист2!$B$2:$B$505&amp;Лист2!$A$2:$A$505,0))</f>
        <v>1435</v>
      </c>
      <c r="J295" s="10">
        <f t="shared" si="0"/>
        <v>19</v>
      </c>
    </row>
    <row r="296" spans="1:10" ht="14.25" customHeight="1" x14ac:dyDescent="0.25">
      <c r="A296" s="30">
        <v>43975</v>
      </c>
      <c r="B296" s="31" t="s">
        <v>30</v>
      </c>
      <c r="C296" s="31">
        <v>29824.5</v>
      </c>
      <c r="D296" s="31">
        <v>2526909</v>
      </c>
      <c r="E296" s="31">
        <v>2092407.26</v>
      </c>
      <c r="F296" s="32">
        <v>62346.415384615379</v>
      </c>
      <c r="G296" s="10">
        <f t="array" ref="G296">INDEX(Лист2!$C$2:$C$505,MATCH(B296&amp;A296,Лист2!$B$2:$B$505&amp;Лист2!$A$2:$A$505,0))</f>
        <v>19</v>
      </c>
      <c r="H296" s="10">
        <f t="array" ref="H296">INDEX(Лист2!$D$2:$D$505,MATCH(B296&amp;A296,Лист2!$B$2:$B$505&amp;Лист2!$A$2:$A$505,0))</f>
        <v>1868</v>
      </c>
      <c r="I296" s="10">
        <f t="array" ref="I296">INDEX(Лист2!$E$2:$E$505,MATCH(B296&amp;A296,Лист2!$B$2:$B$505&amp;Лист2!$A$2:$A$505,0))</f>
        <v>1706</v>
      </c>
      <c r="J296" s="10">
        <f t="shared" si="0"/>
        <v>21</v>
      </c>
    </row>
    <row r="297" spans="1:10" ht="14.25" customHeight="1" x14ac:dyDescent="0.25">
      <c r="A297" s="33">
        <v>43950</v>
      </c>
      <c r="B297" s="34" t="s">
        <v>31</v>
      </c>
      <c r="C297" s="34">
        <v>208351.5</v>
      </c>
      <c r="D297" s="34">
        <v>21615333</v>
      </c>
      <c r="E297" s="34">
        <v>15729720.814999998</v>
      </c>
      <c r="F297" s="35">
        <v>273156.71999999997</v>
      </c>
      <c r="G297" s="10">
        <f t="array" ref="G297">INDEX(Лист2!$C$2:$C$505,MATCH(B297&amp;A297,Лист2!$B$2:$B$505&amp;Лист2!$A$2:$A$505,0))</f>
        <v>59</v>
      </c>
      <c r="H297" s="10">
        <f t="array" ref="H297">INDEX(Лист2!$D$2:$D$505,MATCH(B297&amp;A297,Лист2!$B$2:$B$505&amp;Лист2!$A$2:$A$505,0))</f>
        <v>13186</v>
      </c>
      <c r="I297" s="10">
        <f t="array" ref="I297">INDEX(Лист2!$E$2:$E$505,MATCH(B297&amp;A297,Лист2!$B$2:$B$505&amp;Лист2!$A$2:$A$505,0))</f>
        <v>12251</v>
      </c>
      <c r="J297" s="10">
        <f t="shared" si="0"/>
        <v>18</v>
      </c>
    </row>
    <row r="298" spans="1:10" ht="14.25" customHeight="1" x14ac:dyDescent="0.25">
      <c r="A298" s="30">
        <v>43949</v>
      </c>
      <c r="B298" s="31" t="s">
        <v>31</v>
      </c>
      <c r="C298" s="31">
        <v>204637.5</v>
      </c>
      <c r="D298" s="31">
        <v>21114898.5</v>
      </c>
      <c r="E298" s="31">
        <v>15426373.358999999</v>
      </c>
      <c r="F298" s="32">
        <v>255889.23846153845</v>
      </c>
      <c r="G298" s="10">
        <f t="array" ref="G298">INDEX(Лист2!$C$2:$C$505,MATCH(B298&amp;A298,Лист2!$B$2:$B$505&amp;Лист2!$A$2:$A$505,0))</f>
        <v>59</v>
      </c>
      <c r="H298" s="10">
        <f t="array" ref="H298">INDEX(Лист2!$D$2:$D$505,MATCH(B298&amp;A298,Лист2!$B$2:$B$505&amp;Лист2!$A$2:$A$505,0))</f>
        <v>12943</v>
      </c>
      <c r="I298" s="10">
        <f t="array" ref="I298">INDEX(Лист2!$E$2:$E$505,MATCH(B298&amp;A298,Лист2!$B$2:$B$505&amp;Лист2!$A$2:$A$505,0))</f>
        <v>12072</v>
      </c>
      <c r="J298" s="10">
        <f t="shared" si="0"/>
        <v>18</v>
      </c>
    </row>
    <row r="299" spans="1:10" ht="14.25" customHeight="1" x14ac:dyDescent="0.25">
      <c r="A299" s="33">
        <v>43982</v>
      </c>
      <c r="B299" s="34" t="s">
        <v>30</v>
      </c>
      <c r="C299" s="34">
        <v>31372.5</v>
      </c>
      <c r="D299" s="34">
        <v>2794324.5</v>
      </c>
      <c r="E299" s="34">
        <v>2251714.5490000001</v>
      </c>
      <c r="F299" s="35">
        <v>37852.04366923077</v>
      </c>
      <c r="G299" s="10">
        <f t="array" ref="G299">INDEX(Лист2!$C$2:$C$505,MATCH(B299&amp;A299,Лист2!$B$2:$B$505&amp;Лист2!$A$2:$A$505,0))</f>
        <v>21</v>
      </c>
      <c r="H299" s="10">
        <f t="array" ref="H299">INDEX(Лист2!$D$2:$D$505,MATCH(B299&amp;A299,Лист2!$B$2:$B$505&amp;Лист2!$A$2:$A$505,0))</f>
        <v>2056</v>
      </c>
      <c r="I299" s="10">
        <f t="array" ref="I299">INDEX(Лист2!$E$2:$E$505,MATCH(B299&amp;A299,Лист2!$B$2:$B$505&amp;Лист2!$A$2:$A$505,0))</f>
        <v>1879</v>
      </c>
      <c r="J299" s="10">
        <f t="shared" si="0"/>
        <v>22</v>
      </c>
    </row>
    <row r="300" spans="1:10" ht="14.25" customHeight="1" x14ac:dyDescent="0.25">
      <c r="A300" s="30">
        <v>43981</v>
      </c>
      <c r="B300" s="31" t="s">
        <v>30</v>
      </c>
      <c r="C300" s="31">
        <v>34681.5</v>
      </c>
      <c r="D300" s="31">
        <v>3005334</v>
      </c>
      <c r="E300" s="31">
        <v>2408136.8190000001</v>
      </c>
      <c r="F300" s="32">
        <v>113231.09230769232</v>
      </c>
      <c r="G300" s="10">
        <f t="array" ref="G300">INDEX(Лист2!$C$2:$C$505,MATCH(B300&amp;A300,Лист2!$B$2:$B$505&amp;Лист2!$A$2:$A$505,0))</f>
        <v>20</v>
      </c>
      <c r="H300" s="10">
        <f t="array" ref="H300">INDEX(Лист2!$D$2:$D$505,MATCH(B300&amp;A300,Лист2!$B$2:$B$505&amp;Лист2!$A$2:$A$505,0))</f>
        <v>2174</v>
      </c>
      <c r="I300" s="10">
        <f t="array" ref="I300">INDEX(Лист2!$E$2:$E$505,MATCH(B300&amp;A300,Лист2!$B$2:$B$505&amp;Лист2!$A$2:$A$505,0))</f>
        <v>1957</v>
      </c>
      <c r="J300" s="10">
        <f t="shared" si="0"/>
        <v>22</v>
      </c>
    </row>
    <row r="301" spans="1:10" ht="14.25" customHeight="1" x14ac:dyDescent="0.25">
      <c r="A301" s="33">
        <v>43979</v>
      </c>
      <c r="B301" s="34" t="s">
        <v>30</v>
      </c>
      <c r="C301" s="34">
        <v>28197</v>
      </c>
      <c r="D301" s="34">
        <v>2559211.5</v>
      </c>
      <c r="E301" s="34">
        <v>2038847.0090000001</v>
      </c>
      <c r="F301" s="35">
        <v>74270.530769230769</v>
      </c>
      <c r="G301" s="10">
        <f t="array" ref="G301">INDEX(Лист2!$C$2:$C$505,MATCH(B301&amp;A301,Лист2!$B$2:$B$505&amp;Лист2!$A$2:$A$505,0))</f>
        <v>20</v>
      </c>
      <c r="H301" s="10">
        <f t="array" ref="H301">INDEX(Лист2!$D$2:$D$505,MATCH(B301&amp;A301,Лист2!$B$2:$B$505&amp;Лист2!$A$2:$A$505,0))</f>
        <v>1875</v>
      </c>
      <c r="I301" s="10">
        <f t="array" ref="I301">INDEX(Лист2!$E$2:$E$505,MATCH(B301&amp;A301,Лист2!$B$2:$B$505&amp;Лист2!$A$2:$A$505,0))</f>
        <v>1701</v>
      </c>
      <c r="J301" s="10">
        <f t="shared" si="0"/>
        <v>22</v>
      </c>
    </row>
    <row r="302" spans="1:10" ht="14.25" customHeight="1" x14ac:dyDescent="0.25">
      <c r="A302" s="30">
        <v>43967</v>
      </c>
      <c r="B302" s="31" t="s">
        <v>31</v>
      </c>
      <c r="C302" s="31">
        <v>236551.5</v>
      </c>
      <c r="D302" s="31">
        <v>23689383</v>
      </c>
      <c r="E302" s="31">
        <v>17329462.175999999</v>
      </c>
      <c r="F302" s="32">
        <v>258177.63846153844</v>
      </c>
      <c r="G302" s="10">
        <f t="array" ref="G302">INDEX(Лист2!$C$2:$C$505,MATCH(B302&amp;A302,Лист2!$B$2:$B$505&amp;Лист2!$A$2:$A$505,0))</f>
        <v>60</v>
      </c>
      <c r="H302" s="10">
        <f t="array" ref="H302">INDEX(Лист2!$D$2:$D$505,MATCH(B302&amp;A302,Лист2!$B$2:$B$505&amp;Лист2!$A$2:$A$505,0))</f>
        <v>14049</v>
      </c>
      <c r="I302" s="10">
        <f t="array" ref="I302">INDEX(Лист2!$E$2:$E$505,MATCH(B302&amp;A302,Лист2!$B$2:$B$505&amp;Лист2!$A$2:$A$505,0))</f>
        <v>13118</v>
      </c>
      <c r="J302" s="10">
        <f t="shared" si="0"/>
        <v>20</v>
      </c>
    </row>
    <row r="303" spans="1:10" ht="14.25" customHeight="1" x14ac:dyDescent="0.25">
      <c r="A303" s="33">
        <v>43970</v>
      </c>
      <c r="B303" s="34" t="s">
        <v>31</v>
      </c>
      <c r="C303" s="34">
        <v>223597.5</v>
      </c>
      <c r="D303" s="34">
        <v>21945858</v>
      </c>
      <c r="E303" s="34">
        <v>15975681.728</v>
      </c>
      <c r="F303" s="35">
        <v>296759.42307692306</v>
      </c>
      <c r="G303" s="10">
        <f t="array" ref="G303">INDEX(Лист2!$C$2:$C$505,MATCH(B303&amp;A303,Лист2!$B$2:$B$505&amp;Лист2!$A$2:$A$505,0))</f>
        <v>60</v>
      </c>
      <c r="H303" s="10">
        <f t="array" ref="H303">INDEX(Лист2!$D$2:$D$505,MATCH(B303&amp;A303,Лист2!$B$2:$B$505&amp;Лист2!$A$2:$A$505,0))</f>
        <v>13867</v>
      </c>
      <c r="I303" s="10">
        <f t="array" ref="I303">INDEX(Лист2!$E$2:$E$505,MATCH(B303&amp;A303,Лист2!$B$2:$B$505&amp;Лист2!$A$2:$A$505,0))</f>
        <v>12987</v>
      </c>
      <c r="J303" s="10">
        <f t="shared" si="0"/>
        <v>21</v>
      </c>
    </row>
    <row r="304" spans="1:10" ht="14.25" customHeight="1" x14ac:dyDescent="0.25">
      <c r="A304" s="30">
        <v>43968</v>
      </c>
      <c r="B304" s="31" t="s">
        <v>31</v>
      </c>
      <c r="C304" s="31">
        <v>193363.5</v>
      </c>
      <c r="D304" s="31">
        <v>19546386</v>
      </c>
      <c r="E304" s="31">
        <v>14278298.844000001</v>
      </c>
      <c r="F304" s="32">
        <v>264289.06153846154</v>
      </c>
      <c r="G304" s="10">
        <f t="array" ref="G304">INDEX(Лист2!$C$2:$C$505,MATCH(B304&amp;A304,Лист2!$B$2:$B$505&amp;Лист2!$A$2:$A$505,0))</f>
        <v>60</v>
      </c>
      <c r="H304" s="10">
        <f t="array" ref="H304">INDEX(Лист2!$D$2:$D$505,MATCH(B304&amp;A304,Лист2!$B$2:$B$505&amp;Лист2!$A$2:$A$505,0))</f>
        <v>11698</v>
      </c>
      <c r="I304" s="10">
        <f t="array" ref="I304">INDEX(Лист2!$E$2:$E$505,MATCH(B304&amp;A304,Лист2!$B$2:$B$505&amp;Лист2!$A$2:$A$505,0))</f>
        <v>10989</v>
      </c>
      <c r="J304" s="10">
        <f t="shared" si="0"/>
        <v>20</v>
      </c>
    </row>
    <row r="305" spans="1:10" ht="14.25" customHeight="1" x14ac:dyDescent="0.25">
      <c r="A305" s="33">
        <v>43960</v>
      </c>
      <c r="B305" s="34" t="s">
        <v>31</v>
      </c>
      <c r="C305" s="34">
        <v>188319</v>
      </c>
      <c r="D305" s="34">
        <v>19218631.5</v>
      </c>
      <c r="E305" s="34">
        <v>13973128.512</v>
      </c>
      <c r="F305" s="35">
        <v>403874.8839461538</v>
      </c>
      <c r="G305" s="10">
        <f t="array" ref="G305">INDEX(Лист2!$C$2:$C$505,MATCH(B305&amp;A305,Лист2!$B$2:$B$505&amp;Лист2!$A$2:$A$505,0))</f>
        <v>59</v>
      </c>
      <c r="H305" s="10">
        <f t="array" ref="H305">INDEX(Лист2!$D$2:$D$505,MATCH(B305&amp;A305,Лист2!$B$2:$B$505&amp;Лист2!$A$2:$A$505,0))</f>
        <v>12016</v>
      </c>
      <c r="I305" s="10">
        <f t="array" ref="I305">INDEX(Лист2!$E$2:$E$505,MATCH(B305&amp;A305,Лист2!$B$2:$B$505&amp;Лист2!$A$2:$A$505,0))</f>
        <v>11137</v>
      </c>
      <c r="J305" s="10">
        <f t="shared" si="0"/>
        <v>19</v>
      </c>
    </row>
    <row r="306" spans="1:10" ht="14.25" customHeight="1" x14ac:dyDescent="0.25">
      <c r="A306" s="30">
        <v>43955</v>
      </c>
      <c r="B306" s="31" t="s">
        <v>31</v>
      </c>
      <c r="C306" s="31">
        <v>237544.5</v>
      </c>
      <c r="D306" s="31">
        <v>24292218</v>
      </c>
      <c r="E306" s="31">
        <v>17650186.028999999</v>
      </c>
      <c r="F306" s="32">
        <v>347608.63846153842</v>
      </c>
      <c r="G306" s="10">
        <f t="array" ref="G306">INDEX(Лист2!$C$2:$C$505,MATCH(B306&amp;A306,Лист2!$B$2:$B$505&amp;Лист2!$A$2:$A$505,0))</f>
        <v>59</v>
      </c>
      <c r="H306" s="10">
        <f t="array" ref="H306">INDEX(Лист2!$D$2:$D$505,MATCH(B306&amp;A306,Лист2!$B$2:$B$505&amp;Лист2!$A$2:$A$505,0))</f>
        <v>14423</v>
      </c>
      <c r="I306" s="10">
        <f t="array" ref="I306">INDEX(Лист2!$E$2:$E$505,MATCH(B306&amp;A306,Лист2!$B$2:$B$505&amp;Лист2!$A$2:$A$505,0))</f>
        <v>13432</v>
      </c>
      <c r="J306" s="10">
        <f t="shared" si="0"/>
        <v>19</v>
      </c>
    </row>
    <row r="307" spans="1:10" ht="14.25" customHeight="1" x14ac:dyDescent="0.25">
      <c r="A307" s="33">
        <v>43950</v>
      </c>
      <c r="B307" s="34" t="s">
        <v>32</v>
      </c>
      <c r="C307" s="34">
        <v>203209.5</v>
      </c>
      <c r="D307" s="34">
        <v>20871391.5</v>
      </c>
      <c r="E307" s="34">
        <v>15206983.089</v>
      </c>
      <c r="F307" s="35">
        <v>284467.66153846157</v>
      </c>
      <c r="G307" s="10">
        <f t="array" ref="G307">INDEX(Лист2!$C$2:$C$505,MATCH(B307&amp;A307,Лист2!$B$2:$B$505&amp;Лист2!$A$2:$A$505,0))</f>
        <v>54</v>
      </c>
      <c r="H307" s="10">
        <f t="array" ref="H307">INDEX(Лист2!$D$2:$D$505,MATCH(B307&amp;A307,Лист2!$B$2:$B$505&amp;Лист2!$A$2:$A$505,0))</f>
        <v>12747</v>
      </c>
      <c r="I307" s="10">
        <f t="array" ref="I307">INDEX(Лист2!$E$2:$E$505,MATCH(B307&amp;A307,Лист2!$B$2:$B$505&amp;Лист2!$A$2:$A$505,0))</f>
        <v>11884</v>
      </c>
      <c r="J307" s="10">
        <f t="shared" si="0"/>
        <v>18</v>
      </c>
    </row>
    <row r="308" spans="1:10" ht="14.25" customHeight="1" x14ac:dyDescent="0.25">
      <c r="A308" s="30">
        <v>43953</v>
      </c>
      <c r="B308" s="31" t="s">
        <v>31</v>
      </c>
      <c r="C308" s="31">
        <v>185979</v>
      </c>
      <c r="D308" s="31">
        <v>19625364</v>
      </c>
      <c r="E308" s="31">
        <v>14386025.838000001</v>
      </c>
      <c r="F308" s="32">
        <v>361439.69230769225</v>
      </c>
      <c r="G308" s="10">
        <f t="array" ref="G308">INDEX(Лист2!$C$2:$C$505,MATCH(B308&amp;A308,Лист2!$B$2:$B$505&amp;Лист2!$A$2:$A$505,0))</f>
        <v>59</v>
      </c>
      <c r="H308" s="10">
        <f t="array" ref="H308">INDEX(Лист2!$D$2:$D$505,MATCH(B308&amp;A308,Лист2!$B$2:$B$505&amp;Лист2!$A$2:$A$505,0))</f>
        <v>12429</v>
      </c>
      <c r="I308" s="10">
        <f t="array" ref="I308">INDEX(Лист2!$E$2:$E$505,MATCH(B308&amp;A308,Лист2!$B$2:$B$505&amp;Лист2!$A$2:$A$505,0))</f>
        <v>11477</v>
      </c>
      <c r="J308" s="10">
        <f t="shared" si="0"/>
        <v>18</v>
      </c>
    </row>
    <row r="309" spans="1:10" ht="14.25" customHeight="1" x14ac:dyDescent="0.25">
      <c r="A309" s="33">
        <v>43977</v>
      </c>
      <c r="B309" s="34" t="s">
        <v>31</v>
      </c>
      <c r="C309" s="34">
        <v>244905</v>
      </c>
      <c r="D309" s="34">
        <v>25163431.5</v>
      </c>
      <c r="E309" s="34">
        <v>18210825.697000001</v>
      </c>
      <c r="F309" s="35">
        <v>272401.2</v>
      </c>
      <c r="G309" s="10">
        <f t="array" ref="G309">INDEX(Лист2!$C$2:$C$505,MATCH(B309&amp;A309,Лист2!$B$2:$B$505&amp;Лист2!$A$2:$A$505,0))</f>
        <v>59</v>
      </c>
      <c r="H309" s="10">
        <f t="array" ref="H309">INDEX(Лист2!$D$2:$D$505,MATCH(B309&amp;A309,Лист2!$B$2:$B$505&amp;Лист2!$A$2:$A$505,0))</f>
        <v>15369</v>
      </c>
      <c r="I309" s="10">
        <f t="array" ref="I309">INDEX(Лист2!$E$2:$E$505,MATCH(B309&amp;A309,Лист2!$B$2:$B$505&amp;Лист2!$A$2:$A$505,0))</f>
        <v>14299</v>
      </c>
      <c r="J309" s="10">
        <f t="shared" si="0"/>
        <v>22</v>
      </c>
    </row>
    <row r="310" spans="1:10" ht="14.25" customHeight="1" x14ac:dyDescent="0.25">
      <c r="A310" s="30">
        <v>43952</v>
      </c>
      <c r="B310" s="31" t="s">
        <v>31</v>
      </c>
      <c r="C310" s="31">
        <v>239409</v>
      </c>
      <c r="D310" s="31">
        <v>25413351</v>
      </c>
      <c r="E310" s="31">
        <v>18463277.771000002</v>
      </c>
      <c r="F310" s="32">
        <v>369443.39999999997</v>
      </c>
      <c r="G310" s="10">
        <f t="array" ref="G310">INDEX(Лист2!$C$2:$C$505,MATCH(B310&amp;A310,Лист2!$B$2:$B$505&amp;Лист2!$A$2:$A$505,0))</f>
        <v>59</v>
      </c>
      <c r="H310" s="10">
        <f t="array" ref="H310">INDEX(Лист2!$D$2:$D$505,MATCH(B310&amp;A310,Лист2!$B$2:$B$505&amp;Лист2!$A$2:$A$505,0))</f>
        <v>15222</v>
      </c>
      <c r="I310" s="10">
        <f t="array" ref="I310">INDEX(Лист2!$E$2:$E$505,MATCH(B310&amp;A310,Лист2!$B$2:$B$505&amp;Лист2!$A$2:$A$505,0))</f>
        <v>13873</v>
      </c>
      <c r="J310" s="10">
        <f t="shared" si="0"/>
        <v>18</v>
      </c>
    </row>
    <row r="311" spans="1:10" ht="14.25" customHeight="1" x14ac:dyDescent="0.25">
      <c r="A311" s="33">
        <v>43963</v>
      </c>
      <c r="B311" s="34" t="s">
        <v>31</v>
      </c>
      <c r="C311" s="34">
        <v>192886.5</v>
      </c>
      <c r="D311" s="34">
        <v>19205179.5</v>
      </c>
      <c r="E311" s="34">
        <v>13834210.461999999</v>
      </c>
      <c r="F311" s="35">
        <v>383344.65076923074</v>
      </c>
      <c r="G311" s="10">
        <f t="array" ref="G311">INDEX(Лист2!$C$2:$C$505,MATCH(B311&amp;A311,Лист2!$B$2:$B$505&amp;Лист2!$A$2:$A$505,0))</f>
        <v>60</v>
      </c>
      <c r="H311" s="10">
        <f t="array" ref="H311">INDEX(Лист2!$D$2:$D$505,MATCH(B311&amp;A311,Лист2!$B$2:$B$505&amp;Лист2!$A$2:$A$505,0))</f>
        <v>12000</v>
      </c>
      <c r="I311" s="10">
        <f t="array" ref="I311">INDEX(Лист2!$E$2:$E$505,MATCH(B311&amp;A311,Лист2!$B$2:$B$505&amp;Лист2!$A$2:$A$505,0))</f>
        <v>11194</v>
      </c>
      <c r="J311" s="10">
        <f t="shared" si="0"/>
        <v>20</v>
      </c>
    </row>
    <row r="312" spans="1:10" ht="14.25" customHeight="1" x14ac:dyDescent="0.25">
      <c r="A312" s="30">
        <v>43972</v>
      </c>
      <c r="B312" s="31" t="s">
        <v>31</v>
      </c>
      <c r="C312" s="31">
        <v>224233.5</v>
      </c>
      <c r="D312" s="31">
        <v>22253295</v>
      </c>
      <c r="E312" s="31">
        <v>16496134.313999999</v>
      </c>
      <c r="F312" s="32">
        <v>334550.50769230764</v>
      </c>
      <c r="G312" s="10">
        <f t="array" ref="G312">INDEX(Лист2!$C$2:$C$505,MATCH(B312&amp;A312,Лист2!$B$2:$B$505&amp;Лист2!$A$2:$A$505,0))</f>
        <v>60</v>
      </c>
      <c r="H312" s="10">
        <f t="array" ref="H312">INDEX(Лист2!$D$2:$D$505,MATCH(B312&amp;A312,Лист2!$B$2:$B$505&amp;Лист2!$A$2:$A$505,0))</f>
        <v>14005</v>
      </c>
      <c r="I312" s="10">
        <f t="array" ref="I312">INDEX(Лист2!$E$2:$E$505,MATCH(B312&amp;A312,Лист2!$B$2:$B$505&amp;Лист2!$A$2:$A$505,0))</f>
        <v>13002</v>
      </c>
      <c r="J312" s="10">
        <f t="shared" si="0"/>
        <v>21</v>
      </c>
    </row>
    <row r="313" spans="1:10" ht="14.25" customHeight="1" x14ac:dyDescent="0.25">
      <c r="A313" s="33">
        <v>43971</v>
      </c>
      <c r="B313" s="34" t="s">
        <v>31</v>
      </c>
      <c r="C313" s="34">
        <v>219622.5</v>
      </c>
      <c r="D313" s="34">
        <v>21959286</v>
      </c>
      <c r="E313" s="34">
        <v>15958453.927999999</v>
      </c>
      <c r="F313" s="35">
        <v>417117.17692307686</v>
      </c>
      <c r="G313" s="10">
        <f t="array" ref="G313">INDEX(Лист2!$C$2:$C$505,MATCH(B313&amp;A313,Лист2!$B$2:$B$505&amp;Лист2!$A$2:$A$505,0))</f>
        <v>60</v>
      </c>
      <c r="H313" s="10">
        <f t="array" ref="H313">INDEX(Лист2!$D$2:$D$505,MATCH(B313&amp;A313,Лист2!$B$2:$B$505&amp;Лист2!$A$2:$A$505,0))</f>
        <v>13792</v>
      </c>
      <c r="I313" s="10">
        <f t="array" ref="I313">INDEX(Лист2!$E$2:$E$505,MATCH(B313&amp;A313,Лист2!$B$2:$B$505&amp;Лист2!$A$2:$A$505,0))</f>
        <v>12834</v>
      </c>
      <c r="J313" s="10">
        <f t="shared" si="0"/>
        <v>21</v>
      </c>
    </row>
    <row r="314" spans="1:10" ht="14.25" customHeight="1" x14ac:dyDescent="0.25">
      <c r="A314" s="30">
        <v>43956</v>
      </c>
      <c r="B314" s="31" t="s">
        <v>31</v>
      </c>
      <c r="C314" s="31">
        <v>213582</v>
      </c>
      <c r="D314" s="31">
        <v>21919435.5</v>
      </c>
      <c r="E314" s="31">
        <v>15790923.194999998</v>
      </c>
      <c r="F314" s="32">
        <v>365011.08061538462</v>
      </c>
      <c r="G314" s="10">
        <f t="array" ref="G314">INDEX(Лист2!$C$2:$C$505,MATCH(B314&amp;A314,Лист2!$B$2:$B$505&amp;Лист2!$A$2:$A$505,0))</f>
        <v>59</v>
      </c>
      <c r="H314" s="10">
        <f t="array" ref="H314">INDEX(Лист2!$D$2:$D$505,MATCH(B314&amp;A314,Лист2!$B$2:$B$505&amp;Лист2!$A$2:$A$505,0))</f>
        <v>13469</v>
      </c>
      <c r="I314" s="10">
        <f t="array" ref="I314">INDEX(Лист2!$E$2:$E$505,MATCH(B314&amp;A314,Лист2!$B$2:$B$505&amp;Лист2!$A$2:$A$505,0))</f>
        <v>12486</v>
      </c>
      <c r="J314" s="10">
        <f t="shared" si="0"/>
        <v>19</v>
      </c>
    </row>
    <row r="315" spans="1:10" ht="14.25" customHeight="1" x14ac:dyDescent="0.25">
      <c r="A315" s="33">
        <v>43949</v>
      </c>
      <c r="B315" s="34" t="s">
        <v>32</v>
      </c>
      <c r="C315" s="34">
        <v>195705</v>
      </c>
      <c r="D315" s="34">
        <v>20003263.5</v>
      </c>
      <c r="E315" s="34">
        <v>14633542.982000001</v>
      </c>
      <c r="F315" s="35">
        <v>268185.43076923076</v>
      </c>
      <c r="G315" s="10">
        <f t="array" ref="G315">INDEX(Лист2!$C$2:$C$505,MATCH(B315&amp;A315,Лист2!$B$2:$B$505&amp;Лист2!$A$2:$A$505,0))</f>
        <v>54</v>
      </c>
      <c r="H315" s="10">
        <f t="array" ref="H315">INDEX(Лист2!$D$2:$D$505,MATCH(B315&amp;A315,Лист2!$B$2:$B$505&amp;Лист2!$A$2:$A$505,0))</f>
        <v>12306</v>
      </c>
      <c r="I315" s="10">
        <f t="array" ref="I315">INDEX(Лист2!$E$2:$E$505,MATCH(B315&amp;A315,Лист2!$B$2:$B$505&amp;Лист2!$A$2:$A$505,0))</f>
        <v>11532</v>
      </c>
      <c r="J315" s="10">
        <f t="shared" si="0"/>
        <v>18</v>
      </c>
    </row>
    <row r="316" spans="1:10" ht="14.25" customHeight="1" x14ac:dyDescent="0.25">
      <c r="A316" s="30">
        <v>43964</v>
      </c>
      <c r="B316" s="31" t="s">
        <v>31</v>
      </c>
      <c r="C316" s="31">
        <v>193722</v>
      </c>
      <c r="D316" s="31">
        <v>19437273</v>
      </c>
      <c r="E316" s="31">
        <v>13979092.230999999</v>
      </c>
      <c r="F316" s="32">
        <v>418713.96153846156</v>
      </c>
      <c r="G316" s="10">
        <f t="array" ref="G316">INDEX(Лист2!$C$2:$C$505,MATCH(B316&amp;A316,Лист2!$B$2:$B$505&amp;Лист2!$A$2:$A$505,0))</f>
        <v>60</v>
      </c>
      <c r="H316" s="10">
        <f t="array" ref="H316">INDEX(Лист2!$D$2:$D$505,MATCH(B316&amp;A316,Лист2!$B$2:$B$505&amp;Лист2!$A$2:$A$505,0))</f>
        <v>12007</v>
      </c>
      <c r="I316" s="10">
        <f t="array" ref="I316">INDEX(Лист2!$E$2:$E$505,MATCH(B316&amp;A316,Лист2!$B$2:$B$505&amp;Лист2!$A$2:$A$505,0))</f>
        <v>11245</v>
      </c>
      <c r="J316" s="10">
        <f t="shared" si="0"/>
        <v>20</v>
      </c>
    </row>
    <row r="317" spans="1:10" ht="14.25" customHeight="1" x14ac:dyDescent="0.25">
      <c r="A317" s="33">
        <v>43954</v>
      </c>
      <c r="B317" s="34" t="s">
        <v>31</v>
      </c>
      <c r="C317" s="34">
        <v>257215.5</v>
      </c>
      <c r="D317" s="34">
        <v>26492278.5</v>
      </c>
      <c r="E317" s="34">
        <v>19179229.932</v>
      </c>
      <c r="F317" s="35">
        <v>254778.07384615383</v>
      </c>
      <c r="G317" s="10">
        <f t="array" ref="G317">INDEX(Лист2!$C$2:$C$505,MATCH(B317&amp;A317,Лист2!$B$2:$B$505&amp;Лист2!$A$2:$A$505,0))</f>
        <v>59</v>
      </c>
      <c r="H317" s="10">
        <f t="array" ref="H317">INDEX(Лист2!$D$2:$D$505,MATCH(B317&amp;A317,Лист2!$B$2:$B$505&amp;Лист2!$A$2:$A$505,0))</f>
        <v>15277</v>
      </c>
      <c r="I317" s="10">
        <f t="array" ref="I317">INDEX(Лист2!$E$2:$E$505,MATCH(B317&amp;A317,Лист2!$B$2:$B$505&amp;Лист2!$A$2:$A$505,0))</f>
        <v>14163</v>
      </c>
      <c r="J317" s="10">
        <f t="shared" si="0"/>
        <v>18</v>
      </c>
    </row>
    <row r="318" spans="1:10" ht="14.25" customHeight="1" x14ac:dyDescent="0.25">
      <c r="A318" s="30">
        <v>43957</v>
      </c>
      <c r="B318" s="31" t="s">
        <v>31</v>
      </c>
      <c r="C318" s="31">
        <v>224779.5</v>
      </c>
      <c r="D318" s="31">
        <v>23032992</v>
      </c>
      <c r="E318" s="31">
        <v>16792969.817999996</v>
      </c>
      <c r="F318" s="32">
        <v>443086.25303076918</v>
      </c>
      <c r="G318" s="10">
        <f t="array" ref="G318">INDEX(Лист2!$C$2:$C$505,MATCH(B318&amp;A318,Лист2!$B$2:$B$505&amp;Лист2!$A$2:$A$505,0))</f>
        <v>59</v>
      </c>
      <c r="H318" s="10">
        <f t="array" ref="H318">INDEX(Лист2!$D$2:$D$505,MATCH(B318&amp;A318,Лист2!$B$2:$B$505&amp;Лист2!$A$2:$A$505,0))</f>
        <v>14103</v>
      </c>
      <c r="I318" s="10">
        <f t="array" ref="I318">INDEX(Лист2!$E$2:$E$505,MATCH(B318&amp;A318,Лист2!$B$2:$B$505&amp;Лист2!$A$2:$A$505,0))</f>
        <v>13118</v>
      </c>
      <c r="J318" s="10">
        <f t="shared" si="0"/>
        <v>19</v>
      </c>
    </row>
    <row r="319" spans="1:10" ht="14.25" customHeight="1" x14ac:dyDescent="0.25">
      <c r="A319" s="33">
        <v>43974</v>
      </c>
      <c r="B319" s="34" t="s">
        <v>31</v>
      </c>
      <c r="C319" s="34">
        <v>292018.5</v>
      </c>
      <c r="D319" s="34">
        <v>28590910.5</v>
      </c>
      <c r="E319" s="34">
        <v>21740920.338999998</v>
      </c>
      <c r="F319" s="35">
        <v>206427.73076923075</v>
      </c>
      <c r="G319" s="10">
        <f t="array" ref="G319">INDEX(Лист2!$C$2:$C$505,MATCH(B319&amp;A319,Лист2!$B$2:$B$505&amp;Лист2!$A$2:$A$505,0))</f>
        <v>60</v>
      </c>
      <c r="H319" s="10">
        <f t="array" ref="H319">INDEX(Лист2!$D$2:$D$505,MATCH(B319&amp;A319,Лист2!$B$2:$B$505&amp;Лист2!$A$2:$A$505,0))</f>
        <v>17295</v>
      </c>
      <c r="I319" s="10">
        <f t="array" ref="I319">INDEX(Лист2!$E$2:$E$505,MATCH(B319&amp;A319,Лист2!$B$2:$B$505&amp;Лист2!$A$2:$A$505,0))</f>
        <v>16010</v>
      </c>
      <c r="J319" s="10">
        <f t="shared" si="0"/>
        <v>21</v>
      </c>
    </row>
    <row r="320" spans="1:10" ht="14.25" customHeight="1" x14ac:dyDescent="0.25">
      <c r="A320" s="30">
        <v>43976</v>
      </c>
      <c r="B320" s="31" t="s">
        <v>31</v>
      </c>
      <c r="C320" s="31">
        <v>198751.5</v>
      </c>
      <c r="D320" s="31">
        <v>20582743.5</v>
      </c>
      <c r="E320" s="31">
        <v>14894008.652000001</v>
      </c>
      <c r="F320" s="32">
        <v>316452.66153846157</v>
      </c>
      <c r="G320" s="10">
        <f t="array" ref="G320">INDEX(Лист2!$C$2:$C$505,MATCH(B320&amp;A320,Лист2!$B$2:$B$505&amp;Лист2!$A$2:$A$505,0))</f>
        <v>59</v>
      </c>
      <c r="H320" s="10">
        <f t="array" ref="H320">INDEX(Лист2!$D$2:$D$505,MATCH(B320&amp;A320,Лист2!$B$2:$B$505&amp;Лист2!$A$2:$A$505,0))</f>
        <v>12983</v>
      </c>
      <c r="I320" s="10">
        <f t="array" ref="I320">INDEX(Лист2!$E$2:$E$505,MATCH(B320&amp;A320,Лист2!$B$2:$B$505&amp;Лист2!$A$2:$A$505,0))</f>
        <v>12056</v>
      </c>
      <c r="J320" s="10">
        <f t="shared" si="0"/>
        <v>22</v>
      </c>
    </row>
    <row r="321" spans="1:10" ht="14.25" customHeight="1" x14ac:dyDescent="0.25">
      <c r="A321" s="33">
        <v>43951</v>
      </c>
      <c r="B321" s="34" t="s">
        <v>31</v>
      </c>
      <c r="C321" s="34">
        <v>214386</v>
      </c>
      <c r="D321" s="34">
        <v>22530000</v>
      </c>
      <c r="E321" s="34">
        <v>16370527.077</v>
      </c>
      <c r="F321" s="35">
        <v>115618.05384615384</v>
      </c>
      <c r="G321" s="10">
        <f t="array" ref="G321">INDEX(Лист2!$C$2:$C$505,MATCH(B321&amp;A321,Лист2!$B$2:$B$505&amp;Лист2!$A$2:$A$505,0))</f>
        <v>59</v>
      </c>
      <c r="H321" s="10">
        <f t="array" ref="H321">INDEX(Лист2!$D$2:$D$505,MATCH(B321&amp;A321,Лист2!$B$2:$B$505&amp;Лист2!$A$2:$A$505,0))</f>
        <v>13251</v>
      </c>
      <c r="I321" s="10">
        <f t="array" ref="I321">INDEX(Лист2!$E$2:$E$505,MATCH(B321&amp;A321,Лист2!$B$2:$B$505&amp;Лист2!$A$2:$A$505,0))</f>
        <v>12255</v>
      </c>
      <c r="J321" s="10">
        <f t="shared" si="0"/>
        <v>18</v>
      </c>
    </row>
    <row r="322" spans="1:10" ht="14.25" customHeight="1" x14ac:dyDescent="0.25">
      <c r="A322" s="30">
        <v>43961</v>
      </c>
      <c r="B322" s="31" t="s">
        <v>31</v>
      </c>
      <c r="C322" s="31">
        <v>243825</v>
      </c>
      <c r="D322" s="31">
        <v>24890404.5</v>
      </c>
      <c r="E322" s="31">
        <v>18159589.107999999</v>
      </c>
      <c r="F322" s="32">
        <v>258558.49999999997</v>
      </c>
      <c r="G322" s="10">
        <f t="array" ref="G322">INDEX(Лист2!$C$2:$C$505,MATCH(B322&amp;A322,Лист2!$B$2:$B$505&amp;Лист2!$A$2:$A$505,0))</f>
        <v>59</v>
      </c>
      <c r="H322" s="10">
        <f t="array" ref="H322">INDEX(Лист2!$D$2:$D$505,MATCH(B322&amp;A322,Лист2!$B$2:$B$505&amp;Лист2!$A$2:$A$505,0))</f>
        <v>14569</v>
      </c>
      <c r="I322" s="10">
        <f t="array" ref="I322">INDEX(Лист2!$E$2:$E$505,MATCH(B322&amp;A322,Лист2!$B$2:$B$505&amp;Лист2!$A$2:$A$505,0))</f>
        <v>13566</v>
      </c>
      <c r="J322" s="10">
        <f t="shared" si="0"/>
        <v>19</v>
      </c>
    </row>
    <row r="323" spans="1:10" ht="14.25" customHeight="1" x14ac:dyDescent="0.25">
      <c r="A323" s="33">
        <v>43959</v>
      </c>
      <c r="B323" s="34" t="s">
        <v>31</v>
      </c>
      <c r="C323" s="34">
        <v>232701</v>
      </c>
      <c r="D323" s="34">
        <v>23881948.5</v>
      </c>
      <c r="E323" s="34">
        <v>17462223.403999999</v>
      </c>
      <c r="F323" s="35">
        <v>512464.9846153846</v>
      </c>
      <c r="G323" s="10">
        <f t="array" ref="G323">INDEX(Лист2!$C$2:$C$505,MATCH(B323&amp;A323,Лист2!$B$2:$B$505&amp;Лист2!$A$2:$A$505,0))</f>
        <v>59</v>
      </c>
      <c r="H323" s="10">
        <f t="array" ref="H323">INDEX(Лист2!$D$2:$D$505,MATCH(B323&amp;A323,Лист2!$B$2:$B$505&amp;Лист2!$A$2:$A$505,0))</f>
        <v>14098</v>
      </c>
      <c r="I323" s="10">
        <f t="array" ref="I323">INDEX(Лист2!$E$2:$E$505,MATCH(B323&amp;A323,Лист2!$B$2:$B$505&amp;Лист2!$A$2:$A$505,0))</f>
        <v>13106</v>
      </c>
      <c r="J323" s="10">
        <f t="shared" si="0"/>
        <v>19</v>
      </c>
    </row>
    <row r="324" spans="1:10" ht="14.25" customHeight="1" x14ac:dyDescent="0.25">
      <c r="A324" s="30">
        <v>43958</v>
      </c>
      <c r="B324" s="31" t="s">
        <v>31</v>
      </c>
      <c r="C324" s="31">
        <v>219411</v>
      </c>
      <c r="D324" s="31">
        <v>22460130</v>
      </c>
      <c r="E324" s="31">
        <v>16627687.641000001</v>
      </c>
      <c r="F324" s="32">
        <v>518998.75384615385</v>
      </c>
      <c r="G324" s="10">
        <f t="array" ref="G324">INDEX(Лист2!$C$2:$C$505,MATCH(B324&amp;A324,Лист2!$B$2:$B$505&amp;Лист2!$A$2:$A$505,0))</f>
        <v>59</v>
      </c>
      <c r="H324" s="10">
        <f t="array" ref="H324">INDEX(Лист2!$D$2:$D$505,MATCH(B324&amp;A324,Лист2!$B$2:$B$505&amp;Лист2!$A$2:$A$505,0))</f>
        <v>13495</v>
      </c>
      <c r="I324" s="10">
        <f t="array" ref="I324">INDEX(Лист2!$E$2:$E$505,MATCH(B324&amp;A324,Лист2!$B$2:$B$505&amp;Лист2!$A$2:$A$505,0))</f>
        <v>12517</v>
      </c>
      <c r="J324" s="10">
        <f t="shared" si="0"/>
        <v>19</v>
      </c>
    </row>
    <row r="325" spans="1:10" ht="14.25" customHeight="1" x14ac:dyDescent="0.25">
      <c r="A325" s="33">
        <v>43975</v>
      </c>
      <c r="B325" s="34" t="s">
        <v>31</v>
      </c>
      <c r="C325" s="34">
        <v>200029.5</v>
      </c>
      <c r="D325" s="34">
        <v>19959801</v>
      </c>
      <c r="E325" s="34">
        <v>15125624.641999999</v>
      </c>
      <c r="F325" s="35">
        <v>318671.85465384612</v>
      </c>
      <c r="G325" s="10">
        <f t="array" ref="G325">INDEX(Лист2!$C$2:$C$505,MATCH(B325&amp;A325,Лист2!$B$2:$B$505&amp;Лист2!$A$2:$A$505,0))</f>
        <v>60</v>
      </c>
      <c r="H325" s="10">
        <f t="array" ref="H325">INDEX(Лист2!$D$2:$D$505,MATCH(B325&amp;A325,Лист2!$B$2:$B$505&amp;Лист2!$A$2:$A$505,0))</f>
        <v>12822</v>
      </c>
      <c r="I325" s="10">
        <f t="array" ref="I325">INDEX(Лист2!$E$2:$E$505,MATCH(B325&amp;A325,Лист2!$B$2:$B$505&amp;Лист2!$A$2:$A$505,0))</f>
        <v>11916</v>
      </c>
      <c r="J325" s="10">
        <f t="shared" si="0"/>
        <v>21</v>
      </c>
    </row>
    <row r="326" spans="1:10" ht="14.25" customHeight="1" x14ac:dyDescent="0.25">
      <c r="A326" s="30">
        <v>43967</v>
      </c>
      <c r="B326" s="31" t="s">
        <v>32</v>
      </c>
      <c r="C326" s="31">
        <v>225480</v>
      </c>
      <c r="D326" s="31">
        <v>22355338.5</v>
      </c>
      <c r="E326" s="31">
        <v>16443448.491999999</v>
      </c>
      <c r="F326" s="32">
        <v>291468.59999999998</v>
      </c>
      <c r="G326" s="10">
        <f t="array" ref="G326">INDEX(Лист2!$C$2:$C$505,MATCH(B326&amp;A326,Лист2!$B$2:$B$505&amp;Лист2!$A$2:$A$505,0))</f>
        <v>54</v>
      </c>
      <c r="H326" s="10">
        <f t="array" ref="H326">INDEX(Лист2!$D$2:$D$505,MATCH(B326&amp;A326,Лист2!$B$2:$B$505&amp;Лист2!$A$2:$A$505,0))</f>
        <v>13170</v>
      </c>
      <c r="I326" s="10">
        <f t="array" ref="I326">INDEX(Лист2!$E$2:$E$505,MATCH(B326&amp;A326,Лист2!$B$2:$B$505&amp;Лист2!$A$2:$A$505,0))</f>
        <v>12299</v>
      </c>
      <c r="J326" s="10">
        <f t="shared" si="0"/>
        <v>20</v>
      </c>
    </row>
    <row r="327" spans="1:10" ht="14.25" customHeight="1" x14ac:dyDescent="0.25">
      <c r="A327" s="33">
        <v>43970</v>
      </c>
      <c r="B327" s="34" t="s">
        <v>32</v>
      </c>
      <c r="C327" s="34">
        <v>211453.5</v>
      </c>
      <c r="D327" s="34">
        <v>20590072.5</v>
      </c>
      <c r="E327" s="34">
        <v>15078027.685000001</v>
      </c>
      <c r="F327" s="35">
        <v>293452.29237692308</v>
      </c>
      <c r="G327" s="10">
        <f t="array" ref="G327">INDEX(Лист2!$C$2:$C$505,MATCH(B327&amp;A327,Лист2!$B$2:$B$505&amp;Лист2!$A$2:$A$505,0))</f>
        <v>54</v>
      </c>
      <c r="H327" s="10">
        <f t="array" ref="H327">INDEX(Лист2!$D$2:$D$505,MATCH(B327&amp;A327,Лист2!$B$2:$B$505&amp;Лист2!$A$2:$A$505,0))</f>
        <v>13070</v>
      </c>
      <c r="I327" s="10">
        <f t="array" ref="I327">INDEX(Лист2!$E$2:$E$505,MATCH(B327&amp;A327,Лист2!$B$2:$B$505&amp;Лист2!$A$2:$A$505,0))</f>
        <v>12244</v>
      </c>
      <c r="J327" s="10">
        <f t="shared" si="0"/>
        <v>21</v>
      </c>
    </row>
    <row r="328" spans="1:10" ht="14.25" customHeight="1" x14ac:dyDescent="0.25">
      <c r="A328" s="30">
        <v>43968</v>
      </c>
      <c r="B328" s="31" t="s">
        <v>32</v>
      </c>
      <c r="C328" s="31">
        <v>184801.5</v>
      </c>
      <c r="D328" s="31">
        <v>18449091</v>
      </c>
      <c r="E328" s="31">
        <v>13533023.127999999</v>
      </c>
      <c r="F328" s="32">
        <v>246229.69714615386</v>
      </c>
      <c r="G328" s="10">
        <f t="array" ref="G328">INDEX(Лист2!$C$2:$C$505,MATCH(B328&amp;A328,Лист2!$B$2:$B$505&amp;Лист2!$A$2:$A$505,0))</f>
        <v>54</v>
      </c>
      <c r="H328" s="10">
        <f t="array" ref="H328">INDEX(Лист2!$D$2:$D$505,MATCH(B328&amp;A328,Лист2!$B$2:$B$505&amp;Лист2!$A$2:$A$505,0))</f>
        <v>11128</v>
      </c>
      <c r="I328" s="10">
        <f t="array" ref="I328">INDEX(Лист2!$E$2:$E$505,MATCH(B328&amp;A328,Лист2!$B$2:$B$505&amp;Лист2!$A$2:$A$505,0))</f>
        <v>10467</v>
      </c>
      <c r="J328" s="10">
        <f t="shared" si="0"/>
        <v>20</v>
      </c>
    </row>
    <row r="329" spans="1:10" ht="14.25" customHeight="1" x14ac:dyDescent="0.25">
      <c r="A329" s="33">
        <v>43960</v>
      </c>
      <c r="B329" s="34" t="s">
        <v>32</v>
      </c>
      <c r="C329" s="34">
        <v>177976.5</v>
      </c>
      <c r="D329" s="34">
        <v>18085798.5</v>
      </c>
      <c r="E329" s="34">
        <v>13150397.668</v>
      </c>
      <c r="F329" s="35">
        <v>444057.73347692302</v>
      </c>
      <c r="G329" s="10">
        <f t="array" ref="G329">INDEX(Лист2!$C$2:$C$505,MATCH(B329&amp;A329,Лист2!$B$2:$B$505&amp;Лист2!$A$2:$A$505,0))</f>
        <v>54</v>
      </c>
      <c r="H329" s="10">
        <f t="array" ref="H329">INDEX(Лист2!$D$2:$D$505,MATCH(B329&amp;A329,Лист2!$B$2:$B$505&amp;Лист2!$A$2:$A$505,0))</f>
        <v>11288</v>
      </c>
      <c r="I329" s="10">
        <f t="array" ref="I329">INDEX(Лист2!$E$2:$E$505,MATCH(B329&amp;A329,Лист2!$B$2:$B$505&amp;Лист2!$A$2:$A$505,0))</f>
        <v>10492</v>
      </c>
      <c r="J329" s="10">
        <f t="shared" si="0"/>
        <v>19</v>
      </c>
    </row>
    <row r="330" spans="1:10" ht="14.25" customHeight="1" x14ac:dyDescent="0.25">
      <c r="A330" s="30">
        <v>43955</v>
      </c>
      <c r="B330" s="31" t="s">
        <v>32</v>
      </c>
      <c r="C330" s="31">
        <v>223617</v>
      </c>
      <c r="D330" s="31">
        <v>22796827.5</v>
      </c>
      <c r="E330" s="31">
        <v>16597666.014999999</v>
      </c>
      <c r="F330" s="32">
        <v>404297.74615384609</v>
      </c>
      <c r="G330" s="10">
        <f t="array" ref="G330">INDEX(Лист2!$C$2:$C$505,MATCH(B330&amp;A330,Лист2!$B$2:$B$505&amp;Лист2!$A$2:$A$505,0))</f>
        <v>54</v>
      </c>
      <c r="H330" s="10">
        <f t="array" ref="H330">INDEX(Лист2!$D$2:$D$505,MATCH(B330&amp;A330,Лист2!$B$2:$B$505&amp;Лист2!$A$2:$A$505,0))</f>
        <v>13606</v>
      </c>
      <c r="I330" s="10">
        <f t="array" ref="I330">INDEX(Лист2!$E$2:$E$505,MATCH(B330&amp;A330,Лист2!$B$2:$B$505&amp;Лист2!$A$2:$A$505,0))</f>
        <v>12697</v>
      </c>
      <c r="J330" s="10">
        <f t="shared" si="0"/>
        <v>19</v>
      </c>
    </row>
    <row r="331" spans="1:10" ht="14.25" customHeight="1" x14ac:dyDescent="0.25">
      <c r="A331" s="33">
        <v>43953</v>
      </c>
      <c r="B331" s="34" t="s">
        <v>32</v>
      </c>
      <c r="C331" s="34">
        <v>176397</v>
      </c>
      <c r="D331" s="34">
        <v>18625921.5</v>
      </c>
      <c r="E331" s="34">
        <v>13628439.163999999</v>
      </c>
      <c r="F331" s="35">
        <v>370802.93846153846</v>
      </c>
      <c r="G331" s="10">
        <f t="array" ref="G331">INDEX(Лист2!$C$2:$C$505,MATCH(B331&amp;A331,Лист2!$B$2:$B$505&amp;Лист2!$A$2:$A$505,0))</f>
        <v>54</v>
      </c>
      <c r="H331" s="10">
        <f t="array" ref="H331">INDEX(Лист2!$D$2:$D$505,MATCH(B331&amp;A331,Лист2!$B$2:$B$505&amp;Лист2!$A$2:$A$505,0))</f>
        <v>11622</v>
      </c>
      <c r="I331" s="10">
        <f t="array" ref="I331">INDEX(Лист2!$E$2:$E$505,MATCH(B331&amp;A331,Лист2!$B$2:$B$505&amp;Лист2!$A$2:$A$505,0))</f>
        <v>10754</v>
      </c>
      <c r="J331" s="10">
        <f t="shared" si="0"/>
        <v>18</v>
      </c>
    </row>
    <row r="332" spans="1:10" ht="14.25" customHeight="1" x14ac:dyDescent="0.25">
      <c r="A332" s="30">
        <v>43977</v>
      </c>
      <c r="B332" s="31" t="s">
        <v>32</v>
      </c>
      <c r="C332" s="31">
        <v>232369.5</v>
      </c>
      <c r="D332" s="31">
        <v>23856345</v>
      </c>
      <c r="E332" s="31">
        <v>17297352.185000002</v>
      </c>
      <c r="F332" s="32">
        <v>279472.16153846151</v>
      </c>
      <c r="G332" s="10">
        <f t="array" ref="G332">INDEX(Лист2!$C$2:$C$505,MATCH(B332&amp;A332,Лист2!$B$2:$B$505&amp;Лист2!$A$2:$A$505,0))</f>
        <v>54</v>
      </c>
      <c r="H332" s="10">
        <f t="array" ref="H332">INDEX(Лист2!$D$2:$D$505,MATCH(B332&amp;A332,Лист2!$B$2:$B$505&amp;Лист2!$A$2:$A$505,0))</f>
        <v>14482</v>
      </c>
      <c r="I332" s="10">
        <f t="array" ref="I332">INDEX(Лист2!$E$2:$E$505,MATCH(B332&amp;A332,Лист2!$B$2:$B$505&amp;Лист2!$A$2:$A$505,0))</f>
        <v>13510</v>
      </c>
      <c r="J332" s="10">
        <f t="shared" si="0"/>
        <v>22</v>
      </c>
    </row>
    <row r="333" spans="1:10" ht="14.25" customHeight="1" x14ac:dyDescent="0.25">
      <c r="A333" s="33">
        <v>43952</v>
      </c>
      <c r="B333" s="34" t="s">
        <v>32</v>
      </c>
      <c r="C333" s="34">
        <v>226540.5</v>
      </c>
      <c r="D333" s="34">
        <v>23953536</v>
      </c>
      <c r="E333" s="34">
        <v>17342946.796999998</v>
      </c>
      <c r="F333" s="35">
        <v>380499.56092307693</v>
      </c>
      <c r="G333" s="10">
        <f t="array" ref="G333">INDEX(Лист2!$C$2:$C$505,MATCH(B333&amp;A333,Лист2!$B$2:$B$505&amp;Лист2!$A$2:$A$505,0))</f>
        <v>54</v>
      </c>
      <c r="H333" s="10">
        <f t="array" ref="H333">INDEX(Лист2!$D$2:$D$505,MATCH(B333&amp;A333,Лист2!$B$2:$B$505&amp;Лист2!$A$2:$A$505,0))</f>
        <v>14205</v>
      </c>
      <c r="I333" s="10">
        <f t="array" ref="I333">INDEX(Лист2!$E$2:$E$505,MATCH(B333&amp;A333,Лист2!$B$2:$B$505&amp;Лист2!$A$2:$A$505,0))</f>
        <v>13026</v>
      </c>
      <c r="J333" s="10">
        <f t="shared" si="0"/>
        <v>18</v>
      </c>
    </row>
    <row r="334" spans="1:10" ht="14.25" customHeight="1" x14ac:dyDescent="0.25">
      <c r="A334" s="30">
        <v>43963</v>
      </c>
      <c r="B334" s="31" t="s">
        <v>32</v>
      </c>
      <c r="C334" s="31">
        <v>189679.5</v>
      </c>
      <c r="D334" s="31">
        <v>18718036.5</v>
      </c>
      <c r="E334" s="31">
        <v>13500671.991999999</v>
      </c>
      <c r="F334" s="32">
        <v>344959.87384615385</v>
      </c>
      <c r="G334" s="10">
        <f t="array" ref="G334">INDEX(Лист2!$C$2:$C$505,MATCH(B334&amp;A334,Лист2!$B$2:$B$505&amp;Лист2!$A$2:$A$505,0))</f>
        <v>54</v>
      </c>
      <c r="H334" s="10">
        <f t="array" ref="H334">INDEX(Лист2!$D$2:$D$505,MATCH(B334&amp;A334,Лист2!$B$2:$B$505&amp;Лист2!$A$2:$A$505,0))</f>
        <v>11614</v>
      </c>
      <c r="I334" s="10">
        <f t="array" ref="I334">INDEX(Лист2!$E$2:$E$505,MATCH(B334&amp;A334,Лист2!$B$2:$B$505&amp;Лист2!$A$2:$A$505,0))</f>
        <v>10862</v>
      </c>
      <c r="J334" s="10">
        <f t="shared" si="0"/>
        <v>20</v>
      </c>
    </row>
    <row r="335" spans="1:10" ht="14.25" customHeight="1" x14ac:dyDescent="0.25">
      <c r="A335" s="33">
        <v>43972</v>
      </c>
      <c r="B335" s="34" t="s">
        <v>32</v>
      </c>
      <c r="C335" s="34">
        <v>213640.5</v>
      </c>
      <c r="D335" s="34">
        <v>21042673.5</v>
      </c>
      <c r="E335" s="34">
        <v>15681371.557000002</v>
      </c>
      <c r="F335" s="35">
        <v>296732.59615384613</v>
      </c>
      <c r="G335" s="10">
        <f t="array" ref="G335">INDEX(Лист2!$C$2:$C$505,MATCH(B335&amp;A335,Лист2!$B$2:$B$505&amp;Лист2!$A$2:$A$505,0))</f>
        <v>54</v>
      </c>
      <c r="H335" s="10">
        <f t="array" ref="H335">INDEX(Лист2!$D$2:$D$505,MATCH(B335&amp;A335,Лист2!$B$2:$B$505&amp;Лист2!$A$2:$A$505,0))</f>
        <v>13240</v>
      </c>
      <c r="I335" s="10">
        <f t="array" ref="I335">INDEX(Лист2!$E$2:$E$505,MATCH(B335&amp;A335,Лист2!$B$2:$B$505&amp;Лист2!$A$2:$A$505,0))</f>
        <v>12360</v>
      </c>
      <c r="J335" s="10">
        <f t="shared" si="0"/>
        <v>21</v>
      </c>
    </row>
    <row r="336" spans="1:10" ht="14.25" customHeight="1" x14ac:dyDescent="0.25">
      <c r="A336" s="30">
        <v>43971</v>
      </c>
      <c r="B336" s="31" t="s">
        <v>32</v>
      </c>
      <c r="C336" s="31">
        <v>214885.5</v>
      </c>
      <c r="D336" s="31">
        <v>21411349.5</v>
      </c>
      <c r="E336" s="31">
        <v>15600701.422999999</v>
      </c>
      <c r="F336" s="32">
        <v>410370.5153846154</v>
      </c>
      <c r="G336" s="10">
        <f t="array" ref="G336">INDEX(Лист2!$C$2:$C$505,MATCH(B336&amp;A336,Лист2!$B$2:$B$505&amp;Лист2!$A$2:$A$505,0))</f>
        <v>54</v>
      </c>
      <c r="H336" s="10">
        <f t="array" ref="H336">INDEX(Лист2!$D$2:$D$505,MATCH(B336&amp;A336,Лист2!$B$2:$B$505&amp;Лист2!$A$2:$A$505,0))</f>
        <v>13298</v>
      </c>
      <c r="I336" s="10">
        <f t="array" ref="I336">INDEX(Лист2!$E$2:$E$505,MATCH(B336&amp;A336,Лист2!$B$2:$B$505&amp;Лист2!$A$2:$A$505,0))</f>
        <v>12428</v>
      </c>
      <c r="J336" s="10">
        <f t="shared" si="0"/>
        <v>21</v>
      </c>
    </row>
    <row r="337" spans="1:10" ht="14.25" customHeight="1" x14ac:dyDescent="0.25">
      <c r="A337" s="33">
        <v>43956</v>
      </c>
      <c r="B337" s="34" t="s">
        <v>32</v>
      </c>
      <c r="C337" s="34">
        <v>203832</v>
      </c>
      <c r="D337" s="34">
        <v>20880142.5</v>
      </c>
      <c r="E337" s="34">
        <v>15015521.489999998</v>
      </c>
      <c r="F337" s="35">
        <v>398269.43076923076</v>
      </c>
      <c r="G337" s="10">
        <f t="array" ref="G337">INDEX(Лист2!$C$2:$C$505,MATCH(B337&amp;A337,Лист2!$B$2:$B$505&amp;Лист2!$A$2:$A$505,0))</f>
        <v>54</v>
      </c>
      <c r="H337" s="10">
        <f t="array" ref="H337">INDEX(Лист2!$D$2:$D$505,MATCH(B337&amp;A337,Лист2!$B$2:$B$505&amp;Лист2!$A$2:$A$505,0))</f>
        <v>12775</v>
      </c>
      <c r="I337" s="10">
        <f t="array" ref="I337">INDEX(Лист2!$E$2:$E$505,MATCH(B337&amp;A337,Лист2!$B$2:$B$505&amp;Лист2!$A$2:$A$505,0))</f>
        <v>11887</v>
      </c>
      <c r="J337" s="10">
        <f t="shared" si="0"/>
        <v>19</v>
      </c>
    </row>
    <row r="338" spans="1:10" ht="14.25" customHeight="1" x14ac:dyDescent="0.25">
      <c r="A338" s="30">
        <v>43964</v>
      </c>
      <c r="B338" s="31" t="s">
        <v>32</v>
      </c>
      <c r="C338" s="31">
        <v>188662.5</v>
      </c>
      <c r="D338" s="31">
        <v>18784000.5</v>
      </c>
      <c r="E338" s="31">
        <v>13568684.673999999</v>
      </c>
      <c r="F338" s="32">
        <v>349844.36153846153</v>
      </c>
      <c r="G338" s="10">
        <f t="array" ref="G338">INDEX(Лист2!$C$2:$C$505,MATCH(B338&amp;A338,Лист2!$B$2:$B$505&amp;Лист2!$A$2:$A$505,0))</f>
        <v>54</v>
      </c>
      <c r="H338" s="10">
        <f t="array" ref="H338">INDEX(Лист2!$D$2:$D$505,MATCH(B338&amp;A338,Лист2!$B$2:$B$505&amp;Лист2!$A$2:$A$505,0))</f>
        <v>11522</v>
      </c>
      <c r="I338" s="10">
        <f t="array" ref="I338">INDEX(Лист2!$E$2:$E$505,MATCH(B338&amp;A338,Лист2!$B$2:$B$505&amp;Лист2!$A$2:$A$505,0))</f>
        <v>10803</v>
      </c>
      <c r="J338" s="10">
        <f t="shared" si="0"/>
        <v>20</v>
      </c>
    </row>
    <row r="339" spans="1:10" ht="14.25" customHeight="1" x14ac:dyDescent="0.25">
      <c r="A339" s="33">
        <v>43982</v>
      </c>
      <c r="B339" s="34" t="s">
        <v>31</v>
      </c>
      <c r="C339" s="34">
        <v>215277</v>
      </c>
      <c r="D339" s="34">
        <v>21585316.5</v>
      </c>
      <c r="E339" s="34">
        <v>16285354.714</v>
      </c>
      <c r="F339" s="35">
        <v>183249.26153846155</v>
      </c>
      <c r="G339" s="10">
        <f t="array" ref="G339">INDEX(Лист2!$C$2:$C$505,MATCH(B339&amp;A339,Лист2!$B$2:$B$505&amp;Лист2!$A$2:$A$505,0))</f>
        <v>59</v>
      </c>
      <c r="H339" s="10">
        <f t="array" ref="H339">INDEX(Лист2!$D$2:$D$505,MATCH(B339&amp;A339,Лист2!$B$2:$B$505&amp;Лист2!$A$2:$A$505,0))</f>
        <v>13684</v>
      </c>
      <c r="I339" s="10">
        <f t="array" ref="I339">INDEX(Лист2!$E$2:$E$505,MATCH(B339&amp;A339,Лист2!$B$2:$B$505&amp;Лист2!$A$2:$A$505,0))</f>
        <v>12690</v>
      </c>
      <c r="J339" s="10">
        <f t="shared" si="0"/>
        <v>22</v>
      </c>
    </row>
    <row r="340" spans="1:10" ht="14.25" customHeight="1" x14ac:dyDescent="0.25">
      <c r="A340" s="30">
        <v>43954</v>
      </c>
      <c r="B340" s="31" t="s">
        <v>32</v>
      </c>
      <c r="C340" s="31">
        <v>248148</v>
      </c>
      <c r="D340" s="31">
        <v>25519072.5</v>
      </c>
      <c r="E340" s="31">
        <v>18491870.614999998</v>
      </c>
      <c r="F340" s="32">
        <v>270910.05384615384</v>
      </c>
      <c r="G340" s="10">
        <f t="array" ref="G340">INDEX(Лист2!$C$2:$C$505,MATCH(B340&amp;A340,Лист2!$B$2:$B$505&amp;Лист2!$A$2:$A$505,0))</f>
        <v>54</v>
      </c>
      <c r="H340" s="10">
        <f t="array" ref="H340">INDEX(Лист2!$D$2:$D$505,MATCH(B340&amp;A340,Лист2!$B$2:$B$505&amp;Лист2!$A$2:$A$505,0))</f>
        <v>14823</v>
      </c>
      <c r="I340" s="10">
        <f t="array" ref="I340">INDEX(Лист2!$E$2:$E$505,MATCH(B340&amp;A340,Лист2!$B$2:$B$505&amp;Лист2!$A$2:$A$505,0))</f>
        <v>13751</v>
      </c>
      <c r="J340" s="10">
        <f t="shared" si="0"/>
        <v>18</v>
      </c>
    </row>
    <row r="341" spans="1:10" ht="14.25" customHeight="1" x14ac:dyDescent="0.25">
      <c r="A341" s="33">
        <v>43981</v>
      </c>
      <c r="B341" s="34" t="s">
        <v>31</v>
      </c>
      <c r="C341" s="34">
        <v>246414</v>
      </c>
      <c r="D341" s="34">
        <v>24527245.5</v>
      </c>
      <c r="E341" s="34">
        <v>18595804.535</v>
      </c>
      <c r="F341" s="35">
        <v>282204.5230769231</v>
      </c>
      <c r="G341" s="10">
        <f t="array" ref="G341">INDEX(Лист2!$C$2:$C$505,MATCH(B341&amp;A341,Лист2!$B$2:$B$505&amp;Лист2!$A$2:$A$505,0))</f>
        <v>59</v>
      </c>
      <c r="H341" s="10">
        <f t="array" ref="H341">INDEX(Лист2!$D$2:$D$505,MATCH(B341&amp;A341,Лист2!$B$2:$B$505&amp;Лист2!$A$2:$A$505,0))</f>
        <v>15030</v>
      </c>
      <c r="I341" s="10">
        <f t="array" ref="I341">INDEX(Лист2!$E$2:$E$505,MATCH(B341&amp;A341,Лист2!$B$2:$B$505&amp;Лист2!$A$2:$A$505,0))</f>
        <v>13956</v>
      </c>
      <c r="J341" s="10">
        <f t="shared" si="0"/>
        <v>22</v>
      </c>
    </row>
    <row r="342" spans="1:10" ht="14.25" customHeight="1" x14ac:dyDescent="0.25">
      <c r="A342" s="30">
        <v>43957</v>
      </c>
      <c r="B342" s="31" t="s">
        <v>32</v>
      </c>
      <c r="C342" s="31">
        <v>216498</v>
      </c>
      <c r="D342" s="31">
        <v>22126444.5</v>
      </c>
      <c r="E342" s="31">
        <v>16128268.832</v>
      </c>
      <c r="F342" s="32">
        <v>389877.53846153844</v>
      </c>
      <c r="G342" s="10">
        <f t="array" ref="G342">INDEX(Лист2!$C$2:$C$505,MATCH(B342&amp;A342,Лист2!$B$2:$B$505&amp;Лист2!$A$2:$A$505,0))</f>
        <v>54</v>
      </c>
      <c r="H342" s="10">
        <f t="array" ref="H342">INDEX(Лист2!$D$2:$D$505,MATCH(B342&amp;A342,Лист2!$B$2:$B$505&amp;Лист2!$A$2:$A$505,0))</f>
        <v>13406</v>
      </c>
      <c r="I342" s="10">
        <f t="array" ref="I342">INDEX(Лист2!$E$2:$E$505,MATCH(B342&amp;A342,Лист2!$B$2:$B$505&amp;Лист2!$A$2:$A$505,0))</f>
        <v>12518</v>
      </c>
      <c r="J342" s="10">
        <f t="shared" si="0"/>
        <v>19</v>
      </c>
    </row>
    <row r="343" spans="1:10" ht="14.25" customHeight="1" x14ac:dyDescent="0.25">
      <c r="A343" s="33">
        <v>43974</v>
      </c>
      <c r="B343" s="34" t="s">
        <v>32</v>
      </c>
      <c r="C343" s="34">
        <v>275793</v>
      </c>
      <c r="D343" s="34">
        <v>26806626</v>
      </c>
      <c r="E343" s="34">
        <v>20508194.544999998</v>
      </c>
      <c r="F343" s="35">
        <v>239346.81538461536</v>
      </c>
      <c r="G343" s="10">
        <f t="array" ref="G343">INDEX(Лист2!$C$2:$C$505,MATCH(B343&amp;A343,Лист2!$B$2:$B$505&amp;Лист2!$A$2:$A$505,0))</f>
        <v>54</v>
      </c>
      <c r="H343" s="10">
        <f t="array" ref="H343">INDEX(Лист2!$D$2:$D$505,MATCH(B343&amp;A343,Лист2!$B$2:$B$505&amp;Лист2!$A$2:$A$505,0))</f>
        <v>16221</v>
      </c>
      <c r="I343" s="10">
        <f t="array" ref="I343">INDEX(Лист2!$E$2:$E$505,MATCH(B343&amp;A343,Лист2!$B$2:$B$505&amp;Лист2!$A$2:$A$505,0))</f>
        <v>15065</v>
      </c>
      <c r="J343" s="10">
        <f t="shared" si="0"/>
        <v>21</v>
      </c>
    </row>
    <row r="344" spans="1:10" ht="14.25" customHeight="1" x14ac:dyDescent="0.25">
      <c r="A344" s="30">
        <v>43979</v>
      </c>
      <c r="B344" s="31" t="s">
        <v>31</v>
      </c>
      <c r="C344" s="31">
        <v>199753.5</v>
      </c>
      <c r="D344" s="31">
        <v>20535733.5</v>
      </c>
      <c r="E344" s="31">
        <v>15173462.744000001</v>
      </c>
      <c r="F344" s="32">
        <v>257491.36923076925</v>
      </c>
      <c r="G344" s="10">
        <f t="array" ref="G344">INDEX(Лист2!$C$2:$C$505,MATCH(B344&amp;A344,Лист2!$B$2:$B$505&amp;Лист2!$A$2:$A$505,0))</f>
        <v>60</v>
      </c>
      <c r="H344" s="10">
        <f t="array" ref="H344">INDEX(Лист2!$D$2:$D$505,MATCH(B344&amp;A344,Лист2!$B$2:$B$505&amp;Лист2!$A$2:$A$505,0))</f>
        <v>12854</v>
      </c>
      <c r="I344" s="10">
        <f t="array" ref="I344">INDEX(Лист2!$E$2:$E$505,MATCH(B344&amp;A344,Лист2!$B$2:$B$505&amp;Лист2!$A$2:$A$505,0))</f>
        <v>11954</v>
      </c>
      <c r="J344" s="10">
        <f t="shared" si="0"/>
        <v>22</v>
      </c>
    </row>
    <row r="345" spans="1:10" ht="14.25" customHeight="1" x14ac:dyDescent="0.25">
      <c r="A345" s="33">
        <v>43976</v>
      </c>
      <c r="B345" s="34" t="s">
        <v>32</v>
      </c>
      <c r="C345" s="34">
        <v>192948</v>
      </c>
      <c r="D345" s="34">
        <v>19806927</v>
      </c>
      <c r="E345" s="34">
        <v>14358653.389999999</v>
      </c>
      <c r="F345" s="35">
        <v>319377.7946153846</v>
      </c>
      <c r="G345" s="10">
        <f t="array" ref="G345">INDEX(Лист2!$C$2:$C$505,MATCH(B345&amp;A345,Лист2!$B$2:$B$505&amp;Лист2!$A$2:$A$505,0))</f>
        <v>54</v>
      </c>
      <c r="H345" s="10">
        <f t="array" ref="H345">INDEX(Лист2!$D$2:$D$505,MATCH(B345&amp;A345,Лист2!$B$2:$B$505&amp;Лист2!$A$2:$A$505,0))</f>
        <v>12336</v>
      </c>
      <c r="I345" s="10">
        <f t="array" ref="I345">INDEX(Лист2!$E$2:$E$505,MATCH(B345&amp;A345,Лист2!$B$2:$B$505&amp;Лист2!$A$2:$A$505,0))</f>
        <v>11519</v>
      </c>
      <c r="J345" s="10">
        <f t="shared" si="0"/>
        <v>22</v>
      </c>
    </row>
    <row r="346" spans="1:10" ht="14.25" customHeight="1" x14ac:dyDescent="0.25">
      <c r="A346" s="30">
        <v>43951</v>
      </c>
      <c r="B346" s="31" t="s">
        <v>32</v>
      </c>
      <c r="C346" s="31">
        <v>206038.5</v>
      </c>
      <c r="D346" s="31">
        <v>21740460</v>
      </c>
      <c r="E346" s="31">
        <v>15789926.042999998</v>
      </c>
      <c r="F346" s="32">
        <v>115102.03846153845</v>
      </c>
      <c r="G346" s="10">
        <f t="array" ref="G346">INDEX(Лист2!$C$2:$C$505,MATCH(B346&amp;A346,Лист2!$B$2:$B$505&amp;Лист2!$A$2:$A$505,0))</f>
        <v>54</v>
      </c>
      <c r="H346" s="10">
        <f t="array" ref="H346">INDEX(Лист2!$D$2:$D$505,MATCH(B346&amp;A346,Лист2!$B$2:$B$505&amp;Лист2!$A$2:$A$505,0))</f>
        <v>12817</v>
      </c>
      <c r="I346" s="10">
        <f t="array" ref="I346">INDEX(Лист2!$E$2:$E$505,MATCH(B346&amp;A346,Лист2!$B$2:$B$505&amp;Лист2!$A$2:$A$505,0))</f>
        <v>11865</v>
      </c>
      <c r="J346" s="10">
        <f t="shared" si="0"/>
        <v>18</v>
      </c>
    </row>
    <row r="347" spans="1:10" ht="14.25" customHeight="1" x14ac:dyDescent="0.25">
      <c r="A347" s="33">
        <v>43961</v>
      </c>
      <c r="B347" s="34" t="s">
        <v>32</v>
      </c>
      <c r="C347" s="34">
        <v>231559.5</v>
      </c>
      <c r="D347" s="34">
        <v>23443725</v>
      </c>
      <c r="E347" s="34">
        <v>17121204.866</v>
      </c>
      <c r="F347" s="35">
        <v>269535.72538461542</v>
      </c>
      <c r="G347" s="10">
        <f t="array" ref="G347">INDEX(Лист2!$C$2:$C$505,MATCH(B347&amp;A347,Лист2!$B$2:$B$505&amp;Лист2!$A$2:$A$505,0))</f>
        <v>54</v>
      </c>
      <c r="H347" s="10">
        <f t="array" ref="H347">INDEX(Лист2!$D$2:$D$505,MATCH(B347&amp;A347,Лист2!$B$2:$B$505&amp;Лист2!$A$2:$A$505,0))</f>
        <v>13832</v>
      </c>
      <c r="I347" s="10">
        <f t="array" ref="I347">INDEX(Лист2!$E$2:$E$505,MATCH(B347&amp;A347,Лист2!$B$2:$B$505&amp;Лист2!$A$2:$A$505,0))</f>
        <v>12864</v>
      </c>
      <c r="J347" s="10">
        <f t="shared" si="0"/>
        <v>19</v>
      </c>
    </row>
    <row r="348" spans="1:10" ht="14.25" customHeight="1" x14ac:dyDescent="0.25">
      <c r="A348" s="30">
        <v>43959</v>
      </c>
      <c r="B348" s="31" t="s">
        <v>32</v>
      </c>
      <c r="C348" s="31">
        <v>225076.5</v>
      </c>
      <c r="D348" s="31">
        <v>22846078.5</v>
      </c>
      <c r="E348" s="31">
        <v>16722171.227</v>
      </c>
      <c r="F348" s="32">
        <v>479024.68461538455</v>
      </c>
      <c r="G348" s="10">
        <f t="array" ref="G348">INDEX(Лист2!$C$2:$C$505,MATCH(B348&amp;A348,Лист2!$B$2:$B$505&amp;Лист2!$A$2:$A$505,0))</f>
        <v>54</v>
      </c>
      <c r="H348" s="10">
        <f t="array" ref="H348">INDEX(Лист2!$D$2:$D$505,MATCH(B348&amp;A348,Лист2!$B$2:$B$505&amp;Лист2!$A$2:$A$505,0))</f>
        <v>13563</v>
      </c>
      <c r="I348" s="10">
        <f t="array" ref="I348">INDEX(Лист2!$E$2:$E$505,MATCH(B348&amp;A348,Лист2!$B$2:$B$505&amp;Лист2!$A$2:$A$505,0))</f>
        <v>12604</v>
      </c>
      <c r="J348" s="10">
        <f t="shared" si="0"/>
        <v>19</v>
      </c>
    </row>
    <row r="349" spans="1:10" ht="14.25" customHeight="1" x14ac:dyDescent="0.25">
      <c r="A349" s="33">
        <v>43958</v>
      </c>
      <c r="B349" s="34" t="s">
        <v>32</v>
      </c>
      <c r="C349" s="34">
        <v>209415</v>
      </c>
      <c r="D349" s="34">
        <v>21463023</v>
      </c>
      <c r="E349" s="34">
        <v>15847839.739</v>
      </c>
      <c r="F349" s="35">
        <v>521163.87692307692</v>
      </c>
      <c r="G349" s="10">
        <f t="array" ref="G349">INDEX(Лист2!$C$2:$C$505,MATCH(B349&amp;A349,Лист2!$B$2:$B$505&amp;Лист2!$A$2:$A$505,0))</f>
        <v>54</v>
      </c>
      <c r="H349" s="10">
        <f t="array" ref="H349">INDEX(Лист2!$D$2:$D$505,MATCH(B349&amp;A349,Лист2!$B$2:$B$505&amp;Лист2!$A$2:$A$505,0))</f>
        <v>12743</v>
      </c>
      <c r="I349" s="10">
        <f t="array" ref="I349">INDEX(Лист2!$E$2:$E$505,MATCH(B349&amp;A349,Лист2!$B$2:$B$505&amp;Лист2!$A$2:$A$505,0))</f>
        <v>11858</v>
      </c>
      <c r="J349" s="10">
        <f t="shared" si="0"/>
        <v>19</v>
      </c>
    </row>
    <row r="350" spans="1:10" ht="14.25" customHeight="1" x14ac:dyDescent="0.25">
      <c r="A350" s="30">
        <v>43975</v>
      </c>
      <c r="B350" s="31" t="s">
        <v>32</v>
      </c>
      <c r="C350" s="31">
        <v>193719</v>
      </c>
      <c r="D350" s="31">
        <v>19071117</v>
      </c>
      <c r="E350" s="31">
        <v>14541424.877999999</v>
      </c>
      <c r="F350" s="32">
        <v>304806.9854230769</v>
      </c>
      <c r="G350" s="10">
        <f t="array" ref="G350">INDEX(Лист2!$C$2:$C$505,MATCH(B350&amp;A350,Лист2!$B$2:$B$505&amp;Лист2!$A$2:$A$505,0))</f>
        <v>54</v>
      </c>
      <c r="H350" s="10">
        <f t="array" ref="H350">INDEX(Лист2!$D$2:$D$505,MATCH(B350&amp;A350,Лист2!$B$2:$B$505&amp;Лист2!$A$2:$A$505,0))</f>
        <v>12211</v>
      </c>
      <c r="I350" s="10">
        <f t="array" ref="I350">INDEX(Лист2!$E$2:$E$505,MATCH(B350&amp;A350,Лист2!$B$2:$B$505&amp;Лист2!$A$2:$A$505,0))</f>
        <v>11427</v>
      </c>
      <c r="J350" s="10">
        <f t="shared" si="0"/>
        <v>21</v>
      </c>
    </row>
    <row r="351" spans="1:10" ht="14.25" customHeight="1" x14ac:dyDescent="0.25">
      <c r="A351" s="33">
        <v>43950</v>
      </c>
      <c r="B351" s="34" t="s">
        <v>33</v>
      </c>
      <c r="C351" s="34">
        <v>12250.5</v>
      </c>
      <c r="D351" s="34">
        <v>981519</v>
      </c>
      <c r="E351" s="34">
        <v>867080.68200000003</v>
      </c>
      <c r="F351" s="35">
        <v>102160.21538461538</v>
      </c>
      <c r="G351" s="10">
        <f t="array" ref="G351">INDEX(Лист2!$C$2:$C$505,MATCH(B351&amp;A351,Лист2!$B$2:$B$505&amp;Лист2!$A$2:$A$505,0))</f>
        <v>15</v>
      </c>
      <c r="H351" s="10">
        <f t="array" ref="H351">INDEX(Лист2!$D$2:$D$505,MATCH(B351&amp;A351,Лист2!$B$2:$B$505&amp;Лист2!$A$2:$A$505,0))</f>
        <v>659</v>
      </c>
      <c r="I351" s="10">
        <f t="array" ref="I351">INDEX(Лист2!$E$2:$E$505,MATCH(B351&amp;A351,Лист2!$B$2:$B$505&amp;Лист2!$A$2:$A$505,0))</f>
        <v>575</v>
      </c>
      <c r="J351" s="10">
        <f t="shared" si="0"/>
        <v>18</v>
      </c>
    </row>
    <row r="352" spans="1:10" ht="14.25" customHeight="1" x14ac:dyDescent="0.25">
      <c r="A352" s="30">
        <v>43949</v>
      </c>
      <c r="B352" s="31" t="s">
        <v>33</v>
      </c>
      <c r="C352" s="31">
        <v>12541.5</v>
      </c>
      <c r="D352" s="31">
        <v>992541</v>
      </c>
      <c r="E352" s="31">
        <v>874678.696</v>
      </c>
      <c r="F352" s="32">
        <v>83886.676923076913</v>
      </c>
      <c r="G352" s="10">
        <f t="array" ref="G352">INDEX(Лист2!$C$2:$C$505,MATCH(B352&amp;A352,Лист2!$B$2:$B$505&amp;Лист2!$A$2:$A$505,0))</f>
        <v>15</v>
      </c>
      <c r="H352" s="10">
        <f t="array" ref="H352">INDEX(Лист2!$D$2:$D$505,MATCH(B352&amp;A352,Лист2!$B$2:$B$505&amp;Лист2!$A$2:$A$505,0))</f>
        <v>636</v>
      </c>
      <c r="I352" s="10">
        <f t="array" ref="I352">INDEX(Лист2!$E$2:$E$505,MATCH(B352&amp;A352,Лист2!$B$2:$B$505&amp;Лист2!$A$2:$A$505,0))</f>
        <v>547</v>
      </c>
      <c r="J352" s="10">
        <f t="shared" si="0"/>
        <v>18</v>
      </c>
    </row>
    <row r="353" spans="1:10" ht="14.25" customHeight="1" x14ac:dyDescent="0.25">
      <c r="A353" s="33">
        <v>43982</v>
      </c>
      <c r="B353" s="34" t="s">
        <v>32</v>
      </c>
      <c r="C353" s="34">
        <v>206758.5</v>
      </c>
      <c r="D353" s="34">
        <v>20717248.5</v>
      </c>
      <c r="E353" s="34">
        <v>15667372.685999999</v>
      </c>
      <c r="F353" s="35">
        <v>180007.08753846152</v>
      </c>
      <c r="G353" s="10">
        <f t="array" ref="G353">INDEX(Лист2!$C$2:$C$505,MATCH(B353&amp;A353,Лист2!$B$2:$B$505&amp;Лист2!$A$2:$A$505,0))</f>
        <v>54</v>
      </c>
      <c r="H353" s="10">
        <f t="array" ref="H353">INDEX(Лист2!$D$2:$D$505,MATCH(B353&amp;A353,Лист2!$B$2:$B$505&amp;Лист2!$A$2:$A$505,0))</f>
        <v>13106</v>
      </c>
      <c r="I353" s="10">
        <f t="array" ref="I353">INDEX(Лист2!$E$2:$E$505,MATCH(B353&amp;A353,Лист2!$B$2:$B$505&amp;Лист2!$A$2:$A$505,0))</f>
        <v>12164</v>
      </c>
      <c r="J353" s="10">
        <f t="shared" si="0"/>
        <v>22</v>
      </c>
    </row>
    <row r="354" spans="1:10" ht="14.25" customHeight="1" x14ac:dyDescent="0.25">
      <c r="A354" s="30">
        <v>43981</v>
      </c>
      <c r="B354" s="31" t="s">
        <v>32</v>
      </c>
      <c r="C354" s="31">
        <v>244734</v>
      </c>
      <c r="D354" s="31">
        <v>24151980</v>
      </c>
      <c r="E354" s="31">
        <v>18429449.488000002</v>
      </c>
      <c r="F354" s="32">
        <v>303444.36538461538</v>
      </c>
      <c r="G354" s="10">
        <f t="array" ref="G354">INDEX(Лист2!$C$2:$C$505,MATCH(B354&amp;A354,Лист2!$B$2:$B$505&amp;Лист2!$A$2:$A$505,0))</f>
        <v>54</v>
      </c>
      <c r="H354" s="10">
        <f t="array" ref="H354">INDEX(Лист2!$D$2:$D$505,MATCH(B354&amp;A354,Лист2!$B$2:$B$505&amp;Лист2!$A$2:$A$505,0))</f>
        <v>14590</v>
      </c>
      <c r="I354" s="10">
        <f t="array" ref="I354">INDEX(Лист2!$E$2:$E$505,MATCH(B354&amp;A354,Лист2!$B$2:$B$505&amp;Лист2!$A$2:$A$505,0))</f>
        <v>13551</v>
      </c>
      <c r="J354" s="10">
        <f t="shared" si="0"/>
        <v>22</v>
      </c>
    </row>
    <row r="355" spans="1:10" ht="14.25" customHeight="1" x14ac:dyDescent="0.25">
      <c r="A355" s="33">
        <v>43979</v>
      </c>
      <c r="B355" s="34" t="s">
        <v>32</v>
      </c>
      <c r="C355" s="34">
        <v>191641.5</v>
      </c>
      <c r="D355" s="34">
        <v>19549036.5</v>
      </c>
      <c r="E355" s="34">
        <v>14481164.23</v>
      </c>
      <c r="F355" s="35">
        <v>266079.27846153843</v>
      </c>
      <c r="G355" s="10">
        <f t="array" ref="G355">INDEX(Лист2!$C$2:$C$505,MATCH(B355&amp;A355,Лист2!$B$2:$B$505&amp;Лист2!$A$2:$A$505,0))</f>
        <v>54</v>
      </c>
      <c r="H355" s="10">
        <f t="array" ref="H355">INDEX(Лист2!$D$2:$D$505,MATCH(B355&amp;A355,Лист2!$B$2:$B$505&amp;Лист2!$A$2:$A$505,0))</f>
        <v>12409</v>
      </c>
      <c r="I355" s="10">
        <f t="array" ref="I355">INDEX(Лист2!$E$2:$E$505,MATCH(B355&amp;A355,Лист2!$B$2:$B$505&amp;Лист2!$A$2:$A$505,0))</f>
        <v>11582</v>
      </c>
      <c r="J355" s="10">
        <f t="shared" si="0"/>
        <v>22</v>
      </c>
    </row>
    <row r="356" spans="1:10" ht="14.25" customHeight="1" x14ac:dyDescent="0.25">
      <c r="A356" s="30">
        <v>43967</v>
      </c>
      <c r="B356" s="31" t="s">
        <v>33</v>
      </c>
      <c r="C356" s="31">
        <v>16368</v>
      </c>
      <c r="D356" s="31">
        <v>1316350.5</v>
      </c>
      <c r="E356" s="31">
        <v>1092945.2830000001</v>
      </c>
      <c r="F356" s="32">
        <v>175846.6446153846</v>
      </c>
      <c r="G356" s="10">
        <f t="array" ref="G356">INDEX(Лист2!$C$2:$C$505,MATCH(B356&amp;A356,Лист2!$B$2:$B$505&amp;Лист2!$A$2:$A$505,0))</f>
        <v>16</v>
      </c>
      <c r="H356" s="10">
        <f t="array" ref="H356">INDEX(Лист2!$D$2:$D$505,MATCH(B356&amp;A356,Лист2!$B$2:$B$505&amp;Лист2!$A$2:$A$505,0))</f>
        <v>920</v>
      </c>
      <c r="I356" s="10">
        <f t="array" ref="I356">INDEX(Лист2!$E$2:$E$505,MATCH(B356&amp;A356,Лист2!$B$2:$B$505&amp;Лист2!$A$2:$A$505,0))</f>
        <v>818</v>
      </c>
      <c r="J356" s="10">
        <f t="shared" si="0"/>
        <v>20</v>
      </c>
    </row>
    <row r="357" spans="1:10" ht="14.25" customHeight="1" x14ac:dyDescent="0.25">
      <c r="A357" s="33">
        <v>43970</v>
      </c>
      <c r="B357" s="34" t="s">
        <v>33</v>
      </c>
      <c r="C357" s="34">
        <v>14427</v>
      </c>
      <c r="D357" s="34">
        <v>1126810.5</v>
      </c>
      <c r="E357" s="34">
        <v>963035.41399999999</v>
      </c>
      <c r="F357" s="35">
        <v>202056.34519230769</v>
      </c>
      <c r="G357" s="10">
        <f t="array" ref="G357">INDEX(Лист2!$C$2:$C$505,MATCH(B357&amp;A357,Лист2!$B$2:$B$505&amp;Лист2!$A$2:$A$505,0))</f>
        <v>17</v>
      </c>
      <c r="H357" s="10">
        <f t="array" ref="H357">INDEX(Лист2!$D$2:$D$505,MATCH(B357&amp;A357,Лист2!$B$2:$B$505&amp;Лист2!$A$2:$A$505,0))</f>
        <v>857</v>
      </c>
      <c r="I357" s="10">
        <f t="array" ref="I357">INDEX(Лист2!$E$2:$E$505,MATCH(B357&amp;A357,Лист2!$B$2:$B$505&amp;Лист2!$A$2:$A$505,0))</f>
        <v>757</v>
      </c>
      <c r="J357" s="10">
        <f t="shared" si="0"/>
        <v>21</v>
      </c>
    </row>
    <row r="358" spans="1:10" ht="14.25" customHeight="1" x14ac:dyDescent="0.25">
      <c r="A358" s="30">
        <v>43968</v>
      </c>
      <c r="B358" s="31" t="s">
        <v>33</v>
      </c>
      <c r="C358" s="31">
        <v>13440</v>
      </c>
      <c r="D358" s="31">
        <v>1157529</v>
      </c>
      <c r="E358" s="31">
        <v>935379.42299999984</v>
      </c>
      <c r="F358" s="32">
        <v>111375.6648</v>
      </c>
      <c r="G358" s="10">
        <f t="array" ref="G358">INDEX(Лист2!$C$2:$C$505,MATCH(B358&amp;A358,Лист2!$B$2:$B$505&amp;Лист2!$A$2:$A$505,0))</f>
        <v>16</v>
      </c>
      <c r="H358" s="10">
        <f t="array" ref="H358">INDEX(Лист2!$D$2:$D$505,MATCH(B358&amp;A358,Лист2!$B$2:$B$505&amp;Лист2!$A$2:$A$505,0))</f>
        <v>859</v>
      </c>
      <c r="I358" s="10">
        <f t="array" ref="I358">INDEX(Лист2!$E$2:$E$505,MATCH(B358&amp;A358,Лист2!$B$2:$B$505&amp;Лист2!$A$2:$A$505,0))</f>
        <v>746</v>
      </c>
      <c r="J358" s="10">
        <f t="shared" si="0"/>
        <v>20</v>
      </c>
    </row>
    <row r="359" spans="1:10" ht="14.25" customHeight="1" x14ac:dyDescent="0.25">
      <c r="A359" s="33">
        <v>43960</v>
      </c>
      <c r="B359" s="34" t="s">
        <v>33</v>
      </c>
      <c r="C359" s="34">
        <v>11745</v>
      </c>
      <c r="D359" s="34">
        <v>955801.5</v>
      </c>
      <c r="E359" s="34">
        <v>795942.652</v>
      </c>
      <c r="F359" s="35">
        <v>165952.05877692305</v>
      </c>
      <c r="G359" s="10">
        <f t="array" ref="G359">INDEX(Лист2!$C$2:$C$505,MATCH(B359&amp;A359,Лист2!$B$2:$B$505&amp;Лист2!$A$2:$A$505,0))</f>
        <v>15</v>
      </c>
      <c r="H359" s="10">
        <f t="array" ref="H359">INDEX(Лист2!$D$2:$D$505,MATCH(B359&amp;A359,Лист2!$B$2:$B$505&amp;Лист2!$A$2:$A$505,0))</f>
        <v>654</v>
      </c>
      <c r="I359" s="10">
        <f t="array" ref="I359">INDEX(Лист2!$E$2:$E$505,MATCH(B359&amp;A359,Лист2!$B$2:$B$505&amp;Лист2!$A$2:$A$505,0))</f>
        <v>570</v>
      </c>
      <c r="J359" s="10">
        <f t="shared" si="0"/>
        <v>19</v>
      </c>
    </row>
    <row r="360" spans="1:10" ht="14.25" customHeight="1" x14ac:dyDescent="0.25">
      <c r="A360" s="30">
        <v>43955</v>
      </c>
      <c r="B360" s="31" t="s">
        <v>33</v>
      </c>
      <c r="C360" s="31">
        <v>11062.5</v>
      </c>
      <c r="D360" s="31">
        <v>906343.5</v>
      </c>
      <c r="E360" s="31">
        <v>762082.74899999995</v>
      </c>
      <c r="F360" s="32">
        <v>125305.56399230768</v>
      </c>
      <c r="G360" s="10">
        <f t="array" ref="G360">INDEX(Лист2!$C$2:$C$505,MATCH(B360&amp;A360,Лист2!$B$2:$B$505&amp;Лист2!$A$2:$A$505,0))</f>
        <v>15</v>
      </c>
      <c r="H360" s="10">
        <f t="array" ref="H360">INDEX(Лист2!$D$2:$D$505,MATCH(B360&amp;A360,Лист2!$B$2:$B$505&amp;Лист2!$A$2:$A$505,0))</f>
        <v>622</v>
      </c>
      <c r="I360" s="10">
        <f t="array" ref="I360">INDEX(Лист2!$E$2:$E$505,MATCH(B360&amp;A360,Лист2!$B$2:$B$505&amp;Лист2!$A$2:$A$505,0))</f>
        <v>538</v>
      </c>
      <c r="J360" s="10">
        <f t="shared" si="0"/>
        <v>19</v>
      </c>
    </row>
    <row r="361" spans="1:10" ht="14.25" customHeight="1" x14ac:dyDescent="0.25">
      <c r="A361" s="33">
        <v>43953</v>
      </c>
      <c r="B361" s="34" t="s">
        <v>33</v>
      </c>
      <c r="C361" s="34">
        <v>10018.5</v>
      </c>
      <c r="D361" s="34">
        <v>816859.5</v>
      </c>
      <c r="E361" s="34">
        <v>697541.2969999999</v>
      </c>
      <c r="F361" s="35">
        <v>106508.82307692307</v>
      </c>
      <c r="G361" s="10">
        <f t="array" ref="G361">INDEX(Лист2!$C$2:$C$505,MATCH(B361&amp;A361,Лист2!$B$2:$B$505&amp;Лист2!$A$2:$A$505,0))</f>
        <v>15</v>
      </c>
      <c r="H361" s="10">
        <f t="array" ref="H361">INDEX(Лист2!$D$2:$D$505,MATCH(B361&amp;A361,Лист2!$B$2:$B$505&amp;Лист2!$A$2:$A$505,0))</f>
        <v>567</v>
      </c>
      <c r="I361" s="10">
        <f t="array" ref="I361">INDEX(Лист2!$E$2:$E$505,MATCH(B361&amp;A361,Лист2!$B$2:$B$505&amp;Лист2!$A$2:$A$505,0))</f>
        <v>493</v>
      </c>
      <c r="J361" s="10">
        <f t="shared" si="0"/>
        <v>18</v>
      </c>
    </row>
    <row r="362" spans="1:10" ht="14.25" customHeight="1" x14ac:dyDescent="0.25">
      <c r="A362" s="30">
        <v>43977</v>
      </c>
      <c r="B362" s="31" t="s">
        <v>34</v>
      </c>
      <c r="C362" s="31">
        <v>10437</v>
      </c>
      <c r="D362" s="31">
        <v>833815.5</v>
      </c>
      <c r="E362" s="31">
        <v>737888.36599999992</v>
      </c>
      <c r="F362" s="32">
        <v>39424.853846153841</v>
      </c>
      <c r="G362" s="10">
        <f t="array" ref="G362">INDEX(Лист2!$C$2:$C$505,MATCH(B362&amp;A362,Лист2!$B$2:$B$505&amp;Лист2!$A$2:$A$505,0))</f>
        <v>7</v>
      </c>
      <c r="H362" s="10">
        <f t="array" ref="H362">INDEX(Лист2!$D$2:$D$505,MATCH(B362&amp;A362,Лист2!$B$2:$B$505&amp;Лист2!$A$2:$A$505,0))</f>
        <v>577</v>
      </c>
      <c r="I362" s="10">
        <f t="array" ref="I362">INDEX(Лист2!$E$2:$E$505,MATCH(B362&amp;A362,Лист2!$B$2:$B$505&amp;Лист2!$A$2:$A$505,0))</f>
        <v>389</v>
      </c>
      <c r="J362" s="10">
        <f t="shared" si="0"/>
        <v>22</v>
      </c>
    </row>
    <row r="363" spans="1:10" ht="14.25" customHeight="1" x14ac:dyDescent="0.25">
      <c r="A363" s="33">
        <v>43952</v>
      </c>
      <c r="B363" s="34" t="s">
        <v>33</v>
      </c>
      <c r="C363" s="34">
        <v>13644</v>
      </c>
      <c r="D363" s="34">
        <v>1134444</v>
      </c>
      <c r="E363" s="34">
        <v>971710.87099999993</v>
      </c>
      <c r="F363" s="35">
        <v>291527.8831384615</v>
      </c>
      <c r="G363" s="10">
        <f t="array" ref="G363">INDEX(Лист2!$C$2:$C$505,MATCH(B363&amp;A363,Лист2!$B$2:$B$505&amp;Лист2!$A$2:$A$505,0))</f>
        <v>15</v>
      </c>
      <c r="H363" s="10">
        <f t="array" ref="H363">INDEX(Лист2!$D$2:$D$505,MATCH(B363&amp;A363,Лист2!$B$2:$B$505&amp;Лист2!$A$2:$A$505,0))</f>
        <v>721</v>
      </c>
      <c r="I363" s="10">
        <f t="array" ref="I363">INDEX(Лист2!$E$2:$E$505,MATCH(B363&amp;A363,Лист2!$B$2:$B$505&amp;Лист2!$A$2:$A$505,0))</f>
        <v>625</v>
      </c>
      <c r="J363" s="10">
        <f t="shared" si="0"/>
        <v>18</v>
      </c>
    </row>
    <row r="364" spans="1:10" ht="14.25" customHeight="1" x14ac:dyDescent="0.25">
      <c r="A364" s="30">
        <v>43963</v>
      </c>
      <c r="B364" s="31" t="s">
        <v>33</v>
      </c>
      <c r="C364" s="31">
        <v>13443</v>
      </c>
      <c r="D364" s="31">
        <v>1092277.5</v>
      </c>
      <c r="E364" s="31">
        <v>921493.48300000001</v>
      </c>
      <c r="F364" s="32">
        <v>218151.6</v>
      </c>
      <c r="G364" s="10">
        <f t="array" ref="G364">INDEX(Лист2!$C$2:$C$505,MATCH(B364&amp;A364,Лист2!$B$2:$B$505&amp;Лист2!$A$2:$A$505,0))</f>
        <v>15</v>
      </c>
      <c r="H364" s="10">
        <f t="array" ref="H364">INDEX(Лист2!$D$2:$D$505,MATCH(B364&amp;A364,Лист2!$B$2:$B$505&amp;Лист2!$A$2:$A$505,0))</f>
        <v>750</v>
      </c>
      <c r="I364" s="10">
        <f t="array" ref="I364">INDEX(Лист2!$E$2:$E$505,MATCH(B364&amp;A364,Лист2!$B$2:$B$505&amp;Лист2!$A$2:$A$505,0))</f>
        <v>659</v>
      </c>
      <c r="J364" s="10">
        <f t="shared" si="0"/>
        <v>20</v>
      </c>
    </row>
    <row r="365" spans="1:10" ht="14.25" customHeight="1" x14ac:dyDescent="0.25">
      <c r="A365" s="33">
        <v>43972</v>
      </c>
      <c r="B365" s="34" t="s">
        <v>33</v>
      </c>
      <c r="C365" s="34">
        <v>14182.5</v>
      </c>
      <c r="D365" s="34">
        <v>1172574</v>
      </c>
      <c r="E365" s="34">
        <v>968784.86499999987</v>
      </c>
      <c r="F365" s="35">
        <v>94547</v>
      </c>
      <c r="G365" s="10">
        <f t="array" ref="G365">INDEX(Лист2!$C$2:$C$505,MATCH(B365&amp;A365,Лист2!$B$2:$B$505&amp;Лист2!$A$2:$A$505,0))</f>
        <v>18</v>
      </c>
      <c r="H365" s="10">
        <f t="array" ref="H365">INDEX(Лист2!$D$2:$D$505,MATCH(B365&amp;A365,Лист2!$B$2:$B$505&amp;Лист2!$A$2:$A$505,0))</f>
        <v>888</v>
      </c>
      <c r="I365" s="10">
        <f t="array" ref="I365">INDEX(Лист2!$E$2:$E$505,MATCH(B365&amp;A365,Лист2!$B$2:$B$505&amp;Лист2!$A$2:$A$505,0))</f>
        <v>786</v>
      </c>
      <c r="J365" s="10">
        <f t="shared" si="0"/>
        <v>21</v>
      </c>
    </row>
    <row r="366" spans="1:10" ht="14.25" customHeight="1" x14ac:dyDescent="0.25">
      <c r="A366" s="30">
        <v>43971</v>
      </c>
      <c r="B366" s="31" t="s">
        <v>33</v>
      </c>
      <c r="C366" s="31">
        <v>14928</v>
      </c>
      <c r="D366" s="31">
        <v>1217749.5</v>
      </c>
      <c r="E366" s="31">
        <v>1025585.5199999999</v>
      </c>
      <c r="F366" s="32">
        <v>84618.754369230766</v>
      </c>
      <c r="G366" s="10">
        <f t="array" ref="G366">INDEX(Лист2!$C$2:$C$505,MATCH(B366&amp;A366,Лист2!$B$2:$B$505&amp;Лист2!$A$2:$A$505,0))</f>
        <v>17</v>
      </c>
      <c r="H366" s="10">
        <f t="array" ref="H366">INDEX(Лист2!$D$2:$D$505,MATCH(B366&amp;A366,Лист2!$B$2:$B$505&amp;Лист2!$A$2:$A$505,0))</f>
        <v>890</v>
      </c>
      <c r="I366" s="10">
        <f t="array" ref="I366">INDEX(Лист2!$E$2:$E$505,MATCH(B366&amp;A366,Лист2!$B$2:$B$505&amp;Лист2!$A$2:$A$505,0))</f>
        <v>794</v>
      </c>
      <c r="J366" s="10">
        <f t="shared" si="0"/>
        <v>21</v>
      </c>
    </row>
    <row r="367" spans="1:10" ht="14.25" customHeight="1" x14ac:dyDescent="0.25">
      <c r="A367" s="33">
        <v>43956</v>
      </c>
      <c r="B367" s="34" t="s">
        <v>33</v>
      </c>
      <c r="C367" s="34">
        <v>13941</v>
      </c>
      <c r="D367" s="34">
        <v>1145575.5</v>
      </c>
      <c r="E367" s="34">
        <v>974448.12600000005</v>
      </c>
      <c r="F367" s="35">
        <v>152152.96544615386</v>
      </c>
      <c r="G367" s="10">
        <f t="array" ref="G367">INDEX(Лист2!$C$2:$C$505,MATCH(B367&amp;A367,Лист2!$B$2:$B$505&amp;Лист2!$A$2:$A$505,0))</f>
        <v>15</v>
      </c>
      <c r="H367" s="10">
        <f t="array" ref="H367">INDEX(Лист2!$D$2:$D$505,MATCH(B367&amp;A367,Лист2!$B$2:$B$505&amp;Лист2!$A$2:$A$505,0))</f>
        <v>750</v>
      </c>
      <c r="I367" s="10">
        <f t="array" ref="I367">INDEX(Лист2!$E$2:$E$505,MATCH(B367&amp;A367,Лист2!$B$2:$B$505&amp;Лист2!$A$2:$A$505,0))</f>
        <v>658</v>
      </c>
      <c r="J367" s="10">
        <f t="shared" si="0"/>
        <v>19</v>
      </c>
    </row>
    <row r="368" spans="1:10" ht="14.25" customHeight="1" x14ac:dyDescent="0.25">
      <c r="A368" s="30">
        <v>43964</v>
      </c>
      <c r="B368" s="31" t="s">
        <v>33</v>
      </c>
      <c r="C368" s="31">
        <v>14643</v>
      </c>
      <c r="D368" s="31">
        <v>1172691</v>
      </c>
      <c r="E368" s="31">
        <v>971555.08299999998</v>
      </c>
      <c r="F368" s="32">
        <v>124018.33614615384</v>
      </c>
      <c r="G368" s="10">
        <f t="array" ref="G368">INDEX(Лист2!$C$2:$C$505,MATCH(B368&amp;A368,Лист2!$B$2:$B$505&amp;Лист2!$A$2:$A$505,0))</f>
        <v>15</v>
      </c>
      <c r="H368" s="10">
        <f t="array" ref="H368">INDEX(Лист2!$D$2:$D$505,MATCH(B368&amp;A368,Лист2!$B$2:$B$505&amp;Лист2!$A$2:$A$505,0))</f>
        <v>854</v>
      </c>
      <c r="I368" s="10">
        <f t="array" ref="I368">INDEX(Лист2!$E$2:$E$505,MATCH(B368&amp;A368,Лист2!$B$2:$B$505&amp;Лист2!$A$2:$A$505,0))</f>
        <v>756</v>
      </c>
      <c r="J368" s="10">
        <f t="shared" si="0"/>
        <v>20</v>
      </c>
    </row>
    <row r="369" spans="1:10" ht="14.25" customHeight="1" x14ac:dyDescent="0.25">
      <c r="A369" s="33">
        <v>43954</v>
      </c>
      <c r="B369" s="34" t="s">
        <v>33</v>
      </c>
      <c r="C369" s="34">
        <v>10032</v>
      </c>
      <c r="D369" s="34">
        <v>816150</v>
      </c>
      <c r="E369" s="34">
        <v>698626.03299999994</v>
      </c>
      <c r="F369" s="35">
        <v>97812.892307692295</v>
      </c>
      <c r="G369" s="10">
        <f t="array" ref="G369">INDEX(Лист2!$C$2:$C$505,MATCH(B369&amp;A369,Лист2!$B$2:$B$505&amp;Лист2!$A$2:$A$505,0))</f>
        <v>15</v>
      </c>
      <c r="H369" s="10">
        <f t="array" ref="H369">INDEX(Лист2!$D$2:$D$505,MATCH(B369&amp;A369,Лист2!$B$2:$B$505&amp;Лист2!$A$2:$A$505,0))</f>
        <v>585</v>
      </c>
      <c r="I369" s="10">
        <f t="array" ref="I369">INDEX(Лист2!$E$2:$E$505,MATCH(B369&amp;A369,Лист2!$B$2:$B$505&amp;Лист2!$A$2:$A$505,0))</f>
        <v>502</v>
      </c>
      <c r="J369" s="10">
        <f t="shared" si="0"/>
        <v>18</v>
      </c>
    </row>
    <row r="370" spans="1:10" ht="14.25" customHeight="1" x14ac:dyDescent="0.25">
      <c r="A370" s="30">
        <v>43957</v>
      </c>
      <c r="B370" s="31" t="s">
        <v>33</v>
      </c>
      <c r="C370" s="31">
        <v>12468</v>
      </c>
      <c r="D370" s="31">
        <v>1016566.5</v>
      </c>
      <c r="E370" s="31">
        <v>858367.60399999993</v>
      </c>
      <c r="F370" s="32">
        <v>88833.638169230762</v>
      </c>
      <c r="G370" s="10">
        <f t="array" ref="G370">INDEX(Лист2!$C$2:$C$505,MATCH(B370&amp;A370,Лист2!$B$2:$B$505&amp;Лист2!$A$2:$A$505,0))</f>
        <v>15</v>
      </c>
      <c r="H370" s="10">
        <f t="array" ref="H370">INDEX(Лист2!$D$2:$D$505,MATCH(B370&amp;A370,Лист2!$B$2:$B$505&amp;Лист2!$A$2:$A$505,0))</f>
        <v>701</v>
      </c>
      <c r="I370" s="10">
        <f t="array" ref="I370">INDEX(Лист2!$E$2:$E$505,MATCH(B370&amp;A370,Лист2!$B$2:$B$505&amp;Лист2!$A$2:$A$505,0))</f>
        <v>611</v>
      </c>
      <c r="J370" s="10">
        <f t="shared" si="0"/>
        <v>19</v>
      </c>
    </row>
    <row r="371" spans="1:10" ht="14.25" customHeight="1" x14ac:dyDescent="0.25">
      <c r="A371" s="33">
        <v>43974</v>
      </c>
      <c r="B371" s="34" t="s">
        <v>33</v>
      </c>
      <c r="C371" s="34">
        <v>17943</v>
      </c>
      <c r="D371" s="34">
        <v>1457391</v>
      </c>
      <c r="E371" s="34">
        <v>1194154.7659999998</v>
      </c>
      <c r="F371" s="35">
        <v>124621.03076923077</v>
      </c>
      <c r="G371" s="10">
        <f t="array" ref="G371">INDEX(Лист2!$C$2:$C$505,MATCH(B371&amp;A371,Лист2!$B$2:$B$505&amp;Лист2!$A$2:$A$505,0))</f>
        <v>18</v>
      </c>
      <c r="H371" s="10">
        <f t="array" ref="H371">INDEX(Лист2!$D$2:$D$505,MATCH(B371&amp;A371,Лист2!$B$2:$B$505&amp;Лист2!$A$2:$A$505,0))</f>
        <v>1031</v>
      </c>
      <c r="I371" s="10">
        <f t="array" ref="I371">INDEX(Лист2!$E$2:$E$505,MATCH(B371&amp;A371,Лист2!$B$2:$B$505&amp;Лист2!$A$2:$A$505,0))</f>
        <v>918</v>
      </c>
      <c r="J371" s="10">
        <f t="shared" si="0"/>
        <v>21</v>
      </c>
    </row>
    <row r="372" spans="1:10" ht="14.25" customHeight="1" x14ac:dyDescent="0.25">
      <c r="A372" s="30">
        <v>43976</v>
      </c>
      <c r="B372" s="31" t="s">
        <v>33</v>
      </c>
      <c r="C372" s="31">
        <v>15807</v>
      </c>
      <c r="D372" s="31">
        <v>1326705</v>
      </c>
      <c r="E372" s="31">
        <v>1070563.6439999999</v>
      </c>
      <c r="F372" s="32">
        <v>123343.24153846155</v>
      </c>
      <c r="G372" s="10">
        <f t="array" ref="G372">INDEX(Лист2!$C$2:$C$505,MATCH(B372&amp;A372,Лист2!$B$2:$B$505&amp;Лист2!$A$2:$A$505,0))</f>
        <v>18</v>
      </c>
      <c r="H372" s="10">
        <f t="array" ref="H372">INDEX(Лист2!$D$2:$D$505,MATCH(B372&amp;A372,Лист2!$B$2:$B$505&amp;Лист2!$A$2:$A$505,0))</f>
        <v>989</v>
      </c>
      <c r="I372" s="10">
        <f t="array" ref="I372">INDEX(Лист2!$E$2:$E$505,MATCH(B372&amp;A372,Лист2!$B$2:$B$505&amp;Лист2!$A$2:$A$505,0))</f>
        <v>887</v>
      </c>
      <c r="J372" s="10">
        <f t="shared" si="0"/>
        <v>22</v>
      </c>
    </row>
    <row r="373" spans="1:10" ht="14.25" customHeight="1" x14ac:dyDescent="0.25">
      <c r="A373" s="33">
        <v>43951</v>
      </c>
      <c r="B373" s="34" t="s">
        <v>33</v>
      </c>
      <c r="C373" s="34">
        <v>11976</v>
      </c>
      <c r="D373" s="34">
        <v>1004511</v>
      </c>
      <c r="E373" s="34">
        <v>861334.61399999994</v>
      </c>
      <c r="F373" s="35">
        <v>20847.353846153845</v>
      </c>
      <c r="G373" s="10">
        <f t="array" ref="G373">INDEX(Лист2!$C$2:$C$505,MATCH(B373&amp;A373,Лист2!$B$2:$B$505&amp;Лист2!$A$2:$A$505,0))</f>
        <v>15</v>
      </c>
      <c r="H373" s="10">
        <f t="array" ref="H373">INDEX(Лист2!$D$2:$D$505,MATCH(B373&amp;A373,Лист2!$B$2:$B$505&amp;Лист2!$A$2:$A$505,0))</f>
        <v>644</v>
      </c>
      <c r="I373" s="10">
        <f t="array" ref="I373">INDEX(Лист2!$E$2:$E$505,MATCH(B373&amp;A373,Лист2!$B$2:$B$505&amp;Лист2!$A$2:$A$505,0))</f>
        <v>550</v>
      </c>
      <c r="J373" s="10">
        <f t="shared" si="0"/>
        <v>18</v>
      </c>
    </row>
    <row r="374" spans="1:10" ht="14.25" customHeight="1" x14ac:dyDescent="0.25">
      <c r="A374" s="30">
        <v>43961</v>
      </c>
      <c r="B374" s="31" t="s">
        <v>33</v>
      </c>
      <c r="C374" s="31">
        <v>14566.5</v>
      </c>
      <c r="D374" s="31">
        <v>1216557</v>
      </c>
      <c r="E374" s="31">
        <v>1013050.3829999999</v>
      </c>
      <c r="F374" s="32">
        <v>102510.40189230769</v>
      </c>
      <c r="G374" s="10">
        <f t="array" ref="G374">INDEX(Лист2!$C$2:$C$505,MATCH(B374&amp;A374,Лист2!$B$2:$B$505&amp;Лист2!$A$2:$A$505,0))</f>
        <v>15</v>
      </c>
      <c r="H374" s="10">
        <f t="array" ref="H374">INDEX(Лист2!$D$2:$D$505,MATCH(B374&amp;A374,Лист2!$B$2:$B$505&amp;Лист2!$A$2:$A$505,0))</f>
        <v>792</v>
      </c>
      <c r="I374" s="10">
        <f t="array" ref="I374">INDEX(Лист2!$E$2:$E$505,MATCH(B374&amp;A374,Лист2!$B$2:$B$505&amp;Лист2!$A$2:$A$505,0))</f>
        <v>695</v>
      </c>
      <c r="J374" s="10">
        <f t="shared" si="0"/>
        <v>19</v>
      </c>
    </row>
    <row r="375" spans="1:10" ht="14.25" customHeight="1" x14ac:dyDescent="0.25">
      <c r="A375" s="33">
        <v>43959</v>
      </c>
      <c r="B375" s="34" t="s">
        <v>33</v>
      </c>
      <c r="C375" s="34">
        <v>12976.5</v>
      </c>
      <c r="D375" s="34">
        <v>1046848.5</v>
      </c>
      <c r="E375" s="34">
        <v>892743.74599999993</v>
      </c>
      <c r="F375" s="35">
        <v>396844.24095384614</v>
      </c>
      <c r="G375" s="10">
        <f t="array" ref="G375">INDEX(Лист2!$C$2:$C$505,MATCH(B375&amp;A375,Лист2!$B$2:$B$505&amp;Лист2!$A$2:$A$505,0))</f>
        <v>15</v>
      </c>
      <c r="H375" s="10">
        <f t="array" ref="H375">INDEX(Лист2!$D$2:$D$505,MATCH(B375&amp;A375,Лист2!$B$2:$B$505&amp;Лист2!$A$2:$A$505,0))</f>
        <v>703</v>
      </c>
      <c r="I375" s="10">
        <f t="array" ref="I375">INDEX(Лист2!$E$2:$E$505,MATCH(B375&amp;A375,Лист2!$B$2:$B$505&amp;Лист2!$A$2:$A$505,0))</f>
        <v>609</v>
      </c>
      <c r="J375" s="10">
        <f t="shared" si="0"/>
        <v>19</v>
      </c>
    </row>
    <row r="376" spans="1:10" ht="14.25" customHeight="1" x14ac:dyDescent="0.25">
      <c r="A376" s="30">
        <v>43958</v>
      </c>
      <c r="B376" s="31" t="s">
        <v>33</v>
      </c>
      <c r="C376" s="31">
        <v>11719.5</v>
      </c>
      <c r="D376" s="31">
        <v>965880</v>
      </c>
      <c r="E376" s="31">
        <v>809986.38600000006</v>
      </c>
      <c r="F376" s="32">
        <v>106745.03623846154</v>
      </c>
      <c r="G376" s="10">
        <f t="array" ref="G376">INDEX(Лист2!$C$2:$C$505,MATCH(B376&amp;A376,Лист2!$B$2:$B$505&amp;Лист2!$A$2:$A$505,0))</f>
        <v>15</v>
      </c>
      <c r="H376" s="10">
        <f t="array" ref="H376">INDEX(Лист2!$D$2:$D$505,MATCH(B376&amp;A376,Лист2!$B$2:$B$505&amp;Лист2!$A$2:$A$505,0))</f>
        <v>676</v>
      </c>
      <c r="I376" s="10">
        <f t="array" ref="I376">INDEX(Лист2!$E$2:$E$505,MATCH(B376&amp;A376,Лист2!$B$2:$B$505&amp;Лист2!$A$2:$A$505,0))</f>
        <v>591</v>
      </c>
      <c r="J376" s="10">
        <f t="shared" si="0"/>
        <v>19</v>
      </c>
    </row>
    <row r="377" spans="1:10" ht="14.25" customHeight="1" x14ac:dyDescent="0.25">
      <c r="A377" s="33">
        <v>43975</v>
      </c>
      <c r="B377" s="34" t="s">
        <v>33</v>
      </c>
      <c r="C377" s="34">
        <v>17197.5</v>
      </c>
      <c r="D377" s="34">
        <v>1386262.5</v>
      </c>
      <c r="E377" s="34">
        <v>1130117.3810000001</v>
      </c>
      <c r="F377" s="35">
        <v>121581.84923076924</v>
      </c>
      <c r="G377" s="10">
        <f t="array" ref="G377">INDEX(Лист2!$C$2:$C$505,MATCH(B377&amp;A377,Лист2!$B$2:$B$505&amp;Лист2!$A$2:$A$505,0))</f>
        <v>18</v>
      </c>
      <c r="H377" s="10">
        <f t="array" ref="H377">INDEX(Лист2!$D$2:$D$505,MATCH(B377&amp;A377,Лист2!$B$2:$B$505&amp;Лист2!$A$2:$A$505,0))</f>
        <v>1006</v>
      </c>
      <c r="I377" s="10">
        <f t="array" ref="I377">INDEX(Лист2!$E$2:$E$505,MATCH(B377&amp;A377,Лист2!$B$2:$B$505&amp;Лист2!$A$2:$A$505,0))</f>
        <v>904</v>
      </c>
      <c r="J377" s="10">
        <f t="shared" si="0"/>
        <v>21</v>
      </c>
    </row>
    <row r="378" spans="1:10" ht="14.25" customHeight="1" x14ac:dyDescent="0.25">
      <c r="A378" s="30">
        <v>43977</v>
      </c>
      <c r="B378" s="31" t="s">
        <v>33</v>
      </c>
      <c r="C378" s="31">
        <v>14419.5</v>
      </c>
      <c r="D378" s="31">
        <v>1210456.5</v>
      </c>
      <c r="E378" s="31">
        <v>970917.12399999995</v>
      </c>
      <c r="F378" s="32">
        <v>88147.13846153846</v>
      </c>
      <c r="G378" s="10">
        <f t="array" ref="G378">INDEX(Лист2!$C$2:$C$505,MATCH(B378&amp;A378,Лист2!$B$2:$B$505&amp;Лист2!$A$2:$A$505,0))</f>
        <v>18</v>
      </c>
      <c r="H378" s="10">
        <f t="array" ref="H378">INDEX(Лист2!$D$2:$D$505,MATCH(B378&amp;A378,Лист2!$B$2:$B$505&amp;Лист2!$A$2:$A$505,0))</f>
        <v>914</v>
      </c>
      <c r="I378" s="10">
        <f t="array" ref="I378">INDEX(Лист2!$E$2:$E$505,MATCH(B378&amp;A378,Лист2!$B$2:$B$505&amp;Лист2!$A$2:$A$505,0))</f>
        <v>804</v>
      </c>
      <c r="J378" s="10">
        <f t="shared" si="0"/>
        <v>22</v>
      </c>
    </row>
    <row r="379" spans="1:10" ht="14.25" customHeight="1" x14ac:dyDescent="0.25">
      <c r="A379" s="33">
        <v>43983</v>
      </c>
      <c r="B379" s="34" t="s">
        <v>19</v>
      </c>
      <c r="C379" s="34">
        <v>7816.5</v>
      </c>
      <c r="D379" s="34">
        <v>636345</v>
      </c>
      <c r="E379" s="34">
        <v>550528.66300000006</v>
      </c>
      <c r="F379" s="35">
        <v>190344.3008</v>
      </c>
      <c r="G379" s="10">
        <f t="array" ref="G379">INDEX(Лист2!$C$2:$C$505,MATCH(B379&amp;A379,Лист2!$B$2:$B$505&amp;Лист2!$A$2:$A$505,0))</f>
        <v>15</v>
      </c>
      <c r="H379" s="10">
        <f t="array" ref="H379">INDEX(Лист2!$D$2:$D$505,MATCH(B379&amp;A379,Лист2!$B$2:$B$505&amp;Лист2!$A$2:$A$505,0))</f>
        <v>453</v>
      </c>
      <c r="I379" s="10">
        <f t="array" ref="I379">INDEX(Лист2!$E$2:$E$505,MATCH(B379&amp;A379,Лист2!$B$2:$B$505&amp;Лист2!$A$2:$A$505,0))</f>
        <v>370</v>
      </c>
      <c r="J379" s="10">
        <f t="shared" si="0"/>
        <v>23</v>
      </c>
    </row>
    <row r="380" spans="1:10" ht="14.25" customHeight="1" x14ac:dyDescent="0.25">
      <c r="A380" s="30">
        <v>43982</v>
      </c>
      <c r="B380" s="31" t="s">
        <v>35</v>
      </c>
      <c r="C380" s="31">
        <v>6409.5</v>
      </c>
      <c r="D380" s="31">
        <v>493893</v>
      </c>
      <c r="E380" s="31">
        <v>459762.61999999994</v>
      </c>
      <c r="F380" s="32">
        <v>28040.97692307692</v>
      </c>
      <c r="G380" s="10">
        <f t="array" ref="G380">INDEX(Лист2!$C$2:$C$505,MATCH(B380&amp;A380,Лист2!$B$2:$B$505&amp;Лист2!$A$2:$A$505,0))</f>
        <v>9</v>
      </c>
      <c r="H380" s="10">
        <f t="array" ref="H380">INDEX(Лист2!$D$2:$D$505,MATCH(B380&amp;A380,Лист2!$B$2:$B$505&amp;Лист2!$A$2:$A$505,0))</f>
        <v>345</v>
      </c>
      <c r="I380" s="10">
        <f t="array" ref="I380">INDEX(Лист2!$E$2:$E$505,MATCH(B380&amp;A380,Лист2!$B$2:$B$505&amp;Лист2!$A$2:$A$505,0))</f>
        <v>255</v>
      </c>
      <c r="J380" s="10">
        <f t="shared" si="0"/>
        <v>22</v>
      </c>
    </row>
    <row r="381" spans="1:10" ht="14.25" customHeight="1" x14ac:dyDescent="0.25">
      <c r="A381" s="33">
        <v>43981</v>
      </c>
      <c r="B381" s="34" t="s">
        <v>34</v>
      </c>
      <c r="C381" s="34">
        <v>11220</v>
      </c>
      <c r="D381" s="34">
        <v>928675.5</v>
      </c>
      <c r="E381" s="34">
        <v>802403.80799999996</v>
      </c>
      <c r="F381" s="35">
        <v>136423.60523076923</v>
      </c>
      <c r="G381" s="10">
        <f t="array" ref="G381">INDEX(Лист2!$C$2:$C$505,MATCH(B381&amp;A381,Лист2!$B$2:$B$505&amp;Лист2!$A$2:$A$505,0))</f>
        <v>7</v>
      </c>
      <c r="H381" s="10">
        <f t="array" ref="H381">INDEX(Лист2!$D$2:$D$505,MATCH(B381&amp;A381,Лист2!$B$2:$B$505&amp;Лист2!$A$2:$A$505,0))</f>
        <v>532</v>
      </c>
      <c r="I381" s="10">
        <f t="array" ref="I381">INDEX(Лист2!$E$2:$E$505,MATCH(B381&amp;A381,Лист2!$B$2:$B$505&amp;Лист2!$A$2:$A$505,0))</f>
        <v>449</v>
      </c>
      <c r="J381" s="10">
        <f t="shared" si="0"/>
        <v>22</v>
      </c>
    </row>
    <row r="382" spans="1:10" ht="14.25" customHeight="1" x14ac:dyDescent="0.25">
      <c r="A382" s="30">
        <v>43980</v>
      </c>
      <c r="B382" s="31" t="s">
        <v>19</v>
      </c>
      <c r="C382" s="31">
        <v>8350.5</v>
      </c>
      <c r="D382" s="31">
        <v>651237</v>
      </c>
      <c r="E382" s="31">
        <v>601485.12600000005</v>
      </c>
      <c r="F382" s="32">
        <v>83014.635053846156</v>
      </c>
      <c r="G382" s="10">
        <f t="array" ref="G382">INDEX(Лист2!$C$2:$C$505,MATCH(B382&amp;A382,Лист2!$B$2:$B$505&amp;Лист2!$A$2:$A$505,0))</f>
        <v>15</v>
      </c>
      <c r="H382" s="10">
        <f t="array" ref="H382">INDEX(Лист2!$D$2:$D$505,MATCH(B382&amp;A382,Лист2!$B$2:$B$505&amp;Лист2!$A$2:$A$505,0))</f>
        <v>400</v>
      </c>
      <c r="I382" s="10">
        <f t="array" ref="I382">INDEX(Лист2!$E$2:$E$505,MATCH(B382&amp;A382,Лист2!$B$2:$B$505&amp;Лист2!$A$2:$A$505,0))</f>
        <v>329</v>
      </c>
      <c r="J382" s="10">
        <f t="shared" si="0"/>
        <v>22</v>
      </c>
    </row>
    <row r="383" spans="1:10" ht="14.25" customHeight="1" x14ac:dyDescent="0.25">
      <c r="A383" s="33">
        <v>43979</v>
      </c>
      <c r="B383" s="34" t="s">
        <v>34</v>
      </c>
      <c r="C383" s="34">
        <v>8428.5</v>
      </c>
      <c r="D383" s="34">
        <v>694669.5</v>
      </c>
      <c r="E383" s="34">
        <v>594994.696</v>
      </c>
      <c r="F383" s="35">
        <v>42699.38461538461</v>
      </c>
      <c r="G383" s="10">
        <f t="array" ref="G383">INDEX(Лист2!$C$2:$C$505,MATCH(B383&amp;A383,Лист2!$B$2:$B$505&amp;Лист2!$A$2:$A$505,0))</f>
        <v>7</v>
      </c>
      <c r="H383" s="10">
        <f t="array" ref="H383">INDEX(Лист2!$D$2:$D$505,MATCH(B383&amp;A383,Лист2!$B$2:$B$505&amp;Лист2!$A$2:$A$505,0))</f>
        <v>420</v>
      </c>
      <c r="I383" s="10">
        <f t="array" ref="I383">INDEX(Лист2!$E$2:$E$505,MATCH(B383&amp;A383,Лист2!$B$2:$B$505&amp;Лист2!$A$2:$A$505,0))</f>
        <v>347</v>
      </c>
      <c r="J383" s="10">
        <f t="shared" si="0"/>
        <v>22</v>
      </c>
    </row>
    <row r="384" spans="1:10" ht="14.25" customHeight="1" x14ac:dyDescent="0.25">
      <c r="A384" s="30">
        <v>43978</v>
      </c>
      <c r="B384" s="31" t="s">
        <v>20</v>
      </c>
      <c r="C384" s="31">
        <v>32817</v>
      </c>
      <c r="D384" s="31">
        <v>3015751.5</v>
      </c>
      <c r="E384" s="31">
        <v>2415980.7719999999</v>
      </c>
      <c r="F384" s="32">
        <v>346048.63569230767</v>
      </c>
      <c r="G384" s="10">
        <f t="array" ref="G384">INDEX(Лист2!$C$2:$C$505,MATCH(B384&amp;A384,Лист2!$B$2:$B$505&amp;Лист2!$A$2:$A$505,0))</f>
        <v>20</v>
      </c>
      <c r="H384" s="10">
        <f t="array" ref="H384">INDEX(Лист2!$D$2:$D$505,MATCH(B384&amp;A384,Лист2!$B$2:$B$505&amp;Лист2!$A$2:$A$505,0))</f>
        <v>2079</v>
      </c>
      <c r="I384" s="10">
        <f t="array" ref="I384">INDEX(Лист2!$E$2:$E$505,MATCH(B384&amp;A384,Лист2!$B$2:$B$505&amp;Лист2!$A$2:$A$505,0))</f>
        <v>1893</v>
      </c>
      <c r="J384" s="10">
        <f t="shared" si="0"/>
        <v>22</v>
      </c>
    </row>
    <row r="385" spans="1:10" ht="14.25" customHeight="1" x14ac:dyDescent="0.25">
      <c r="A385" s="33">
        <v>43973</v>
      </c>
      <c r="B385" s="34" t="s">
        <v>20</v>
      </c>
      <c r="C385" s="34">
        <v>36031.5</v>
      </c>
      <c r="D385" s="34">
        <v>3091069.5</v>
      </c>
      <c r="E385" s="34">
        <v>2549333.4129999997</v>
      </c>
      <c r="F385" s="35">
        <v>289900.09384615382</v>
      </c>
      <c r="G385" s="10">
        <f t="array" ref="G385">INDEX(Лист2!$C$2:$C$505,MATCH(B385&amp;A385,Лист2!$B$2:$B$505&amp;Лист2!$A$2:$A$505,0))</f>
        <v>21</v>
      </c>
      <c r="H385" s="10">
        <f t="array" ref="H385">INDEX(Лист2!$D$2:$D$505,MATCH(B385&amp;A385,Лист2!$B$2:$B$505&amp;Лист2!$A$2:$A$505,0))</f>
        <v>2046</v>
      </c>
      <c r="I385" s="10">
        <f t="array" ref="I385">INDEX(Лист2!$E$2:$E$505,MATCH(B385&amp;A385,Лист2!$B$2:$B$505&amp;Лист2!$A$2:$A$505,0))</f>
        <v>1853</v>
      </c>
      <c r="J385" s="10">
        <f t="shared" si="0"/>
        <v>21</v>
      </c>
    </row>
    <row r="386" spans="1:10" ht="14.25" customHeight="1" x14ac:dyDescent="0.25">
      <c r="A386" s="30">
        <v>43982</v>
      </c>
      <c r="B386" s="31" t="s">
        <v>36</v>
      </c>
      <c r="C386" s="31">
        <v>5127</v>
      </c>
      <c r="D386" s="31">
        <v>468835.5</v>
      </c>
      <c r="E386" s="31">
        <v>412625.88699999999</v>
      </c>
      <c r="F386" s="32">
        <v>8642.376923076923</v>
      </c>
      <c r="G386" s="10">
        <f t="array" ref="G386">INDEX(Лист2!$C$2:$C$505,MATCH(B386&amp;A386,Лист2!$B$2:$B$505&amp;Лист2!$A$2:$A$505,0))</f>
        <v>6</v>
      </c>
      <c r="H386" s="10">
        <f t="array" ref="H386">INDEX(Лист2!$D$2:$D$505,MATCH(B386&amp;A386,Лист2!$B$2:$B$505&amp;Лист2!$A$2:$A$505,0))</f>
        <v>261</v>
      </c>
      <c r="I386" s="10">
        <f t="array" ref="I386">INDEX(Лист2!$E$2:$E$505,MATCH(B386&amp;A386,Лист2!$B$2:$B$505&amp;Лист2!$A$2:$A$505,0))</f>
        <v>188</v>
      </c>
      <c r="J386" s="10">
        <f t="shared" si="0"/>
        <v>22</v>
      </c>
    </row>
    <row r="387" spans="1:10" ht="14.25" customHeight="1" x14ac:dyDescent="0.25">
      <c r="A387" s="33">
        <v>43962</v>
      </c>
      <c r="B387" s="34" t="s">
        <v>20</v>
      </c>
      <c r="C387" s="34">
        <v>27187.5</v>
      </c>
      <c r="D387" s="34">
        <v>2479396.5</v>
      </c>
      <c r="E387" s="34">
        <v>1950422.9030000002</v>
      </c>
      <c r="F387" s="35">
        <v>381635.95355384616</v>
      </c>
      <c r="G387" s="10">
        <f t="array" ref="G387">INDEX(Лист2!$C$2:$C$505,MATCH(B387&amp;A387,Лист2!$B$2:$B$505&amp;Лист2!$A$2:$A$505,0))</f>
        <v>21</v>
      </c>
      <c r="H387" s="10">
        <f t="array" ref="H387">INDEX(Лист2!$D$2:$D$505,MATCH(B387&amp;A387,Лист2!$B$2:$B$505&amp;Лист2!$A$2:$A$505,0))</f>
        <v>1597</v>
      </c>
      <c r="I387" s="10">
        <f t="array" ref="I387">INDEX(Лист2!$E$2:$E$505,MATCH(B387&amp;A387,Лист2!$B$2:$B$505&amp;Лист2!$A$2:$A$505,0))</f>
        <v>1457</v>
      </c>
      <c r="J387" s="10">
        <f t="shared" si="0"/>
        <v>20</v>
      </c>
    </row>
    <row r="388" spans="1:10" ht="14.25" customHeight="1" x14ac:dyDescent="0.25">
      <c r="A388" s="30">
        <v>43981</v>
      </c>
      <c r="B388" s="31" t="s">
        <v>33</v>
      </c>
      <c r="C388" s="31">
        <v>20688</v>
      </c>
      <c r="D388" s="31">
        <v>1773154.5</v>
      </c>
      <c r="E388" s="31">
        <v>1458979.4909999999</v>
      </c>
      <c r="F388" s="32">
        <v>98432.213407692296</v>
      </c>
      <c r="G388" s="10">
        <f t="array" ref="G388">INDEX(Лист2!$C$2:$C$505,MATCH(B388&amp;A388,Лист2!$B$2:$B$505&amp;Лист2!$A$2:$A$505,0))</f>
        <v>18</v>
      </c>
      <c r="H388" s="10">
        <f t="array" ref="H388">INDEX(Лист2!$D$2:$D$505,MATCH(B388&amp;A388,Лист2!$B$2:$B$505&amp;Лист2!$A$2:$A$505,0))</f>
        <v>1216</v>
      </c>
      <c r="I388" s="10">
        <f t="array" ref="I388">INDEX(Лист2!$E$2:$E$505,MATCH(B388&amp;A388,Лист2!$B$2:$B$505&amp;Лист2!$A$2:$A$505,0))</f>
        <v>1101</v>
      </c>
      <c r="J388" s="10">
        <f t="shared" si="0"/>
        <v>22</v>
      </c>
    </row>
    <row r="389" spans="1:10" ht="14.25" customHeight="1" x14ac:dyDescent="0.25">
      <c r="A389" s="33">
        <v>43979</v>
      </c>
      <c r="B389" s="34" t="s">
        <v>33</v>
      </c>
      <c r="C389" s="34">
        <v>15678</v>
      </c>
      <c r="D389" s="34">
        <v>1387443</v>
      </c>
      <c r="E389" s="34">
        <v>1121336.507</v>
      </c>
      <c r="F389" s="35">
        <v>101620.2923076923</v>
      </c>
      <c r="G389" s="10">
        <f t="array" ref="G389">INDEX(Лист2!$C$2:$C$505,MATCH(B389&amp;A389,Лист2!$B$2:$B$505&amp;Лист2!$A$2:$A$505,0))</f>
        <v>18</v>
      </c>
      <c r="H389" s="10">
        <f t="array" ref="H389">INDEX(Лист2!$D$2:$D$505,MATCH(B389&amp;A389,Лист2!$B$2:$B$505&amp;Лист2!$A$2:$A$505,0))</f>
        <v>1020</v>
      </c>
      <c r="I389" s="10">
        <f t="array" ref="I389">INDEX(Лист2!$E$2:$E$505,MATCH(B389&amp;A389,Лист2!$B$2:$B$505&amp;Лист2!$A$2:$A$505,0))</f>
        <v>911</v>
      </c>
      <c r="J389" s="10">
        <f t="shared" si="0"/>
        <v>22</v>
      </c>
    </row>
    <row r="390" spans="1:10" ht="14.25" customHeight="1" x14ac:dyDescent="0.25">
      <c r="A390" s="30">
        <v>43969</v>
      </c>
      <c r="B390" s="31" t="s">
        <v>20</v>
      </c>
      <c r="C390" s="31">
        <v>31329</v>
      </c>
      <c r="D390" s="31">
        <v>2826379.5</v>
      </c>
      <c r="E390" s="31">
        <v>2229453.5079999999</v>
      </c>
      <c r="F390" s="32">
        <v>331756.18072307692</v>
      </c>
      <c r="G390" s="10">
        <f t="array" ref="G390">INDEX(Лист2!$C$2:$C$505,MATCH(B390&amp;A390,Лист2!$B$2:$B$505&amp;Лист2!$A$2:$A$505,0))</f>
        <v>21</v>
      </c>
      <c r="H390" s="10">
        <f t="array" ref="H390">INDEX(Лист2!$D$2:$D$505,MATCH(B390&amp;A390,Лист2!$B$2:$B$505&amp;Лист2!$A$2:$A$505,0))</f>
        <v>1834</v>
      </c>
      <c r="I390" s="10">
        <f t="array" ref="I390">INDEX(Лист2!$E$2:$E$505,MATCH(B390&amp;A390,Лист2!$B$2:$B$505&amp;Лист2!$A$2:$A$505,0))</f>
        <v>1660</v>
      </c>
      <c r="J390" s="10">
        <f t="shared" si="0"/>
        <v>21</v>
      </c>
    </row>
    <row r="391" spans="1:10" ht="14.25" customHeight="1" x14ac:dyDescent="0.25">
      <c r="A391" s="33">
        <v>43965</v>
      </c>
      <c r="B391" s="34" t="s">
        <v>20</v>
      </c>
      <c r="C391" s="34">
        <v>29658</v>
      </c>
      <c r="D391" s="34">
        <v>2703132</v>
      </c>
      <c r="E391" s="34">
        <v>2160539.9959999998</v>
      </c>
      <c r="F391" s="35">
        <v>312856.16153846151</v>
      </c>
      <c r="G391" s="10">
        <f t="array" ref="G391">INDEX(Лист2!$C$2:$C$505,MATCH(B391&amp;A391,Лист2!$B$2:$B$505&amp;Лист2!$A$2:$A$505,0))</f>
        <v>21</v>
      </c>
      <c r="H391" s="10">
        <f t="array" ref="H391">INDEX(Лист2!$D$2:$D$505,MATCH(B391&amp;A391,Лист2!$B$2:$B$505&amp;Лист2!$A$2:$A$505,0))</f>
        <v>1706</v>
      </c>
      <c r="I391" s="10">
        <f t="array" ref="I391">INDEX(Лист2!$E$2:$E$505,MATCH(B391&amp;A391,Лист2!$B$2:$B$505&amp;Лист2!$A$2:$A$505,0))</f>
        <v>1548</v>
      </c>
      <c r="J391" s="10">
        <f t="shared" si="0"/>
        <v>20</v>
      </c>
    </row>
    <row r="392" spans="1:10" ht="14.25" customHeight="1" x14ac:dyDescent="0.25">
      <c r="A392" s="30">
        <v>43966</v>
      </c>
      <c r="B392" s="31" t="s">
        <v>20</v>
      </c>
      <c r="C392" s="31">
        <v>34150.5</v>
      </c>
      <c r="D392" s="31">
        <v>3038293.5</v>
      </c>
      <c r="E392" s="31">
        <v>2442084.5610000002</v>
      </c>
      <c r="F392" s="32">
        <v>277257.14947692305</v>
      </c>
      <c r="G392" s="10">
        <f t="array" ref="G392">INDEX(Лист2!$C$2:$C$505,MATCH(B392&amp;A392,Лист2!$B$2:$B$505&amp;Лист2!$A$2:$A$505,0))</f>
        <v>21</v>
      </c>
      <c r="H392" s="10">
        <f t="array" ref="H392">INDEX(Лист2!$D$2:$D$505,MATCH(B392&amp;A392,Лист2!$B$2:$B$505&amp;Лист2!$A$2:$A$505,0))</f>
        <v>1926</v>
      </c>
      <c r="I392" s="10">
        <f t="array" ref="I392">INDEX(Лист2!$E$2:$E$505,MATCH(B392&amp;A392,Лист2!$B$2:$B$505&amp;Лист2!$A$2:$A$505,0))</f>
        <v>1742</v>
      </c>
      <c r="J392" s="10">
        <f t="shared" si="0"/>
        <v>20</v>
      </c>
    </row>
    <row r="393" spans="1:10" ht="14.25" customHeight="1" x14ac:dyDescent="0.25">
      <c r="A393" s="33">
        <v>43983</v>
      </c>
      <c r="B393" s="34" t="s">
        <v>20</v>
      </c>
      <c r="C393" s="34">
        <v>31947</v>
      </c>
      <c r="D393" s="34">
        <v>2945035.5</v>
      </c>
      <c r="E393" s="34">
        <v>2320195.4450000003</v>
      </c>
      <c r="F393" s="35">
        <v>383761.6669230769</v>
      </c>
      <c r="G393" s="10">
        <f t="array" ref="G393">INDEX(Лист2!$C$2:$C$505,MATCH(B393&amp;A393,Лист2!$B$2:$B$505&amp;Лист2!$A$2:$A$505,0))</f>
        <v>21</v>
      </c>
      <c r="H393" s="10">
        <f t="array" ref="H393">INDEX(Лист2!$D$2:$D$505,MATCH(B393&amp;A393,Лист2!$B$2:$B$505&amp;Лист2!$A$2:$A$505,0))</f>
        <v>2025</v>
      </c>
      <c r="I393" s="10">
        <f t="array" ref="I393">INDEX(Лист2!$E$2:$E$505,MATCH(B393&amp;A393,Лист2!$B$2:$B$505&amp;Лист2!$A$2:$A$505,0))</f>
        <v>1849</v>
      </c>
      <c r="J393" s="10">
        <f t="shared" si="0"/>
        <v>23</v>
      </c>
    </row>
    <row r="394" spans="1:10" ht="14.25" customHeight="1" x14ac:dyDescent="0.25">
      <c r="A394" s="30">
        <v>43982</v>
      </c>
      <c r="B394" s="31" t="s">
        <v>34</v>
      </c>
      <c r="C394" s="31">
        <v>10416</v>
      </c>
      <c r="D394" s="31">
        <v>866023.5</v>
      </c>
      <c r="E394" s="31">
        <v>744833.00199999998</v>
      </c>
      <c r="F394" s="32">
        <v>19998.63846153846</v>
      </c>
      <c r="G394" s="10">
        <f t="array" ref="G394">INDEX(Лист2!$C$2:$C$505,MATCH(B394&amp;A394,Лист2!$B$2:$B$505&amp;Лист2!$A$2:$A$505,0))</f>
        <v>7</v>
      </c>
      <c r="H394" s="10">
        <f t="array" ref="H394">INDEX(Лист2!$D$2:$D$505,MATCH(B394&amp;A394,Лист2!$B$2:$B$505&amp;Лист2!$A$2:$A$505,0))</f>
        <v>530</v>
      </c>
      <c r="I394" s="10">
        <f t="array" ref="I394">INDEX(Лист2!$E$2:$E$505,MATCH(B394&amp;A394,Лист2!$B$2:$B$505&amp;Лист2!$A$2:$A$505,0))</f>
        <v>447</v>
      </c>
      <c r="J394" s="10">
        <f t="shared" si="0"/>
        <v>22</v>
      </c>
    </row>
    <row r="395" spans="1:10" ht="14.25" customHeight="1" x14ac:dyDescent="0.25">
      <c r="A395" s="33">
        <v>43980</v>
      </c>
      <c r="B395" s="34" t="s">
        <v>20</v>
      </c>
      <c r="C395" s="34">
        <v>35431.5</v>
      </c>
      <c r="D395" s="34">
        <v>3193167</v>
      </c>
      <c r="E395" s="34">
        <v>2545757.0549999997</v>
      </c>
      <c r="F395" s="35">
        <v>202281.06923076924</v>
      </c>
      <c r="G395" s="10">
        <f t="array" ref="G395">INDEX(Лист2!$C$2:$C$505,MATCH(B395&amp;A395,Лист2!$B$2:$B$505&amp;Лист2!$A$2:$A$505,0))</f>
        <v>20</v>
      </c>
      <c r="H395" s="10">
        <f t="array" ref="H395">INDEX(Лист2!$D$2:$D$505,MATCH(B395&amp;A395,Лист2!$B$2:$B$505&amp;Лист2!$A$2:$A$505,0))</f>
        <v>2111</v>
      </c>
      <c r="I395" s="10">
        <f t="array" ref="I395">INDEX(Лист2!$E$2:$E$505,MATCH(B395&amp;A395,Лист2!$B$2:$B$505&amp;Лист2!$A$2:$A$505,0))</f>
        <v>1917</v>
      </c>
      <c r="J395" s="10">
        <f t="shared" si="0"/>
        <v>22</v>
      </c>
    </row>
    <row r="396" spans="1:10" ht="14.25" customHeight="1" x14ac:dyDescent="0.25">
      <c r="A396" s="30">
        <v>43978</v>
      </c>
      <c r="B396" s="31" t="s">
        <v>21</v>
      </c>
      <c r="C396" s="31">
        <v>78544.5</v>
      </c>
      <c r="D396" s="31">
        <v>6701083.5</v>
      </c>
      <c r="E396" s="31">
        <v>5109499.6169999996</v>
      </c>
      <c r="F396" s="32">
        <v>76226.26923076922</v>
      </c>
      <c r="G396" s="10">
        <f t="array" ref="G396">INDEX(Лист2!$C$2:$C$505,MATCH(B396&amp;A396,Лист2!$B$2:$B$505&amp;Лист2!$A$2:$A$505,0))</f>
        <v>31</v>
      </c>
      <c r="H396" s="10">
        <f t="array" ref="H396">INDEX(Лист2!$D$2:$D$505,MATCH(B396&amp;A396,Лист2!$B$2:$B$505&amp;Лист2!$A$2:$A$505,0))</f>
        <v>5330</v>
      </c>
      <c r="I396" s="10">
        <f t="array" ref="I396">INDEX(Лист2!$E$2:$E$505,MATCH(B396&amp;A396,Лист2!$B$2:$B$505&amp;Лист2!$A$2:$A$505,0))</f>
        <v>4977</v>
      </c>
      <c r="J396" s="10">
        <f t="shared" si="0"/>
        <v>22</v>
      </c>
    </row>
    <row r="397" spans="1:10" ht="14.25" customHeight="1" x14ac:dyDescent="0.25">
      <c r="A397" s="33">
        <v>43973</v>
      </c>
      <c r="B397" s="34" t="s">
        <v>21</v>
      </c>
      <c r="C397" s="34">
        <v>97963.5</v>
      </c>
      <c r="D397" s="34">
        <v>7728465</v>
      </c>
      <c r="E397" s="34">
        <v>6415904.9240000006</v>
      </c>
      <c r="F397" s="35">
        <v>150138.82307692309</v>
      </c>
      <c r="G397" s="10">
        <f t="array" ref="G397">INDEX(Лист2!$C$2:$C$505,MATCH(B397&amp;A397,Лист2!$B$2:$B$505&amp;Лист2!$A$2:$A$505,0))</f>
        <v>31</v>
      </c>
      <c r="H397" s="10">
        <f t="array" ref="H397">INDEX(Лист2!$D$2:$D$505,MATCH(B397&amp;A397,Лист2!$B$2:$B$505&amp;Лист2!$A$2:$A$505,0))</f>
        <v>5965</v>
      </c>
      <c r="I397" s="10">
        <f t="array" ref="I397">INDEX(Лист2!$E$2:$E$505,MATCH(B397&amp;A397,Лист2!$B$2:$B$505&amp;Лист2!$A$2:$A$505,0))</f>
        <v>5533</v>
      </c>
      <c r="J397" s="10">
        <f t="shared" si="0"/>
        <v>21</v>
      </c>
    </row>
    <row r="398" spans="1:10" ht="14.25" customHeight="1" x14ac:dyDescent="0.25">
      <c r="A398" s="30">
        <v>43983</v>
      </c>
      <c r="B398" s="31" t="s">
        <v>21</v>
      </c>
      <c r="C398" s="31">
        <v>77269.5</v>
      </c>
      <c r="D398" s="31">
        <v>6829921.5</v>
      </c>
      <c r="E398" s="31">
        <v>5152925.182</v>
      </c>
      <c r="F398" s="32">
        <v>219200.11557692307</v>
      </c>
      <c r="G398" s="10">
        <f t="array" ref="G398">INDEX(Лист2!$C$2:$C$505,MATCH(B398&amp;A398,Лист2!$B$2:$B$505&amp;Лист2!$A$2:$A$505,0))</f>
        <v>31</v>
      </c>
      <c r="H398" s="10">
        <f t="array" ref="H398">INDEX(Лист2!$D$2:$D$505,MATCH(B398&amp;A398,Лист2!$B$2:$B$505&amp;Лист2!$A$2:$A$505,0))</f>
        <v>5468</v>
      </c>
      <c r="I398" s="10">
        <f t="array" ref="I398">INDEX(Лист2!$E$2:$E$505,MATCH(B398&amp;A398,Лист2!$B$2:$B$505&amp;Лист2!$A$2:$A$505,0))</f>
        <v>5081</v>
      </c>
      <c r="J398" s="10">
        <f t="shared" si="0"/>
        <v>23</v>
      </c>
    </row>
    <row r="399" spans="1:10" ht="14.25" customHeight="1" x14ac:dyDescent="0.25">
      <c r="A399" s="33">
        <v>43982</v>
      </c>
      <c r="B399" s="34" t="s">
        <v>33</v>
      </c>
      <c r="C399" s="34">
        <v>16143</v>
      </c>
      <c r="D399" s="34">
        <v>1423410</v>
      </c>
      <c r="E399" s="34">
        <v>1183524.9380000001</v>
      </c>
      <c r="F399" s="35">
        <v>41938.950392307692</v>
      </c>
      <c r="G399" s="10">
        <f t="array" ref="G399">INDEX(Лист2!$C$2:$C$505,MATCH(B399&amp;A399,Лист2!$B$2:$B$505&amp;Лист2!$A$2:$A$505,0))</f>
        <v>18</v>
      </c>
      <c r="H399" s="10">
        <f t="array" ref="H399">INDEX(Лист2!$D$2:$D$505,MATCH(B399&amp;A399,Лист2!$B$2:$B$505&amp;Лист2!$A$2:$A$505,0))</f>
        <v>1029</v>
      </c>
      <c r="I399" s="10">
        <f t="array" ref="I399">INDEX(Лист2!$E$2:$E$505,MATCH(B399&amp;A399,Лист2!$B$2:$B$505&amp;Лист2!$A$2:$A$505,0))</f>
        <v>925</v>
      </c>
      <c r="J399" s="10">
        <f t="shared" si="0"/>
        <v>22</v>
      </c>
    </row>
    <row r="400" spans="1:10" ht="14.25" customHeight="1" x14ac:dyDescent="0.25">
      <c r="A400" s="30">
        <v>43962</v>
      </c>
      <c r="B400" s="31" t="s">
        <v>21</v>
      </c>
      <c r="C400" s="31">
        <v>72220.5</v>
      </c>
      <c r="D400" s="31">
        <v>6398719.5</v>
      </c>
      <c r="E400" s="31">
        <v>4782829.6060000006</v>
      </c>
      <c r="F400" s="32">
        <v>186502.14615384614</v>
      </c>
      <c r="G400" s="10">
        <f t="array" ref="G400">INDEX(Лист2!$C$2:$C$505,MATCH(B400&amp;A400,Лист2!$B$2:$B$505&amp;Лист2!$A$2:$A$505,0))</f>
        <v>31</v>
      </c>
      <c r="H400" s="10">
        <f t="array" ref="H400">INDEX(Лист2!$D$2:$D$505,MATCH(B400&amp;A400,Лист2!$B$2:$B$505&amp;Лист2!$A$2:$A$505,0))</f>
        <v>4826</v>
      </c>
      <c r="I400" s="10">
        <f t="array" ref="I400">INDEX(Лист2!$E$2:$E$505,MATCH(B400&amp;A400,Лист2!$B$2:$B$505&amp;Лист2!$A$2:$A$505,0))</f>
        <v>4483</v>
      </c>
      <c r="J400" s="10">
        <f t="shared" si="0"/>
        <v>20</v>
      </c>
    </row>
    <row r="401" spans="1:10" ht="14.25" customHeight="1" x14ac:dyDescent="0.25">
      <c r="A401" s="33">
        <v>43969</v>
      </c>
      <c r="B401" s="34" t="s">
        <v>21</v>
      </c>
      <c r="C401" s="34">
        <v>78058.5</v>
      </c>
      <c r="D401" s="34">
        <v>6609714</v>
      </c>
      <c r="E401" s="34">
        <v>5024858.7929999996</v>
      </c>
      <c r="F401" s="35">
        <v>140406.07692307691</v>
      </c>
      <c r="G401" s="10">
        <f t="array" ref="G401">INDEX(Лист2!$C$2:$C$505,MATCH(B401&amp;A401,Лист2!$B$2:$B$505&amp;Лист2!$A$2:$A$505,0))</f>
        <v>31</v>
      </c>
      <c r="H401" s="10">
        <f t="array" ref="H401">INDEX(Лист2!$D$2:$D$505,MATCH(B401&amp;A401,Лист2!$B$2:$B$505&amp;Лист2!$A$2:$A$505,0))</f>
        <v>5165</v>
      </c>
      <c r="I401" s="10">
        <f t="array" ref="I401">INDEX(Лист2!$E$2:$E$505,MATCH(B401&amp;A401,Лист2!$B$2:$B$505&amp;Лист2!$A$2:$A$505,0))</f>
        <v>4813</v>
      </c>
      <c r="J401" s="10">
        <f t="shared" si="0"/>
        <v>21</v>
      </c>
    </row>
    <row r="402" spans="1:10" ht="14.25" customHeight="1" x14ac:dyDescent="0.25">
      <c r="A402" s="30">
        <v>43965</v>
      </c>
      <c r="B402" s="31" t="s">
        <v>21</v>
      </c>
      <c r="C402" s="31">
        <v>70498.5</v>
      </c>
      <c r="D402" s="31">
        <v>6053649</v>
      </c>
      <c r="E402" s="31">
        <v>4580254.1549999993</v>
      </c>
      <c r="F402" s="32">
        <v>131801.93944615382</v>
      </c>
      <c r="G402" s="10">
        <f t="array" ref="G402">INDEX(Лист2!$C$2:$C$505,MATCH(B402&amp;A402,Лист2!$B$2:$B$505&amp;Лист2!$A$2:$A$505,0))</f>
        <v>31</v>
      </c>
      <c r="H402" s="10">
        <f t="array" ref="H402">INDEX(Лист2!$D$2:$D$505,MATCH(B402&amp;A402,Лист2!$B$2:$B$505&amp;Лист2!$A$2:$A$505,0))</f>
        <v>4695</v>
      </c>
      <c r="I402" s="10">
        <f t="array" ref="I402">INDEX(Лист2!$E$2:$E$505,MATCH(B402&amp;A402,Лист2!$B$2:$B$505&amp;Лист2!$A$2:$A$505,0))</f>
        <v>4372</v>
      </c>
      <c r="J402" s="10">
        <f t="shared" si="0"/>
        <v>20</v>
      </c>
    </row>
    <row r="403" spans="1:10" ht="14.25" customHeight="1" x14ac:dyDescent="0.25">
      <c r="A403" s="33">
        <v>43966</v>
      </c>
      <c r="B403" s="34" t="s">
        <v>21</v>
      </c>
      <c r="C403" s="34">
        <v>78961.5</v>
      </c>
      <c r="D403" s="34">
        <v>6876454.5</v>
      </c>
      <c r="E403" s="34">
        <v>5258162.2879999997</v>
      </c>
      <c r="F403" s="35">
        <v>162133.18461538461</v>
      </c>
      <c r="G403" s="10">
        <f t="array" ref="G403">INDEX(Лист2!$C$2:$C$505,MATCH(B403&amp;A403,Лист2!$B$2:$B$505&amp;Лист2!$A$2:$A$505,0))</f>
        <v>31</v>
      </c>
      <c r="H403" s="10">
        <f t="array" ref="H403">INDEX(Лист2!$D$2:$D$505,MATCH(B403&amp;A403,Лист2!$B$2:$B$505&amp;Лист2!$A$2:$A$505,0))</f>
        <v>5184</v>
      </c>
      <c r="I403" s="10">
        <f t="array" ref="I403">INDEX(Лист2!$E$2:$E$505,MATCH(B403&amp;A403,Лист2!$B$2:$B$505&amp;Лист2!$A$2:$A$505,0))</f>
        <v>4778</v>
      </c>
      <c r="J403" s="10">
        <f t="shared" si="0"/>
        <v>20</v>
      </c>
    </row>
    <row r="404" spans="1:10" ht="14.25" customHeight="1" x14ac:dyDescent="0.25">
      <c r="A404" s="30">
        <v>43978</v>
      </c>
      <c r="B404" s="31" t="s">
        <v>22</v>
      </c>
      <c r="C404" s="31">
        <v>12490.5</v>
      </c>
      <c r="D404" s="31">
        <v>1054798.5</v>
      </c>
      <c r="E404" s="31">
        <v>878389.06499999994</v>
      </c>
      <c r="F404" s="32">
        <v>67454.765369230765</v>
      </c>
      <c r="G404" s="10">
        <f t="array" ref="G404">INDEX(Лист2!$C$2:$C$505,MATCH(B404&amp;A404,Лист2!$B$2:$B$505&amp;Лист2!$A$2:$A$505,0))</f>
        <v>10</v>
      </c>
      <c r="H404" s="10">
        <f t="array" ref="H404">INDEX(Лист2!$D$2:$D$505,MATCH(B404&amp;A404,Лист2!$B$2:$B$505&amp;Лист2!$A$2:$A$505,0))</f>
        <v>757</v>
      </c>
      <c r="I404" s="10">
        <f t="array" ref="I404">INDEX(Лист2!$E$2:$E$505,MATCH(B404&amp;A404,Лист2!$B$2:$B$505&amp;Лист2!$A$2:$A$505,0))</f>
        <v>660</v>
      </c>
      <c r="J404" s="10">
        <f t="shared" si="0"/>
        <v>22</v>
      </c>
    </row>
    <row r="405" spans="1:10" ht="14.25" customHeight="1" x14ac:dyDescent="0.25">
      <c r="A405" s="33">
        <v>43973</v>
      </c>
      <c r="B405" s="34" t="s">
        <v>22</v>
      </c>
      <c r="C405" s="34">
        <v>18036</v>
      </c>
      <c r="D405" s="34">
        <v>1455049.5</v>
      </c>
      <c r="E405" s="34">
        <v>1301439.284</v>
      </c>
      <c r="F405" s="35">
        <v>69189.123076923075</v>
      </c>
      <c r="G405" s="10">
        <f t="array" ref="G405">INDEX(Лист2!$C$2:$C$505,MATCH(B405&amp;A405,Лист2!$B$2:$B$505&amp;Лист2!$A$2:$A$505,0))</f>
        <v>10</v>
      </c>
      <c r="H405" s="10">
        <f t="array" ref="H405">INDEX(Лист2!$D$2:$D$505,MATCH(B405&amp;A405,Лист2!$B$2:$B$505&amp;Лист2!$A$2:$A$505,0))</f>
        <v>965</v>
      </c>
      <c r="I405" s="10">
        <f t="array" ref="I405">INDEX(Лист2!$E$2:$E$505,MATCH(B405&amp;A405,Лист2!$B$2:$B$505&amp;Лист2!$A$2:$A$505,0))</f>
        <v>861</v>
      </c>
      <c r="J405" s="10">
        <f t="shared" si="0"/>
        <v>21</v>
      </c>
    </row>
    <row r="406" spans="1:10" ht="14.25" customHeight="1" x14ac:dyDescent="0.25">
      <c r="A406" s="30">
        <v>43983</v>
      </c>
      <c r="B406" s="31" t="s">
        <v>22</v>
      </c>
      <c r="C406" s="31">
        <v>11416.5</v>
      </c>
      <c r="D406" s="31">
        <v>1007742</v>
      </c>
      <c r="E406" s="31">
        <v>815296.88</v>
      </c>
      <c r="F406" s="32">
        <v>145147.84546153847</v>
      </c>
      <c r="G406" s="10">
        <f t="array" ref="G406">INDEX(Лист2!$C$2:$C$505,MATCH(B406&amp;A406,Лист2!$B$2:$B$505&amp;Лист2!$A$2:$A$505,0))</f>
        <v>10</v>
      </c>
      <c r="H406" s="10">
        <f t="array" ref="H406">INDEX(Лист2!$D$2:$D$505,MATCH(B406&amp;A406,Лист2!$B$2:$B$505&amp;Лист2!$A$2:$A$505,0))</f>
        <v>719</v>
      </c>
      <c r="I406" s="10">
        <f t="array" ref="I406">INDEX(Лист2!$E$2:$E$505,MATCH(B406&amp;A406,Лист2!$B$2:$B$505&amp;Лист2!$A$2:$A$505,0))</f>
        <v>627</v>
      </c>
      <c r="J406" s="10">
        <f t="shared" si="0"/>
        <v>23</v>
      </c>
    </row>
    <row r="407" spans="1:10" ht="14.25" customHeight="1" x14ac:dyDescent="0.25">
      <c r="A407" s="33">
        <v>43962</v>
      </c>
      <c r="B407" s="34" t="s">
        <v>22</v>
      </c>
      <c r="C407" s="34">
        <v>9007.5</v>
      </c>
      <c r="D407" s="34">
        <v>734335.5</v>
      </c>
      <c r="E407" s="34">
        <v>622482.40399999998</v>
      </c>
      <c r="F407" s="35">
        <v>113093.66153846154</v>
      </c>
      <c r="G407" s="10">
        <f t="array" ref="G407">INDEX(Лист2!$C$2:$C$505,MATCH(B407&amp;A407,Лист2!$B$2:$B$505&amp;Лист2!$A$2:$A$505,0))</f>
        <v>10</v>
      </c>
      <c r="H407" s="10">
        <f t="array" ref="H407">INDEX(Лист2!$D$2:$D$505,MATCH(B407&amp;A407,Лист2!$B$2:$B$505&amp;Лист2!$A$2:$A$505,0))</f>
        <v>494</v>
      </c>
      <c r="I407" s="10">
        <f t="array" ref="I407">INDEX(Лист2!$E$2:$E$505,MATCH(B407&amp;A407,Лист2!$B$2:$B$505&amp;Лист2!$A$2:$A$505,0))</f>
        <v>421</v>
      </c>
      <c r="J407" s="10">
        <f t="shared" si="0"/>
        <v>20</v>
      </c>
    </row>
    <row r="408" spans="1:10" ht="14.25" customHeight="1" x14ac:dyDescent="0.25">
      <c r="A408" s="30">
        <v>43980</v>
      </c>
      <c r="B408" s="31" t="s">
        <v>21</v>
      </c>
      <c r="C408" s="31">
        <v>87552</v>
      </c>
      <c r="D408" s="31">
        <v>7387116</v>
      </c>
      <c r="E408" s="31">
        <v>5815890.3319999995</v>
      </c>
      <c r="F408" s="32">
        <v>161811.89230769229</v>
      </c>
      <c r="G408" s="10">
        <f t="array" ref="G408">INDEX(Лист2!$C$2:$C$505,MATCH(B408&amp;A408,Лист2!$B$2:$B$505&amp;Лист2!$A$2:$A$505,0))</f>
        <v>31</v>
      </c>
      <c r="H408" s="10">
        <f t="array" ref="H408">INDEX(Лист2!$D$2:$D$505,MATCH(B408&amp;A408,Лист2!$B$2:$B$505&amp;Лист2!$A$2:$A$505,0))</f>
        <v>5751</v>
      </c>
      <c r="I408" s="10">
        <f t="array" ref="I408">INDEX(Лист2!$E$2:$E$505,MATCH(B408&amp;A408,Лист2!$B$2:$B$505&amp;Лист2!$A$2:$A$505,0))</f>
        <v>5319</v>
      </c>
      <c r="J408" s="10">
        <f t="shared" si="0"/>
        <v>22</v>
      </c>
    </row>
    <row r="409" spans="1:10" ht="14.25" customHeight="1" x14ac:dyDescent="0.25">
      <c r="A409" s="33">
        <v>43969</v>
      </c>
      <c r="B409" s="34" t="s">
        <v>22</v>
      </c>
      <c r="C409" s="34">
        <v>11680.5</v>
      </c>
      <c r="D409" s="34">
        <v>936427.5</v>
      </c>
      <c r="E409" s="34">
        <v>813406.68400000001</v>
      </c>
      <c r="F409" s="35">
        <v>117272.7846153846</v>
      </c>
      <c r="G409" s="10">
        <f t="array" ref="G409">INDEX(Лист2!$C$2:$C$505,MATCH(B409&amp;A409,Лист2!$B$2:$B$505&amp;Лист2!$A$2:$A$505,0))</f>
        <v>10</v>
      </c>
      <c r="H409" s="10">
        <f t="array" ref="H409">INDEX(Лист2!$D$2:$D$505,MATCH(B409&amp;A409,Лист2!$B$2:$B$505&amp;Лист2!$A$2:$A$505,0))</f>
        <v>645</v>
      </c>
      <c r="I409" s="10">
        <f t="array" ref="I409">INDEX(Лист2!$E$2:$E$505,MATCH(B409&amp;A409,Лист2!$B$2:$B$505&amp;Лист2!$A$2:$A$505,0))</f>
        <v>565</v>
      </c>
      <c r="J409" s="10">
        <f t="shared" si="0"/>
        <v>21</v>
      </c>
    </row>
    <row r="410" spans="1:10" ht="14.25" customHeight="1" x14ac:dyDescent="0.25">
      <c r="A410" s="30">
        <v>43965</v>
      </c>
      <c r="B410" s="31" t="s">
        <v>22</v>
      </c>
      <c r="C410" s="31">
        <v>12037.5</v>
      </c>
      <c r="D410" s="31">
        <v>981564</v>
      </c>
      <c r="E410" s="31">
        <v>877726.201</v>
      </c>
      <c r="F410" s="32">
        <v>69249.011815384612</v>
      </c>
      <c r="G410" s="10">
        <f t="array" ref="G410">INDEX(Лист2!$C$2:$C$505,MATCH(B410&amp;A410,Лист2!$B$2:$B$505&amp;Лист2!$A$2:$A$505,0))</f>
        <v>10</v>
      </c>
      <c r="H410" s="10">
        <f t="array" ref="H410">INDEX(Лист2!$D$2:$D$505,MATCH(B410&amp;A410,Лист2!$B$2:$B$505&amp;Лист2!$A$2:$A$505,0))</f>
        <v>627</v>
      </c>
      <c r="I410" s="10">
        <f t="array" ref="I410">INDEX(Лист2!$E$2:$E$505,MATCH(B410&amp;A410,Лист2!$B$2:$B$505&amp;Лист2!$A$2:$A$505,0))</f>
        <v>545</v>
      </c>
      <c r="J410" s="10">
        <f t="shared" si="0"/>
        <v>20</v>
      </c>
    </row>
    <row r="411" spans="1:10" ht="14.25" customHeight="1" x14ac:dyDescent="0.25">
      <c r="A411" s="33">
        <v>43966</v>
      </c>
      <c r="B411" s="34" t="s">
        <v>22</v>
      </c>
      <c r="C411" s="34">
        <v>14421</v>
      </c>
      <c r="D411" s="34">
        <v>1150579.5</v>
      </c>
      <c r="E411" s="34">
        <v>1038033.7869999999</v>
      </c>
      <c r="F411" s="35">
        <v>68487.358569230768</v>
      </c>
      <c r="G411" s="10">
        <f t="array" ref="G411">INDEX(Лист2!$C$2:$C$505,MATCH(B411&amp;A411,Лист2!$B$2:$B$505&amp;Лист2!$A$2:$A$505,0))</f>
        <v>10</v>
      </c>
      <c r="H411" s="10">
        <f t="array" ref="H411">INDEX(Лист2!$D$2:$D$505,MATCH(B411&amp;A411,Лист2!$B$2:$B$505&amp;Лист2!$A$2:$A$505,0))</f>
        <v>743</v>
      </c>
      <c r="I411" s="10">
        <f t="array" ref="I411">INDEX(Лист2!$E$2:$E$505,MATCH(B411&amp;A411,Лист2!$B$2:$B$505&amp;Лист2!$A$2:$A$505,0))</f>
        <v>652</v>
      </c>
      <c r="J411" s="10">
        <f t="shared" si="0"/>
        <v>20</v>
      </c>
    </row>
    <row r="412" spans="1:10" ht="14.25" customHeight="1" x14ac:dyDescent="0.25">
      <c r="A412" s="30">
        <v>43980</v>
      </c>
      <c r="B412" s="31" t="s">
        <v>22</v>
      </c>
      <c r="C412" s="31">
        <v>14823</v>
      </c>
      <c r="D412" s="31">
        <v>1273464</v>
      </c>
      <c r="E412" s="31">
        <v>1068326.9369999999</v>
      </c>
      <c r="F412" s="32">
        <v>76299.023384615386</v>
      </c>
      <c r="G412" s="10">
        <f t="array" ref="G412">INDEX(Лист2!$C$2:$C$505,MATCH(B412&amp;A412,Лист2!$B$2:$B$505&amp;Лист2!$A$2:$A$505,0))</f>
        <v>10</v>
      </c>
      <c r="H412" s="10">
        <f t="array" ref="H412">INDEX(Лист2!$D$2:$D$505,MATCH(B412&amp;A412,Лист2!$B$2:$B$505&amp;Лист2!$A$2:$A$505,0))</f>
        <v>873</v>
      </c>
      <c r="I412" s="10">
        <f t="array" ref="I412">INDEX(Лист2!$E$2:$E$505,MATCH(B412&amp;A412,Лист2!$B$2:$B$505&amp;Лист2!$A$2:$A$505,0))</f>
        <v>770</v>
      </c>
      <c r="J412" s="10">
        <f t="shared" si="0"/>
        <v>22</v>
      </c>
    </row>
    <row r="413" spans="1:10" ht="14.25" customHeight="1" x14ac:dyDescent="0.25">
      <c r="A413" s="33">
        <v>43978</v>
      </c>
      <c r="B413" s="34" t="s">
        <v>23</v>
      </c>
      <c r="C413" s="34">
        <v>31257</v>
      </c>
      <c r="D413" s="34">
        <v>2924133</v>
      </c>
      <c r="E413" s="34">
        <v>2311405.017</v>
      </c>
      <c r="F413" s="35">
        <v>148582.33846153846</v>
      </c>
      <c r="G413" s="10">
        <f t="array" ref="G413">INDEX(Лист2!$C$2:$C$505,MATCH(B413&amp;A413,Лист2!$B$2:$B$505&amp;Лист2!$A$2:$A$505,0))</f>
        <v>20</v>
      </c>
      <c r="H413" s="10">
        <f t="array" ref="H413">INDEX(Лист2!$D$2:$D$505,MATCH(B413&amp;A413,Лист2!$B$2:$B$505&amp;Лист2!$A$2:$A$505,0))</f>
        <v>2079</v>
      </c>
      <c r="I413" s="10">
        <f t="array" ref="I413">INDEX(Лист2!$E$2:$E$505,MATCH(B413&amp;A413,Лист2!$B$2:$B$505&amp;Лист2!$A$2:$A$505,0))</f>
        <v>1856</v>
      </c>
      <c r="J413" s="10">
        <f t="shared" si="0"/>
        <v>22</v>
      </c>
    </row>
    <row r="414" spans="1:10" ht="14.25" customHeight="1" x14ac:dyDescent="0.25">
      <c r="A414" s="30">
        <v>43973</v>
      </c>
      <c r="B414" s="31" t="s">
        <v>23</v>
      </c>
      <c r="C414" s="31">
        <v>38074.5</v>
      </c>
      <c r="D414" s="31">
        <v>3414180</v>
      </c>
      <c r="E414" s="31">
        <v>2805831.5209999997</v>
      </c>
      <c r="F414" s="32">
        <v>124540.74078461538</v>
      </c>
      <c r="G414" s="10">
        <f t="array" ref="G414">INDEX(Лист2!$C$2:$C$505,MATCH(B414&amp;A414,Лист2!$B$2:$B$505&amp;Лист2!$A$2:$A$505,0))</f>
        <v>20</v>
      </c>
      <c r="H414" s="10">
        <f t="array" ref="H414">INDEX(Лист2!$D$2:$D$505,MATCH(B414&amp;A414,Лист2!$B$2:$B$505&amp;Лист2!$A$2:$A$505,0))</f>
        <v>2306</v>
      </c>
      <c r="I414" s="10">
        <f t="array" ref="I414">INDEX(Лист2!$E$2:$E$505,MATCH(B414&amp;A414,Лист2!$B$2:$B$505&amp;Лист2!$A$2:$A$505,0))</f>
        <v>2054</v>
      </c>
      <c r="J414" s="10">
        <f t="shared" si="0"/>
        <v>21</v>
      </c>
    </row>
    <row r="415" spans="1:10" ht="14.25" customHeight="1" x14ac:dyDescent="0.25">
      <c r="A415" s="33">
        <v>43983</v>
      </c>
      <c r="B415" s="34" t="s">
        <v>23</v>
      </c>
      <c r="C415" s="34">
        <v>32170.5</v>
      </c>
      <c r="D415" s="34">
        <v>3013512</v>
      </c>
      <c r="E415" s="34">
        <v>2355616.679</v>
      </c>
      <c r="F415" s="35">
        <v>219429.2774153846</v>
      </c>
      <c r="G415" s="10">
        <f t="array" ref="G415">INDEX(Лист2!$C$2:$C$505,MATCH(B415&amp;A415,Лист2!$B$2:$B$505&amp;Лист2!$A$2:$A$505,0))</f>
        <v>20</v>
      </c>
      <c r="H415" s="10">
        <f t="array" ref="H415">INDEX(Лист2!$D$2:$D$505,MATCH(B415&amp;A415,Лист2!$B$2:$B$505&amp;Лист2!$A$2:$A$505,0))</f>
        <v>2136</v>
      </c>
      <c r="I415" s="10">
        <f t="array" ref="I415">INDEX(Лист2!$E$2:$E$505,MATCH(B415&amp;A415,Лист2!$B$2:$B$505&amp;Лист2!$A$2:$A$505,0))</f>
        <v>1899</v>
      </c>
      <c r="J415" s="10">
        <f t="shared" si="0"/>
        <v>23</v>
      </c>
    </row>
    <row r="416" spans="1:10" ht="14.25" customHeight="1" x14ac:dyDescent="0.25">
      <c r="A416" s="30">
        <v>43962</v>
      </c>
      <c r="B416" s="31" t="s">
        <v>23</v>
      </c>
      <c r="C416" s="31">
        <v>42397.5</v>
      </c>
      <c r="D416" s="31">
        <v>3911979</v>
      </c>
      <c r="E416" s="31">
        <v>3086459.8370000003</v>
      </c>
      <c r="F416" s="32">
        <v>164514.63076923075</v>
      </c>
      <c r="G416" s="10">
        <f t="array" ref="G416">INDEX(Лист2!$C$2:$C$505,MATCH(B416&amp;A416,Лист2!$B$2:$B$505&amp;Лист2!$A$2:$A$505,0))</f>
        <v>19</v>
      </c>
      <c r="H416" s="10">
        <f t="array" ref="H416">INDEX(Лист2!$D$2:$D$505,MATCH(B416&amp;A416,Лист2!$B$2:$B$505&amp;Лист2!$A$2:$A$505,0))</f>
        <v>2530</v>
      </c>
      <c r="I416" s="10">
        <f t="array" ref="I416">INDEX(Лист2!$E$2:$E$505,MATCH(B416&amp;A416,Лист2!$B$2:$B$505&amp;Лист2!$A$2:$A$505,0))</f>
        <v>2270</v>
      </c>
      <c r="J416" s="10">
        <f t="shared" si="0"/>
        <v>20</v>
      </c>
    </row>
    <row r="417" spans="1:10" ht="14.25" customHeight="1" x14ac:dyDescent="0.25">
      <c r="A417" s="33">
        <v>43969</v>
      </c>
      <c r="B417" s="34" t="s">
        <v>23</v>
      </c>
      <c r="C417" s="34">
        <v>28668</v>
      </c>
      <c r="D417" s="34">
        <v>2588148</v>
      </c>
      <c r="E417" s="34">
        <v>2042294.1669999999</v>
      </c>
      <c r="F417" s="35">
        <v>160977.42935384615</v>
      </c>
      <c r="G417" s="10">
        <f t="array" ref="G417">INDEX(Лист2!$C$2:$C$505,MATCH(B417&amp;A417,Лист2!$B$2:$B$505&amp;Лист2!$A$2:$A$505,0))</f>
        <v>19</v>
      </c>
      <c r="H417" s="10">
        <f t="array" ref="H417">INDEX(Лист2!$D$2:$D$505,MATCH(B417&amp;A417,Лист2!$B$2:$B$505&amp;Лист2!$A$2:$A$505,0))</f>
        <v>1858</v>
      </c>
      <c r="I417" s="10">
        <f t="array" ref="I417">INDEX(Лист2!$E$2:$E$505,MATCH(B417&amp;A417,Лист2!$B$2:$B$505&amp;Лист2!$A$2:$A$505,0))</f>
        <v>1648</v>
      </c>
      <c r="J417" s="10">
        <f t="shared" si="0"/>
        <v>21</v>
      </c>
    </row>
    <row r="418" spans="1:10" ht="14.25" customHeight="1" x14ac:dyDescent="0.25">
      <c r="A418" s="30">
        <v>43965</v>
      </c>
      <c r="B418" s="31" t="s">
        <v>23</v>
      </c>
      <c r="C418" s="31">
        <v>27411</v>
      </c>
      <c r="D418" s="31">
        <v>2441520</v>
      </c>
      <c r="E418" s="31">
        <v>1933378.3459999997</v>
      </c>
      <c r="F418" s="32">
        <v>141658.27661538462</v>
      </c>
      <c r="G418" s="10">
        <f t="array" ref="G418">INDEX(Лист2!$C$2:$C$505,MATCH(B418&amp;A418,Лист2!$B$2:$B$505&amp;Лист2!$A$2:$A$505,0))</f>
        <v>19</v>
      </c>
      <c r="H418" s="10">
        <f t="array" ref="H418">INDEX(Лист2!$D$2:$D$505,MATCH(B418&amp;A418,Лист2!$B$2:$B$505&amp;Лист2!$A$2:$A$505,0))</f>
        <v>1675</v>
      </c>
      <c r="I418" s="10">
        <f t="array" ref="I418">INDEX(Лист2!$E$2:$E$505,MATCH(B418&amp;A418,Лист2!$B$2:$B$505&amp;Лист2!$A$2:$A$505,0))</f>
        <v>1475</v>
      </c>
      <c r="J418" s="10">
        <f t="shared" si="0"/>
        <v>20</v>
      </c>
    </row>
    <row r="419" spans="1:10" ht="14.25" customHeight="1" x14ac:dyDescent="0.25">
      <c r="A419" s="33">
        <v>43966</v>
      </c>
      <c r="B419" s="34" t="s">
        <v>23</v>
      </c>
      <c r="C419" s="34">
        <v>32854.5</v>
      </c>
      <c r="D419" s="34">
        <v>2949078</v>
      </c>
      <c r="E419" s="34">
        <v>2391958.463</v>
      </c>
      <c r="F419" s="35">
        <v>129383.86666153846</v>
      </c>
      <c r="G419" s="10">
        <f t="array" ref="G419">INDEX(Лист2!$C$2:$C$505,MATCH(B419&amp;A419,Лист2!$B$2:$B$505&amp;Лист2!$A$2:$A$505,0))</f>
        <v>19</v>
      </c>
      <c r="H419" s="10">
        <f t="array" ref="H419">INDEX(Лист2!$D$2:$D$505,MATCH(B419&amp;A419,Лист2!$B$2:$B$505&amp;Лист2!$A$2:$A$505,0))</f>
        <v>1940</v>
      </c>
      <c r="I419" s="10">
        <f t="array" ref="I419">INDEX(Лист2!$E$2:$E$505,MATCH(B419&amp;A419,Лист2!$B$2:$B$505&amp;Лист2!$A$2:$A$505,0))</f>
        <v>1715</v>
      </c>
      <c r="J419" s="10">
        <f t="shared" si="0"/>
        <v>20</v>
      </c>
    </row>
    <row r="420" spans="1:10" ht="14.25" customHeight="1" x14ac:dyDescent="0.25">
      <c r="A420" s="30">
        <v>43980</v>
      </c>
      <c r="B420" s="31" t="s">
        <v>23</v>
      </c>
      <c r="C420" s="31">
        <v>35346</v>
      </c>
      <c r="D420" s="31">
        <v>3258054</v>
      </c>
      <c r="E420" s="31">
        <v>2595610.66</v>
      </c>
      <c r="F420" s="32">
        <v>195198.78461538462</v>
      </c>
      <c r="G420" s="10">
        <f t="array" ref="G420">INDEX(Лист2!$C$2:$C$505,MATCH(B420&amp;A420,Лист2!$B$2:$B$505&amp;Лист2!$A$2:$A$505,0))</f>
        <v>20</v>
      </c>
      <c r="H420" s="10">
        <f t="array" ref="H420">INDEX(Лист2!$D$2:$D$505,MATCH(B420&amp;A420,Лист2!$B$2:$B$505&amp;Лист2!$A$2:$A$505,0))</f>
        <v>2249</v>
      </c>
      <c r="I420" s="10">
        <f t="array" ref="I420">INDEX(Лист2!$E$2:$E$505,MATCH(B420&amp;A420,Лист2!$B$2:$B$505&amp;Лист2!$A$2:$A$505,0))</f>
        <v>2000</v>
      </c>
      <c r="J420" s="10">
        <f t="shared" si="0"/>
        <v>22</v>
      </c>
    </row>
    <row r="421" spans="1:10" ht="14.25" customHeight="1" x14ac:dyDescent="0.25">
      <c r="A421" s="33">
        <v>43978</v>
      </c>
      <c r="B421" s="34" t="s">
        <v>24</v>
      </c>
      <c r="C421" s="34">
        <v>286558.5</v>
      </c>
      <c r="D421" s="34">
        <v>29256993</v>
      </c>
      <c r="E421" s="34">
        <v>21169527.457000002</v>
      </c>
      <c r="F421" s="35">
        <v>646741.28130000003</v>
      </c>
      <c r="G421" s="10">
        <f t="array" ref="G421">INDEX(Лист2!$C$2:$C$505,MATCH(B421&amp;A421,Лист2!$B$2:$B$505&amp;Лист2!$A$2:$A$505,0))</f>
        <v>129</v>
      </c>
      <c r="H421" s="10">
        <f t="array" ref="H421">INDEX(Лист2!$D$2:$D$505,MATCH(B421&amp;A421,Лист2!$B$2:$B$505&amp;Лист2!$A$2:$A$505,0))</f>
        <v>17115</v>
      </c>
      <c r="I421" s="10">
        <f t="array" ref="I421">INDEX(Лист2!$E$2:$E$505,MATCH(B421&amp;A421,Лист2!$B$2:$B$505&amp;Лист2!$A$2:$A$505,0))</f>
        <v>15962</v>
      </c>
      <c r="J421" s="10">
        <f t="shared" si="0"/>
        <v>22</v>
      </c>
    </row>
    <row r="422" spans="1:10" ht="14.25" customHeight="1" x14ac:dyDescent="0.25">
      <c r="A422" s="30">
        <v>43973</v>
      </c>
      <c r="B422" s="31" t="s">
        <v>24</v>
      </c>
      <c r="C422" s="31">
        <v>304092</v>
      </c>
      <c r="D422" s="31">
        <v>29465769</v>
      </c>
      <c r="E422" s="31">
        <v>22276452.264999997</v>
      </c>
      <c r="F422" s="32">
        <v>570447.6369538462</v>
      </c>
      <c r="G422" s="10">
        <f t="array" ref="G422">INDEX(Лист2!$C$2:$C$505,MATCH(B422&amp;A422,Лист2!$B$2:$B$505&amp;Лист2!$A$2:$A$505,0))</f>
        <v>129</v>
      </c>
      <c r="H422" s="10">
        <f t="array" ref="H422">INDEX(Лист2!$D$2:$D$505,MATCH(B422&amp;A422,Лист2!$B$2:$B$505&amp;Лист2!$A$2:$A$505,0))</f>
        <v>17088</v>
      </c>
      <c r="I422" s="10">
        <f t="array" ref="I422">INDEX(Лист2!$E$2:$E$505,MATCH(B422&amp;A422,Лист2!$B$2:$B$505&amp;Лист2!$A$2:$A$505,0))</f>
        <v>15804</v>
      </c>
      <c r="J422" s="10">
        <f t="shared" si="0"/>
        <v>21</v>
      </c>
    </row>
    <row r="423" spans="1:10" ht="14.25" customHeight="1" x14ac:dyDescent="0.25">
      <c r="A423" s="33">
        <v>43983</v>
      </c>
      <c r="B423" s="34" t="s">
        <v>24</v>
      </c>
      <c r="C423" s="34">
        <v>272926.5</v>
      </c>
      <c r="D423" s="34">
        <v>27770092.5</v>
      </c>
      <c r="E423" s="34">
        <v>20952913.508000001</v>
      </c>
      <c r="F423" s="35">
        <v>872904.40428461542</v>
      </c>
      <c r="G423" s="10">
        <f t="array" ref="G423">INDEX(Лист2!$C$2:$C$505,MATCH(B423&amp;A423,Лист2!$B$2:$B$505&amp;Лист2!$A$2:$A$505,0))</f>
        <v>128</v>
      </c>
      <c r="H423" s="10">
        <f t="array" ref="H423">INDEX(Лист2!$D$2:$D$505,MATCH(B423&amp;A423,Лист2!$B$2:$B$505&amp;Лист2!$A$2:$A$505,0))</f>
        <v>16285</v>
      </c>
      <c r="I423" s="10">
        <f t="array" ref="I423">INDEX(Лист2!$E$2:$E$505,MATCH(B423&amp;A423,Лист2!$B$2:$B$505&amp;Лист2!$A$2:$A$505,0))</f>
        <v>15130</v>
      </c>
      <c r="J423" s="10">
        <f t="shared" si="0"/>
        <v>23</v>
      </c>
    </row>
    <row r="424" spans="1:10" ht="14.25" customHeight="1" x14ac:dyDescent="0.25">
      <c r="A424" s="30">
        <v>43962</v>
      </c>
      <c r="B424" s="31" t="s">
        <v>24</v>
      </c>
      <c r="C424" s="31">
        <v>237099</v>
      </c>
      <c r="D424" s="31">
        <v>24628233.223949999</v>
      </c>
      <c r="E424" s="31">
        <v>17679930.469999999</v>
      </c>
      <c r="F424" s="32">
        <v>622499.33031538466</v>
      </c>
      <c r="G424" s="10">
        <f t="array" ref="G424">INDEX(Лист2!$C$2:$C$505,MATCH(B424&amp;A424,Лист2!$B$2:$B$505&amp;Лист2!$A$2:$A$505,0))</f>
        <v>129</v>
      </c>
      <c r="H424" s="10">
        <f t="array" ref="H424">INDEX(Лист2!$D$2:$D$505,MATCH(B424&amp;A424,Лист2!$B$2:$B$505&amp;Лист2!$A$2:$A$505,0))</f>
        <v>14043</v>
      </c>
      <c r="I424" s="10">
        <f t="array" ref="I424">INDEX(Лист2!$E$2:$E$505,MATCH(B424&amp;A424,Лист2!$B$2:$B$505&amp;Лист2!$A$2:$A$505,0))</f>
        <v>13167</v>
      </c>
      <c r="J424" s="10">
        <f t="shared" si="0"/>
        <v>20</v>
      </c>
    </row>
    <row r="425" spans="1:10" ht="14.25" customHeight="1" x14ac:dyDescent="0.25">
      <c r="A425" s="33">
        <v>43969</v>
      </c>
      <c r="B425" s="34" t="s">
        <v>24</v>
      </c>
      <c r="C425" s="34">
        <v>273900</v>
      </c>
      <c r="D425" s="34">
        <v>27535284.147600003</v>
      </c>
      <c r="E425" s="34">
        <v>19680985.969000001</v>
      </c>
      <c r="F425" s="35">
        <v>764540.58792307694</v>
      </c>
      <c r="G425" s="10">
        <f t="array" ref="G425">INDEX(Лист2!$C$2:$C$505,MATCH(B425&amp;A425,Лист2!$B$2:$B$505&amp;Лист2!$A$2:$A$505,0))</f>
        <v>129</v>
      </c>
      <c r="H425" s="10">
        <f t="array" ref="H425">INDEX(Лист2!$D$2:$D$505,MATCH(B425&amp;A425,Лист2!$B$2:$B$505&amp;Лист2!$A$2:$A$505,0))</f>
        <v>16110</v>
      </c>
      <c r="I425" s="10">
        <f t="array" ref="I425">INDEX(Лист2!$E$2:$E$505,MATCH(B425&amp;A425,Лист2!$B$2:$B$505&amp;Лист2!$A$2:$A$505,0))</f>
        <v>14992</v>
      </c>
      <c r="J425" s="10">
        <f t="shared" si="0"/>
        <v>21</v>
      </c>
    </row>
    <row r="426" spans="1:10" ht="14.25" customHeight="1" x14ac:dyDescent="0.25">
      <c r="A426" s="30">
        <v>43965</v>
      </c>
      <c r="B426" s="31" t="s">
        <v>24</v>
      </c>
      <c r="C426" s="31">
        <v>274059</v>
      </c>
      <c r="D426" s="31">
        <v>28181292</v>
      </c>
      <c r="E426" s="31">
        <v>20493717.226</v>
      </c>
      <c r="F426" s="32">
        <v>806120.19333076919</v>
      </c>
      <c r="G426" s="10">
        <f t="array" ref="G426">INDEX(Лист2!$C$2:$C$505,MATCH(B426&amp;A426,Лист2!$B$2:$B$505&amp;Лист2!$A$2:$A$505,0))</f>
        <v>129</v>
      </c>
      <c r="H426" s="10">
        <f t="array" ref="H426">INDEX(Лист2!$D$2:$D$505,MATCH(B426&amp;A426,Лист2!$B$2:$B$505&amp;Лист2!$A$2:$A$505,0))</f>
        <v>15804</v>
      </c>
      <c r="I426" s="10">
        <f t="array" ref="I426">INDEX(Лист2!$E$2:$E$505,MATCH(B426&amp;A426,Лист2!$B$2:$B$505&amp;Лист2!$A$2:$A$505,0))</f>
        <v>14738</v>
      </c>
      <c r="J426" s="10">
        <f t="shared" si="0"/>
        <v>20</v>
      </c>
    </row>
    <row r="427" spans="1:10" ht="14.25" customHeight="1" x14ac:dyDescent="0.25">
      <c r="A427" s="33">
        <v>43966</v>
      </c>
      <c r="B427" s="34" t="s">
        <v>24</v>
      </c>
      <c r="C427" s="34">
        <v>318816</v>
      </c>
      <c r="D427" s="34">
        <v>32354331</v>
      </c>
      <c r="E427" s="34">
        <v>23895072.432</v>
      </c>
      <c r="F427" s="35">
        <v>616932.92353846144</v>
      </c>
      <c r="G427" s="10">
        <f t="array" ref="G427">INDEX(Лист2!$C$2:$C$505,MATCH(B427&amp;A427,Лист2!$B$2:$B$505&amp;Лист2!$A$2:$A$505,0))</f>
        <v>129</v>
      </c>
      <c r="H427" s="10">
        <f t="array" ref="H427">INDEX(Лист2!$D$2:$D$505,MATCH(B427&amp;A427,Лист2!$B$2:$B$505&amp;Лист2!$A$2:$A$505,0))</f>
        <v>17808</v>
      </c>
      <c r="I427" s="10">
        <f t="array" ref="I427">INDEX(Лист2!$E$2:$E$505,MATCH(B427&amp;A427,Лист2!$B$2:$B$505&amp;Лист2!$A$2:$A$505,0))</f>
        <v>16486</v>
      </c>
      <c r="J427" s="10">
        <f t="shared" si="0"/>
        <v>20</v>
      </c>
    </row>
    <row r="428" spans="1:10" ht="14.25" customHeight="1" x14ac:dyDescent="0.25">
      <c r="A428" s="30">
        <v>43978</v>
      </c>
      <c r="B428" s="31" t="s">
        <v>25</v>
      </c>
      <c r="C428" s="31">
        <v>370012.5</v>
      </c>
      <c r="D428" s="31">
        <v>39034861.5</v>
      </c>
      <c r="E428" s="31">
        <v>28040467.216000002</v>
      </c>
      <c r="F428" s="32">
        <v>681486.56664615381</v>
      </c>
      <c r="G428" s="10">
        <f t="array" ref="G428">INDEX(Лист2!$C$2:$C$505,MATCH(B428&amp;A428,Лист2!$B$2:$B$505&amp;Лист2!$A$2:$A$505,0))</f>
        <v>124</v>
      </c>
      <c r="H428" s="10">
        <f t="array" ref="H428">INDEX(Лист2!$D$2:$D$505,MATCH(B428&amp;A428,Лист2!$B$2:$B$505&amp;Лист2!$A$2:$A$505,0))</f>
        <v>21384</v>
      </c>
      <c r="I428" s="10">
        <f t="array" ref="I428">INDEX(Лист2!$E$2:$E$505,MATCH(B428&amp;A428,Лист2!$B$2:$B$505&amp;Лист2!$A$2:$A$505,0))</f>
        <v>19897</v>
      </c>
      <c r="J428" s="10">
        <f t="shared" si="0"/>
        <v>22</v>
      </c>
    </row>
    <row r="429" spans="1:10" ht="14.25" customHeight="1" x14ac:dyDescent="0.25">
      <c r="A429" s="33">
        <v>43973</v>
      </c>
      <c r="B429" s="34" t="s">
        <v>25</v>
      </c>
      <c r="C429" s="34">
        <v>393018</v>
      </c>
      <c r="D429" s="34">
        <v>39498373.5</v>
      </c>
      <c r="E429" s="34">
        <v>29683782.432999995</v>
      </c>
      <c r="F429" s="35">
        <v>636230.32011538453</v>
      </c>
      <c r="G429" s="10">
        <f t="array" ref="G429">INDEX(Лист2!$C$2:$C$505,MATCH(B429&amp;A429,Лист2!$B$2:$B$505&amp;Лист2!$A$2:$A$505,0))</f>
        <v>125</v>
      </c>
      <c r="H429" s="10">
        <f t="array" ref="H429">INDEX(Лист2!$D$2:$D$505,MATCH(B429&amp;A429,Лист2!$B$2:$B$505&amp;Лист2!$A$2:$A$505,0))</f>
        <v>21427</v>
      </c>
      <c r="I429" s="10">
        <f t="array" ref="I429">INDEX(Лист2!$E$2:$E$505,MATCH(B429&amp;A429,Лист2!$B$2:$B$505&amp;Лист2!$A$2:$A$505,0))</f>
        <v>19799</v>
      </c>
      <c r="J429" s="10">
        <f t="shared" si="0"/>
        <v>21</v>
      </c>
    </row>
    <row r="430" spans="1:10" ht="14.25" customHeight="1" x14ac:dyDescent="0.25">
      <c r="A430" s="30">
        <v>43983</v>
      </c>
      <c r="B430" s="31" t="s">
        <v>25</v>
      </c>
      <c r="C430" s="31">
        <v>349699.5</v>
      </c>
      <c r="D430" s="31">
        <v>37257840.18135</v>
      </c>
      <c r="E430" s="31">
        <v>27640203.134</v>
      </c>
      <c r="F430" s="32">
        <v>744856.58547692304</v>
      </c>
      <c r="G430" s="10">
        <f t="array" ref="G430">INDEX(Лист2!$C$2:$C$505,MATCH(B430&amp;A430,Лист2!$B$2:$B$505&amp;Лист2!$A$2:$A$505,0))</f>
        <v>123</v>
      </c>
      <c r="H430" s="10">
        <f t="array" ref="H430">INDEX(Лист2!$D$2:$D$505,MATCH(B430&amp;A430,Лист2!$B$2:$B$505&amp;Лист2!$A$2:$A$505,0))</f>
        <v>20325</v>
      </c>
      <c r="I430" s="10">
        <f t="array" ref="I430">INDEX(Лист2!$E$2:$E$505,MATCH(B430&amp;A430,Лист2!$B$2:$B$505&amp;Лист2!$A$2:$A$505,0))</f>
        <v>18935</v>
      </c>
      <c r="J430" s="10">
        <f t="shared" si="0"/>
        <v>23</v>
      </c>
    </row>
    <row r="431" spans="1:10" ht="14.25" customHeight="1" x14ac:dyDescent="0.25">
      <c r="A431" s="33">
        <v>43962</v>
      </c>
      <c r="B431" s="34" t="s">
        <v>25</v>
      </c>
      <c r="C431" s="34">
        <v>318565.5</v>
      </c>
      <c r="D431" s="34">
        <v>33781581</v>
      </c>
      <c r="E431" s="34">
        <v>24232690.171</v>
      </c>
      <c r="F431" s="35">
        <v>605833.76570769225</v>
      </c>
      <c r="G431" s="10">
        <f t="array" ref="G431">INDEX(Лист2!$C$2:$C$505,MATCH(B431&amp;A431,Лист2!$B$2:$B$505&amp;Лист2!$A$2:$A$505,0))</f>
        <v>125</v>
      </c>
      <c r="H431" s="10">
        <f t="array" ref="H431">INDEX(Лист2!$D$2:$D$505,MATCH(B431&amp;A431,Лист2!$B$2:$B$505&amp;Лист2!$A$2:$A$505,0))</f>
        <v>18066</v>
      </c>
      <c r="I431" s="10">
        <f t="array" ref="I431">INDEX(Лист2!$E$2:$E$505,MATCH(B431&amp;A431,Лист2!$B$2:$B$505&amp;Лист2!$A$2:$A$505,0))</f>
        <v>16883</v>
      </c>
      <c r="J431" s="10">
        <f t="shared" si="0"/>
        <v>20</v>
      </c>
    </row>
    <row r="432" spans="1:10" ht="14.25" customHeight="1" x14ac:dyDescent="0.25">
      <c r="A432" s="30">
        <v>43980</v>
      </c>
      <c r="B432" s="31" t="s">
        <v>24</v>
      </c>
      <c r="C432" s="31">
        <v>422965.5</v>
      </c>
      <c r="D432" s="31">
        <v>41767140.105000004</v>
      </c>
      <c r="E432" s="31">
        <v>32361318.846999999</v>
      </c>
      <c r="F432" s="32">
        <v>525087.91538461542</v>
      </c>
      <c r="G432" s="10">
        <f t="array" ref="G432">INDEX(Лист2!$C$2:$C$505,MATCH(B432&amp;A432,Лист2!$B$2:$B$505&amp;Лист2!$A$2:$A$505,0))</f>
        <v>129</v>
      </c>
      <c r="H432" s="10">
        <f t="array" ref="H432">INDEX(Лист2!$D$2:$D$505,MATCH(B432&amp;A432,Лист2!$B$2:$B$505&amp;Лист2!$A$2:$A$505,0))</f>
        <v>22403</v>
      </c>
      <c r="I432" s="10">
        <f t="array" ref="I432">INDEX(Лист2!$E$2:$E$505,MATCH(B432&amp;A432,Лист2!$B$2:$B$505&amp;Лист2!$A$2:$A$505,0))</f>
        <v>20676</v>
      </c>
      <c r="J432" s="10">
        <f t="shared" si="0"/>
        <v>22</v>
      </c>
    </row>
    <row r="433" spans="1:10" ht="14.25" customHeight="1" x14ac:dyDescent="0.25">
      <c r="A433" s="33">
        <v>43969</v>
      </c>
      <c r="B433" s="34" t="s">
        <v>25</v>
      </c>
      <c r="C433" s="34">
        <v>355081.5</v>
      </c>
      <c r="D433" s="34">
        <v>36876888</v>
      </c>
      <c r="E433" s="34">
        <v>26228948.559</v>
      </c>
      <c r="F433" s="35">
        <v>898617.75030769221</v>
      </c>
      <c r="G433" s="10">
        <f t="array" ref="G433">INDEX(Лист2!$C$2:$C$505,MATCH(B433&amp;A433,Лист2!$B$2:$B$505&amp;Лист2!$A$2:$A$505,0))</f>
        <v>125</v>
      </c>
      <c r="H433" s="10">
        <f t="array" ref="H433">INDEX(Лист2!$D$2:$D$505,MATCH(B433&amp;A433,Лист2!$B$2:$B$505&amp;Лист2!$A$2:$A$505,0))</f>
        <v>20449</v>
      </c>
      <c r="I433" s="10">
        <f t="array" ref="I433">INDEX(Лист2!$E$2:$E$505,MATCH(B433&amp;A433,Лист2!$B$2:$B$505&amp;Лист2!$A$2:$A$505,0))</f>
        <v>19060</v>
      </c>
      <c r="J433" s="10">
        <f t="shared" si="0"/>
        <v>21</v>
      </c>
    </row>
    <row r="434" spans="1:10" ht="14.25" customHeight="1" x14ac:dyDescent="0.25">
      <c r="A434" s="30">
        <v>43965</v>
      </c>
      <c r="B434" s="31" t="s">
        <v>25</v>
      </c>
      <c r="C434" s="31">
        <v>358387.5</v>
      </c>
      <c r="D434" s="31">
        <v>37963150.5</v>
      </c>
      <c r="E434" s="31">
        <v>27483828.208999999</v>
      </c>
      <c r="F434" s="32">
        <v>506964.83088461537</v>
      </c>
      <c r="G434" s="10">
        <f t="array" ref="G434">INDEX(Лист2!$C$2:$C$505,MATCH(B434&amp;A434,Лист2!$B$2:$B$505&amp;Лист2!$A$2:$A$505,0))</f>
        <v>125</v>
      </c>
      <c r="H434" s="10">
        <f t="array" ref="H434">INDEX(Лист2!$D$2:$D$505,MATCH(B434&amp;A434,Лист2!$B$2:$B$505&amp;Лист2!$A$2:$A$505,0))</f>
        <v>20247</v>
      </c>
      <c r="I434" s="10">
        <f t="array" ref="I434">INDEX(Лист2!$E$2:$E$505,MATCH(B434&amp;A434,Лист2!$B$2:$B$505&amp;Лист2!$A$2:$A$505,0))</f>
        <v>18812</v>
      </c>
      <c r="J434" s="10">
        <f t="shared" si="0"/>
        <v>20</v>
      </c>
    </row>
    <row r="435" spans="1:10" ht="14.25" customHeight="1" x14ac:dyDescent="0.25">
      <c r="A435" s="33">
        <v>43966</v>
      </c>
      <c r="B435" s="34" t="s">
        <v>25</v>
      </c>
      <c r="C435" s="34">
        <v>403261.5</v>
      </c>
      <c r="D435" s="34">
        <v>42271377</v>
      </c>
      <c r="E435" s="34">
        <v>31105053.390999999</v>
      </c>
      <c r="F435" s="35">
        <v>571050.76427692303</v>
      </c>
      <c r="G435" s="10">
        <f t="array" ref="G435">INDEX(Лист2!$C$2:$C$505,MATCH(B435&amp;A435,Лист2!$B$2:$B$505&amp;Лист2!$A$2:$A$505,0))</f>
        <v>125</v>
      </c>
      <c r="H435" s="10">
        <f t="array" ref="H435">INDEX(Лист2!$D$2:$D$505,MATCH(B435&amp;A435,Лист2!$B$2:$B$505&amp;Лист2!$A$2:$A$505,0))</f>
        <v>21862</v>
      </c>
      <c r="I435" s="10">
        <f t="array" ref="I435">INDEX(Лист2!$E$2:$E$505,MATCH(B435&amp;A435,Лист2!$B$2:$B$505&amp;Лист2!$A$2:$A$505,0))</f>
        <v>20235</v>
      </c>
      <c r="J435" s="10">
        <f t="shared" si="0"/>
        <v>20</v>
      </c>
    </row>
    <row r="436" spans="1:10" ht="14.25" customHeight="1" x14ac:dyDescent="0.25">
      <c r="A436" s="30">
        <v>43978</v>
      </c>
      <c r="B436" s="31" t="s">
        <v>26</v>
      </c>
      <c r="C436" s="31">
        <v>69010.5</v>
      </c>
      <c r="D436" s="31">
        <v>5985894</v>
      </c>
      <c r="E436" s="31">
        <v>4624968.49</v>
      </c>
      <c r="F436" s="32">
        <v>168769.33384615384</v>
      </c>
      <c r="G436" s="10">
        <f t="array" ref="G436">INDEX(Лист2!$C$2:$C$505,MATCH(B436&amp;A436,Лист2!$B$2:$B$505&amp;Лист2!$A$2:$A$505,0))</f>
        <v>36</v>
      </c>
      <c r="H436" s="10">
        <f t="array" ref="H436">INDEX(Лист2!$D$2:$D$505,MATCH(B436&amp;A436,Лист2!$B$2:$B$505&amp;Лист2!$A$2:$A$505,0))</f>
        <v>4951</v>
      </c>
      <c r="I436" s="10">
        <f t="array" ref="I436">INDEX(Лист2!$E$2:$E$505,MATCH(B436&amp;A436,Лист2!$B$2:$B$505&amp;Лист2!$A$2:$A$505,0))</f>
        <v>4584</v>
      </c>
      <c r="J436" s="10">
        <f t="shared" si="0"/>
        <v>22</v>
      </c>
    </row>
    <row r="437" spans="1:10" ht="14.25" customHeight="1" x14ac:dyDescent="0.25">
      <c r="A437" s="33">
        <v>43973</v>
      </c>
      <c r="B437" s="34" t="s">
        <v>26</v>
      </c>
      <c r="C437" s="34">
        <v>75820.5</v>
      </c>
      <c r="D437" s="34">
        <v>5943489</v>
      </c>
      <c r="E437" s="34">
        <v>5046963.6720000003</v>
      </c>
      <c r="F437" s="35">
        <v>196334.07284615384</v>
      </c>
      <c r="G437" s="10">
        <f t="array" ref="G437">INDEX(Лист2!$C$2:$C$505,MATCH(B437&amp;A437,Лист2!$B$2:$B$505&amp;Лист2!$A$2:$A$505,0))</f>
        <v>36</v>
      </c>
      <c r="H437" s="10">
        <f t="array" ref="H437">INDEX(Лист2!$D$2:$D$505,MATCH(B437&amp;A437,Лист2!$B$2:$B$505&amp;Лист2!$A$2:$A$505,0))</f>
        <v>4857</v>
      </c>
      <c r="I437" s="10">
        <f t="array" ref="I437">INDEX(Лист2!$E$2:$E$505,MATCH(B437&amp;A437,Лист2!$B$2:$B$505&amp;Лист2!$A$2:$A$505,0))</f>
        <v>4456</v>
      </c>
      <c r="J437" s="10">
        <f t="shared" si="0"/>
        <v>21</v>
      </c>
    </row>
    <row r="438" spans="1:10" ht="14.25" customHeight="1" x14ac:dyDescent="0.25">
      <c r="A438" s="30">
        <v>43983</v>
      </c>
      <c r="B438" s="31" t="s">
        <v>26</v>
      </c>
      <c r="C438" s="31">
        <v>64740</v>
      </c>
      <c r="D438" s="31">
        <v>5800290</v>
      </c>
      <c r="E438" s="31">
        <v>4332158.4330000002</v>
      </c>
      <c r="F438" s="32">
        <v>205428.24997692305</v>
      </c>
      <c r="G438" s="10">
        <f t="array" ref="G438">INDEX(Лист2!$C$2:$C$505,MATCH(B438&amp;A438,Лист2!$B$2:$B$505&amp;Лист2!$A$2:$A$505,0))</f>
        <v>37</v>
      </c>
      <c r="H438" s="10">
        <f t="array" ref="H438">INDEX(Лист2!$D$2:$D$505,MATCH(B438&amp;A438,Лист2!$B$2:$B$505&amp;Лист2!$A$2:$A$505,0))</f>
        <v>4722</v>
      </c>
      <c r="I438" s="10">
        <f t="array" ref="I438">INDEX(Лист2!$E$2:$E$505,MATCH(B438&amp;A438,Лист2!$B$2:$B$505&amp;Лист2!$A$2:$A$505,0))</f>
        <v>4352</v>
      </c>
      <c r="J438" s="10">
        <f t="shared" si="0"/>
        <v>23</v>
      </c>
    </row>
    <row r="439" spans="1:10" ht="14.25" customHeight="1" x14ac:dyDescent="0.25">
      <c r="A439" s="33">
        <v>43962</v>
      </c>
      <c r="B439" s="34" t="s">
        <v>26</v>
      </c>
      <c r="C439" s="34">
        <v>59574</v>
      </c>
      <c r="D439" s="34">
        <v>5178169.5</v>
      </c>
      <c r="E439" s="34">
        <v>3929032.2650000001</v>
      </c>
      <c r="F439" s="35">
        <v>208822.33076923079</v>
      </c>
      <c r="G439" s="10">
        <f t="array" ref="G439">INDEX(Лист2!$C$2:$C$505,MATCH(B439&amp;A439,Лист2!$B$2:$B$505&amp;Лист2!$A$2:$A$505,0))</f>
        <v>36</v>
      </c>
      <c r="H439" s="10">
        <f t="array" ref="H439">INDEX(Лист2!$D$2:$D$505,MATCH(B439&amp;A439,Лист2!$B$2:$B$505&amp;Лист2!$A$2:$A$505,0))</f>
        <v>4150</v>
      </c>
      <c r="I439" s="10">
        <f t="array" ref="I439">INDEX(Лист2!$E$2:$E$505,MATCH(B439&amp;A439,Лист2!$B$2:$B$505&amp;Лист2!$A$2:$A$505,0))</f>
        <v>3838</v>
      </c>
      <c r="J439" s="10">
        <f t="shared" si="0"/>
        <v>20</v>
      </c>
    </row>
    <row r="440" spans="1:10" ht="14.25" customHeight="1" x14ac:dyDescent="0.25">
      <c r="A440" s="30">
        <v>43980</v>
      </c>
      <c r="B440" s="31" t="s">
        <v>25</v>
      </c>
      <c r="C440" s="31">
        <v>524481</v>
      </c>
      <c r="D440" s="31">
        <v>54172029</v>
      </c>
      <c r="E440" s="31">
        <v>41382275.210999995</v>
      </c>
      <c r="F440" s="32">
        <v>512623.0388076923</v>
      </c>
      <c r="G440" s="10">
        <f t="array" ref="G440">INDEX(Лист2!$C$2:$C$505,MATCH(B440&amp;A440,Лист2!$B$2:$B$505&amp;Лист2!$A$2:$A$505,0))</f>
        <v>124</v>
      </c>
      <c r="H440" s="10">
        <f t="array" ref="H440">INDEX(Лист2!$D$2:$D$505,MATCH(B440&amp;A440,Лист2!$B$2:$B$505&amp;Лист2!$A$2:$A$505,0))</f>
        <v>25828</v>
      </c>
      <c r="I440" s="10">
        <f t="array" ref="I440">INDEX(Лист2!$E$2:$E$505,MATCH(B440&amp;A440,Лист2!$B$2:$B$505&amp;Лист2!$A$2:$A$505,0))</f>
        <v>23974</v>
      </c>
      <c r="J440" s="10">
        <f t="shared" si="0"/>
        <v>22</v>
      </c>
    </row>
    <row r="441" spans="1:10" ht="14.25" customHeight="1" x14ac:dyDescent="0.25">
      <c r="A441" s="33">
        <v>43969</v>
      </c>
      <c r="B441" s="34" t="s">
        <v>26</v>
      </c>
      <c r="C441" s="34">
        <v>70278</v>
      </c>
      <c r="D441" s="34">
        <v>5798476.5</v>
      </c>
      <c r="E441" s="34">
        <v>4485664.5060000001</v>
      </c>
      <c r="F441" s="35">
        <v>182019.63597692308</v>
      </c>
      <c r="G441" s="10">
        <f t="array" ref="G441">INDEX(Лист2!$C$2:$C$505,MATCH(B441&amp;A441,Лист2!$B$2:$B$505&amp;Лист2!$A$2:$A$505,0))</f>
        <v>36</v>
      </c>
      <c r="H441" s="10">
        <f t="array" ref="H441">INDEX(Лист2!$D$2:$D$505,MATCH(B441&amp;A441,Лист2!$B$2:$B$505&amp;Лист2!$A$2:$A$505,0))</f>
        <v>4885</v>
      </c>
      <c r="I441" s="10">
        <f t="array" ref="I441">INDEX(Лист2!$E$2:$E$505,MATCH(B441&amp;A441,Лист2!$B$2:$B$505&amp;Лист2!$A$2:$A$505,0))</f>
        <v>4502</v>
      </c>
      <c r="J441" s="10">
        <f t="shared" si="0"/>
        <v>21</v>
      </c>
    </row>
    <row r="442" spans="1:10" ht="14.25" customHeight="1" x14ac:dyDescent="0.25">
      <c r="A442" s="30">
        <v>43965</v>
      </c>
      <c r="B442" s="31" t="s">
        <v>26</v>
      </c>
      <c r="C442" s="31">
        <v>63645</v>
      </c>
      <c r="D442" s="31">
        <v>5366602.5</v>
      </c>
      <c r="E442" s="31">
        <v>4245727.3389999997</v>
      </c>
      <c r="F442" s="32">
        <v>137701.4149</v>
      </c>
      <c r="G442" s="10">
        <f t="array" ref="G442">INDEX(Лист2!$C$2:$C$505,MATCH(B442&amp;A442,Лист2!$B$2:$B$505&amp;Лист2!$A$2:$A$505,0))</f>
        <v>36</v>
      </c>
      <c r="H442" s="10">
        <f t="array" ref="H442">INDEX(Лист2!$D$2:$D$505,MATCH(B442&amp;A442,Лист2!$B$2:$B$505&amp;Лист2!$A$2:$A$505,0))</f>
        <v>4285</v>
      </c>
      <c r="I442" s="10">
        <f t="array" ref="I442">INDEX(Лист2!$E$2:$E$505,MATCH(B442&amp;A442,Лист2!$B$2:$B$505&amp;Лист2!$A$2:$A$505,0))</f>
        <v>3950</v>
      </c>
      <c r="J442" s="10">
        <f t="shared" si="0"/>
        <v>20</v>
      </c>
    </row>
    <row r="443" spans="1:10" ht="14.25" customHeight="1" x14ac:dyDescent="0.25">
      <c r="A443" s="33">
        <v>43966</v>
      </c>
      <c r="B443" s="34" t="s">
        <v>26</v>
      </c>
      <c r="C443" s="34">
        <v>75642</v>
      </c>
      <c r="D443" s="34">
        <v>6293952</v>
      </c>
      <c r="E443" s="34">
        <v>5100877.9309999999</v>
      </c>
      <c r="F443" s="35">
        <v>159537.61835384613</v>
      </c>
      <c r="G443" s="10">
        <f t="array" ref="G443">INDEX(Лист2!$C$2:$C$505,MATCH(B443&amp;A443,Лист2!$B$2:$B$505&amp;Лист2!$A$2:$A$505,0))</f>
        <v>36</v>
      </c>
      <c r="H443" s="10">
        <f t="array" ref="H443">INDEX(Лист2!$D$2:$D$505,MATCH(B443&amp;A443,Лист2!$B$2:$B$505&amp;Лист2!$A$2:$A$505,0))</f>
        <v>4862</v>
      </c>
      <c r="I443" s="10">
        <f t="array" ref="I443">INDEX(Лист2!$E$2:$E$505,MATCH(B443&amp;A443,Лист2!$B$2:$B$505&amp;Лист2!$A$2:$A$505,0))</f>
        <v>4476</v>
      </c>
      <c r="J443" s="10">
        <f t="shared" si="0"/>
        <v>20</v>
      </c>
    </row>
    <row r="444" spans="1:10" ht="14.25" customHeight="1" x14ac:dyDescent="0.25">
      <c r="A444" s="30">
        <v>43978</v>
      </c>
      <c r="B444" s="31" t="s">
        <v>27</v>
      </c>
      <c r="C444" s="31">
        <v>40420.5</v>
      </c>
      <c r="D444" s="31">
        <v>3780852</v>
      </c>
      <c r="E444" s="31">
        <v>2893288.4459999995</v>
      </c>
      <c r="F444" s="32">
        <v>291528.45785384614</v>
      </c>
      <c r="G444" s="10">
        <f t="array" ref="G444">INDEX(Лист2!$C$2:$C$505,MATCH(B444&amp;A444,Лист2!$B$2:$B$505&amp;Лист2!$A$2:$A$505,0))</f>
        <v>21</v>
      </c>
      <c r="H444" s="10">
        <f t="array" ref="H444">INDEX(Лист2!$D$2:$D$505,MATCH(B444&amp;A444,Лист2!$B$2:$B$505&amp;Лист2!$A$2:$A$505,0))</f>
        <v>2430</v>
      </c>
      <c r="I444" s="10">
        <f t="array" ref="I444">INDEX(Лист2!$E$2:$E$505,MATCH(B444&amp;A444,Лист2!$B$2:$B$505&amp;Лист2!$A$2:$A$505,0))</f>
        <v>2216</v>
      </c>
      <c r="J444" s="10">
        <f t="shared" si="0"/>
        <v>22</v>
      </c>
    </row>
    <row r="445" spans="1:10" ht="14.25" customHeight="1" x14ac:dyDescent="0.25">
      <c r="A445" s="33">
        <v>43973</v>
      </c>
      <c r="B445" s="34" t="s">
        <v>27</v>
      </c>
      <c r="C445" s="34">
        <v>53838</v>
      </c>
      <c r="D445" s="34">
        <v>4840833</v>
      </c>
      <c r="E445" s="34">
        <v>4017247.747</v>
      </c>
      <c r="F445" s="35">
        <v>147709.19777692307</v>
      </c>
      <c r="G445" s="10">
        <f t="array" ref="G445">INDEX(Лист2!$C$2:$C$505,MATCH(B445&amp;A445,Лист2!$B$2:$B$505&amp;Лист2!$A$2:$A$505,0))</f>
        <v>21</v>
      </c>
      <c r="H445" s="10">
        <f t="array" ref="H445">INDEX(Лист2!$D$2:$D$505,MATCH(B445&amp;A445,Лист2!$B$2:$B$505&amp;Лист2!$A$2:$A$505,0))</f>
        <v>2861</v>
      </c>
      <c r="I445" s="10">
        <f t="array" ref="I445">INDEX(Лист2!$E$2:$E$505,MATCH(B445&amp;A445,Лист2!$B$2:$B$505&amp;Лист2!$A$2:$A$505,0))</f>
        <v>2612</v>
      </c>
      <c r="J445" s="10">
        <f t="shared" si="0"/>
        <v>21</v>
      </c>
    </row>
    <row r="446" spans="1:10" ht="14.25" customHeight="1" x14ac:dyDescent="0.25">
      <c r="A446" s="30">
        <v>43983</v>
      </c>
      <c r="B446" s="31" t="s">
        <v>27</v>
      </c>
      <c r="C446" s="31">
        <v>40528.5</v>
      </c>
      <c r="D446" s="31">
        <v>3865251</v>
      </c>
      <c r="E446" s="31">
        <v>2972895.4169999999</v>
      </c>
      <c r="F446" s="32">
        <v>336001.08039230772</v>
      </c>
      <c r="G446" s="10">
        <f t="array" ref="G446">INDEX(Лист2!$C$2:$C$505,MATCH(B446&amp;A446,Лист2!$B$2:$B$505&amp;Лист2!$A$2:$A$505,0))</f>
        <v>23</v>
      </c>
      <c r="H446" s="10">
        <f t="array" ref="H446">INDEX(Лист2!$D$2:$D$505,MATCH(B446&amp;A446,Лист2!$B$2:$B$505&amp;Лист2!$A$2:$A$505,0))</f>
        <v>2531</v>
      </c>
      <c r="I446" s="10">
        <f t="array" ref="I446">INDEX(Лист2!$E$2:$E$505,MATCH(B446&amp;A446,Лист2!$B$2:$B$505&amp;Лист2!$A$2:$A$505,0))</f>
        <v>2296</v>
      </c>
      <c r="J446" s="10">
        <f t="shared" si="0"/>
        <v>23</v>
      </c>
    </row>
    <row r="447" spans="1:10" ht="14.25" customHeight="1" x14ac:dyDescent="0.25">
      <c r="A447" s="33">
        <v>43962</v>
      </c>
      <c r="B447" s="34" t="s">
        <v>27</v>
      </c>
      <c r="C447" s="34">
        <v>32733</v>
      </c>
      <c r="D447" s="34">
        <v>3079630.5</v>
      </c>
      <c r="E447" s="34">
        <v>2364369.4010000001</v>
      </c>
      <c r="F447" s="35">
        <v>281373.57021538459</v>
      </c>
      <c r="G447" s="10">
        <f t="array" ref="G447">INDEX(Лист2!$C$2:$C$505,MATCH(B447&amp;A447,Лист2!$B$2:$B$505&amp;Лист2!$A$2:$A$505,0))</f>
        <v>21</v>
      </c>
      <c r="H447" s="10">
        <f t="array" ref="H447">INDEX(Лист2!$D$2:$D$505,MATCH(B447&amp;A447,Лист2!$B$2:$B$505&amp;Лист2!$A$2:$A$505,0))</f>
        <v>1916</v>
      </c>
      <c r="I447" s="10">
        <f t="array" ref="I447">INDEX(Лист2!$E$2:$E$505,MATCH(B447&amp;A447,Лист2!$B$2:$B$505&amp;Лист2!$A$2:$A$505,0))</f>
        <v>1733</v>
      </c>
      <c r="J447" s="10">
        <f t="shared" si="0"/>
        <v>20</v>
      </c>
    </row>
    <row r="448" spans="1:10" ht="14.25" customHeight="1" x14ac:dyDescent="0.25">
      <c r="A448" s="30">
        <v>43980</v>
      </c>
      <c r="B448" s="31" t="s">
        <v>26</v>
      </c>
      <c r="C448" s="31">
        <v>84433.5</v>
      </c>
      <c r="D448" s="31">
        <v>7228395</v>
      </c>
      <c r="E448" s="31">
        <v>5795765.9359999998</v>
      </c>
      <c r="F448" s="32">
        <v>264121.66047692305</v>
      </c>
      <c r="G448" s="10">
        <f t="array" ref="G448">INDEX(Лист2!$C$2:$C$505,MATCH(B448&amp;A448,Лист2!$B$2:$B$505&amp;Лист2!$A$2:$A$505,0))</f>
        <v>37</v>
      </c>
      <c r="H448" s="10">
        <f t="array" ref="H448">INDEX(Лист2!$D$2:$D$505,MATCH(B448&amp;A448,Лист2!$B$2:$B$505&amp;Лист2!$A$2:$A$505,0))</f>
        <v>5672</v>
      </c>
      <c r="I448" s="10">
        <f t="array" ref="I448">INDEX(Лист2!$E$2:$E$505,MATCH(B448&amp;A448,Лист2!$B$2:$B$505&amp;Лист2!$A$2:$A$505,0))</f>
        <v>5198</v>
      </c>
      <c r="J448" s="10">
        <f t="shared" si="0"/>
        <v>22</v>
      </c>
    </row>
    <row r="449" spans="1:10" ht="14.25" customHeight="1" x14ac:dyDescent="0.25">
      <c r="A449" s="33">
        <v>43969</v>
      </c>
      <c r="B449" s="34" t="s">
        <v>27</v>
      </c>
      <c r="C449" s="34">
        <v>36655.5</v>
      </c>
      <c r="D449" s="34">
        <v>3360135</v>
      </c>
      <c r="E449" s="34">
        <v>2596293.8219999997</v>
      </c>
      <c r="F449" s="35">
        <v>202175.53846153847</v>
      </c>
      <c r="G449" s="10">
        <f t="array" ref="G449">INDEX(Лист2!$C$2:$C$505,MATCH(B449&amp;A449,Лист2!$B$2:$B$505&amp;Лист2!$A$2:$A$505,0))</f>
        <v>21</v>
      </c>
      <c r="H449" s="10">
        <f t="array" ref="H449">INDEX(Лист2!$D$2:$D$505,MATCH(B449&amp;A449,Лист2!$B$2:$B$505&amp;Лист2!$A$2:$A$505,0))</f>
        <v>2136</v>
      </c>
      <c r="I449" s="10">
        <f t="array" ref="I449">INDEX(Лист2!$E$2:$E$505,MATCH(B449&amp;A449,Лист2!$B$2:$B$505&amp;Лист2!$A$2:$A$505,0))</f>
        <v>1947</v>
      </c>
      <c r="J449" s="10">
        <f t="shared" si="0"/>
        <v>21</v>
      </c>
    </row>
    <row r="450" spans="1:10" ht="14.25" customHeight="1" x14ac:dyDescent="0.25">
      <c r="A450" s="30">
        <v>43965</v>
      </c>
      <c r="B450" s="31" t="s">
        <v>27</v>
      </c>
      <c r="C450" s="31">
        <v>33886.5</v>
      </c>
      <c r="D450" s="31">
        <v>3166479</v>
      </c>
      <c r="E450" s="31">
        <v>2522496.074</v>
      </c>
      <c r="F450" s="32">
        <v>156584.58769230769</v>
      </c>
      <c r="G450" s="10">
        <f t="array" ref="G450">INDEX(Лист2!$C$2:$C$505,MATCH(B450&amp;A450,Лист2!$B$2:$B$505&amp;Лист2!$A$2:$A$505,0))</f>
        <v>21</v>
      </c>
      <c r="H450" s="10">
        <f t="array" ref="H450">INDEX(Лист2!$D$2:$D$505,MATCH(B450&amp;A450,Лист2!$B$2:$B$505&amp;Лист2!$A$2:$A$505,0))</f>
        <v>1993</v>
      </c>
      <c r="I450" s="10">
        <f t="array" ref="I450">INDEX(Лист2!$E$2:$E$505,MATCH(B450&amp;A450,Лист2!$B$2:$B$505&amp;Лист2!$A$2:$A$505,0))</f>
        <v>1796</v>
      </c>
      <c r="J450" s="10">
        <f t="shared" si="0"/>
        <v>20</v>
      </c>
    </row>
    <row r="451" spans="1:10" ht="14.25" customHeight="1" x14ac:dyDescent="0.25">
      <c r="A451" s="33">
        <v>43966</v>
      </c>
      <c r="B451" s="34" t="s">
        <v>27</v>
      </c>
      <c r="C451" s="34">
        <v>41697</v>
      </c>
      <c r="D451" s="34">
        <v>3772258.5</v>
      </c>
      <c r="E451" s="34">
        <v>3092823.6680000001</v>
      </c>
      <c r="F451" s="35">
        <v>167669.98904615385</v>
      </c>
      <c r="G451" s="10">
        <f t="array" ref="G451">INDEX(Лист2!$C$2:$C$505,MATCH(B451&amp;A451,Лист2!$B$2:$B$505&amp;Лист2!$A$2:$A$505,0))</f>
        <v>21</v>
      </c>
      <c r="H451" s="10">
        <f t="array" ref="H451">INDEX(Лист2!$D$2:$D$505,MATCH(B451&amp;A451,Лист2!$B$2:$B$505&amp;Лист2!$A$2:$A$505,0))</f>
        <v>2255</v>
      </c>
      <c r="I451" s="10">
        <f t="array" ref="I451">INDEX(Лист2!$E$2:$E$505,MATCH(B451&amp;A451,Лист2!$B$2:$B$505&amp;Лист2!$A$2:$A$505,0))</f>
        <v>2045</v>
      </c>
      <c r="J451" s="10">
        <f t="shared" si="0"/>
        <v>20</v>
      </c>
    </row>
    <row r="452" spans="1:10" ht="14.25" customHeight="1" x14ac:dyDescent="0.25">
      <c r="A452" s="30">
        <v>43980</v>
      </c>
      <c r="B452" s="31" t="s">
        <v>27</v>
      </c>
      <c r="C452" s="31">
        <v>44569.5</v>
      </c>
      <c r="D452" s="31">
        <v>4108596</v>
      </c>
      <c r="E452" s="31">
        <v>3229427.0830000001</v>
      </c>
      <c r="F452" s="32">
        <v>121448.35925384614</v>
      </c>
      <c r="G452" s="10">
        <f t="array" ref="G452">INDEX(Лист2!$C$2:$C$505,MATCH(B452&amp;A452,Лист2!$B$2:$B$505&amp;Лист2!$A$2:$A$505,0))</f>
        <v>22</v>
      </c>
      <c r="H452" s="10">
        <f t="array" ref="H452">INDEX(Лист2!$D$2:$D$505,MATCH(B452&amp;A452,Лист2!$B$2:$B$505&amp;Лист2!$A$2:$A$505,0))</f>
        <v>2597</v>
      </c>
      <c r="I452" s="10">
        <f t="array" ref="I452">INDEX(Лист2!$E$2:$E$505,MATCH(B452&amp;A452,Лист2!$B$2:$B$505&amp;Лист2!$A$2:$A$505,0))</f>
        <v>2379</v>
      </c>
      <c r="J452" s="10">
        <f t="shared" si="0"/>
        <v>22</v>
      </c>
    </row>
    <row r="453" spans="1:10" ht="14.25" customHeight="1" x14ac:dyDescent="0.25">
      <c r="A453" s="33">
        <v>43978</v>
      </c>
      <c r="B453" s="34" t="s">
        <v>28</v>
      </c>
      <c r="C453" s="34">
        <v>18069</v>
      </c>
      <c r="D453" s="34">
        <v>1603084.5</v>
      </c>
      <c r="E453" s="34">
        <v>1312709.0090000001</v>
      </c>
      <c r="F453" s="35">
        <v>241760.20769230771</v>
      </c>
      <c r="G453" s="10">
        <f t="array" ref="G453">INDEX(Лист2!$C$2:$C$505,MATCH(B453&amp;A453,Лист2!$B$2:$B$505&amp;Лист2!$A$2:$A$505,0))</f>
        <v>17</v>
      </c>
      <c r="H453" s="10">
        <f t="array" ref="H453">INDEX(Лист2!$D$2:$D$505,MATCH(B453&amp;A453,Лист2!$B$2:$B$505&amp;Лист2!$A$2:$A$505,0))</f>
        <v>1203</v>
      </c>
      <c r="I453" s="10">
        <f t="array" ref="I453">INDEX(Лист2!$E$2:$E$505,MATCH(B453&amp;A453,Лист2!$B$2:$B$505&amp;Лист2!$A$2:$A$505,0))</f>
        <v>1077</v>
      </c>
      <c r="J453" s="10">
        <f t="shared" si="0"/>
        <v>22</v>
      </c>
    </row>
    <row r="454" spans="1:10" ht="14.25" customHeight="1" x14ac:dyDescent="0.25">
      <c r="A454" s="30">
        <v>43973</v>
      </c>
      <c r="B454" s="31" t="s">
        <v>28</v>
      </c>
      <c r="C454" s="31">
        <v>21483</v>
      </c>
      <c r="D454" s="31">
        <v>1774329</v>
      </c>
      <c r="E454" s="31">
        <v>1460215.51</v>
      </c>
      <c r="F454" s="32">
        <v>181509.9923076923</v>
      </c>
      <c r="G454" s="10">
        <f t="array" ref="G454">INDEX(Лист2!$C$2:$C$505,MATCH(B454&amp;A454,Лист2!$B$2:$B$505&amp;Лист2!$A$2:$A$505,0))</f>
        <v>17</v>
      </c>
      <c r="H454" s="10">
        <f t="array" ref="H454">INDEX(Лист2!$D$2:$D$505,MATCH(B454&amp;A454,Лист2!$B$2:$B$505&amp;Лист2!$A$2:$A$505,0))</f>
        <v>1268</v>
      </c>
      <c r="I454" s="10">
        <f t="array" ref="I454">INDEX(Лист2!$E$2:$E$505,MATCH(B454&amp;A454,Лист2!$B$2:$B$505&amp;Лист2!$A$2:$A$505,0))</f>
        <v>1129</v>
      </c>
      <c r="J454" s="10">
        <f t="shared" si="0"/>
        <v>21</v>
      </c>
    </row>
    <row r="455" spans="1:10" ht="14.25" customHeight="1" x14ac:dyDescent="0.25">
      <c r="A455" s="33">
        <v>43983</v>
      </c>
      <c r="B455" s="34" t="s">
        <v>28</v>
      </c>
      <c r="C455" s="34">
        <v>16687.5</v>
      </c>
      <c r="D455" s="34">
        <v>1526608.5</v>
      </c>
      <c r="E455" s="34">
        <v>1202670.0489999999</v>
      </c>
      <c r="F455" s="35">
        <v>340349.53369230771</v>
      </c>
      <c r="G455" s="10">
        <f t="array" ref="G455">INDEX(Лист2!$C$2:$C$505,MATCH(B455&amp;A455,Лист2!$B$2:$B$505&amp;Лист2!$A$2:$A$505,0))</f>
        <v>17</v>
      </c>
      <c r="H455" s="10">
        <f t="array" ref="H455">INDEX(Лист2!$D$2:$D$505,MATCH(B455&amp;A455,Лист2!$B$2:$B$505&amp;Лист2!$A$2:$A$505,0))</f>
        <v>1185</v>
      </c>
      <c r="I455" s="10">
        <f t="array" ref="I455">INDEX(Лист2!$E$2:$E$505,MATCH(B455&amp;A455,Лист2!$B$2:$B$505&amp;Лист2!$A$2:$A$505,0))</f>
        <v>1042</v>
      </c>
      <c r="J455" s="10">
        <f t="shared" si="0"/>
        <v>23</v>
      </c>
    </row>
    <row r="456" spans="1:10" ht="14.25" customHeight="1" x14ac:dyDescent="0.25">
      <c r="A456" s="30">
        <v>43962</v>
      </c>
      <c r="B456" s="31" t="s">
        <v>28</v>
      </c>
      <c r="C456" s="31">
        <v>12238.5</v>
      </c>
      <c r="D456" s="31">
        <v>1096002</v>
      </c>
      <c r="E456" s="31">
        <v>872395.08600000001</v>
      </c>
      <c r="F456" s="32">
        <v>218895.40769230769</v>
      </c>
      <c r="G456" s="10">
        <f t="array" ref="G456">INDEX(Лист2!$C$2:$C$505,MATCH(B456&amp;A456,Лист2!$B$2:$B$505&amp;Лист2!$A$2:$A$505,0))</f>
        <v>15</v>
      </c>
      <c r="H456" s="10">
        <f t="array" ref="H456">INDEX(Лист2!$D$2:$D$505,MATCH(B456&amp;A456,Лист2!$B$2:$B$505&amp;Лист2!$A$2:$A$505,0))</f>
        <v>812</v>
      </c>
      <c r="I456" s="10">
        <f t="array" ref="I456">INDEX(Лист2!$E$2:$E$505,MATCH(B456&amp;A456,Лист2!$B$2:$B$505&amp;Лист2!$A$2:$A$505,0))</f>
        <v>714</v>
      </c>
      <c r="J456" s="10">
        <f t="shared" si="0"/>
        <v>20</v>
      </c>
    </row>
    <row r="457" spans="1:10" ht="14.25" customHeight="1" x14ac:dyDescent="0.25">
      <c r="A457" s="33">
        <v>43969</v>
      </c>
      <c r="B457" s="34" t="s">
        <v>28</v>
      </c>
      <c r="C457" s="34">
        <v>14290.5</v>
      </c>
      <c r="D457" s="34">
        <v>1246162.5</v>
      </c>
      <c r="E457" s="34">
        <v>983143.48999999987</v>
      </c>
      <c r="F457" s="35">
        <v>263823.34615384613</v>
      </c>
      <c r="G457" s="10">
        <f t="array" ref="G457">INDEX(Лист2!$C$2:$C$505,MATCH(B457&amp;A457,Лист2!$B$2:$B$505&amp;Лист2!$A$2:$A$505,0))</f>
        <v>16</v>
      </c>
      <c r="H457" s="10">
        <f t="array" ref="H457">INDEX(Лист2!$D$2:$D$505,MATCH(B457&amp;A457,Лист2!$B$2:$B$505&amp;Лист2!$A$2:$A$505,0))</f>
        <v>925</v>
      </c>
      <c r="I457" s="10">
        <f t="array" ref="I457">INDEX(Лист2!$E$2:$E$505,MATCH(B457&amp;A457,Лист2!$B$2:$B$505&amp;Лист2!$A$2:$A$505,0))</f>
        <v>816</v>
      </c>
      <c r="J457" s="10">
        <f t="shared" si="0"/>
        <v>21</v>
      </c>
    </row>
    <row r="458" spans="1:10" ht="14.25" customHeight="1" x14ac:dyDescent="0.25">
      <c r="A458" s="30">
        <v>43965</v>
      </c>
      <c r="B458" s="31" t="s">
        <v>28</v>
      </c>
      <c r="C458" s="31">
        <v>14385</v>
      </c>
      <c r="D458" s="31">
        <v>1223491.5</v>
      </c>
      <c r="E458" s="31">
        <v>977925.73100000003</v>
      </c>
      <c r="F458" s="32">
        <v>285708.40769230766</v>
      </c>
      <c r="G458" s="10">
        <f t="array" ref="G458">INDEX(Лист2!$C$2:$C$505,MATCH(B458&amp;A458,Лист2!$B$2:$B$505&amp;Лист2!$A$2:$A$505,0))</f>
        <v>15</v>
      </c>
      <c r="H458" s="10">
        <f t="array" ref="H458">INDEX(Лист2!$D$2:$D$505,MATCH(B458&amp;A458,Лист2!$B$2:$B$505&amp;Лист2!$A$2:$A$505,0))</f>
        <v>890</v>
      </c>
      <c r="I458" s="10">
        <f t="array" ref="I458">INDEX(Лист2!$E$2:$E$505,MATCH(B458&amp;A458,Лист2!$B$2:$B$505&amp;Лист2!$A$2:$A$505,0))</f>
        <v>777</v>
      </c>
      <c r="J458" s="10">
        <f t="shared" si="0"/>
        <v>20</v>
      </c>
    </row>
    <row r="459" spans="1:10" ht="14.25" customHeight="1" x14ac:dyDescent="0.25">
      <c r="A459" s="33">
        <v>43966</v>
      </c>
      <c r="B459" s="34" t="s">
        <v>28</v>
      </c>
      <c r="C459" s="34">
        <v>16498.5</v>
      </c>
      <c r="D459" s="34">
        <v>1370482.5</v>
      </c>
      <c r="E459" s="34">
        <v>1095453.1229999999</v>
      </c>
      <c r="F459" s="35">
        <v>250663.81538461539</v>
      </c>
      <c r="G459" s="10">
        <f t="array" ref="G459">INDEX(Лист2!$C$2:$C$505,MATCH(B459&amp;A459,Лист2!$B$2:$B$505&amp;Лист2!$A$2:$A$505,0))</f>
        <v>15</v>
      </c>
      <c r="H459" s="10">
        <f t="array" ref="H459">INDEX(Лист2!$D$2:$D$505,MATCH(B459&amp;A459,Лист2!$B$2:$B$505&amp;Лист2!$A$2:$A$505,0))</f>
        <v>980</v>
      </c>
      <c r="I459" s="10">
        <f t="array" ref="I459">INDEX(Лист2!$E$2:$E$505,MATCH(B459&amp;A459,Лист2!$B$2:$B$505&amp;Лист2!$A$2:$A$505,0))</f>
        <v>867</v>
      </c>
      <c r="J459" s="10">
        <f t="shared" si="0"/>
        <v>20</v>
      </c>
    </row>
    <row r="460" spans="1:10" ht="14.25" customHeight="1" x14ac:dyDescent="0.25">
      <c r="A460" s="30">
        <v>43978</v>
      </c>
      <c r="B460" s="31" t="s">
        <v>29</v>
      </c>
      <c r="C460" s="31">
        <v>13203</v>
      </c>
      <c r="D460" s="31">
        <v>1211457</v>
      </c>
      <c r="E460" s="31">
        <v>964554.21099999989</v>
      </c>
      <c r="F460" s="32">
        <v>156117.80846153846</v>
      </c>
      <c r="G460" s="10">
        <f t="array" ref="G460">INDEX(Лист2!$C$2:$C$505,MATCH(B460&amp;A460,Лист2!$B$2:$B$505&amp;Лист2!$A$2:$A$505,0))</f>
        <v>15</v>
      </c>
      <c r="H460" s="10">
        <f t="array" ref="H460">INDEX(Лист2!$D$2:$D$505,MATCH(B460&amp;A460,Лист2!$B$2:$B$505&amp;Лист2!$A$2:$A$505,0))</f>
        <v>809</v>
      </c>
      <c r="I460" s="10">
        <f t="array" ref="I460">INDEX(Лист2!$E$2:$E$505,MATCH(B460&amp;A460,Лист2!$B$2:$B$505&amp;Лист2!$A$2:$A$505,0))</f>
        <v>702</v>
      </c>
      <c r="J460" s="10">
        <f t="shared" si="0"/>
        <v>22</v>
      </c>
    </row>
    <row r="461" spans="1:10" ht="14.25" customHeight="1" x14ac:dyDescent="0.25">
      <c r="A461" s="33">
        <v>43973</v>
      </c>
      <c r="B461" s="34" t="s">
        <v>29</v>
      </c>
      <c r="C461" s="34">
        <v>15802.5</v>
      </c>
      <c r="D461" s="34">
        <v>1411909.5</v>
      </c>
      <c r="E461" s="34">
        <v>1158841.584</v>
      </c>
      <c r="F461" s="35">
        <v>186035.59738461539</v>
      </c>
      <c r="G461" s="10">
        <f t="array" ref="G461">INDEX(Лист2!$C$2:$C$505,MATCH(B461&amp;A461,Лист2!$B$2:$B$505&amp;Лист2!$A$2:$A$505,0))</f>
        <v>15</v>
      </c>
      <c r="H461" s="10">
        <f t="array" ref="H461">INDEX(Лист2!$D$2:$D$505,MATCH(B461&amp;A461,Лист2!$B$2:$B$505&amp;Лист2!$A$2:$A$505,0))</f>
        <v>903</v>
      </c>
      <c r="I461" s="10">
        <f t="array" ref="I461">INDEX(Лист2!$E$2:$E$505,MATCH(B461&amp;A461,Лист2!$B$2:$B$505&amp;Лист2!$A$2:$A$505,0))</f>
        <v>792</v>
      </c>
      <c r="J461" s="10">
        <f t="shared" si="0"/>
        <v>21</v>
      </c>
    </row>
    <row r="462" spans="1:10" ht="14.25" customHeight="1" x14ac:dyDescent="0.25">
      <c r="A462" s="30">
        <v>43983</v>
      </c>
      <c r="B462" s="31" t="s">
        <v>29</v>
      </c>
      <c r="C462" s="31">
        <v>16476</v>
      </c>
      <c r="D462" s="31">
        <v>1565632.5</v>
      </c>
      <c r="E462" s="31">
        <v>1234060.9909999999</v>
      </c>
      <c r="F462" s="32">
        <v>194827.87672307692</v>
      </c>
      <c r="G462" s="10">
        <f t="array" ref="G462">INDEX(Лист2!$C$2:$C$505,MATCH(B462&amp;A462,Лист2!$B$2:$B$505&amp;Лист2!$A$2:$A$505,0))</f>
        <v>16</v>
      </c>
      <c r="H462" s="10">
        <f t="array" ref="H462">INDEX(Лист2!$D$2:$D$505,MATCH(B462&amp;A462,Лист2!$B$2:$B$505&amp;Лист2!$A$2:$A$505,0))</f>
        <v>1019</v>
      </c>
      <c r="I462" s="10">
        <f t="array" ref="I462">INDEX(Лист2!$E$2:$E$505,MATCH(B462&amp;A462,Лист2!$B$2:$B$505&amp;Лист2!$A$2:$A$505,0))</f>
        <v>895</v>
      </c>
      <c r="J462" s="10">
        <f t="shared" si="0"/>
        <v>23</v>
      </c>
    </row>
    <row r="463" spans="1:10" ht="14.25" customHeight="1" x14ac:dyDescent="0.25">
      <c r="A463" s="33">
        <v>43962</v>
      </c>
      <c r="B463" s="34" t="s">
        <v>29</v>
      </c>
      <c r="C463" s="34">
        <v>12654</v>
      </c>
      <c r="D463" s="34">
        <v>1081158</v>
      </c>
      <c r="E463" s="34">
        <v>927698.82299999986</v>
      </c>
      <c r="F463" s="35">
        <v>197299.08136923076</v>
      </c>
      <c r="G463" s="10">
        <f t="array" ref="G463">INDEX(Лист2!$C$2:$C$505,MATCH(B463&amp;A463,Лист2!$B$2:$B$505&amp;Лист2!$A$2:$A$505,0))</f>
        <v>15</v>
      </c>
      <c r="H463" s="10">
        <f t="array" ref="H463">INDEX(Лист2!$D$2:$D$505,MATCH(B463&amp;A463,Лист2!$B$2:$B$505&amp;Лист2!$A$2:$A$505,0))</f>
        <v>684</v>
      </c>
      <c r="I463" s="10">
        <f t="array" ref="I463">INDEX(Лист2!$E$2:$E$505,MATCH(B463&amp;A463,Лист2!$B$2:$B$505&amp;Лист2!$A$2:$A$505,0))</f>
        <v>585</v>
      </c>
      <c r="J463" s="10">
        <f t="shared" si="0"/>
        <v>20</v>
      </c>
    </row>
    <row r="464" spans="1:10" ht="14.25" customHeight="1" x14ac:dyDescent="0.25">
      <c r="A464" s="30">
        <v>43980</v>
      </c>
      <c r="B464" s="31" t="s">
        <v>28</v>
      </c>
      <c r="C464" s="31">
        <v>19647</v>
      </c>
      <c r="D464" s="31">
        <v>1764669</v>
      </c>
      <c r="E464" s="31">
        <v>1409485.402</v>
      </c>
      <c r="F464" s="32">
        <v>182377.32307692306</v>
      </c>
      <c r="G464" s="10">
        <f t="array" ref="G464">INDEX(Лист2!$C$2:$C$505,MATCH(B464&amp;A464,Лист2!$B$2:$B$505&amp;Лист2!$A$2:$A$505,0))</f>
        <v>17</v>
      </c>
      <c r="H464" s="10">
        <f t="array" ref="H464">INDEX(Лист2!$D$2:$D$505,MATCH(B464&amp;A464,Лист2!$B$2:$B$505&amp;Лист2!$A$2:$A$505,0))</f>
        <v>1296</v>
      </c>
      <c r="I464" s="10">
        <f t="array" ref="I464">INDEX(Лист2!$E$2:$E$505,MATCH(B464&amp;A464,Лист2!$B$2:$B$505&amp;Лист2!$A$2:$A$505,0))</f>
        <v>1153</v>
      </c>
      <c r="J464" s="10">
        <f t="shared" si="0"/>
        <v>22</v>
      </c>
    </row>
    <row r="465" spans="1:10" ht="14.25" customHeight="1" x14ac:dyDescent="0.25">
      <c r="A465" s="33">
        <v>43969</v>
      </c>
      <c r="B465" s="34" t="s">
        <v>29</v>
      </c>
      <c r="C465" s="34">
        <v>12450</v>
      </c>
      <c r="D465" s="34">
        <v>1115146.5</v>
      </c>
      <c r="E465" s="34">
        <v>897555.51099999994</v>
      </c>
      <c r="F465" s="35">
        <v>150809.61403846153</v>
      </c>
      <c r="G465" s="10">
        <f t="array" ref="G465">INDEX(Лист2!$C$2:$C$505,MATCH(B465&amp;A465,Лист2!$B$2:$B$505&amp;Лист2!$A$2:$A$505,0))</f>
        <v>15</v>
      </c>
      <c r="H465" s="10">
        <f t="array" ref="H465">INDEX(Лист2!$D$2:$D$505,MATCH(B465&amp;A465,Лист2!$B$2:$B$505&amp;Лист2!$A$2:$A$505,0))</f>
        <v>729</v>
      </c>
      <c r="I465" s="10">
        <f t="array" ref="I465">INDEX(Лист2!$E$2:$E$505,MATCH(B465&amp;A465,Лист2!$B$2:$B$505&amp;Лист2!$A$2:$A$505,0))</f>
        <v>636</v>
      </c>
      <c r="J465" s="10">
        <f t="shared" si="0"/>
        <v>21</v>
      </c>
    </row>
    <row r="466" spans="1:10" ht="14.25" customHeight="1" x14ac:dyDescent="0.25">
      <c r="A466" s="30">
        <v>43965</v>
      </c>
      <c r="B466" s="31" t="s">
        <v>29</v>
      </c>
      <c r="C466" s="31">
        <v>11161.5</v>
      </c>
      <c r="D466" s="31">
        <v>963502.5</v>
      </c>
      <c r="E466" s="31">
        <v>812962.67800000007</v>
      </c>
      <c r="F466" s="32">
        <v>193118.32307692309</v>
      </c>
      <c r="G466" s="10">
        <f t="array" ref="G466">INDEX(Лист2!$C$2:$C$505,MATCH(B466&amp;A466,Лист2!$B$2:$B$505&amp;Лист2!$A$2:$A$505,0))</f>
        <v>15</v>
      </c>
      <c r="H466" s="10">
        <f t="array" ref="H466">INDEX(Лист2!$D$2:$D$505,MATCH(B466&amp;A466,Лист2!$B$2:$B$505&amp;Лист2!$A$2:$A$505,0))</f>
        <v>638</v>
      </c>
      <c r="I466" s="10">
        <f t="array" ref="I466">INDEX(Лист2!$E$2:$E$505,MATCH(B466&amp;A466,Лист2!$B$2:$B$505&amp;Лист2!$A$2:$A$505,0))</f>
        <v>548</v>
      </c>
      <c r="J466" s="10">
        <f t="shared" si="0"/>
        <v>20</v>
      </c>
    </row>
    <row r="467" spans="1:10" ht="14.25" customHeight="1" x14ac:dyDescent="0.25">
      <c r="A467" s="33">
        <v>43966</v>
      </c>
      <c r="B467" s="34" t="s">
        <v>29</v>
      </c>
      <c r="C467" s="34">
        <v>12229.5</v>
      </c>
      <c r="D467" s="34">
        <v>1122730.5</v>
      </c>
      <c r="E467" s="34">
        <v>921566.44700000004</v>
      </c>
      <c r="F467" s="35">
        <v>147588</v>
      </c>
      <c r="G467" s="10">
        <f t="array" ref="G467">INDEX(Лист2!$C$2:$C$505,MATCH(B467&amp;A467,Лист2!$B$2:$B$505&amp;Лист2!$A$2:$A$505,0))</f>
        <v>15</v>
      </c>
      <c r="H467" s="10">
        <f t="array" ref="H467">INDEX(Лист2!$D$2:$D$505,MATCH(B467&amp;A467,Лист2!$B$2:$B$505&amp;Лист2!$A$2:$A$505,0))</f>
        <v>688</v>
      </c>
      <c r="I467" s="10">
        <f t="array" ref="I467">INDEX(Лист2!$E$2:$E$505,MATCH(B467&amp;A467,Лист2!$B$2:$B$505&amp;Лист2!$A$2:$A$505,0))</f>
        <v>598</v>
      </c>
      <c r="J467" s="10">
        <f t="shared" si="0"/>
        <v>20</v>
      </c>
    </row>
    <row r="468" spans="1:10" ht="14.25" customHeight="1" x14ac:dyDescent="0.25">
      <c r="A468" s="30">
        <v>43978</v>
      </c>
      <c r="B468" s="31" t="s">
        <v>30</v>
      </c>
      <c r="C468" s="31">
        <v>28050</v>
      </c>
      <c r="D468" s="31">
        <v>2458555.5</v>
      </c>
      <c r="E468" s="31">
        <v>1979227.4479999999</v>
      </c>
      <c r="F468" s="32">
        <v>122940.53466153846</v>
      </c>
      <c r="G468" s="10">
        <f t="array" ref="G468">INDEX(Лист2!$C$2:$C$505,MATCH(B468&amp;A468,Лист2!$B$2:$B$505&amp;Лист2!$A$2:$A$505,0))</f>
        <v>20</v>
      </c>
      <c r="H468" s="10">
        <f t="array" ref="H468">INDEX(Лист2!$D$2:$D$505,MATCH(B468&amp;A468,Лист2!$B$2:$B$505&amp;Лист2!$A$2:$A$505,0))</f>
        <v>1873</v>
      </c>
      <c r="I468" s="10">
        <f t="array" ref="I468">INDEX(Лист2!$E$2:$E$505,MATCH(B468&amp;A468,Лист2!$B$2:$B$505&amp;Лист2!$A$2:$A$505,0))</f>
        <v>1715</v>
      </c>
      <c r="J468" s="10">
        <f t="shared" si="0"/>
        <v>22</v>
      </c>
    </row>
    <row r="469" spans="1:10" ht="14.25" customHeight="1" x14ac:dyDescent="0.25">
      <c r="A469" s="33">
        <v>43973</v>
      </c>
      <c r="B469" s="34" t="s">
        <v>30</v>
      </c>
      <c r="C469" s="34">
        <v>30781.5</v>
      </c>
      <c r="D469" s="34">
        <v>2540715</v>
      </c>
      <c r="E469" s="34">
        <v>2108065.5690000001</v>
      </c>
      <c r="F469" s="35">
        <v>90381.169230769228</v>
      </c>
      <c r="G469" s="10">
        <f t="array" ref="G469">INDEX(Лист2!$C$2:$C$505,MATCH(B469&amp;A469,Лист2!$B$2:$B$505&amp;Лист2!$A$2:$A$505,0))</f>
        <v>19</v>
      </c>
      <c r="H469" s="10">
        <f t="array" ref="H469">INDEX(Лист2!$D$2:$D$505,MATCH(B469&amp;A469,Лист2!$B$2:$B$505&amp;Лист2!$A$2:$A$505,0))</f>
        <v>1859</v>
      </c>
      <c r="I469" s="10">
        <f t="array" ref="I469">INDEX(Лист2!$E$2:$E$505,MATCH(B469&amp;A469,Лист2!$B$2:$B$505&amp;Лист2!$A$2:$A$505,0))</f>
        <v>1697</v>
      </c>
      <c r="J469" s="10">
        <f t="shared" si="0"/>
        <v>21</v>
      </c>
    </row>
    <row r="470" spans="1:10" ht="14.25" customHeight="1" x14ac:dyDescent="0.25">
      <c r="A470" s="30">
        <v>43983</v>
      </c>
      <c r="B470" s="31" t="s">
        <v>30</v>
      </c>
      <c r="C470" s="31">
        <v>27960</v>
      </c>
      <c r="D470" s="31">
        <v>2538967.5</v>
      </c>
      <c r="E470" s="31">
        <v>1983277.5959999997</v>
      </c>
      <c r="F470" s="32">
        <v>134168.53587692307</v>
      </c>
      <c r="G470" s="10">
        <f t="array" ref="G470">INDEX(Лист2!$C$2:$C$505,MATCH(B470&amp;A470,Лист2!$B$2:$B$505&amp;Лист2!$A$2:$A$505,0))</f>
        <v>21</v>
      </c>
      <c r="H470" s="10">
        <f t="array" ref="H470">INDEX(Лист2!$D$2:$D$505,MATCH(B470&amp;A470,Лист2!$B$2:$B$505&amp;Лист2!$A$2:$A$505,0))</f>
        <v>1879</v>
      </c>
      <c r="I470" s="10">
        <f t="array" ref="I470">INDEX(Лист2!$E$2:$E$505,MATCH(B470&amp;A470,Лист2!$B$2:$B$505&amp;Лист2!$A$2:$A$505,0))</f>
        <v>1720</v>
      </c>
      <c r="J470" s="10">
        <f t="shared" si="0"/>
        <v>23</v>
      </c>
    </row>
    <row r="471" spans="1:10" ht="14.25" customHeight="1" x14ac:dyDescent="0.25">
      <c r="A471" s="33">
        <v>43962</v>
      </c>
      <c r="B471" s="34" t="s">
        <v>30</v>
      </c>
      <c r="C471" s="34">
        <v>23629.5</v>
      </c>
      <c r="D471" s="34">
        <v>2164365</v>
      </c>
      <c r="E471" s="34">
        <v>1678039.8589999999</v>
      </c>
      <c r="F471" s="35">
        <v>151098.71538461538</v>
      </c>
      <c r="G471" s="10">
        <f t="array" ref="G471">INDEX(Лист2!$C$2:$C$505,MATCH(B471&amp;A471,Лист2!$B$2:$B$505&amp;Лист2!$A$2:$A$505,0))</f>
        <v>19</v>
      </c>
      <c r="H471" s="10">
        <f t="array" ref="H471">INDEX(Лист2!$D$2:$D$505,MATCH(B471&amp;A471,Лист2!$B$2:$B$505&amp;Лист2!$A$2:$A$505,0))</f>
        <v>1527</v>
      </c>
      <c r="I471" s="10">
        <f t="array" ref="I471">INDEX(Лист2!$E$2:$E$505,MATCH(B471&amp;A471,Лист2!$B$2:$B$505&amp;Лист2!$A$2:$A$505,0))</f>
        <v>1389</v>
      </c>
      <c r="J471" s="10">
        <f t="shared" si="0"/>
        <v>20</v>
      </c>
    </row>
    <row r="472" spans="1:10" ht="14.25" customHeight="1" x14ac:dyDescent="0.25">
      <c r="A472" s="30">
        <v>43980</v>
      </c>
      <c r="B472" s="31" t="s">
        <v>29</v>
      </c>
      <c r="C472" s="31">
        <v>17052</v>
      </c>
      <c r="D472" s="31">
        <v>1549020</v>
      </c>
      <c r="E472" s="31">
        <v>1246591.997</v>
      </c>
      <c r="F472" s="32">
        <v>104864.4846153846</v>
      </c>
      <c r="G472" s="10">
        <f t="array" ref="G472">INDEX(Лист2!$C$2:$C$505,MATCH(B472&amp;A472,Лист2!$B$2:$B$505&amp;Лист2!$A$2:$A$505,0))</f>
        <v>16</v>
      </c>
      <c r="H472" s="10">
        <f t="array" ref="H472">INDEX(Лист2!$D$2:$D$505,MATCH(B472&amp;A472,Лист2!$B$2:$B$505&amp;Лист2!$A$2:$A$505,0))</f>
        <v>981</v>
      </c>
      <c r="I472" s="10">
        <f t="array" ref="I472">INDEX(Лист2!$E$2:$E$505,MATCH(B472&amp;A472,Лист2!$B$2:$B$505&amp;Лист2!$A$2:$A$505,0))</f>
        <v>859</v>
      </c>
      <c r="J472" s="10">
        <f t="shared" si="0"/>
        <v>22</v>
      </c>
    </row>
    <row r="473" spans="1:10" ht="14.25" customHeight="1" x14ac:dyDescent="0.25">
      <c r="A473" s="33">
        <v>43969</v>
      </c>
      <c r="B473" s="34" t="s">
        <v>30</v>
      </c>
      <c r="C473" s="34">
        <v>27181.5</v>
      </c>
      <c r="D473" s="34">
        <v>2324490</v>
      </c>
      <c r="E473" s="34">
        <v>1796459.4790000001</v>
      </c>
      <c r="F473" s="35">
        <v>129793.76153846155</v>
      </c>
      <c r="G473" s="10">
        <f t="array" ref="G473">INDEX(Лист2!$C$2:$C$505,MATCH(B473&amp;A473,Лист2!$B$2:$B$505&amp;Лист2!$A$2:$A$505,0))</f>
        <v>19</v>
      </c>
      <c r="H473" s="10">
        <f t="array" ref="H473">INDEX(Лист2!$D$2:$D$505,MATCH(B473&amp;A473,Лист2!$B$2:$B$505&amp;Лист2!$A$2:$A$505,0))</f>
        <v>1741</v>
      </c>
      <c r="I473" s="10">
        <f t="array" ref="I473">INDEX(Лист2!$E$2:$E$505,MATCH(B473&amp;A473,Лист2!$B$2:$B$505&amp;Лист2!$A$2:$A$505,0))</f>
        <v>1597</v>
      </c>
      <c r="J473" s="10">
        <f t="shared" si="0"/>
        <v>21</v>
      </c>
    </row>
    <row r="474" spans="1:10" ht="14.25" customHeight="1" x14ac:dyDescent="0.25">
      <c r="A474" s="30">
        <v>43965</v>
      </c>
      <c r="B474" s="31" t="s">
        <v>30</v>
      </c>
      <c r="C474" s="31">
        <v>25656</v>
      </c>
      <c r="D474" s="31">
        <v>2225341.5</v>
      </c>
      <c r="E474" s="31">
        <v>1766450.28</v>
      </c>
      <c r="F474" s="32">
        <v>91828.489107692309</v>
      </c>
      <c r="G474" s="10">
        <f t="array" ref="G474">INDEX(Лист2!$C$2:$C$505,MATCH(B474&amp;A474,Лист2!$B$2:$B$505&amp;Лист2!$A$2:$A$505,0))</f>
        <v>19</v>
      </c>
      <c r="H474" s="10">
        <f t="array" ref="H474">INDEX(Лист2!$D$2:$D$505,MATCH(B474&amp;A474,Лист2!$B$2:$B$505&amp;Лист2!$A$2:$A$505,0))</f>
        <v>1635</v>
      </c>
      <c r="I474" s="10">
        <f t="array" ref="I474">INDEX(Лист2!$E$2:$E$505,MATCH(B474&amp;A474,Лист2!$B$2:$B$505&amp;Лист2!$A$2:$A$505,0))</f>
        <v>1487</v>
      </c>
      <c r="J474" s="10">
        <f t="shared" si="0"/>
        <v>20</v>
      </c>
    </row>
    <row r="475" spans="1:10" ht="14.25" customHeight="1" x14ac:dyDescent="0.25">
      <c r="A475" s="33">
        <v>43966</v>
      </c>
      <c r="B475" s="34" t="s">
        <v>30</v>
      </c>
      <c r="C475" s="34">
        <v>29283</v>
      </c>
      <c r="D475" s="34">
        <v>2477487</v>
      </c>
      <c r="E475" s="34">
        <v>2005719.3469999998</v>
      </c>
      <c r="F475" s="35">
        <v>77264.32873846154</v>
      </c>
      <c r="G475" s="10">
        <f t="array" ref="G475">INDEX(Лист2!$C$2:$C$505,MATCH(B475&amp;A475,Лист2!$B$2:$B$505&amp;Лист2!$A$2:$A$505,0))</f>
        <v>19</v>
      </c>
      <c r="H475" s="10">
        <f t="array" ref="H475">INDEX(Лист2!$D$2:$D$505,MATCH(B475&amp;A475,Лист2!$B$2:$B$505&amp;Лист2!$A$2:$A$505,0))</f>
        <v>1780</v>
      </c>
      <c r="I475" s="10">
        <f t="array" ref="I475">INDEX(Лист2!$E$2:$E$505,MATCH(B475&amp;A475,Лист2!$B$2:$B$505&amp;Лист2!$A$2:$A$505,0))</f>
        <v>1615</v>
      </c>
      <c r="J475" s="10">
        <f t="shared" si="0"/>
        <v>20</v>
      </c>
    </row>
    <row r="476" spans="1:10" ht="14.25" customHeight="1" x14ac:dyDescent="0.25">
      <c r="A476" s="30">
        <v>43980</v>
      </c>
      <c r="B476" s="31" t="s">
        <v>30</v>
      </c>
      <c r="C476" s="31">
        <v>32782.5</v>
      </c>
      <c r="D476" s="31">
        <v>2854741.5</v>
      </c>
      <c r="E476" s="31">
        <v>2293738.9569999999</v>
      </c>
      <c r="F476" s="32">
        <v>58400.799200000001</v>
      </c>
      <c r="G476" s="10">
        <f t="array" ref="G476">INDEX(Лист2!$C$2:$C$505,MATCH(B476&amp;A476,Лист2!$B$2:$B$505&amp;Лист2!$A$2:$A$505,0))</f>
        <v>20</v>
      </c>
      <c r="H476" s="10">
        <f t="array" ref="H476">INDEX(Лист2!$D$2:$D$505,MATCH(B476&amp;A476,Лист2!$B$2:$B$505&amp;Лист2!$A$2:$A$505,0))</f>
        <v>2064</v>
      </c>
      <c r="I476" s="10">
        <f t="array" ref="I476">INDEX(Лист2!$E$2:$E$505,MATCH(B476&amp;A476,Лист2!$B$2:$B$505&amp;Лист2!$A$2:$A$505,0))</f>
        <v>1896</v>
      </c>
      <c r="J476" s="10">
        <f t="shared" si="0"/>
        <v>22</v>
      </c>
    </row>
    <row r="477" spans="1:10" ht="14.25" customHeight="1" x14ac:dyDescent="0.25">
      <c r="A477" s="33">
        <v>43978</v>
      </c>
      <c r="B477" s="34" t="s">
        <v>31</v>
      </c>
      <c r="C477" s="34">
        <v>215592</v>
      </c>
      <c r="D477" s="34">
        <v>22342300.5</v>
      </c>
      <c r="E477" s="34">
        <v>16240834.603999998</v>
      </c>
      <c r="F477" s="35">
        <v>285591.72307692305</v>
      </c>
      <c r="G477" s="10">
        <f t="array" ref="G477">INDEX(Лист2!$C$2:$C$505,MATCH(B477&amp;A477,Лист2!$B$2:$B$505&amp;Лист2!$A$2:$A$505,0))</f>
        <v>59</v>
      </c>
      <c r="H477" s="10">
        <f t="array" ref="H477">INDEX(Лист2!$D$2:$D$505,MATCH(B477&amp;A477,Лист2!$B$2:$B$505&amp;Лист2!$A$2:$A$505,0))</f>
        <v>13942</v>
      </c>
      <c r="I477" s="10">
        <f t="array" ref="I477">INDEX(Лист2!$E$2:$E$505,MATCH(B477&amp;A477,Лист2!$B$2:$B$505&amp;Лист2!$A$2:$A$505,0))</f>
        <v>12986</v>
      </c>
      <c r="J477" s="10">
        <f t="shared" si="0"/>
        <v>22</v>
      </c>
    </row>
    <row r="478" spans="1:10" ht="14.25" customHeight="1" x14ac:dyDescent="0.25">
      <c r="A478" s="30">
        <v>43973</v>
      </c>
      <c r="B478" s="31" t="s">
        <v>31</v>
      </c>
      <c r="C478" s="31">
        <v>228334.5</v>
      </c>
      <c r="D478" s="31">
        <v>22380772.5</v>
      </c>
      <c r="E478" s="31">
        <v>17031004.072999999</v>
      </c>
      <c r="F478" s="32">
        <v>275436.23846153845</v>
      </c>
      <c r="G478" s="10">
        <f t="array" ref="G478">INDEX(Лист2!$C$2:$C$505,MATCH(B478&amp;A478,Лист2!$B$2:$B$505&amp;Лист2!$A$2:$A$505,0))</f>
        <v>60</v>
      </c>
      <c r="H478" s="10">
        <f t="array" ref="H478">INDEX(Лист2!$D$2:$D$505,MATCH(B478&amp;A478,Лист2!$B$2:$B$505&amp;Лист2!$A$2:$A$505,0))</f>
        <v>14050</v>
      </c>
      <c r="I478" s="10">
        <f t="array" ref="I478">INDEX(Лист2!$E$2:$E$505,MATCH(B478&amp;A478,Лист2!$B$2:$B$505&amp;Лист2!$A$2:$A$505,0))</f>
        <v>13027</v>
      </c>
      <c r="J478" s="10">
        <f t="shared" si="0"/>
        <v>21</v>
      </c>
    </row>
    <row r="479" spans="1:10" ht="14.25" customHeight="1" x14ac:dyDescent="0.25">
      <c r="A479" s="33">
        <v>43983</v>
      </c>
      <c r="B479" s="34" t="s">
        <v>31</v>
      </c>
      <c r="C479" s="34">
        <v>188776.5</v>
      </c>
      <c r="D479" s="34">
        <v>19465372.5</v>
      </c>
      <c r="E479" s="34">
        <v>14354207.141999999</v>
      </c>
      <c r="F479" s="35">
        <v>467483.70729230763</v>
      </c>
      <c r="G479" s="10">
        <f t="array" ref="G479">INDEX(Лист2!$C$2:$C$505,MATCH(B479&amp;A479,Лист2!$B$2:$B$505&amp;Лист2!$A$2:$A$505,0))</f>
        <v>59</v>
      </c>
      <c r="H479" s="10">
        <f t="array" ref="H479">INDEX(Лист2!$D$2:$D$505,MATCH(B479&amp;A479,Лист2!$B$2:$B$505&amp;Лист2!$A$2:$A$505,0))</f>
        <v>12299</v>
      </c>
      <c r="I479" s="10">
        <f t="array" ref="I479">INDEX(Лист2!$E$2:$E$505,MATCH(B479&amp;A479,Лист2!$B$2:$B$505&amp;Лист2!$A$2:$A$505,0))</f>
        <v>11448</v>
      </c>
      <c r="J479" s="10">
        <f t="shared" si="0"/>
        <v>23</v>
      </c>
    </row>
    <row r="480" spans="1:10" ht="14.25" customHeight="1" x14ac:dyDescent="0.25">
      <c r="A480" s="30">
        <v>43962</v>
      </c>
      <c r="B480" s="31" t="s">
        <v>31</v>
      </c>
      <c r="C480" s="31">
        <v>175293</v>
      </c>
      <c r="D480" s="31">
        <v>17919144</v>
      </c>
      <c r="E480" s="31">
        <v>12903628.608999999</v>
      </c>
      <c r="F480" s="32">
        <v>355401.60769230768</v>
      </c>
      <c r="G480" s="10">
        <f t="array" ref="G480">INDEX(Лист2!$C$2:$C$505,MATCH(B480&amp;A480,Лист2!$B$2:$B$505&amp;Лист2!$A$2:$A$505,0))</f>
        <v>60</v>
      </c>
      <c r="H480" s="10">
        <f t="array" ref="H480">INDEX(Лист2!$D$2:$D$505,MATCH(B480&amp;A480,Лист2!$B$2:$B$505&amp;Лист2!$A$2:$A$505,0))</f>
        <v>11100</v>
      </c>
      <c r="I480" s="10">
        <f t="array" ref="I480">INDEX(Лист2!$E$2:$E$505,MATCH(B480&amp;A480,Лист2!$B$2:$B$505&amp;Лист2!$A$2:$A$505,0))</f>
        <v>10407</v>
      </c>
      <c r="J480" s="10">
        <f t="shared" si="0"/>
        <v>20</v>
      </c>
    </row>
    <row r="481" spans="1:10" ht="14.25" customHeight="1" x14ac:dyDescent="0.25">
      <c r="A481" s="33">
        <v>43969</v>
      </c>
      <c r="B481" s="34" t="s">
        <v>31</v>
      </c>
      <c r="C481" s="34">
        <v>201999</v>
      </c>
      <c r="D481" s="34">
        <v>20422435.5</v>
      </c>
      <c r="E481" s="34">
        <v>14541626.939999998</v>
      </c>
      <c r="F481" s="35">
        <v>279597.86153846153</v>
      </c>
      <c r="G481" s="10">
        <f t="array" ref="G481">INDEX(Лист2!$C$2:$C$505,MATCH(B481&amp;A481,Лист2!$B$2:$B$505&amp;Лист2!$A$2:$A$505,0))</f>
        <v>60</v>
      </c>
      <c r="H481" s="10">
        <f t="array" ref="H481">INDEX(Лист2!$D$2:$D$505,MATCH(B481&amp;A481,Лист2!$B$2:$B$505&amp;Лист2!$A$2:$A$505,0))</f>
        <v>12460</v>
      </c>
      <c r="I481" s="10">
        <f t="array" ref="I481">INDEX(Лист2!$E$2:$E$505,MATCH(B481&amp;A481,Лист2!$B$2:$B$505&amp;Лист2!$A$2:$A$505,0))</f>
        <v>11665</v>
      </c>
      <c r="J481" s="10">
        <f t="shared" si="0"/>
        <v>21</v>
      </c>
    </row>
    <row r="482" spans="1:10" ht="14.25" customHeight="1" x14ac:dyDescent="0.25">
      <c r="A482" s="30">
        <v>43965</v>
      </c>
      <c r="B482" s="31" t="s">
        <v>31</v>
      </c>
      <c r="C482" s="31">
        <v>197946</v>
      </c>
      <c r="D482" s="31">
        <v>19942435.5</v>
      </c>
      <c r="E482" s="31">
        <v>14561721.772999998</v>
      </c>
      <c r="F482" s="32">
        <v>363750.55692307692</v>
      </c>
      <c r="G482" s="10">
        <f t="array" ref="G482">INDEX(Лист2!$C$2:$C$505,MATCH(B482&amp;A482,Лист2!$B$2:$B$505&amp;Лист2!$A$2:$A$505,0))</f>
        <v>60</v>
      </c>
      <c r="H482" s="10">
        <f t="array" ref="H482">INDEX(Лист2!$D$2:$D$505,MATCH(B482&amp;A482,Лист2!$B$2:$B$505&amp;Лист2!$A$2:$A$505,0))</f>
        <v>11935</v>
      </c>
      <c r="I482" s="10">
        <f t="array" ref="I482">INDEX(Лист2!$E$2:$E$505,MATCH(B482&amp;A482,Лист2!$B$2:$B$505&amp;Лист2!$A$2:$A$505,0))</f>
        <v>11178</v>
      </c>
      <c r="J482" s="10">
        <f t="shared" si="0"/>
        <v>20</v>
      </c>
    </row>
    <row r="483" spans="1:10" ht="14.25" customHeight="1" x14ac:dyDescent="0.25">
      <c r="A483" s="33">
        <v>43966</v>
      </c>
      <c r="B483" s="34" t="s">
        <v>31</v>
      </c>
      <c r="C483" s="34">
        <v>230896.5</v>
      </c>
      <c r="D483" s="34">
        <v>23085222</v>
      </c>
      <c r="E483" s="34">
        <v>17099721.813000001</v>
      </c>
      <c r="F483" s="35">
        <v>329754.63076923077</v>
      </c>
      <c r="G483" s="10">
        <f t="array" ref="G483">INDEX(Лист2!$C$2:$C$505,MATCH(B483&amp;A483,Лист2!$B$2:$B$505&amp;Лист2!$A$2:$A$505,0))</f>
        <v>60</v>
      </c>
      <c r="H483" s="10">
        <f t="array" ref="H483">INDEX(Лист2!$D$2:$D$505,MATCH(B483&amp;A483,Лист2!$B$2:$B$505&amp;Лист2!$A$2:$A$505,0))</f>
        <v>13544</v>
      </c>
      <c r="I483" s="10">
        <f t="array" ref="I483">INDEX(Лист2!$E$2:$E$505,MATCH(B483&amp;A483,Лист2!$B$2:$B$505&amp;Лист2!$A$2:$A$505,0))</f>
        <v>12643</v>
      </c>
      <c r="J483" s="10">
        <f t="shared" si="0"/>
        <v>20</v>
      </c>
    </row>
    <row r="484" spans="1:10" ht="14.25" customHeight="1" x14ac:dyDescent="0.25">
      <c r="A484" s="30">
        <v>43978</v>
      </c>
      <c r="B484" s="31" t="s">
        <v>32</v>
      </c>
      <c r="C484" s="31">
        <v>203532</v>
      </c>
      <c r="D484" s="31">
        <v>20953324.5</v>
      </c>
      <c r="E484" s="31">
        <v>15301120.521000002</v>
      </c>
      <c r="F484" s="32">
        <v>356339.00384615385</v>
      </c>
      <c r="G484" s="10">
        <f t="array" ref="G484">INDEX(Лист2!$C$2:$C$505,MATCH(B484&amp;A484,Лист2!$B$2:$B$505&amp;Лист2!$A$2:$A$505,0))</f>
        <v>54</v>
      </c>
      <c r="H484" s="10">
        <f t="array" ref="H484">INDEX(Лист2!$D$2:$D$505,MATCH(B484&amp;A484,Лист2!$B$2:$B$505&amp;Лист2!$A$2:$A$505,0))</f>
        <v>13091</v>
      </c>
      <c r="I484" s="10">
        <f t="array" ref="I484">INDEX(Лист2!$E$2:$E$505,MATCH(B484&amp;A484,Лист2!$B$2:$B$505&amp;Лист2!$A$2:$A$505,0))</f>
        <v>12216</v>
      </c>
      <c r="J484" s="10">
        <f t="shared" si="0"/>
        <v>22</v>
      </c>
    </row>
    <row r="485" spans="1:10" ht="14.25" customHeight="1" x14ac:dyDescent="0.25">
      <c r="A485" s="33">
        <v>43973</v>
      </c>
      <c r="B485" s="34" t="s">
        <v>32</v>
      </c>
      <c r="C485" s="34">
        <v>214428</v>
      </c>
      <c r="D485" s="34">
        <v>20812585.5</v>
      </c>
      <c r="E485" s="34">
        <v>15857489.721000001</v>
      </c>
      <c r="F485" s="35">
        <v>256649.16153846151</v>
      </c>
      <c r="G485" s="10">
        <f t="array" ref="G485">INDEX(Лист2!$C$2:$C$505,MATCH(B485&amp;A485,Лист2!$B$2:$B$505&amp;Лист2!$A$2:$A$505,0))</f>
        <v>54</v>
      </c>
      <c r="H485" s="10">
        <f t="array" ref="H485">INDEX(Лист2!$D$2:$D$505,MATCH(B485&amp;A485,Лист2!$B$2:$B$505&amp;Лист2!$A$2:$A$505,0))</f>
        <v>13014</v>
      </c>
      <c r="I485" s="10">
        <f t="array" ref="I485">INDEX(Лист2!$E$2:$E$505,MATCH(B485&amp;A485,Лист2!$B$2:$B$505&amp;Лист2!$A$2:$A$505,0))</f>
        <v>12095</v>
      </c>
      <c r="J485" s="10">
        <f t="shared" si="0"/>
        <v>21</v>
      </c>
    </row>
    <row r="486" spans="1:10" ht="14.25" customHeight="1" x14ac:dyDescent="0.25">
      <c r="A486" s="30">
        <v>43983</v>
      </c>
      <c r="B486" s="31" t="s">
        <v>32</v>
      </c>
      <c r="C486" s="31">
        <v>183228</v>
      </c>
      <c r="D486" s="31">
        <v>18914194.5</v>
      </c>
      <c r="E486" s="31">
        <v>13959979.012</v>
      </c>
      <c r="F486" s="32">
        <v>464232.54846153839</v>
      </c>
      <c r="G486" s="10">
        <f t="array" ref="G486">INDEX(Лист2!$C$2:$C$505,MATCH(B486&amp;A486,Лист2!$B$2:$B$505&amp;Лист2!$A$2:$A$505,0))</f>
        <v>54</v>
      </c>
      <c r="H486" s="10">
        <f t="array" ref="H486">INDEX(Лист2!$D$2:$D$505,MATCH(B486&amp;A486,Лист2!$B$2:$B$505&amp;Лист2!$A$2:$A$505,0))</f>
        <v>11864</v>
      </c>
      <c r="I486" s="10">
        <f t="array" ref="I486">INDEX(Лист2!$E$2:$E$505,MATCH(B486&amp;A486,Лист2!$B$2:$B$505&amp;Лист2!$A$2:$A$505,0))</f>
        <v>11071</v>
      </c>
      <c r="J486" s="10">
        <f t="shared" si="0"/>
        <v>23</v>
      </c>
    </row>
    <row r="487" spans="1:10" ht="14.25" customHeight="1" x14ac:dyDescent="0.25">
      <c r="A487" s="33">
        <v>43962</v>
      </c>
      <c r="B487" s="34" t="s">
        <v>32</v>
      </c>
      <c r="C487" s="34">
        <v>166948.5</v>
      </c>
      <c r="D487" s="34">
        <v>16971231</v>
      </c>
      <c r="E487" s="34">
        <v>12200989.641000001</v>
      </c>
      <c r="F487" s="35">
        <v>416475.07692307688</v>
      </c>
      <c r="G487" s="10">
        <f t="array" ref="G487">INDEX(Лист2!$C$2:$C$505,MATCH(B487&amp;A487,Лист2!$B$2:$B$505&amp;Лист2!$A$2:$A$505,0))</f>
        <v>54</v>
      </c>
      <c r="H487" s="10">
        <f t="array" ref="H487">INDEX(Лист2!$D$2:$D$505,MATCH(B487&amp;A487,Лист2!$B$2:$B$505&amp;Лист2!$A$2:$A$505,0))</f>
        <v>10570</v>
      </c>
      <c r="I487" s="10">
        <f t="array" ref="I487">INDEX(Лист2!$E$2:$E$505,MATCH(B487&amp;A487,Лист2!$B$2:$B$505&amp;Лист2!$A$2:$A$505,0))</f>
        <v>9926</v>
      </c>
      <c r="J487" s="10">
        <f t="shared" si="0"/>
        <v>20</v>
      </c>
    </row>
    <row r="488" spans="1:10" ht="14.25" customHeight="1" x14ac:dyDescent="0.25">
      <c r="A488" s="30">
        <v>43980</v>
      </c>
      <c r="B488" s="31" t="s">
        <v>31</v>
      </c>
      <c r="C488" s="31">
        <v>232102.5</v>
      </c>
      <c r="D488" s="31">
        <v>23120443.5</v>
      </c>
      <c r="E488" s="31">
        <v>17632080.519000001</v>
      </c>
      <c r="F488" s="32">
        <v>331721.66923076921</v>
      </c>
      <c r="G488" s="10">
        <f t="array" ref="G488">INDEX(Лист2!$C$2:$C$505,MATCH(B488&amp;A488,Лист2!$B$2:$B$505&amp;Лист2!$A$2:$A$505,0))</f>
        <v>59</v>
      </c>
      <c r="H488" s="10">
        <f t="array" ref="H488">INDEX(Лист2!$D$2:$D$505,MATCH(B488&amp;A488,Лист2!$B$2:$B$505&amp;Лист2!$A$2:$A$505,0))</f>
        <v>14507</v>
      </c>
      <c r="I488" s="10">
        <f t="array" ref="I488">INDEX(Лист2!$E$2:$E$505,MATCH(B488&amp;A488,Лист2!$B$2:$B$505&amp;Лист2!$A$2:$A$505,0))</f>
        <v>13386</v>
      </c>
      <c r="J488" s="10">
        <f t="shared" si="0"/>
        <v>22</v>
      </c>
    </row>
    <row r="489" spans="1:10" ht="14.25" customHeight="1" x14ac:dyDescent="0.25">
      <c r="A489" s="33">
        <v>43969</v>
      </c>
      <c r="B489" s="34" t="s">
        <v>32</v>
      </c>
      <c r="C489" s="34">
        <v>196560</v>
      </c>
      <c r="D489" s="34">
        <v>19855122</v>
      </c>
      <c r="E489" s="34">
        <v>14172342.450999999</v>
      </c>
      <c r="F489" s="35">
        <v>269626.30769230769</v>
      </c>
      <c r="G489" s="10">
        <f t="array" ref="G489">INDEX(Лист2!$C$2:$C$505,MATCH(B489&amp;A489,Лист2!$B$2:$B$505&amp;Лист2!$A$2:$A$505,0))</f>
        <v>54</v>
      </c>
      <c r="H489" s="10">
        <f t="array" ref="H489">INDEX(Лист2!$D$2:$D$505,MATCH(B489&amp;A489,Лист2!$B$2:$B$505&amp;Лист2!$A$2:$A$505,0))</f>
        <v>12012</v>
      </c>
      <c r="I489" s="10">
        <f t="array" ref="I489">INDEX(Лист2!$E$2:$E$505,MATCH(B489&amp;A489,Лист2!$B$2:$B$505&amp;Лист2!$A$2:$A$505,0))</f>
        <v>11308</v>
      </c>
      <c r="J489" s="10">
        <f t="shared" si="0"/>
        <v>21</v>
      </c>
    </row>
    <row r="490" spans="1:10" ht="14.25" customHeight="1" x14ac:dyDescent="0.25">
      <c r="A490" s="30">
        <v>43965</v>
      </c>
      <c r="B490" s="31" t="s">
        <v>32</v>
      </c>
      <c r="C490" s="31">
        <v>186496.5</v>
      </c>
      <c r="D490" s="31">
        <v>18640998</v>
      </c>
      <c r="E490" s="31">
        <v>13641908.620999999</v>
      </c>
      <c r="F490" s="32">
        <v>364896.93846153846</v>
      </c>
      <c r="G490" s="10">
        <f t="array" ref="G490">INDEX(Лист2!$C$2:$C$505,MATCH(B490&amp;A490,Лист2!$B$2:$B$505&amp;Лист2!$A$2:$A$505,0))</f>
        <v>54</v>
      </c>
      <c r="H490" s="10">
        <f t="array" ref="H490">INDEX(Лист2!$D$2:$D$505,MATCH(B490&amp;A490,Лист2!$B$2:$B$505&amp;Лист2!$A$2:$A$505,0))</f>
        <v>11194</v>
      </c>
      <c r="I490" s="10">
        <f t="array" ref="I490">INDEX(Лист2!$E$2:$E$505,MATCH(B490&amp;A490,Лист2!$B$2:$B$505&amp;Лист2!$A$2:$A$505,0))</f>
        <v>10554</v>
      </c>
      <c r="J490" s="10">
        <f t="shared" si="0"/>
        <v>20</v>
      </c>
    </row>
    <row r="491" spans="1:10" ht="14.25" customHeight="1" x14ac:dyDescent="0.25">
      <c r="A491" s="33">
        <v>43966</v>
      </c>
      <c r="B491" s="34" t="s">
        <v>32</v>
      </c>
      <c r="C491" s="34">
        <v>219772.5</v>
      </c>
      <c r="D491" s="34">
        <v>21895294.5</v>
      </c>
      <c r="E491" s="34">
        <v>16241999.308</v>
      </c>
      <c r="F491" s="35">
        <v>317179.04615384614</v>
      </c>
      <c r="G491" s="10">
        <f t="array" ref="G491">INDEX(Лист2!$C$2:$C$505,MATCH(B491&amp;A491,Лист2!$B$2:$B$505&amp;Лист2!$A$2:$A$505,0))</f>
        <v>54</v>
      </c>
      <c r="H491" s="10">
        <f t="array" ref="H491">INDEX(Лист2!$D$2:$D$505,MATCH(B491&amp;A491,Лист2!$B$2:$B$505&amp;Лист2!$A$2:$A$505,0))</f>
        <v>12791</v>
      </c>
      <c r="I491" s="10">
        <f t="array" ref="I491">INDEX(Лист2!$E$2:$E$505,MATCH(B491&amp;A491,Лист2!$B$2:$B$505&amp;Лист2!$A$2:$A$505,0))</f>
        <v>11950</v>
      </c>
      <c r="J491" s="10">
        <f t="shared" si="0"/>
        <v>20</v>
      </c>
    </row>
    <row r="492" spans="1:10" ht="14.25" customHeight="1" x14ac:dyDescent="0.25">
      <c r="A492" s="30">
        <v>43980</v>
      </c>
      <c r="B492" s="31" t="s">
        <v>32</v>
      </c>
      <c r="C492" s="31">
        <v>226476</v>
      </c>
      <c r="D492" s="31">
        <v>22416151.5</v>
      </c>
      <c r="E492" s="31">
        <v>17175270.221000001</v>
      </c>
      <c r="F492" s="32">
        <v>306548.18846153846</v>
      </c>
      <c r="G492" s="10">
        <f t="array" ref="G492">INDEX(Лист2!$C$2:$C$505,MATCH(B492&amp;A492,Лист2!$B$2:$B$505&amp;Лист2!$A$2:$A$505,0))</f>
        <v>54</v>
      </c>
      <c r="H492" s="10">
        <f t="array" ref="H492">INDEX(Лист2!$D$2:$D$505,MATCH(B492&amp;A492,Лист2!$B$2:$B$505&amp;Лист2!$A$2:$A$505,0))</f>
        <v>14031</v>
      </c>
      <c r="I492" s="10">
        <f t="array" ref="I492">INDEX(Лист2!$E$2:$E$505,MATCH(B492&amp;A492,Лист2!$B$2:$B$505&amp;Лист2!$A$2:$A$505,0))</f>
        <v>12943</v>
      </c>
      <c r="J492" s="10">
        <f t="shared" si="0"/>
        <v>22</v>
      </c>
    </row>
    <row r="493" spans="1:10" ht="14.25" customHeight="1" x14ac:dyDescent="0.25">
      <c r="A493" s="33">
        <v>43978</v>
      </c>
      <c r="B493" s="34" t="s">
        <v>34</v>
      </c>
      <c r="C493" s="34">
        <v>8362.5</v>
      </c>
      <c r="D493" s="34">
        <v>687684</v>
      </c>
      <c r="E493" s="34">
        <v>597300.38899999997</v>
      </c>
      <c r="F493" s="35">
        <v>48380.499253846152</v>
      </c>
      <c r="G493" s="10">
        <f t="array" ref="G493">INDEX(Лист2!$C$2:$C$505,MATCH(B493&amp;A493,Лист2!$B$2:$B$505&amp;Лист2!$A$2:$A$505,0))</f>
        <v>7</v>
      </c>
      <c r="H493" s="10">
        <f t="array" ref="H493">INDEX(Лист2!$D$2:$D$505,MATCH(B493&amp;A493,Лист2!$B$2:$B$505&amp;Лист2!$A$2:$A$505,0))</f>
        <v>409</v>
      </c>
      <c r="I493" s="10">
        <f t="array" ref="I493">INDEX(Лист2!$E$2:$E$505,MATCH(B493&amp;A493,Лист2!$B$2:$B$505&amp;Лист2!$A$2:$A$505,0))</f>
        <v>329</v>
      </c>
      <c r="J493" s="10">
        <f t="shared" si="0"/>
        <v>22</v>
      </c>
    </row>
    <row r="494" spans="1:10" ht="14.25" customHeight="1" x14ac:dyDescent="0.25">
      <c r="A494" s="30">
        <v>43973</v>
      </c>
      <c r="B494" s="31" t="s">
        <v>33</v>
      </c>
      <c r="C494" s="31">
        <v>17008.5</v>
      </c>
      <c r="D494" s="31">
        <v>1398771</v>
      </c>
      <c r="E494" s="31">
        <v>1144986.3970000001</v>
      </c>
      <c r="F494" s="32">
        <v>158820.4117</v>
      </c>
      <c r="G494" s="10">
        <f t="array" ref="G494">INDEX(Лист2!$C$2:$C$505,MATCH(B494&amp;A494,Лист2!$B$2:$B$505&amp;Лист2!$A$2:$A$505,0))</f>
        <v>18</v>
      </c>
      <c r="H494" s="10">
        <f t="array" ref="H494">INDEX(Лист2!$D$2:$D$505,MATCH(B494&amp;A494,Лист2!$B$2:$B$505&amp;Лист2!$A$2:$A$505,0))</f>
        <v>985</v>
      </c>
      <c r="I494" s="10">
        <f t="array" ref="I494">INDEX(Лист2!$E$2:$E$505,MATCH(B494&amp;A494,Лист2!$B$2:$B$505&amp;Лист2!$A$2:$A$505,0))</f>
        <v>861</v>
      </c>
      <c r="J494" s="10">
        <f t="shared" si="0"/>
        <v>21</v>
      </c>
    </row>
    <row r="495" spans="1:10" ht="14.25" customHeight="1" x14ac:dyDescent="0.25">
      <c r="A495" s="33">
        <v>43983</v>
      </c>
      <c r="B495" s="34" t="s">
        <v>35</v>
      </c>
      <c r="C495" s="34">
        <v>5166</v>
      </c>
      <c r="D495" s="34">
        <v>389013</v>
      </c>
      <c r="E495" s="34">
        <v>357353.07299999997</v>
      </c>
      <c r="F495" s="35">
        <v>141592.70844615385</v>
      </c>
      <c r="G495" s="10">
        <f t="array" ref="G495">INDEX(Лист2!$C$2:$C$505,MATCH(B495&amp;A495,Лист2!$B$2:$B$505&amp;Лист2!$A$2:$A$505,0))</f>
        <v>9</v>
      </c>
      <c r="H495" s="10">
        <f t="array" ref="H495">INDEX(Лист2!$D$2:$D$505,MATCH(B495&amp;A495,Лист2!$B$2:$B$505&amp;Лист2!$A$2:$A$505,0))</f>
        <v>294</v>
      </c>
      <c r="I495" s="10">
        <f t="array" ref="I495">INDEX(Лист2!$E$2:$E$505,MATCH(B495&amp;A495,Лист2!$B$2:$B$505&amp;Лист2!$A$2:$A$505,0))</f>
        <v>224</v>
      </c>
      <c r="J495" s="10">
        <f t="shared" si="0"/>
        <v>23</v>
      </c>
    </row>
    <row r="496" spans="1:10" ht="14.25" customHeight="1" x14ac:dyDescent="0.25">
      <c r="A496" s="30">
        <v>43962</v>
      </c>
      <c r="B496" s="31" t="s">
        <v>33</v>
      </c>
      <c r="C496" s="31">
        <v>10941</v>
      </c>
      <c r="D496" s="31">
        <v>880356</v>
      </c>
      <c r="E496" s="31">
        <v>723289.05500000005</v>
      </c>
      <c r="F496" s="32">
        <v>166333.57363076921</v>
      </c>
      <c r="G496" s="10">
        <f t="array" ref="G496">INDEX(Лист2!$C$2:$C$505,MATCH(B496&amp;A496,Лист2!$B$2:$B$505&amp;Лист2!$A$2:$A$505,0))</f>
        <v>15</v>
      </c>
      <c r="H496" s="10">
        <f t="array" ref="H496">INDEX(Лист2!$D$2:$D$505,MATCH(B496&amp;A496,Лист2!$B$2:$B$505&amp;Лист2!$A$2:$A$505,0))</f>
        <v>654</v>
      </c>
      <c r="I496" s="10">
        <f t="array" ref="I496">INDEX(Лист2!$E$2:$E$505,MATCH(B496&amp;A496,Лист2!$B$2:$B$505&amp;Лист2!$A$2:$A$505,0))</f>
        <v>564</v>
      </c>
      <c r="J496" s="10">
        <f t="shared" si="0"/>
        <v>20</v>
      </c>
    </row>
    <row r="497" spans="1:10" ht="14.25" customHeight="1" x14ac:dyDescent="0.25">
      <c r="A497" s="33">
        <v>43969</v>
      </c>
      <c r="B497" s="34" t="s">
        <v>33</v>
      </c>
      <c r="C497" s="34">
        <v>14497.5</v>
      </c>
      <c r="D497" s="34">
        <v>1230711</v>
      </c>
      <c r="E497" s="34">
        <v>1005560.455</v>
      </c>
      <c r="F497" s="35">
        <v>171097.83406153845</v>
      </c>
      <c r="G497" s="10">
        <f t="array" ref="G497">INDEX(Лист2!$C$2:$C$505,MATCH(B497&amp;A497,Лист2!$B$2:$B$505&amp;Лист2!$A$2:$A$505,0))</f>
        <v>16</v>
      </c>
      <c r="H497" s="10">
        <f t="array" ref="H497">INDEX(Лист2!$D$2:$D$505,MATCH(B497&amp;A497,Лист2!$B$2:$B$505&amp;Лист2!$A$2:$A$505,0))</f>
        <v>864</v>
      </c>
      <c r="I497" s="10">
        <f t="array" ref="I497">INDEX(Лист2!$E$2:$E$505,MATCH(B497&amp;A497,Лист2!$B$2:$B$505&amp;Лист2!$A$2:$A$505,0))</f>
        <v>765</v>
      </c>
      <c r="J497" s="10">
        <f t="shared" si="0"/>
        <v>21</v>
      </c>
    </row>
    <row r="498" spans="1:10" ht="14.25" customHeight="1" x14ac:dyDescent="0.25">
      <c r="A498" s="30">
        <v>43965</v>
      </c>
      <c r="B498" s="31" t="s">
        <v>33</v>
      </c>
      <c r="C498" s="31">
        <v>13810.5</v>
      </c>
      <c r="D498" s="31">
        <v>1131676.5</v>
      </c>
      <c r="E498" s="31">
        <v>966968.63599999994</v>
      </c>
      <c r="F498" s="32">
        <v>195740.02307692307</v>
      </c>
      <c r="G498" s="10">
        <f t="array" ref="G498">INDEX(Лист2!$C$2:$C$505,MATCH(B498&amp;A498,Лист2!$B$2:$B$505&amp;Лист2!$A$2:$A$505,0))</f>
        <v>16</v>
      </c>
      <c r="H498" s="10">
        <f t="array" ref="H498">INDEX(Лист2!$D$2:$D$505,MATCH(B498&amp;A498,Лист2!$B$2:$B$505&amp;Лист2!$A$2:$A$505,0))</f>
        <v>834</v>
      </c>
      <c r="I498" s="10">
        <f t="array" ref="I498">INDEX(Лист2!$E$2:$E$505,MATCH(B498&amp;A498,Лист2!$B$2:$B$505&amp;Лист2!$A$2:$A$505,0))</f>
        <v>735</v>
      </c>
      <c r="J498" s="10">
        <f t="shared" si="0"/>
        <v>20</v>
      </c>
    </row>
    <row r="499" spans="1:10" ht="14.25" customHeight="1" x14ac:dyDescent="0.25">
      <c r="A499" s="33">
        <v>43966</v>
      </c>
      <c r="B499" s="34" t="s">
        <v>33</v>
      </c>
      <c r="C499" s="34">
        <v>13752</v>
      </c>
      <c r="D499" s="34">
        <v>1091040</v>
      </c>
      <c r="E499" s="34">
        <v>898790.64599999995</v>
      </c>
      <c r="F499" s="35">
        <v>149313.46028461537</v>
      </c>
      <c r="G499" s="10">
        <f t="array" ref="G499">INDEX(Лист2!$C$2:$C$505,MATCH(B499&amp;A499,Лист2!$B$2:$B$505&amp;Лист2!$A$2:$A$505,0))</f>
        <v>16</v>
      </c>
      <c r="H499" s="10">
        <f t="array" ref="H499">INDEX(Лист2!$D$2:$D$505,MATCH(B499&amp;A499,Лист2!$B$2:$B$505&amp;Лист2!$A$2:$A$505,0))</f>
        <v>817</v>
      </c>
      <c r="I499" s="10">
        <f t="array" ref="I499">INDEX(Лист2!$E$2:$E$505,MATCH(B499&amp;A499,Лист2!$B$2:$B$505&amp;Лист2!$A$2:$A$505,0))</f>
        <v>718</v>
      </c>
      <c r="J499" s="10">
        <f t="shared" si="0"/>
        <v>20</v>
      </c>
    </row>
    <row r="500" spans="1:10" ht="14.25" customHeight="1" x14ac:dyDescent="0.25">
      <c r="A500" s="30">
        <v>43978</v>
      </c>
      <c r="B500" s="31" t="s">
        <v>33</v>
      </c>
      <c r="C500" s="31">
        <v>15276</v>
      </c>
      <c r="D500" s="31">
        <v>1350199.5</v>
      </c>
      <c r="E500" s="31">
        <v>1100106.21</v>
      </c>
      <c r="F500" s="32">
        <v>107692.85196923077</v>
      </c>
      <c r="G500" s="10">
        <f t="array" ref="G500">INDEX(Лист2!$C$2:$C$505,MATCH(B500&amp;A500,Лист2!$B$2:$B$505&amp;Лист2!$A$2:$A$505,0))</f>
        <v>18</v>
      </c>
      <c r="H500" s="10">
        <f t="array" ref="H500">INDEX(Лист2!$D$2:$D$505,MATCH(B500&amp;A500,Лист2!$B$2:$B$505&amp;Лист2!$A$2:$A$505,0))</f>
        <v>962</v>
      </c>
      <c r="I500" s="10">
        <f t="array" ref="I500">INDEX(Лист2!$E$2:$E$505,MATCH(B500&amp;A500,Лист2!$B$2:$B$505&amp;Лист2!$A$2:$A$505,0))</f>
        <v>859</v>
      </c>
      <c r="J500" s="10">
        <f t="shared" si="0"/>
        <v>22</v>
      </c>
    </row>
    <row r="501" spans="1:10" ht="14.25" customHeight="1" x14ac:dyDescent="0.25">
      <c r="A501" s="33">
        <v>43983</v>
      </c>
      <c r="B501" s="34" t="s">
        <v>36</v>
      </c>
      <c r="C501" s="34">
        <v>4408.5</v>
      </c>
      <c r="D501" s="34">
        <v>410892</v>
      </c>
      <c r="E501" s="34">
        <v>346029.05</v>
      </c>
      <c r="F501" s="35">
        <v>36168.753846153842</v>
      </c>
      <c r="G501" s="10">
        <f t="array" ref="G501">INDEX(Лист2!$C$2:$C$505,MATCH(B501&amp;A501,Лист2!$B$2:$B$505&amp;Лист2!$A$2:$A$505,0))</f>
        <v>6</v>
      </c>
      <c r="H501" s="10">
        <f t="array" ref="H501">INDEX(Лист2!$D$2:$D$505,MATCH(B501&amp;A501,Лист2!$B$2:$B$505&amp;Лист2!$A$2:$A$505,0))</f>
        <v>237</v>
      </c>
      <c r="I501" s="10">
        <f t="array" ref="I501">INDEX(Лист2!$E$2:$E$505,MATCH(B501&amp;A501,Лист2!$B$2:$B$505&amp;Лист2!$A$2:$A$505,0))</f>
        <v>175</v>
      </c>
      <c r="J501" s="10">
        <f t="shared" si="0"/>
        <v>23</v>
      </c>
    </row>
    <row r="502" spans="1:10" ht="14.25" customHeight="1" x14ac:dyDescent="0.25">
      <c r="A502" s="30">
        <v>43980</v>
      </c>
      <c r="B502" s="31" t="s">
        <v>34</v>
      </c>
      <c r="C502" s="31">
        <v>9927</v>
      </c>
      <c r="D502" s="31">
        <v>850840.5</v>
      </c>
      <c r="E502" s="31">
        <v>733232.38899999997</v>
      </c>
      <c r="F502" s="32">
        <v>51066.353846153841</v>
      </c>
      <c r="G502" s="10">
        <f t="array" ref="G502">INDEX(Лист2!$C$2:$C$505,MATCH(B502&amp;A502,Лист2!$B$2:$B$505&amp;Лист2!$A$2:$A$505,0))</f>
        <v>7</v>
      </c>
      <c r="H502" s="10">
        <f t="array" ref="H502">INDEX(Лист2!$D$2:$D$505,MATCH(B502&amp;A502,Лист2!$B$2:$B$505&amp;Лист2!$A$2:$A$505,0))</f>
        <v>491</v>
      </c>
      <c r="I502" s="10">
        <f t="array" ref="I502">INDEX(Лист2!$E$2:$E$505,MATCH(B502&amp;A502,Лист2!$B$2:$B$505&amp;Лист2!$A$2:$A$505,0))</f>
        <v>411</v>
      </c>
      <c r="J502" s="10">
        <f t="shared" si="0"/>
        <v>22</v>
      </c>
    </row>
    <row r="503" spans="1:10" ht="14.25" customHeight="1" x14ac:dyDescent="0.25">
      <c r="A503" s="33">
        <v>43983</v>
      </c>
      <c r="B503" s="34" t="s">
        <v>34</v>
      </c>
      <c r="C503" s="34">
        <v>9474</v>
      </c>
      <c r="D503" s="34">
        <v>802447.5</v>
      </c>
      <c r="E503" s="34">
        <v>682814.14599999995</v>
      </c>
      <c r="F503" s="35">
        <v>81560.983369230773</v>
      </c>
      <c r="G503" s="10">
        <f t="array" ref="G503">INDEX(Лист2!$C$2:$C$505,MATCH(B503&amp;A503,Лист2!$B$2:$B$505&amp;Лист2!$A$2:$A$505,0))</f>
        <v>7</v>
      </c>
      <c r="H503" s="10">
        <f t="array" ref="H503">INDEX(Лист2!$D$2:$D$505,MATCH(B503&amp;A503,Лист2!$B$2:$B$505&amp;Лист2!$A$2:$A$505,0))</f>
        <v>500</v>
      </c>
      <c r="I503" s="10">
        <f t="array" ref="I503">INDEX(Лист2!$E$2:$E$505,MATCH(B503&amp;A503,Лист2!$B$2:$B$505&amp;Лист2!$A$2:$A$505,0))</f>
        <v>418</v>
      </c>
      <c r="J503" s="10">
        <f t="shared" si="0"/>
        <v>23</v>
      </c>
    </row>
    <row r="504" spans="1:10" ht="14.25" customHeight="1" x14ac:dyDescent="0.25">
      <c r="A504" s="30">
        <v>43980</v>
      </c>
      <c r="B504" s="31" t="s">
        <v>33</v>
      </c>
      <c r="C504" s="31">
        <v>16878</v>
      </c>
      <c r="D504" s="31">
        <v>1438255.5</v>
      </c>
      <c r="E504" s="31">
        <v>1180692.7039999999</v>
      </c>
      <c r="F504" s="32">
        <v>102040.10621538461</v>
      </c>
      <c r="G504" s="10">
        <f t="array" ref="G504">INDEX(Лист2!$C$2:$C$505,MATCH(B504&amp;A504,Лист2!$B$2:$B$505&amp;Лист2!$A$2:$A$505,0))</f>
        <v>18</v>
      </c>
      <c r="H504" s="10">
        <f t="array" ref="H504">INDEX(Лист2!$D$2:$D$505,MATCH(B504&amp;A504,Лист2!$B$2:$B$505&amp;Лист2!$A$2:$A$505,0))</f>
        <v>1014</v>
      </c>
      <c r="I504" s="10">
        <f t="array" ref="I504">INDEX(Лист2!$E$2:$E$505,MATCH(B504&amp;A504,Лист2!$B$2:$B$505&amp;Лист2!$A$2:$A$505,0))</f>
        <v>893</v>
      </c>
      <c r="J504" s="10">
        <f t="shared" si="0"/>
        <v>22</v>
      </c>
    </row>
    <row r="505" spans="1:10" ht="14.25" customHeight="1" x14ac:dyDescent="0.25">
      <c r="A505" s="37">
        <v>43983</v>
      </c>
      <c r="B505" s="38" t="s">
        <v>33</v>
      </c>
      <c r="C505" s="38">
        <v>14238</v>
      </c>
      <c r="D505" s="38">
        <v>1293219</v>
      </c>
      <c r="E505" s="38">
        <v>1006008.1159999999</v>
      </c>
      <c r="F505" s="39">
        <v>129348.2923076923</v>
      </c>
      <c r="G505" s="10">
        <f t="array" ref="G505">INDEX(Лист2!$C$2:$C$505,MATCH(B505&amp;A505,Лист2!$B$2:$B$505&amp;Лист2!$A$2:$A$505,0))</f>
        <v>18</v>
      </c>
      <c r="H505" s="10">
        <f t="array" ref="H505">INDEX(Лист2!$D$2:$D$505,MATCH(B505&amp;A505,Лист2!$B$2:$B$505&amp;Лист2!$A$2:$A$505,0))</f>
        <v>923</v>
      </c>
      <c r="I505" s="10">
        <f t="array" ref="I505">INDEX(Лист2!$E$2:$E$505,MATCH(B505&amp;A505,Лист2!$B$2:$B$505&amp;Лист2!$A$2:$A$505,0))</f>
        <v>824</v>
      </c>
      <c r="J505" s="10">
        <f t="shared" si="0"/>
        <v>23</v>
      </c>
    </row>
    <row r="506" spans="1:10" ht="14.25" customHeight="1" x14ac:dyDescent="0.25"/>
    <row r="507" spans="1:10" ht="14.25" customHeight="1" x14ac:dyDescent="0.25"/>
    <row r="508" spans="1:10" ht="14.25" customHeight="1" x14ac:dyDescent="0.25"/>
    <row r="509" spans="1:10" ht="14.25" customHeight="1" x14ac:dyDescent="0.25"/>
    <row r="510" spans="1:10" ht="14.25" customHeight="1" x14ac:dyDescent="0.25"/>
    <row r="511" spans="1:10" ht="14.25" customHeight="1" x14ac:dyDescent="0.25"/>
    <row r="512" spans="1:10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autoFilter ref="A1:J1000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5" width="18.28515625" customWidth="1"/>
    <col min="6" max="26" width="8.7109375" customWidth="1"/>
  </cols>
  <sheetData>
    <row r="1" spans="1:5" ht="14.25" customHeight="1" x14ac:dyDescent="0.25">
      <c r="A1" s="27" t="s">
        <v>9</v>
      </c>
      <c r="B1" s="27" t="s">
        <v>10</v>
      </c>
      <c r="C1" s="27" t="s">
        <v>15</v>
      </c>
      <c r="D1" s="27" t="s">
        <v>16</v>
      </c>
      <c r="E1" s="27" t="s">
        <v>17</v>
      </c>
    </row>
    <row r="2" spans="1:5" ht="14.25" customHeight="1" x14ac:dyDescent="0.25">
      <c r="A2" s="40">
        <v>43949</v>
      </c>
      <c r="B2" s="10" t="s">
        <v>26</v>
      </c>
      <c r="C2" s="10">
        <v>36</v>
      </c>
      <c r="D2" s="10">
        <v>4923</v>
      </c>
      <c r="E2" s="10">
        <v>4560</v>
      </c>
    </row>
    <row r="3" spans="1:5" ht="14.25" customHeight="1" x14ac:dyDescent="0.25">
      <c r="A3" s="40">
        <v>43949</v>
      </c>
      <c r="B3" s="10" t="s">
        <v>21</v>
      </c>
      <c r="C3" s="10">
        <v>31</v>
      </c>
      <c r="D3" s="10">
        <v>5465</v>
      </c>
      <c r="E3" s="10">
        <v>5096</v>
      </c>
    </row>
    <row r="4" spans="1:5" ht="14.25" customHeight="1" x14ac:dyDescent="0.25">
      <c r="A4" s="40">
        <v>43949</v>
      </c>
      <c r="B4" s="10" t="s">
        <v>27</v>
      </c>
      <c r="C4" s="10">
        <v>19</v>
      </c>
      <c r="D4" s="10">
        <v>1846</v>
      </c>
      <c r="E4" s="10">
        <v>1681</v>
      </c>
    </row>
    <row r="5" spans="1:5" ht="14.25" customHeight="1" x14ac:dyDescent="0.25">
      <c r="A5" s="40">
        <v>43949</v>
      </c>
      <c r="B5" s="10" t="s">
        <v>20</v>
      </c>
      <c r="C5" s="10">
        <v>18</v>
      </c>
      <c r="D5" s="10">
        <v>1539</v>
      </c>
      <c r="E5" s="10">
        <v>1404</v>
      </c>
    </row>
    <row r="6" spans="1:5" ht="14.25" customHeight="1" x14ac:dyDescent="0.25">
      <c r="A6" s="40">
        <v>43949</v>
      </c>
      <c r="B6" s="10" t="s">
        <v>30</v>
      </c>
      <c r="C6" s="10">
        <v>18</v>
      </c>
      <c r="D6" s="10">
        <v>1505</v>
      </c>
      <c r="E6" s="10">
        <v>1368</v>
      </c>
    </row>
    <row r="7" spans="1:5" ht="14.25" customHeight="1" x14ac:dyDescent="0.25">
      <c r="A7" s="40">
        <v>43949</v>
      </c>
      <c r="B7" s="10" t="s">
        <v>32</v>
      </c>
      <c r="C7" s="10">
        <v>54</v>
      </c>
      <c r="D7" s="10">
        <v>12306</v>
      </c>
      <c r="E7" s="10">
        <v>11532</v>
      </c>
    </row>
    <row r="8" spans="1:5" ht="14.25" customHeight="1" x14ac:dyDescent="0.25">
      <c r="A8" s="40">
        <v>43949</v>
      </c>
      <c r="B8" s="10" t="s">
        <v>31</v>
      </c>
      <c r="C8" s="10">
        <v>59</v>
      </c>
      <c r="D8" s="10">
        <v>12943</v>
      </c>
      <c r="E8" s="10">
        <v>12072</v>
      </c>
    </row>
    <row r="9" spans="1:5" ht="14.25" customHeight="1" x14ac:dyDescent="0.25">
      <c r="A9" s="40">
        <v>43949</v>
      </c>
      <c r="B9" s="10" t="s">
        <v>23</v>
      </c>
      <c r="C9" s="10">
        <v>17</v>
      </c>
      <c r="D9" s="10">
        <v>1439</v>
      </c>
      <c r="E9" s="10">
        <v>1265</v>
      </c>
    </row>
    <row r="10" spans="1:5" ht="14.25" customHeight="1" x14ac:dyDescent="0.25">
      <c r="A10" s="40">
        <v>43949</v>
      </c>
      <c r="B10" s="10" t="s">
        <v>33</v>
      </c>
      <c r="C10" s="10">
        <v>15</v>
      </c>
      <c r="D10" s="10">
        <v>636</v>
      </c>
      <c r="E10" s="10">
        <v>547</v>
      </c>
    </row>
    <row r="11" spans="1:5" ht="14.25" customHeight="1" x14ac:dyDescent="0.25">
      <c r="A11" s="40">
        <v>43949</v>
      </c>
      <c r="B11" s="10" t="s">
        <v>28</v>
      </c>
      <c r="C11" s="10">
        <v>15</v>
      </c>
      <c r="D11" s="10">
        <v>780</v>
      </c>
      <c r="E11" s="10">
        <v>690</v>
      </c>
    </row>
    <row r="12" spans="1:5" ht="14.25" customHeight="1" x14ac:dyDescent="0.25">
      <c r="A12" s="40">
        <v>43949</v>
      </c>
      <c r="B12" s="10" t="s">
        <v>25</v>
      </c>
      <c r="C12" s="10">
        <v>125</v>
      </c>
      <c r="D12" s="10">
        <v>20914</v>
      </c>
      <c r="E12" s="10">
        <v>19479</v>
      </c>
    </row>
    <row r="13" spans="1:5" ht="14.25" customHeight="1" x14ac:dyDescent="0.25">
      <c r="A13" s="40">
        <v>43949</v>
      </c>
      <c r="B13" s="10" t="s">
        <v>24</v>
      </c>
      <c r="C13" s="10">
        <v>128</v>
      </c>
      <c r="D13" s="10">
        <v>16450</v>
      </c>
      <c r="E13" s="10">
        <v>15320</v>
      </c>
    </row>
    <row r="14" spans="1:5" ht="14.25" customHeight="1" x14ac:dyDescent="0.25">
      <c r="A14" s="40">
        <v>43949</v>
      </c>
      <c r="B14" s="10" t="s">
        <v>22</v>
      </c>
      <c r="C14" s="10">
        <v>10</v>
      </c>
      <c r="D14" s="10">
        <v>580</v>
      </c>
      <c r="E14" s="10">
        <v>506</v>
      </c>
    </row>
    <row r="15" spans="1:5" ht="14.25" customHeight="1" x14ac:dyDescent="0.25">
      <c r="A15" s="40">
        <v>43950</v>
      </c>
      <c r="B15" s="10" t="s">
        <v>26</v>
      </c>
      <c r="C15" s="10">
        <v>36</v>
      </c>
      <c r="D15" s="10">
        <v>4937</v>
      </c>
      <c r="E15" s="10">
        <v>4561</v>
      </c>
    </row>
    <row r="16" spans="1:5" ht="14.25" customHeight="1" x14ac:dyDescent="0.25">
      <c r="A16" s="40">
        <v>43950</v>
      </c>
      <c r="B16" s="10" t="s">
        <v>21</v>
      </c>
      <c r="C16" s="10">
        <v>31</v>
      </c>
      <c r="D16" s="10">
        <v>5378</v>
      </c>
      <c r="E16" s="10">
        <v>4985</v>
      </c>
    </row>
    <row r="17" spans="1:5" ht="14.25" customHeight="1" x14ac:dyDescent="0.25">
      <c r="A17" s="40">
        <v>43950</v>
      </c>
      <c r="B17" s="10" t="s">
        <v>27</v>
      </c>
      <c r="C17" s="10">
        <v>19</v>
      </c>
      <c r="D17" s="10">
        <v>1676</v>
      </c>
      <c r="E17" s="10">
        <v>1516</v>
      </c>
    </row>
    <row r="18" spans="1:5" ht="14.25" customHeight="1" x14ac:dyDescent="0.25">
      <c r="A18" s="40">
        <v>43950</v>
      </c>
      <c r="B18" s="10" t="s">
        <v>20</v>
      </c>
      <c r="C18" s="10">
        <v>18</v>
      </c>
      <c r="D18" s="10">
        <v>1684</v>
      </c>
      <c r="E18" s="10">
        <v>1528</v>
      </c>
    </row>
    <row r="19" spans="1:5" ht="14.25" customHeight="1" x14ac:dyDescent="0.25">
      <c r="A19" s="40">
        <v>43950</v>
      </c>
      <c r="B19" s="10" t="s">
        <v>30</v>
      </c>
      <c r="C19" s="10">
        <v>18</v>
      </c>
      <c r="D19" s="10">
        <v>1599</v>
      </c>
      <c r="E19" s="10">
        <v>1450</v>
      </c>
    </row>
    <row r="20" spans="1:5" ht="14.25" customHeight="1" x14ac:dyDescent="0.25">
      <c r="A20" s="40">
        <v>43950</v>
      </c>
      <c r="B20" s="10" t="s">
        <v>32</v>
      </c>
      <c r="C20" s="10">
        <v>54</v>
      </c>
      <c r="D20" s="10">
        <v>12747</v>
      </c>
      <c r="E20" s="10">
        <v>11884</v>
      </c>
    </row>
    <row r="21" spans="1:5" ht="14.25" customHeight="1" x14ac:dyDescent="0.25">
      <c r="A21" s="40">
        <v>43950</v>
      </c>
      <c r="B21" s="10" t="s">
        <v>31</v>
      </c>
      <c r="C21" s="10">
        <v>59</v>
      </c>
      <c r="D21" s="10">
        <v>13186</v>
      </c>
      <c r="E21" s="10">
        <v>12251</v>
      </c>
    </row>
    <row r="22" spans="1:5" ht="14.25" customHeight="1" x14ac:dyDescent="0.25">
      <c r="A22" s="40">
        <v>43950</v>
      </c>
      <c r="B22" s="10" t="s">
        <v>23</v>
      </c>
      <c r="C22" s="10">
        <v>18</v>
      </c>
      <c r="D22" s="10">
        <v>1534</v>
      </c>
      <c r="E22" s="10">
        <v>1369</v>
      </c>
    </row>
    <row r="23" spans="1:5" ht="14.25" customHeight="1" x14ac:dyDescent="0.25">
      <c r="A23" s="40">
        <v>43950</v>
      </c>
      <c r="B23" s="10" t="s">
        <v>33</v>
      </c>
      <c r="C23" s="10">
        <v>15</v>
      </c>
      <c r="D23" s="10">
        <v>659</v>
      </c>
      <c r="E23" s="10">
        <v>575</v>
      </c>
    </row>
    <row r="24" spans="1:5" ht="14.25" customHeight="1" x14ac:dyDescent="0.25">
      <c r="A24" s="40">
        <v>43950</v>
      </c>
      <c r="B24" s="10" t="s">
        <v>28</v>
      </c>
      <c r="C24" s="10">
        <v>15</v>
      </c>
      <c r="D24" s="10">
        <v>786</v>
      </c>
      <c r="E24" s="10">
        <v>695</v>
      </c>
    </row>
    <row r="25" spans="1:5" ht="14.25" customHeight="1" x14ac:dyDescent="0.25">
      <c r="A25" s="40">
        <v>43950</v>
      </c>
      <c r="B25" s="10" t="s">
        <v>25</v>
      </c>
      <c r="C25" s="10">
        <v>125</v>
      </c>
      <c r="D25" s="10">
        <v>21863</v>
      </c>
      <c r="E25" s="10">
        <v>20160</v>
      </c>
    </row>
    <row r="26" spans="1:5" ht="14.25" customHeight="1" x14ac:dyDescent="0.25">
      <c r="A26" s="40">
        <v>43950</v>
      </c>
      <c r="B26" s="10" t="s">
        <v>24</v>
      </c>
      <c r="C26" s="10">
        <v>128</v>
      </c>
      <c r="D26" s="10">
        <v>17368</v>
      </c>
      <c r="E26" s="10">
        <v>16077</v>
      </c>
    </row>
    <row r="27" spans="1:5" ht="14.25" customHeight="1" x14ac:dyDescent="0.25">
      <c r="A27" s="40">
        <v>43950</v>
      </c>
      <c r="B27" s="10" t="s">
        <v>22</v>
      </c>
      <c r="C27" s="10">
        <v>10</v>
      </c>
      <c r="D27" s="10">
        <v>502</v>
      </c>
      <c r="E27" s="10">
        <v>433</v>
      </c>
    </row>
    <row r="28" spans="1:5" ht="14.25" customHeight="1" x14ac:dyDescent="0.25">
      <c r="A28" s="40">
        <v>43951</v>
      </c>
      <c r="B28" s="10" t="s">
        <v>26</v>
      </c>
      <c r="C28" s="10">
        <v>36</v>
      </c>
      <c r="D28" s="10">
        <v>5143</v>
      </c>
      <c r="E28" s="10">
        <v>4715</v>
      </c>
    </row>
    <row r="29" spans="1:5" ht="14.25" customHeight="1" x14ac:dyDescent="0.25">
      <c r="A29" s="40">
        <v>43951</v>
      </c>
      <c r="B29" s="10" t="s">
        <v>21</v>
      </c>
      <c r="C29" s="10">
        <v>31</v>
      </c>
      <c r="D29" s="10">
        <v>5120</v>
      </c>
      <c r="E29" s="10">
        <v>4737</v>
      </c>
    </row>
    <row r="30" spans="1:5" ht="14.25" customHeight="1" x14ac:dyDescent="0.25">
      <c r="A30" s="40">
        <v>43951</v>
      </c>
      <c r="B30" s="10" t="s">
        <v>27</v>
      </c>
      <c r="C30" s="10">
        <v>20</v>
      </c>
      <c r="D30" s="10">
        <v>1756</v>
      </c>
      <c r="E30" s="10">
        <v>1586</v>
      </c>
    </row>
    <row r="31" spans="1:5" ht="14.25" customHeight="1" x14ac:dyDescent="0.25">
      <c r="A31" s="40">
        <v>43951</v>
      </c>
      <c r="B31" s="10" t="s">
        <v>20</v>
      </c>
      <c r="C31" s="10">
        <v>19</v>
      </c>
      <c r="D31" s="10">
        <v>1712</v>
      </c>
      <c r="E31" s="10">
        <v>1552</v>
      </c>
    </row>
    <row r="32" spans="1:5" ht="14.25" customHeight="1" x14ac:dyDescent="0.25">
      <c r="A32" s="40">
        <v>43951</v>
      </c>
      <c r="B32" s="10" t="s">
        <v>30</v>
      </c>
      <c r="C32" s="10">
        <v>19</v>
      </c>
      <c r="D32" s="10">
        <v>1662</v>
      </c>
      <c r="E32" s="10">
        <v>1506</v>
      </c>
    </row>
    <row r="33" spans="1:5" ht="14.25" customHeight="1" x14ac:dyDescent="0.25">
      <c r="A33" s="40">
        <v>43951</v>
      </c>
      <c r="B33" s="10" t="s">
        <v>32</v>
      </c>
      <c r="C33" s="10">
        <v>54</v>
      </c>
      <c r="D33" s="10">
        <v>12817</v>
      </c>
      <c r="E33" s="10">
        <v>11865</v>
      </c>
    </row>
    <row r="34" spans="1:5" ht="14.25" customHeight="1" x14ac:dyDescent="0.25">
      <c r="A34" s="40">
        <v>43951</v>
      </c>
      <c r="B34" s="10" t="s">
        <v>31</v>
      </c>
      <c r="C34" s="10">
        <v>59</v>
      </c>
      <c r="D34" s="10">
        <v>13251</v>
      </c>
      <c r="E34" s="10">
        <v>12255</v>
      </c>
    </row>
    <row r="35" spans="1:5" ht="14.25" customHeight="1" x14ac:dyDescent="0.25">
      <c r="A35" s="40">
        <v>43951</v>
      </c>
      <c r="B35" s="10" t="s">
        <v>23</v>
      </c>
      <c r="C35" s="10">
        <v>19</v>
      </c>
      <c r="D35" s="10">
        <v>1499</v>
      </c>
      <c r="E35" s="10">
        <v>1322</v>
      </c>
    </row>
    <row r="36" spans="1:5" ht="14.25" customHeight="1" x14ac:dyDescent="0.25">
      <c r="A36" s="40">
        <v>43951</v>
      </c>
      <c r="B36" s="10" t="s">
        <v>33</v>
      </c>
      <c r="C36" s="10">
        <v>15</v>
      </c>
      <c r="D36" s="10">
        <v>644</v>
      </c>
      <c r="E36" s="10">
        <v>550</v>
      </c>
    </row>
    <row r="37" spans="1:5" ht="14.25" customHeight="1" x14ac:dyDescent="0.25">
      <c r="A37" s="40">
        <v>43951</v>
      </c>
      <c r="B37" s="10" t="s">
        <v>28</v>
      </c>
      <c r="C37" s="10">
        <v>15</v>
      </c>
      <c r="D37" s="10">
        <v>791</v>
      </c>
      <c r="E37" s="10">
        <v>691</v>
      </c>
    </row>
    <row r="38" spans="1:5" ht="14.25" customHeight="1" x14ac:dyDescent="0.25">
      <c r="A38" s="40">
        <v>43951</v>
      </c>
      <c r="B38" s="10" t="s">
        <v>29</v>
      </c>
      <c r="C38" s="10">
        <v>15</v>
      </c>
      <c r="D38" s="10">
        <v>262</v>
      </c>
      <c r="E38" s="10">
        <v>195</v>
      </c>
    </row>
    <row r="39" spans="1:5" ht="14.25" customHeight="1" x14ac:dyDescent="0.25">
      <c r="A39" s="40">
        <v>43951</v>
      </c>
      <c r="B39" s="10" t="s">
        <v>25</v>
      </c>
      <c r="C39" s="10">
        <v>125</v>
      </c>
      <c r="D39" s="10">
        <v>22368</v>
      </c>
      <c r="E39" s="10">
        <v>20625</v>
      </c>
    </row>
    <row r="40" spans="1:5" ht="14.25" customHeight="1" x14ac:dyDescent="0.25">
      <c r="A40" s="40">
        <v>43951</v>
      </c>
      <c r="B40" s="10" t="s">
        <v>24</v>
      </c>
      <c r="C40" s="10">
        <v>129</v>
      </c>
      <c r="D40" s="10">
        <v>18042</v>
      </c>
      <c r="E40" s="10">
        <v>16631</v>
      </c>
    </row>
    <row r="41" spans="1:5" ht="14.25" customHeight="1" x14ac:dyDescent="0.25">
      <c r="A41" s="40">
        <v>43951</v>
      </c>
      <c r="B41" s="10" t="s">
        <v>22</v>
      </c>
      <c r="C41" s="10">
        <v>10</v>
      </c>
      <c r="D41" s="10">
        <v>448</v>
      </c>
      <c r="E41" s="10">
        <v>376</v>
      </c>
    </row>
    <row r="42" spans="1:5" ht="14.25" customHeight="1" x14ac:dyDescent="0.25">
      <c r="A42" s="40">
        <v>43952</v>
      </c>
      <c r="B42" s="10" t="s">
        <v>26</v>
      </c>
      <c r="C42" s="10">
        <v>36</v>
      </c>
      <c r="D42" s="10">
        <v>5457</v>
      </c>
      <c r="E42" s="10">
        <v>4916</v>
      </c>
    </row>
    <row r="43" spans="1:5" ht="14.25" customHeight="1" x14ac:dyDescent="0.25">
      <c r="A43" s="40">
        <v>43952</v>
      </c>
      <c r="B43" s="10" t="s">
        <v>21</v>
      </c>
      <c r="C43" s="10">
        <v>31</v>
      </c>
      <c r="D43" s="10">
        <v>6118</v>
      </c>
      <c r="E43" s="10">
        <v>5564</v>
      </c>
    </row>
    <row r="44" spans="1:5" ht="14.25" customHeight="1" x14ac:dyDescent="0.25">
      <c r="A44" s="40">
        <v>43952</v>
      </c>
      <c r="B44" s="10" t="s">
        <v>27</v>
      </c>
      <c r="C44" s="10">
        <v>20</v>
      </c>
      <c r="D44" s="10">
        <v>2468</v>
      </c>
      <c r="E44" s="10">
        <v>2221</v>
      </c>
    </row>
    <row r="45" spans="1:5" ht="14.25" customHeight="1" x14ac:dyDescent="0.25">
      <c r="A45" s="40">
        <v>43952</v>
      </c>
      <c r="B45" s="10" t="s">
        <v>20</v>
      </c>
      <c r="C45" s="10">
        <v>18</v>
      </c>
      <c r="D45" s="10">
        <v>1826</v>
      </c>
      <c r="E45" s="10">
        <v>1633</v>
      </c>
    </row>
    <row r="46" spans="1:5" ht="14.25" customHeight="1" x14ac:dyDescent="0.25">
      <c r="A46" s="40">
        <v>43952</v>
      </c>
      <c r="B46" s="10" t="s">
        <v>30</v>
      </c>
      <c r="C46" s="10">
        <v>19</v>
      </c>
      <c r="D46" s="10">
        <v>1987</v>
      </c>
      <c r="E46" s="10">
        <v>1791</v>
      </c>
    </row>
    <row r="47" spans="1:5" ht="14.25" customHeight="1" x14ac:dyDescent="0.25">
      <c r="A47" s="40">
        <v>43952</v>
      </c>
      <c r="B47" s="10" t="s">
        <v>32</v>
      </c>
      <c r="C47" s="10">
        <v>54</v>
      </c>
      <c r="D47" s="10">
        <v>14205</v>
      </c>
      <c r="E47" s="10">
        <v>13026</v>
      </c>
    </row>
    <row r="48" spans="1:5" ht="14.25" customHeight="1" x14ac:dyDescent="0.25">
      <c r="A48" s="40">
        <v>43952</v>
      </c>
      <c r="B48" s="10" t="s">
        <v>31</v>
      </c>
      <c r="C48" s="10">
        <v>59</v>
      </c>
      <c r="D48" s="10">
        <v>15222</v>
      </c>
      <c r="E48" s="10">
        <v>13873</v>
      </c>
    </row>
    <row r="49" spans="1:5" ht="14.25" customHeight="1" x14ac:dyDescent="0.25">
      <c r="A49" s="40">
        <v>43952</v>
      </c>
      <c r="B49" s="10" t="s">
        <v>23</v>
      </c>
      <c r="C49" s="10">
        <v>19</v>
      </c>
      <c r="D49" s="10">
        <v>1497</v>
      </c>
      <c r="E49" s="10">
        <v>1291</v>
      </c>
    </row>
    <row r="50" spans="1:5" ht="14.25" customHeight="1" x14ac:dyDescent="0.25">
      <c r="A50" s="40">
        <v>43952</v>
      </c>
      <c r="B50" s="10" t="s">
        <v>33</v>
      </c>
      <c r="C50" s="10">
        <v>15</v>
      </c>
      <c r="D50" s="10">
        <v>721</v>
      </c>
      <c r="E50" s="10">
        <v>625</v>
      </c>
    </row>
    <row r="51" spans="1:5" ht="14.25" customHeight="1" x14ac:dyDescent="0.25">
      <c r="A51" s="40">
        <v>43952</v>
      </c>
      <c r="B51" s="10" t="s">
        <v>28</v>
      </c>
      <c r="C51" s="10">
        <v>15</v>
      </c>
      <c r="D51" s="10">
        <v>996</v>
      </c>
      <c r="E51" s="10">
        <v>888</v>
      </c>
    </row>
    <row r="52" spans="1:5" ht="14.25" customHeight="1" x14ac:dyDescent="0.25">
      <c r="A52" s="40">
        <v>43952</v>
      </c>
      <c r="B52" s="10" t="s">
        <v>29</v>
      </c>
      <c r="C52" s="10">
        <v>15</v>
      </c>
      <c r="D52" s="10">
        <v>294</v>
      </c>
      <c r="E52" s="10">
        <v>225</v>
      </c>
    </row>
    <row r="53" spans="1:5" ht="14.25" customHeight="1" x14ac:dyDescent="0.25">
      <c r="A53" s="40">
        <v>43952</v>
      </c>
      <c r="B53" s="10" t="s">
        <v>25</v>
      </c>
      <c r="C53" s="10">
        <v>125</v>
      </c>
      <c r="D53" s="10">
        <v>20602</v>
      </c>
      <c r="E53" s="10">
        <v>18845</v>
      </c>
    </row>
    <row r="54" spans="1:5" ht="14.25" customHeight="1" x14ac:dyDescent="0.25">
      <c r="A54" s="40">
        <v>43952</v>
      </c>
      <c r="B54" s="10" t="s">
        <v>24</v>
      </c>
      <c r="C54" s="10">
        <v>129</v>
      </c>
      <c r="D54" s="10">
        <v>17002</v>
      </c>
      <c r="E54" s="10">
        <v>15570</v>
      </c>
    </row>
    <row r="55" spans="1:5" ht="14.25" customHeight="1" x14ac:dyDescent="0.25">
      <c r="A55" s="40">
        <v>43952</v>
      </c>
      <c r="B55" s="10" t="s">
        <v>22</v>
      </c>
      <c r="C55" s="10">
        <v>10</v>
      </c>
      <c r="D55" s="10">
        <v>554</v>
      </c>
      <c r="E55" s="10">
        <v>472</v>
      </c>
    </row>
    <row r="56" spans="1:5" ht="14.25" customHeight="1" x14ac:dyDescent="0.25">
      <c r="A56" s="40">
        <v>43953</v>
      </c>
      <c r="B56" s="10" t="s">
        <v>26</v>
      </c>
      <c r="C56" s="10">
        <v>36</v>
      </c>
      <c r="D56" s="10">
        <v>3442</v>
      </c>
      <c r="E56" s="10">
        <v>3147</v>
      </c>
    </row>
    <row r="57" spans="1:5" ht="14.25" customHeight="1" x14ac:dyDescent="0.25">
      <c r="A57" s="40">
        <v>43953</v>
      </c>
      <c r="B57" s="10" t="s">
        <v>21</v>
      </c>
      <c r="C57" s="10">
        <v>31</v>
      </c>
      <c r="D57" s="10">
        <v>4157</v>
      </c>
      <c r="E57" s="10">
        <v>3823</v>
      </c>
    </row>
    <row r="58" spans="1:5" ht="14.25" customHeight="1" x14ac:dyDescent="0.25">
      <c r="A58" s="40">
        <v>43953</v>
      </c>
      <c r="B58" s="10" t="s">
        <v>27</v>
      </c>
      <c r="C58" s="10">
        <v>20</v>
      </c>
      <c r="D58" s="10">
        <v>1613</v>
      </c>
      <c r="E58" s="10">
        <v>1457</v>
      </c>
    </row>
    <row r="59" spans="1:5" ht="14.25" customHeight="1" x14ac:dyDescent="0.25">
      <c r="A59" s="40">
        <v>43953</v>
      </c>
      <c r="B59" s="10" t="s">
        <v>20</v>
      </c>
      <c r="C59" s="10">
        <v>18</v>
      </c>
      <c r="D59" s="10">
        <v>1708</v>
      </c>
      <c r="E59" s="10">
        <v>1534</v>
      </c>
    </row>
    <row r="60" spans="1:5" ht="14.25" customHeight="1" x14ac:dyDescent="0.25">
      <c r="A60" s="40">
        <v>43953</v>
      </c>
      <c r="B60" s="10" t="s">
        <v>30</v>
      </c>
      <c r="C60" s="10">
        <v>19</v>
      </c>
      <c r="D60" s="10">
        <v>1206</v>
      </c>
      <c r="E60" s="10">
        <v>1080</v>
      </c>
    </row>
    <row r="61" spans="1:5" ht="14.25" customHeight="1" x14ac:dyDescent="0.25">
      <c r="A61" s="40">
        <v>43953</v>
      </c>
      <c r="B61" s="10" t="s">
        <v>32</v>
      </c>
      <c r="C61" s="10">
        <v>54</v>
      </c>
      <c r="D61" s="10">
        <v>11622</v>
      </c>
      <c r="E61" s="10">
        <v>10754</v>
      </c>
    </row>
    <row r="62" spans="1:5" ht="14.25" customHeight="1" x14ac:dyDescent="0.25">
      <c r="A62" s="40">
        <v>43953</v>
      </c>
      <c r="B62" s="10" t="s">
        <v>31</v>
      </c>
      <c r="C62" s="10">
        <v>59</v>
      </c>
      <c r="D62" s="10">
        <v>12429</v>
      </c>
      <c r="E62" s="10">
        <v>11477</v>
      </c>
    </row>
    <row r="63" spans="1:5" ht="14.25" customHeight="1" x14ac:dyDescent="0.25">
      <c r="A63" s="40">
        <v>43953</v>
      </c>
      <c r="B63" s="10" t="s">
        <v>23</v>
      </c>
      <c r="C63" s="10">
        <v>19</v>
      </c>
      <c r="D63" s="10">
        <v>1217</v>
      </c>
      <c r="E63" s="10">
        <v>1048</v>
      </c>
    </row>
    <row r="64" spans="1:5" ht="14.25" customHeight="1" x14ac:dyDescent="0.25">
      <c r="A64" s="40">
        <v>43953</v>
      </c>
      <c r="B64" s="10" t="s">
        <v>33</v>
      </c>
      <c r="C64" s="10">
        <v>15</v>
      </c>
      <c r="D64" s="10">
        <v>567</v>
      </c>
      <c r="E64" s="10">
        <v>493</v>
      </c>
    </row>
    <row r="65" spans="1:5" ht="14.25" customHeight="1" x14ac:dyDescent="0.25">
      <c r="A65" s="40">
        <v>43953</v>
      </c>
      <c r="B65" s="10" t="s">
        <v>28</v>
      </c>
      <c r="C65" s="10">
        <v>15</v>
      </c>
      <c r="D65" s="10">
        <v>751</v>
      </c>
      <c r="E65" s="10">
        <v>651</v>
      </c>
    </row>
    <row r="66" spans="1:5" ht="14.25" customHeight="1" x14ac:dyDescent="0.25">
      <c r="A66" s="40">
        <v>43953</v>
      </c>
      <c r="B66" s="10" t="s">
        <v>29</v>
      </c>
      <c r="C66" s="10">
        <v>15</v>
      </c>
      <c r="D66" s="10">
        <v>274</v>
      </c>
      <c r="E66" s="10">
        <v>203</v>
      </c>
    </row>
    <row r="67" spans="1:5" ht="14.25" customHeight="1" x14ac:dyDescent="0.25">
      <c r="A67" s="40">
        <v>43953</v>
      </c>
      <c r="B67" s="10" t="s">
        <v>25</v>
      </c>
      <c r="C67" s="10">
        <v>125</v>
      </c>
      <c r="D67" s="10">
        <v>16932</v>
      </c>
      <c r="E67" s="10">
        <v>15601</v>
      </c>
    </row>
    <row r="68" spans="1:5" ht="14.25" customHeight="1" x14ac:dyDescent="0.25">
      <c r="A68" s="40">
        <v>43953</v>
      </c>
      <c r="B68" s="10" t="s">
        <v>24</v>
      </c>
      <c r="C68" s="10">
        <v>129</v>
      </c>
      <c r="D68" s="10">
        <v>14009</v>
      </c>
      <c r="E68" s="10">
        <v>12920</v>
      </c>
    </row>
    <row r="69" spans="1:5" ht="14.25" customHeight="1" x14ac:dyDescent="0.25">
      <c r="A69" s="40">
        <v>43953</v>
      </c>
      <c r="B69" s="10" t="s">
        <v>22</v>
      </c>
      <c r="C69" s="10">
        <v>10</v>
      </c>
      <c r="D69" s="10">
        <v>416</v>
      </c>
      <c r="E69" s="10">
        <v>341</v>
      </c>
    </row>
    <row r="70" spans="1:5" ht="14.25" customHeight="1" x14ac:dyDescent="0.25">
      <c r="A70" s="40">
        <v>43954</v>
      </c>
      <c r="B70" s="10" t="s">
        <v>26</v>
      </c>
      <c r="C70" s="10">
        <v>36</v>
      </c>
      <c r="D70" s="10">
        <v>4751</v>
      </c>
      <c r="E70" s="10">
        <v>4370</v>
      </c>
    </row>
    <row r="71" spans="1:5" ht="14.25" customHeight="1" x14ac:dyDescent="0.25">
      <c r="A71" s="40">
        <v>43954</v>
      </c>
      <c r="B71" s="10" t="s">
        <v>21</v>
      </c>
      <c r="C71" s="10">
        <v>31</v>
      </c>
      <c r="D71" s="10">
        <v>5155</v>
      </c>
      <c r="E71" s="10">
        <v>4762</v>
      </c>
    </row>
    <row r="72" spans="1:5" ht="14.25" customHeight="1" x14ac:dyDescent="0.25">
      <c r="A72" s="40">
        <v>43954</v>
      </c>
      <c r="B72" s="10" t="s">
        <v>27</v>
      </c>
      <c r="C72" s="10">
        <v>20</v>
      </c>
      <c r="D72" s="10">
        <v>1716</v>
      </c>
      <c r="E72" s="10">
        <v>1561</v>
      </c>
    </row>
    <row r="73" spans="1:5" ht="14.25" customHeight="1" x14ac:dyDescent="0.25">
      <c r="A73" s="40">
        <v>43954</v>
      </c>
      <c r="B73" s="10" t="s">
        <v>20</v>
      </c>
      <c r="C73" s="10">
        <v>20</v>
      </c>
      <c r="D73" s="10">
        <v>1520</v>
      </c>
      <c r="E73" s="10">
        <v>1373</v>
      </c>
    </row>
    <row r="74" spans="1:5" ht="14.25" customHeight="1" x14ac:dyDescent="0.25">
      <c r="A74" s="40">
        <v>43954</v>
      </c>
      <c r="B74" s="10" t="s">
        <v>30</v>
      </c>
      <c r="C74" s="10">
        <v>19</v>
      </c>
      <c r="D74" s="10">
        <v>1314</v>
      </c>
      <c r="E74" s="10">
        <v>1192</v>
      </c>
    </row>
    <row r="75" spans="1:5" ht="14.25" customHeight="1" x14ac:dyDescent="0.25">
      <c r="A75" s="40">
        <v>43954</v>
      </c>
      <c r="B75" s="10" t="s">
        <v>32</v>
      </c>
      <c r="C75" s="10">
        <v>54</v>
      </c>
      <c r="D75" s="10">
        <v>14823</v>
      </c>
      <c r="E75" s="10">
        <v>13751</v>
      </c>
    </row>
    <row r="76" spans="1:5" ht="14.25" customHeight="1" x14ac:dyDescent="0.25">
      <c r="A76" s="40">
        <v>43954</v>
      </c>
      <c r="B76" s="10" t="s">
        <v>31</v>
      </c>
      <c r="C76" s="10">
        <v>59</v>
      </c>
      <c r="D76" s="10">
        <v>15277</v>
      </c>
      <c r="E76" s="10">
        <v>14163</v>
      </c>
    </row>
    <row r="77" spans="1:5" ht="14.25" customHeight="1" x14ac:dyDescent="0.25">
      <c r="A77" s="40">
        <v>43954</v>
      </c>
      <c r="B77" s="10" t="s">
        <v>23</v>
      </c>
      <c r="C77" s="10">
        <v>19</v>
      </c>
      <c r="D77" s="10">
        <v>1402</v>
      </c>
      <c r="E77" s="10">
        <v>1234</v>
      </c>
    </row>
    <row r="78" spans="1:5" ht="14.25" customHeight="1" x14ac:dyDescent="0.25">
      <c r="A78" s="40">
        <v>43954</v>
      </c>
      <c r="B78" s="10" t="s">
        <v>33</v>
      </c>
      <c r="C78" s="10">
        <v>15</v>
      </c>
      <c r="D78" s="10">
        <v>585</v>
      </c>
      <c r="E78" s="10">
        <v>502</v>
      </c>
    </row>
    <row r="79" spans="1:5" ht="14.25" customHeight="1" x14ac:dyDescent="0.25">
      <c r="A79" s="40">
        <v>43954</v>
      </c>
      <c r="B79" s="10" t="s">
        <v>28</v>
      </c>
      <c r="C79" s="10">
        <v>15</v>
      </c>
      <c r="D79" s="10">
        <v>784</v>
      </c>
      <c r="E79" s="10">
        <v>696</v>
      </c>
    </row>
    <row r="80" spans="1:5" ht="14.25" customHeight="1" x14ac:dyDescent="0.25">
      <c r="A80" s="40">
        <v>43954</v>
      </c>
      <c r="B80" s="10" t="s">
        <v>29</v>
      </c>
      <c r="C80" s="10">
        <v>15</v>
      </c>
      <c r="D80" s="10">
        <v>455</v>
      </c>
      <c r="E80" s="10">
        <v>384</v>
      </c>
    </row>
    <row r="81" spans="1:5" ht="14.25" customHeight="1" x14ac:dyDescent="0.25">
      <c r="A81" s="40">
        <v>43954</v>
      </c>
      <c r="B81" s="10" t="s">
        <v>25</v>
      </c>
      <c r="C81" s="10">
        <v>125</v>
      </c>
      <c r="D81" s="10">
        <v>18861</v>
      </c>
      <c r="E81" s="10">
        <v>17420</v>
      </c>
    </row>
    <row r="82" spans="1:5" ht="14.25" customHeight="1" x14ac:dyDescent="0.25">
      <c r="A82" s="40">
        <v>43954</v>
      </c>
      <c r="B82" s="10" t="s">
        <v>24</v>
      </c>
      <c r="C82" s="10">
        <v>129</v>
      </c>
      <c r="D82" s="10">
        <v>15778</v>
      </c>
      <c r="E82" s="10">
        <v>14624</v>
      </c>
    </row>
    <row r="83" spans="1:5" ht="14.25" customHeight="1" x14ac:dyDescent="0.25">
      <c r="A83" s="40">
        <v>43954</v>
      </c>
      <c r="B83" s="10" t="s">
        <v>22</v>
      </c>
      <c r="C83" s="10">
        <v>10</v>
      </c>
      <c r="D83" s="10">
        <v>402</v>
      </c>
      <c r="E83" s="10">
        <v>333</v>
      </c>
    </row>
    <row r="84" spans="1:5" ht="14.25" customHeight="1" x14ac:dyDescent="0.25">
      <c r="A84" s="40">
        <v>43955</v>
      </c>
      <c r="B84" s="10" t="s">
        <v>26</v>
      </c>
      <c r="C84" s="10">
        <v>36</v>
      </c>
      <c r="D84" s="10">
        <v>4508</v>
      </c>
      <c r="E84" s="10">
        <v>4149</v>
      </c>
    </row>
    <row r="85" spans="1:5" ht="14.25" customHeight="1" x14ac:dyDescent="0.25">
      <c r="A85" s="40">
        <v>43955</v>
      </c>
      <c r="B85" s="10" t="s">
        <v>21</v>
      </c>
      <c r="C85" s="10">
        <v>31</v>
      </c>
      <c r="D85" s="10">
        <v>4968</v>
      </c>
      <c r="E85" s="10">
        <v>4596</v>
      </c>
    </row>
    <row r="86" spans="1:5" ht="14.25" customHeight="1" x14ac:dyDescent="0.25">
      <c r="A86" s="40">
        <v>43955</v>
      </c>
      <c r="B86" s="10" t="s">
        <v>27</v>
      </c>
      <c r="C86" s="10">
        <v>20</v>
      </c>
      <c r="D86" s="10">
        <v>1804</v>
      </c>
      <c r="E86" s="10">
        <v>1638</v>
      </c>
    </row>
    <row r="87" spans="1:5" ht="14.25" customHeight="1" x14ac:dyDescent="0.25">
      <c r="A87" s="40">
        <v>43955</v>
      </c>
      <c r="B87" s="10" t="s">
        <v>20</v>
      </c>
      <c r="C87" s="10">
        <v>20</v>
      </c>
      <c r="D87" s="10">
        <v>1519</v>
      </c>
      <c r="E87" s="10">
        <v>1372</v>
      </c>
    </row>
    <row r="88" spans="1:5" ht="14.25" customHeight="1" x14ac:dyDescent="0.25">
      <c r="A88" s="40">
        <v>43955</v>
      </c>
      <c r="B88" s="10" t="s">
        <v>30</v>
      </c>
      <c r="C88" s="10">
        <v>19</v>
      </c>
      <c r="D88" s="10">
        <v>1479</v>
      </c>
      <c r="E88" s="10">
        <v>1346</v>
      </c>
    </row>
    <row r="89" spans="1:5" ht="14.25" customHeight="1" x14ac:dyDescent="0.25">
      <c r="A89" s="40">
        <v>43955</v>
      </c>
      <c r="B89" s="10" t="s">
        <v>32</v>
      </c>
      <c r="C89" s="10">
        <v>54</v>
      </c>
      <c r="D89" s="10">
        <v>13606</v>
      </c>
      <c r="E89" s="10">
        <v>12697</v>
      </c>
    </row>
    <row r="90" spans="1:5" ht="14.25" customHeight="1" x14ac:dyDescent="0.25">
      <c r="A90" s="40">
        <v>43955</v>
      </c>
      <c r="B90" s="10" t="s">
        <v>31</v>
      </c>
      <c r="C90" s="10">
        <v>59</v>
      </c>
      <c r="D90" s="10">
        <v>14423</v>
      </c>
      <c r="E90" s="10">
        <v>13432</v>
      </c>
    </row>
    <row r="91" spans="1:5" ht="14.25" customHeight="1" x14ac:dyDescent="0.25">
      <c r="A91" s="40">
        <v>43955</v>
      </c>
      <c r="B91" s="10" t="s">
        <v>23</v>
      </c>
      <c r="C91" s="10">
        <v>19</v>
      </c>
      <c r="D91" s="10">
        <v>1582</v>
      </c>
      <c r="E91" s="10">
        <v>1403</v>
      </c>
    </row>
    <row r="92" spans="1:5" ht="14.25" customHeight="1" x14ac:dyDescent="0.25">
      <c r="A92" s="40">
        <v>43955</v>
      </c>
      <c r="B92" s="10" t="s">
        <v>33</v>
      </c>
      <c r="C92" s="10">
        <v>15</v>
      </c>
      <c r="D92" s="10">
        <v>622</v>
      </c>
      <c r="E92" s="10">
        <v>538</v>
      </c>
    </row>
    <row r="93" spans="1:5" ht="14.25" customHeight="1" x14ac:dyDescent="0.25">
      <c r="A93" s="40">
        <v>43955</v>
      </c>
      <c r="B93" s="10" t="s">
        <v>28</v>
      </c>
      <c r="C93" s="10">
        <v>15</v>
      </c>
      <c r="D93" s="10">
        <v>750</v>
      </c>
      <c r="E93" s="10">
        <v>647</v>
      </c>
    </row>
    <row r="94" spans="1:5" ht="14.25" customHeight="1" x14ac:dyDescent="0.25">
      <c r="A94" s="40">
        <v>43955</v>
      </c>
      <c r="B94" s="10" t="s">
        <v>29</v>
      </c>
      <c r="C94" s="10">
        <v>15</v>
      </c>
      <c r="D94" s="10">
        <v>390</v>
      </c>
      <c r="E94" s="10">
        <v>315</v>
      </c>
    </row>
    <row r="95" spans="1:5" ht="14.25" customHeight="1" x14ac:dyDescent="0.25">
      <c r="A95" s="40">
        <v>43955</v>
      </c>
      <c r="B95" s="10" t="s">
        <v>25</v>
      </c>
      <c r="C95" s="10">
        <v>125</v>
      </c>
      <c r="D95" s="10">
        <v>20495</v>
      </c>
      <c r="E95" s="10">
        <v>18964</v>
      </c>
    </row>
    <row r="96" spans="1:5" ht="14.25" customHeight="1" x14ac:dyDescent="0.25">
      <c r="A96" s="40">
        <v>43955</v>
      </c>
      <c r="B96" s="10" t="s">
        <v>24</v>
      </c>
      <c r="C96" s="10">
        <v>129</v>
      </c>
      <c r="D96" s="10">
        <v>16525</v>
      </c>
      <c r="E96" s="10">
        <v>15310</v>
      </c>
    </row>
    <row r="97" spans="1:5" ht="14.25" customHeight="1" x14ac:dyDescent="0.25">
      <c r="A97" s="40">
        <v>43955</v>
      </c>
      <c r="B97" s="10" t="s">
        <v>22</v>
      </c>
      <c r="C97" s="10">
        <v>10</v>
      </c>
      <c r="D97" s="10">
        <v>462</v>
      </c>
      <c r="E97" s="10">
        <v>396</v>
      </c>
    </row>
    <row r="98" spans="1:5" ht="14.25" customHeight="1" x14ac:dyDescent="0.25">
      <c r="A98" s="40">
        <v>43956</v>
      </c>
      <c r="B98" s="10" t="s">
        <v>26</v>
      </c>
      <c r="C98" s="10">
        <v>36</v>
      </c>
      <c r="D98" s="10">
        <v>4575</v>
      </c>
      <c r="E98" s="10">
        <v>4206</v>
      </c>
    </row>
    <row r="99" spans="1:5" ht="14.25" customHeight="1" x14ac:dyDescent="0.25">
      <c r="A99" s="40">
        <v>43956</v>
      </c>
      <c r="B99" s="10" t="s">
        <v>21</v>
      </c>
      <c r="C99" s="10">
        <v>31</v>
      </c>
      <c r="D99" s="10">
        <v>5188</v>
      </c>
      <c r="E99" s="10">
        <v>4800</v>
      </c>
    </row>
    <row r="100" spans="1:5" ht="14.25" customHeight="1" x14ac:dyDescent="0.25">
      <c r="A100" s="40">
        <v>43956</v>
      </c>
      <c r="B100" s="10" t="s">
        <v>27</v>
      </c>
      <c r="C100" s="10">
        <v>20</v>
      </c>
      <c r="D100" s="10">
        <v>1757</v>
      </c>
      <c r="E100" s="10">
        <v>1596</v>
      </c>
    </row>
    <row r="101" spans="1:5" ht="14.25" customHeight="1" x14ac:dyDescent="0.25">
      <c r="A101" s="40">
        <v>43956</v>
      </c>
      <c r="B101" s="10" t="s">
        <v>20</v>
      </c>
      <c r="C101" s="10">
        <v>20</v>
      </c>
      <c r="D101" s="10">
        <v>1773</v>
      </c>
      <c r="E101" s="10">
        <v>1604</v>
      </c>
    </row>
    <row r="102" spans="1:5" ht="14.25" customHeight="1" x14ac:dyDescent="0.25">
      <c r="A102" s="40">
        <v>43956</v>
      </c>
      <c r="B102" s="10" t="s">
        <v>30</v>
      </c>
      <c r="C102" s="10">
        <v>19</v>
      </c>
      <c r="D102" s="10">
        <v>1622</v>
      </c>
      <c r="E102" s="10">
        <v>1482</v>
      </c>
    </row>
    <row r="103" spans="1:5" ht="14.25" customHeight="1" x14ac:dyDescent="0.25">
      <c r="A103" s="40">
        <v>43956</v>
      </c>
      <c r="B103" s="10" t="s">
        <v>32</v>
      </c>
      <c r="C103" s="10">
        <v>54</v>
      </c>
      <c r="D103" s="10">
        <v>12775</v>
      </c>
      <c r="E103" s="10">
        <v>11887</v>
      </c>
    </row>
    <row r="104" spans="1:5" ht="14.25" customHeight="1" x14ac:dyDescent="0.25">
      <c r="A104" s="40">
        <v>43956</v>
      </c>
      <c r="B104" s="10" t="s">
        <v>31</v>
      </c>
      <c r="C104" s="10">
        <v>59</v>
      </c>
      <c r="D104" s="10">
        <v>13469</v>
      </c>
      <c r="E104" s="10">
        <v>12486</v>
      </c>
    </row>
    <row r="105" spans="1:5" ht="14.25" customHeight="1" x14ac:dyDescent="0.25">
      <c r="A105" s="40">
        <v>43956</v>
      </c>
      <c r="B105" s="10" t="s">
        <v>23</v>
      </c>
      <c r="C105" s="10">
        <v>19</v>
      </c>
      <c r="D105" s="10">
        <v>1417</v>
      </c>
      <c r="E105" s="10">
        <v>1245</v>
      </c>
    </row>
    <row r="106" spans="1:5" ht="14.25" customHeight="1" x14ac:dyDescent="0.25">
      <c r="A106" s="40">
        <v>43956</v>
      </c>
      <c r="B106" s="10" t="s">
        <v>33</v>
      </c>
      <c r="C106" s="10">
        <v>15</v>
      </c>
      <c r="D106" s="10">
        <v>750</v>
      </c>
      <c r="E106" s="10">
        <v>658</v>
      </c>
    </row>
    <row r="107" spans="1:5" ht="14.25" customHeight="1" x14ac:dyDescent="0.25">
      <c r="A107" s="40">
        <v>43956</v>
      </c>
      <c r="B107" s="10" t="s">
        <v>28</v>
      </c>
      <c r="C107" s="10">
        <v>15</v>
      </c>
      <c r="D107" s="10">
        <v>922</v>
      </c>
      <c r="E107" s="10">
        <v>823</v>
      </c>
    </row>
    <row r="108" spans="1:5" ht="14.25" customHeight="1" x14ac:dyDescent="0.25">
      <c r="A108" s="40">
        <v>43956</v>
      </c>
      <c r="B108" s="10" t="s">
        <v>29</v>
      </c>
      <c r="C108" s="10">
        <v>15</v>
      </c>
      <c r="D108" s="10">
        <v>455</v>
      </c>
      <c r="E108" s="10">
        <v>381</v>
      </c>
    </row>
    <row r="109" spans="1:5" ht="14.25" customHeight="1" x14ac:dyDescent="0.25">
      <c r="A109" s="40">
        <v>43956</v>
      </c>
      <c r="B109" s="10" t="s">
        <v>25</v>
      </c>
      <c r="C109" s="10">
        <v>125</v>
      </c>
      <c r="D109" s="10">
        <v>18944</v>
      </c>
      <c r="E109" s="10">
        <v>17541</v>
      </c>
    </row>
    <row r="110" spans="1:5" ht="14.25" customHeight="1" x14ac:dyDescent="0.25">
      <c r="A110" s="40">
        <v>43956</v>
      </c>
      <c r="B110" s="10" t="s">
        <v>24</v>
      </c>
      <c r="C110" s="10">
        <v>129</v>
      </c>
      <c r="D110" s="10">
        <v>15665</v>
      </c>
      <c r="E110" s="10">
        <v>14501</v>
      </c>
    </row>
    <row r="111" spans="1:5" ht="14.25" customHeight="1" x14ac:dyDescent="0.25">
      <c r="A111" s="40">
        <v>43956</v>
      </c>
      <c r="B111" s="10" t="s">
        <v>22</v>
      </c>
      <c r="C111" s="10">
        <v>10</v>
      </c>
      <c r="D111" s="10">
        <v>511</v>
      </c>
      <c r="E111" s="10">
        <v>437</v>
      </c>
    </row>
    <row r="112" spans="1:5" ht="14.25" customHeight="1" x14ac:dyDescent="0.25">
      <c r="A112" s="40">
        <v>43957</v>
      </c>
      <c r="B112" s="10" t="s">
        <v>26</v>
      </c>
      <c r="C112" s="10">
        <v>36</v>
      </c>
      <c r="D112" s="10">
        <v>4384</v>
      </c>
      <c r="E112" s="10">
        <v>4025</v>
      </c>
    </row>
    <row r="113" spans="1:5" ht="14.25" customHeight="1" x14ac:dyDescent="0.25">
      <c r="A113" s="40">
        <v>43957</v>
      </c>
      <c r="B113" s="10" t="s">
        <v>21</v>
      </c>
      <c r="C113" s="10">
        <v>31</v>
      </c>
      <c r="D113" s="10">
        <v>4709</v>
      </c>
      <c r="E113" s="10">
        <v>4348</v>
      </c>
    </row>
    <row r="114" spans="1:5" ht="14.25" customHeight="1" x14ac:dyDescent="0.25">
      <c r="A114" s="40">
        <v>43957</v>
      </c>
      <c r="B114" s="10" t="s">
        <v>27</v>
      </c>
      <c r="C114" s="10">
        <v>20</v>
      </c>
      <c r="D114" s="10">
        <v>1747</v>
      </c>
      <c r="E114" s="10">
        <v>1570</v>
      </c>
    </row>
    <row r="115" spans="1:5" ht="14.25" customHeight="1" x14ac:dyDescent="0.25">
      <c r="A115" s="40">
        <v>43957</v>
      </c>
      <c r="B115" s="10" t="s">
        <v>20</v>
      </c>
      <c r="C115" s="10">
        <v>20</v>
      </c>
      <c r="D115" s="10">
        <v>1784</v>
      </c>
      <c r="E115" s="10">
        <v>1632</v>
      </c>
    </row>
    <row r="116" spans="1:5" ht="14.25" customHeight="1" x14ac:dyDescent="0.25">
      <c r="A116" s="40">
        <v>43957</v>
      </c>
      <c r="B116" s="10" t="s">
        <v>30</v>
      </c>
      <c r="C116" s="10">
        <v>19</v>
      </c>
      <c r="D116" s="10">
        <v>1509</v>
      </c>
      <c r="E116" s="10">
        <v>1374</v>
      </c>
    </row>
    <row r="117" spans="1:5" ht="14.25" customHeight="1" x14ac:dyDescent="0.25">
      <c r="A117" s="40">
        <v>43957</v>
      </c>
      <c r="B117" s="10" t="s">
        <v>32</v>
      </c>
      <c r="C117" s="10">
        <v>54</v>
      </c>
      <c r="D117" s="10">
        <v>13406</v>
      </c>
      <c r="E117" s="10">
        <v>12518</v>
      </c>
    </row>
    <row r="118" spans="1:5" ht="14.25" customHeight="1" x14ac:dyDescent="0.25">
      <c r="A118" s="40">
        <v>43957</v>
      </c>
      <c r="B118" s="10" t="s">
        <v>31</v>
      </c>
      <c r="C118" s="10">
        <v>59</v>
      </c>
      <c r="D118" s="10">
        <v>14103</v>
      </c>
      <c r="E118" s="10">
        <v>13118</v>
      </c>
    </row>
    <row r="119" spans="1:5" ht="14.25" customHeight="1" x14ac:dyDescent="0.25">
      <c r="A119" s="40">
        <v>43957</v>
      </c>
      <c r="B119" s="10" t="s">
        <v>23</v>
      </c>
      <c r="C119" s="10">
        <v>19</v>
      </c>
      <c r="D119" s="10">
        <v>1499</v>
      </c>
      <c r="E119" s="10">
        <v>1323</v>
      </c>
    </row>
    <row r="120" spans="1:5" ht="14.25" customHeight="1" x14ac:dyDescent="0.25">
      <c r="A120" s="40">
        <v>43957</v>
      </c>
      <c r="B120" s="10" t="s">
        <v>33</v>
      </c>
      <c r="C120" s="10">
        <v>15</v>
      </c>
      <c r="D120" s="10">
        <v>701</v>
      </c>
      <c r="E120" s="10">
        <v>611</v>
      </c>
    </row>
    <row r="121" spans="1:5" ht="14.25" customHeight="1" x14ac:dyDescent="0.25">
      <c r="A121" s="40">
        <v>43957</v>
      </c>
      <c r="B121" s="10" t="s">
        <v>28</v>
      </c>
      <c r="C121" s="10">
        <v>15</v>
      </c>
      <c r="D121" s="10">
        <v>839</v>
      </c>
      <c r="E121" s="10">
        <v>733</v>
      </c>
    </row>
    <row r="122" spans="1:5" ht="14.25" customHeight="1" x14ac:dyDescent="0.25">
      <c r="A122" s="40">
        <v>43957</v>
      </c>
      <c r="B122" s="10" t="s">
        <v>29</v>
      </c>
      <c r="C122" s="10">
        <v>15</v>
      </c>
      <c r="D122" s="10">
        <v>467</v>
      </c>
      <c r="E122" s="10">
        <v>389</v>
      </c>
    </row>
    <row r="123" spans="1:5" ht="14.25" customHeight="1" x14ac:dyDescent="0.25">
      <c r="A123" s="40">
        <v>43957</v>
      </c>
      <c r="B123" s="10" t="s">
        <v>25</v>
      </c>
      <c r="C123" s="10">
        <v>125</v>
      </c>
      <c r="D123" s="10">
        <v>20218</v>
      </c>
      <c r="E123" s="10">
        <v>18647</v>
      </c>
    </row>
    <row r="124" spans="1:5" ht="14.25" customHeight="1" x14ac:dyDescent="0.25">
      <c r="A124" s="40">
        <v>43957</v>
      </c>
      <c r="B124" s="10" t="s">
        <v>24</v>
      </c>
      <c r="C124" s="10">
        <v>129</v>
      </c>
      <c r="D124" s="10">
        <v>16376</v>
      </c>
      <c r="E124" s="10">
        <v>15197</v>
      </c>
    </row>
    <row r="125" spans="1:5" ht="14.25" customHeight="1" x14ac:dyDescent="0.25">
      <c r="A125" s="40">
        <v>43957</v>
      </c>
      <c r="B125" s="10" t="s">
        <v>22</v>
      </c>
      <c r="C125" s="10">
        <v>10</v>
      </c>
      <c r="D125" s="10">
        <v>465</v>
      </c>
      <c r="E125" s="10">
        <v>390</v>
      </c>
    </row>
    <row r="126" spans="1:5" ht="14.25" customHeight="1" x14ac:dyDescent="0.25">
      <c r="A126" s="40">
        <v>43958</v>
      </c>
      <c r="B126" s="10" t="s">
        <v>26</v>
      </c>
      <c r="C126" s="10">
        <v>36</v>
      </c>
      <c r="D126" s="10">
        <v>4826</v>
      </c>
      <c r="E126" s="10">
        <v>4426</v>
      </c>
    </row>
    <row r="127" spans="1:5" ht="14.25" customHeight="1" x14ac:dyDescent="0.25">
      <c r="A127" s="40">
        <v>43958</v>
      </c>
      <c r="B127" s="10" t="s">
        <v>21</v>
      </c>
      <c r="C127" s="10">
        <v>31</v>
      </c>
      <c r="D127" s="10">
        <v>4903</v>
      </c>
      <c r="E127" s="10">
        <v>4527</v>
      </c>
    </row>
    <row r="128" spans="1:5" ht="14.25" customHeight="1" x14ac:dyDescent="0.25">
      <c r="A128" s="40">
        <v>43958</v>
      </c>
      <c r="B128" s="10" t="s">
        <v>27</v>
      </c>
      <c r="C128" s="10">
        <v>21</v>
      </c>
      <c r="D128" s="10">
        <v>1879</v>
      </c>
      <c r="E128" s="10">
        <v>1695</v>
      </c>
    </row>
    <row r="129" spans="1:5" ht="14.25" customHeight="1" x14ac:dyDescent="0.25">
      <c r="A129" s="40">
        <v>43958</v>
      </c>
      <c r="B129" s="10" t="s">
        <v>20</v>
      </c>
      <c r="C129" s="10">
        <v>21</v>
      </c>
      <c r="D129" s="10">
        <v>1542</v>
      </c>
      <c r="E129" s="10">
        <v>1405</v>
      </c>
    </row>
    <row r="130" spans="1:5" ht="14.25" customHeight="1" x14ac:dyDescent="0.25">
      <c r="A130" s="40">
        <v>43958</v>
      </c>
      <c r="B130" s="10" t="s">
        <v>30</v>
      </c>
      <c r="C130" s="10">
        <v>19</v>
      </c>
      <c r="D130" s="10">
        <v>1580</v>
      </c>
      <c r="E130" s="10">
        <v>1435</v>
      </c>
    </row>
    <row r="131" spans="1:5" ht="14.25" customHeight="1" x14ac:dyDescent="0.25">
      <c r="A131" s="40">
        <v>43958</v>
      </c>
      <c r="B131" s="10" t="s">
        <v>32</v>
      </c>
      <c r="C131" s="10">
        <v>54</v>
      </c>
      <c r="D131" s="10">
        <v>12743</v>
      </c>
      <c r="E131" s="10">
        <v>11858</v>
      </c>
    </row>
    <row r="132" spans="1:5" ht="14.25" customHeight="1" x14ac:dyDescent="0.25">
      <c r="A132" s="40">
        <v>43958</v>
      </c>
      <c r="B132" s="10" t="s">
        <v>31</v>
      </c>
      <c r="C132" s="10">
        <v>59</v>
      </c>
      <c r="D132" s="10">
        <v>13495</v>
      </c>
      <c r="E132" s="10">
        <v>12517</v>
      </c>
    </row>
    <row r="133" spans="1:5" ht="14.25" customHeight="1" x14ac:dyDescent="0.25">
      <c r="A133" s="40">
        <v>43958</v>
      </c>
      <c r="B133" s="10" t="s">
        <v>23</v>
      </c>
      <c r="C133" s="10">
        <v>19</v>
      </c>
      <c r="D133" s="10">
        <v>1530</v>
      </c>
      <c r="E133" s="10">
        <v>1338</v>
      </c>
    </row>
    <row r="134" spans="1:5" ht="14.25" customHeight="1" x14ac:dyDescent="0.25">
      <c r="A134" s="40">
        <v>43958</v>
      </c>
      <c r="B134" s="10" t="s">
        <v>33</v>
      </c>
      <c r="C134" s="10">
        <v>15</v>
      </c>
      <c r="D134" s="10">
        <v>676</v>
      </c>
      <c r="E134" s="10">
        <v>591</v>
      </c>
    </row>
    <row r="135" spans="1:5" ht="14.25" customHeight="1" x14ac:dyDescent="0.25">
      <c r="A135" s="40">
        <v>43958</v>
      </c>
      <c r="B135" s="10" t="s">
        <v>28</v>
      </c>
      <c r="C135" s="10">
        <v>15</v>
      </c>
      <c r="D135" s="10">
        <v>805</v>
      </c>
      <c r="E135" s="10">
        <v>703</v>
      </c>
    </row>
    <row r="136" spans="1:5" ht="14.25" customHeight="1" x14ac:dyDescent="0.25">
      <c r="A136" s="40">
        <v>43958</v>
      </c>
      <c r="B136" s="10" t="s">
        <v>29</v>
      </c>
      <c r="C136" s="10">
        <v>15</v>
      </c>
      <c r="D136" s="10">
        <v>480</v>
      </c>
      <c r="E136" s="10">
        <v>398</v>
      </c>
    </row>
    <row r="137" spans="1:5" ht="14.25" customHeight="1" x14ac:dyDescent="0.25">
      <c r="A137" s="40">
        <v>43958</v>
      </c>
      <c r="B137" s="10" t="s">
        <v>25</v>
      </c>
      <c r="C137" s="10">
        <v>125</v>
      </c>
      <c r="D137" s="10">
        <v>18014</v>
      </c>
      <c r="E137" s="10">
        <v>16675</v>
      </c>
    </row>
    <row r="138" spans="1:5" ht="14.25" customHeight="1" x14ac:dyDescent="0.25">
      <c r="A138" s="40">
        <v>43958</v>
      </c>
      <c r="B138" s="10" t="s">
        <v>24</v>
      </c>
      <c r="C138" s="10">
        <v>129</v>
      </c>
      <c r="D138" s="10">
        <v>14582</v>
      </c>
      <c r="E138" s="10">
        <v>13512</v>
      </c>
    </row>
    <row r="139" spans="1:5" ht="14.25" customHeight="1" x14ac:dyDescent="0.25">
      <c r="A139" s="40">
        <v>43958</v>
      </c>
      <c r="B139" s="10" t="s">
        <v>22</v>
      </c>
      <c r="C139" s="10">
        <v>10</v>
      </c>
      <c r="D139" s="10">
        <v>563</v>
      </c>
      <c r="E139" s="10">
        <v>486</v>
      </c>
    </row>
    <row r="140" spans="1:5" ht="14.25" customHeight="1" x14ac:dyDescent="0.25">
      <c r="A140" s="40">
        <v>43959</v>
      </c>
      <c r="B140" s="10" t="s">
        <v>26</v>
      </c>
      <c r="C140" s="10">
        <v>36</v>
      </c>
      <c r="D140" s="10">
        <v>4199</v>
      </c>
      <c r="E140" s="10">
        <v>3867</v>
      </c>
    </row>
    <row r="141" spans="1:5" ht="14.25" customHeight="1" x14ac:dyDescent="0.25">
      <c r="A141" s="40">
        <v>43959</v>
      </c>
      <c r="B141" s="10" t="s">
        <v>21</v>
      </c>
      <c r="C141" s="10">
        <v>31</v>
      </c>
      <c r="D141" s="10">
        <v>4635</v>
      </c>
      <c r="E141" s="10">
        <v>4266</v>
      </c>
    </row>
    <row r="142" spans="1:5" ht="14.25" customHeight="1" x14ac:dyDescent="0.25">
      <c r="A142" s="40">
        <v>43959</v>
      </c>
      <c r="B142" s="10" t="s">
        <v>27</v>
      </c>
      <c r="C142" s="10">
        <v>21</v>
      </c>
      <c r="D142" s="10">
        <v>1957</v>
      </c>
      <c r="E142" s="10">
        <v>1755</v>
      </c>
    </row>
    <row r="143" spans="1:5" ht="14.25" customHeight="1" x14ac:dyDescent="0.25">
      <c r="A143" s="40">
        <v>43959</v>
      </c>
      <c r="B143" s="10" t="s">
        <v>20</v>
      </c>
      <c r="C143" s="10">
        <v>21</v>
      </c>
      <c r="D143" s="10">
        <v>1646</v>
      </c>
      <c r="E143" s="10">
        <v>1492</v>
      </c>
    </row>
    <row r="144" spans="1:5" ht="14.25" customHeight="1" x14ac:dyDescent="0.25">
      <c r="A144" s="40">
        <v>43959</v>
      </c>
      <c r="B144" s="10" t="s">
        <v>30</v>
      </c>
      <c r="C144" s="10">
        <v>19</v>
      </c>
      <c r="D144" s="10">
        <v>1520</v>
      </c>
      <c r="E144" s="10">
        <v>1380</v>
      </c>
    </row>
    <row r="145" spans="1:5" ht="14.25" customHeight="1" x14ac:dyDescent="0.25">
      <c r="A145" s="40">
        <v>43959</v>
      </c>
      <c r="B145" s="10" t="s">
        <v>32</v>
      </c>
      <c r="C145" s="10">
        <v>54</v>
      </c>
      <c r="D145" s="10">
        <v>13563</v>
      </c>
      <c r="E145" s="10">
        <v>12604</v>
      </c>
    </row>
    <row r="146" spans="1:5" ht="14.25" customHeight="1" x14ac:dyDescent="0.25">
      <c r="A146" s="40">
        <v>43959</v>
      </c>
      <c r="B146" s="10" t="s">
        <v>31</v>
      </c>
      <c r="C146" s="10">
        <v>59</v>
      </c>
      <c r="D146" s="10">
        <v>14098</v>
      </c>
      <c r="E146" s="10">
        <v>13106</v>
      </c>
    </row>
    <row r="147" spans="1:5" ht="14.25" customHeight="1" x14ac:dyDescent="0.25">
      <c r="A147" s="40">
        <v>43959</v>
      </c>
      <c r="B147" s="10" t="s">
        <v>23</v>
      </c>
      <c r="C147" s="10">
        <v>19</v>
      </c>
      <c r="D147" s="10">
        <v>1522</v>
      </c>
      <c r="E147" s="10">
        <v>1340</v>
      </c>
    </row>
    <row r="148" spans="1:5" ht="14.25" customHeight="1" x14ac:dyDescent="0.25">
      <c r="A148" s="40">
        <v>43959</v>
      </c>
      <c r="B148" s="10" t="s">
        <v>33</v>
      </c>
      <c r="C148" s="10">
        <v>15</v>
      </c>
      <c r="D148" s="10">
        <v>703</v>
      </c>
      <c r="E148" s="10">
        <v>609</v>
      </c>
    </row>
    <row r="149" spans="1:5" ht="14.25" customHeight="1" x14ac:dyDescent="0.25">
      <c r="A149" s="40">
        <v>43959</v>
      </c>
      <c r="B149" s="10" t="s">
        <v>28</v>
      </c>
      <c r="C149" s="10">
        <v>15</v>
      </c>
      <c r="D149" s="10">
        <v>879</v>
      </c>
      <c r="E149" s="10">
        <v>768</v>
      </c>
    </row>
    <row r="150" spans="1:5" ht="14.25" customHeight="1" x14ac:dyDescent="0.25">
      <c r="A150" s="40">
        <v>43959</v>
      </c>
      <c r="B150" s="10" t="s">
        <v>29</v>
      </c>
      <c r="C150" s="10">
        <v>15</v>
      </c>
      <c r="D150" s="10">
        <v>492</v>
      </c>
      <c r="E150" s="10">
        <v>412</v>
      </c>
    </row>
    <row r="151" spans="1:5" ht="14.25" customHeight="1" x14ac:dyDescent="0.25">
      <c r="A151" s="40">
        <v>43959</v>
      </c>
      <c r="B151" s="10" t="s">
        <v>25</v>
      </c>
      <c r="C151" s="10">
        <v>125</v>
      </c>
      <c r="D151" s="10">
        <v>24620</v>
      </c>
      <c r="E151" s="10">
        <v>22641</v>
      </c>
    </row>
    <row r="152" spans="1:5" ht="14.25" customHeight="1" x14ac:dyDescent="0.25">
      <c r="A152" s="40">
        <v>43959</v>
      </c>
      <c r="B152" s="10" t="s">
        <v>24</v>
      </c>
      <c r="C152" s="10">
        <v>129</v>
      </c>
      <c r="D152" s="10">
        <v>20452</v>
      </c>
      <c r="E152" s="10">
        <v>18857</v>
      </c>
    </row>
    <row r="153" spans="1:5" ht="14.25" customHeight="1" x14ac:dyDescent="0.25">
      <c r="A153" s="40">
        <v>43959</v>
      </c>
      <c r="B153" s="10" t="s">
        <v>22</v>
      </c>
      <c r="C153" s="10">
        <v>10</v>
      </c>
      <c r="D153" s="10">
        <v>638</v>
      </c>
      <c r="E153" s="10">
        <v>547</v>
      </c>
    </row>
    <row r="154" spans="1:5" ht="14.25" customHeight="1" x14ac:dyDescent="0.25">
      <c r="A154" s="40">
        <v>43960</v>
      </c>
      <c r="B154" s="10" t="s">
        <v>26</v>
      </c>
      <c r="C154" s="10">
        <v>36</v>
      </c>
      <c r="D154" s="10">
        <v>5413</v>
      </c>
      <c r="E154" s="10">
        <v>4959</v>
      </c>
    </row>
    <row r="155" spans="1:5" ht="14.25" customHeight="1" x14ac:dyDescent="0.25">
      <c r="A155" s="40">
        <v>43960</v>
      </c>
      <c r="B155" s="10" t="s">
        <v>21</v>
      </c>
      <c r="C155" s="10">
        <v>31</v>
      </c>
      <c r="D155" s="10">
        <v>4556</v>
      </c>
      <c r="E155" s="10">
        <v>4220</v>
      </c>
    </row>
    <row r="156" spans="1:5" ht="14.25" customHeight="1" x14ac:dyDescent="0.25">
      <c r="A156" s="40">
        <v>43960</v>
      </c>
      <c r="B156" s="10" t="s">
        <v>27</v>
      </c>
      <c r="C156" s="10">
        <v>21</v>
      </c>
      <c r="D156" s="10">
        <v>1891</v>
      </c>
      <c r="E156" s="10">
        <v>1709</v>
      </c>
    </row>
    <row r="157" spans="1:5" ht="14.25" customHeight="1" x14ac:dyDescent="0.25">
      <c r="A157" s="40">
        <v>43960</v>
      </c>
      <c r="B157" s="10" t="s">
        <v>20</v>
      </c>
      <c r="C157" s="10">
        <v>21</v>
      </c>
      <c r="D157" s="10">
        <v>1735</v>
      </c>
      <c r="E157" s="10">
        <v>1568</v>
      </c>
    </row>
    <row r="158" spans="1:5" ht="14.25" customHeight="1" x14ac:dyDescent="0.25">
      <c r="A158" s="40">
        <v>43960</v>
      </c>
      <c r="B158" s="10" t="s">
        <v>30</v>
      </c>
      <c r="C158" s="10">
        <v>19</v>
      </c>
      <c r="D158" s="10">
        <v>1542</v>
      </c>
      <c r="E158" s="10">
        <v>1412</v>
      </c>
    </row>
    <row r="159" spans="1:5" ht="14.25" customHeight="1" x14ac:dyDescent="0.25">
      <c r="A159" s="40">
        <v>43960</v>
      </c>
      <c r="B159" s="10" t="s">
        <v>32</v>
      </c>
      <c r="C159" s="10">
        <v>54</v>
      </c>
      <c r="D159" s="10">
        <v>11288</v>
      </c>
      <c r="E159" s="10">
        <v>10492</v>
      </c>
    </row>
    <row r="160" spans="1:5" ht="14.25" customHeight="1" x14ac:dyDescent="0.25">
      <c r="A160" s="40">
        <v>43960</v>
      </c>
      <c r="B160" s="10" t="s">
        <v>31</v>
      </c>
      <c r="C160" s="10">
        <v>59</v>
      </c>
      <c r="D160" s="10">
        <v>12016</v>
      </c>
      <c r="E160" s="10">
        <v>11137</v>
      </c>
    </row>
    <row r="161" spans="1:5" ht="14.25" customHeight="1" x14ac:dyDescent="0.25">
      <c r="A161" s="40">
        <v>43960</v>
      </c>
      <c r="B161" s="10" t="s">
        <v>23</v>
      </c>
      <c r="C161" s="10">
        <v>19</v>
      </c>
      <c r="D161" s="10">
        <v>1851</v>
      </c>
      <c r="E161" s="10">
        <v>1635</v>
      </c>
    </row>
    <row r="162" spans="1:5" ht="14.25" customHeight="1" x14ac:dyDescent="0.25">
      <c r="A162" s="40">
        <v>43960</v>
      </c>
      <c r="B162" s="10" t="s">
        <v>33</v>
      </c>
      <c r="C162" s="10">
        <v>15</v>
      </c>
      <c r="D162" s="10">
        <v>654</v>
      </c>
      <c r="E162" s="10">
        <v>570</v>
      </c>
    </row>
    <row r="163" spans="1:5" ht="14.25" customHeight="1" x14ac:dyDescent="0.25">
      <c r="A163" s="40">
        <v>43960</v>
      </c>
      <c r="B163" s="10" t="s">
        <v>28</v>
      </c>
      <c r="C163" s="10">
        <v>15</v>
      </c>
      <c r="D163" s="10">
        <v>849</v>
      </c>
      <c r="E163" s="10">
        <v>740</v>
      </c>
    </row>
    <row r="164" spans="1:5" ht="14.25" customHeight="1" x14ac:dyDescent="0.25">
      <c r="A164" s="40">
        <v>43960</v>
      </c>
      <c r="B164" s="10" t="s">
        <v>29</v>
      </c>
      <c r="C164" s="10">
        <v>15</v>
      </c>
      <c r="D164" s="10">
        <v>623</v>
      </c>
      <c r="E164" s="10">
        <v>535</v>
      </c>
    </row>
    <row r="165" spans="1:5" ht="14.25" customHeight="1" x14ac:dyDescent="0.25">
      <c r="A165" s="40">
        <v>43960</v>
      </c>
      <c r="B165" s="10" t="s">
        <v>25</v>
      </c>
      <c r="C165" s="10">
        <v>125</v>
      </c>
      <c r="D165" s="10">
        <v>20132</v>
      </c>
      <c r="E165" s="10">
        <v>18617</v>
      </c>
    </row>
    <row r="166" spans="1:5" ht="14.25" customHeight="1" x14ac:dyDescent="0.25">
      <c r="A166" s="40">
        <v>43960</v>
      </c>
      <c r="B166" s="10" t="s">
        <v>24</v>
      </c>
      <c r="C166" s="10">
        <v>129</v>
      </c>
      <c r="D166" s="10">
        <v>16420</v>
      </c>
      <c r="E166" s="10">
        <v>15169</v>
      </c>
    </row>
    <row r="167" spans="1:5" ht="14.25" customHeight="1" x14ac:dyDescent="0.25">
      <c r="A167" s="40">
        <v>43960</v>
      </c>
      <c r="B167" s="10" t="s">
        <v>22</v>
      </c>
      <c r="C167" s="10">
        <v>10</v>
      </c>
      <c r="D167" s="10">
        <v>644</v>
      </c>
      <c r="E167" s="10">
        <v>559</v>
      </c>
    </row>
    <row r="168" spans="1:5" ht="14.25" customHeight="1" x14ac:dyDescent="0.25">
      <c r="A168" s="40">
        <v>43961</v>
      </c>
      <c r="B168" s="10" t="s">
        <v>26</v>
      </c>
      <c r="C168" s="10">
        <v>36</v>
      </c>
      <c r="D168" s="10">
        <v>5746</v>
      </c>
      <c r="E168" s="10">
        <v>5277</v>
      </c>
    </row>
    <row r="169" spans="1:5" ht="14.25" customHeight="1" x14ac:dyDescent="0.25">
      <c r="A169" s="40">
        <v>43961</v>
      </c>
      <c r="B169" s="10" t="s">
        <v>21</v>
      </c>
      <c r="C169" s="10">
        <v>31</v>
      </c>
      <c r="D169" s="10">
        <v>5495</v>
      </c>
      <c r="E169" s="10">
        <v>5093</v>
      </c>
    </row>
    <row r="170" spans="1:5" ht="14.25" customHeight="1" x14ac:dyDescent="0.25">
      <c r="A170" s="40">
        <v>43961</v>
      </c>
      <c r="B170" s="10" t="s">
        <v>27</v>
      </c>
      <c r="C170" s="10">
        <v>21</v>
      </c>
      <c r="D170" s="10">
        <v>2120</v>
      </c>
      <c r="E170" s="10">
        <v>1921</v>
      </c>
    </row>
    <row r="171" spans="1:5" ht="14.25" customHeight="1" x14ac:dyDescent="0.25">
      <c r="A171" s="40">
        <v>43961</v>
      </c>
      <c r="B171" s="10" t="s">
        <v>20</v>
      </c>
      <c r="C171" s="10">
        <v>21</v>
      </c>
      <c r="D171" s="10">
        <v>2016</v>
      </c>
      <c r="E171" s="10">
        <v>1846</v>
      </c>
    </row>
    <row r="172" spans="1:5" ht="14.25" customHeight="1" x14ac:dyDescent="0.25">
      <c r="A172" s="40">
        <v>43961</v>
      </c>
      <c r="B172" s="10" t="s">
        <v>30</v>
      </c>
      <c r="C172" s="10">
        <v>19</v>
      </c>
      <c r="D172" s="10">
        <v>1836</v>
      </c>
      <c r="E172" s="10">
        <v>1680</v>
      </c>
    </row>
    <row r="173" spans="1:5" ht="14.25" customHeight="1" x14ac:dyDescent="0.25">
      <c r="A173" s="40">
        <v>43961</v>
      </c>
      <c r="B173" s="10" t="s">
        <v>32</v>
      </c>
      <c r="C173" s="10">
        <v>54</v>
      </c>
      <c r="D173" s="10">
        <v>13832</v>
      </c>
      <c r="E173" s="10">
        <v>12864</v>
      </c>
    </row>
    <row r="174" spans="1:5" ht="14.25" customHeight="1" x14ac:dyDescent="0.25">
      <c r="A174" s="40">
        <v>43961</v>
      </c>
      <c r="B174" s="10" t="s">
        <v>31</v>
      </c>
      <c r="C174" s="10">
        <v>59</v>
      </c>
      <c r="D174" s="10">
        <v>14569</v>
      </c>
      <c r="E174" s="10">
        <v>13566</v>
      </c>
    </row>
    <row r="175" spans="1:5" ht="14.25" customHeight="1" x14ac:dyDescent="0.25">
      <c r="A175" s="40">
        <v>43961</v>
      </c>
      <c r="B175" s="10" t="s">
        <v>23</v>
      </c>
      <c r="C175" s="10">
        <v>19</v>
      </c>
      <c r="D175" s="10">
        <v>1848</v>
      </c>
      <c r="E175" s="10">
        <v>1649</v>
      </c>
    </row>
    <row r="176" spans="1:5" ht="14.25" customHeight="1" x14ac:dyDescent="0.25">
      <c r="A176" s="40">
        <v>43961</v>
      </c>
      <c r="B176" s="10" t="s">
        <v>33</v>
      </c>
      <c r="C176" s="10">
        <v>15</v>
      </c>
      <c r="D176" s="10">
        <v>792</v>
      </c>
      <c r="E176" s="10">
        <v>695</v>
      </c>
    </row>
    <row r="177" spans="1:5" ht="14.25" customHeight="1" x14ac:dyDescent="0.25">
      <c r="A177" s="40">
        <v>43961</v>
      </c>
      <c r="B177" s="10" t="s">
        <v>28</v>
      </c>
      <c r="C177" s="10">
        <v>15</v>
      </c>
      <c r="D177" s="10">
        <v>950</v>
      </c>
      <c r="E177" s="10">
        <v>848</v>
      </c>
    </row>
    <row r="178" spans="1:5" ht="14.25" customHeight="1" x14ac:dyDescent="0.25">
      <c r="A178" s="40">
        <v>43961</v>
      </c>
      <c r="B178" s="10" t="s">
        <v>29</v>
      </c>
      <c r="C178" s="10">
        <v>15</v>
      </c>
      <c r="D178" s="10">
        <v>706</v>
      </c>
      <c r="E178" s="10">
        <v>608</v>
      </c>
    </row>
    <row r="179" spans="1:5" ht="14.25" customHeight="1" x14ac:dyDescent="0.25">
      <c r="A179" s="40">
        <v>43961</v>
      </c>
      <c r="B179" s="10" t="s">
        <v>25</v>
      </c>
      <c r="C179" s="10">
        <v>125</v>
      </c>
      <c r="D179" s="10">
        <v>20368</v>
      </c>
      <c r="E179" s="10">
        <v>18884</v>
      </c>
    </row>
    <row r="180" spans="1:5" ht="14.25" customHeight="1" x14ac:dyDescent="0.25">
      <c r="A180" s="40">
        <v>43961</v>
      </c>
      <c r="B180" s="10" t="s">
        <v>24</v>
      </c>
      <c r="C180" s="10">
        <v>129</v>
      </c>
      <c r="D180" s="10">
        <v>16437</v>
      </c>
      <c r="E180" s="10">
        <v>15285</v>
      </c>
    </row>
    <row r="181" spans="1:5" ht="14.25" customHeight="1" x14ac:dyDescent="0.25">
      <c r="A181" s="40">
        <v>43961</v>
      </c>
      <c r="B181" s="10" t="s">
        <v>22</v>
      </c>
      <c r="C181" s="10">
        <v>10</v>
      </c>
      <c r="D181" s="10">
        <v>642</v>
      </c>
      <c r="E181" s="10">
        <v>556</v>
      </c>
    </row>
    <row r="182" spans="1:5" ht="14.25" customHeight="1" x14ac:dyDescent="0.25">
      <c r="A182" s="40">
        <v>43962</v>
      </c>
      <c r="B182" s="10" t="s">
        <v>26</v>
      </c>
      <c r="C182" s="10">
        <v>36</v>
      </c>
      <c r="D182" s="10">
        <v>4150</v>
      </c>
      <c r="E182" s="10">
        <v>3838</v>
      </c>
    </row>
    <row r="183" spans="1:5" ht="14.25" customHeight="1" x14ac:dyDescent="0.25">
      <c r="A183" s="40">
        <v>43962</v>
      </c>
      <c r="B183" s="10" t="s">
        <v>21</v>
      </c>
      <c r="C183" s="10">
        <v>31</v>
      </c>
      <c r="D183" s="10">
        <v>4826</v>
      </c>
      <c r="E183" s="10">
        <v>4483</v>
      </c>
    </row>
    <row r="184" spans="1:5" ht="14.25" customHeight="1" x14ac:dyDescent="0.25">
      <c r="A184" s="40">
        <v>43962</v>
      </c>
      <c r="B184" s="10" t="s">
        <v>27</v>
      </c>
      <c r="C184" s="10">
        <v>21</v>
      </c>
      <c r="D184" s="10">
        <v>1916</v>
      </c>
      <c r="E184" s="10">
        <v>1733</v>
      </c>
    </row>
    <row r="185" spans="1:5" ht="14.25" customHeight="1" x14ac:dyDescent="0.25">
      <c r="A185" s="40">
        <v>43962</v>
      </c>
      <c r="B185" s="10" t="s">
        <v>20</v>
      </c>
      <c r="C185" s="10">
        <v>21</v>
      </c>
      <c r="D185" s="10">
        <v>1597</v>
      </c>
      <c r="E185" s="10">
        <v>1457</v>
      </c>
    </row>
    <row r="186" spans="1:5" ht="14.25" customHeight="1" x14ac:dyDescent="0.25">
      <c r="A186" s="40">
        <v>43962</v>
      </c>
      <c r="B186" s="10" t="s">
        <v>30</v>
      </c>
      <c r="C186" s="10">
        <v>19</v>
      </c>
      <c r="D186" s="10">
        <v>1527</v>
      </c>
      <c r="E186" s="10">
        <v>1389</v>
      </c>
    </row>
    <row r="187" spans="1:5" ht="14.25" customHeight="1" x14ac:dyDescent="0.25">
      <c r="A187" s="40">
        <v>43962</v>
      </c>
      <c r="B187" s="10" t="s">
        <v>32</v>
      </c>
      <c r="C187" s="10">
        <v>54</v>
      </c>
      <c r="D187" s="10">
        <v>10570</v>
      </c>
      <c r="E187" s="10">
        <v>9926</v>
      </c>
    </row>
    <row r="188" spans="1:5" ht="14.25" customHeight="1" x14ac:dyDescent="0.25">
      <c r="A188" s="40">
        <v>43962</v>
      </c>
      <c r="B188" s="10" t="s">
        <v>31</v>
      </c>
      <c r="C188" s="10">
        <v>60</v>
      </c>
      <c r="D188" s="10">
        <v>11100</v>
      </c>
      <c r="E188" s="10">
        <v>10407</v>
      </c>
    </row>
    <row r="189" spans="1:5" ht="14.25" customHeight="1" x14ac:dyDescent="0.25">
      <c r="A189" s="40">
        <v>43962</v>
      </c>
      <c r="B189" s="10" t="s">
        <v>23</v>
      </c>
      <c r="C189" s="10">
        <v>19</v>
      </c>
      <c r="D189" s="10">
        <v>2530</v>
      </c>
      <c r="E189" s="10">
        <v>2270</v>
      </c>
    </row>
    <row r="190" spans="1:5" ht="14.25" customHeight="1" x14ac:dyDescent="0.25">
      <c r="A190" s="40">
        <v>43962</v>
      </c>
      <c r="B190" s="10" t="s">
        <v>33</v>
      </c>
      <c r="C190" s="10">
        <v>15</v>
      </c>
      <c r="D190" s="10">
        <v>654</v>
      </c>
      <c r="E190" s="10">
        <v>564</v>
      </c>
    </row>
    <row r="191" spans="1:5" ht="14.25" customHeight="1" x14ac:dyDescent="0.25">
      <c r="A191" s="40">
        <v>43962</v>
      </c>
      <c r="B191" s="10" t="s">
        <v>28</v>
      </c>
      <c r="C191" s="10">
        <v>15</v>
      </c>
      <c r="D191" s="10">
        <v>812</v>
      </c>
      <c r="E191" s="10">
        <v>714</v>
      </c>
    </row>
    <row r="192" spans="1:5" ht="14.25" customHeight="1" x14ac:dyDescent="0.25">
      <c r="A192" s="40">
        <v>43962</v>
      </c>
      <c r="B192" s="10" t="s">
        <v>29</v>
      </c>
      <c r="C192" s="10">
        <v>15</v>
      </c>
      <c r="D192" s="10">
        <v>684</v>
      </c>
      <c r="E192" s="10">
        <v>585</v>
      </c>
    </row>
    <row r="193" spans="1:5" ht="14.25" customHeight="1" x14ac:dyDescent="0.25">
      <c r="A193" s="40">
        <v>43962</v>
      </c>
      <c r="B193" s="10" t="s">
        <v>25</v>
      </c>
      <c r="C193" s="10">
        <v>125</v>
      </c>
      <c r="D193" s="10">
        <v>18066</v>
      </c>
      <c r="E193" s="10">
        <v>16883</v>
      </c>
    </row>
    <row r="194" spans="1:5" ht="14.25" customHeight="1" x14ac:dyDescent="0.25">
      <c r="A194" s="40">
        <v>43962</v>
      </c>
      <c r="B194" s="10" t="s">
        <v>24</v>
      </c>
      <c r="C194" s="10">
        <v>129</v>
      </c>
      <c r="D194" s="10">
        <v>14043</v>
      </c>
      <c r="E194" s="10">
        <v>13167</v>
      </c>
    </row>
    <row r="195" spans="1:5" ht="14.25" customHeight="1" x14ac:dyDescent="0.25">
      <c r="A195" s="40">
        <v>43962</v>
      </c>
      <c r="B195" s="10" t="s">
        <v>22</v>
      </c>
      <c r="C195" s="10">
        <v>10</v>
      </c>
      <c r="D195" s="10">
        <v>494</v>
      </c>
      <c r="E195" s="10">
        <v>421</v>
      </c>
    </row>
    <row r="196" spans="1:5" ht="14.25" customHeight="1" x14ac:dyDescent="0.25">
      <c r="A196" s="40">
        <v>43963</v>
      </c>
      <c r="B196" s="10" t="s">
        <v>26</v>
      </c>
      <c r="C196" s="10">
        <v>36</v>
      </c>
      <c r="D196" s="10">
        <v>4418</v>
      </c>
      <c r="E196" s="10">
        <v>4088</v>
      </c>
    </row>
    <row r="197" spans="1:5" ht="14.25" customHeight="1" x14ac:dyDescent="0.25">
      <c r="A197" s="40">
        <v>43963</v>
      </c>
      <c r="B197" s="10" t="s">
        <v>21</v>
      </c>
      <c r="C197" s="10">
        <v>31</v>
      </c>
      <c r="D197" s="10">
        <v>4800</v>
      </c>
      <c r="E197" s="10">
        <v>4470</v>
      </c>
    </row>
    <row r="198" spans="1:5" ht="14.25" customHeight="1" x14ac:dyDescent="0.25">
      <c r="A198" s="40">
        <v>43963</v>
      </c>
      <c r="B198" s="10" t="s">
        <v>27</v>
      </c>
      <c r="C198" s="10">
        <v>21</v>
      </c>
      <c r="D198" s="10">
        <v>1926</v>
      </c>
      <c r="E198" s="10">
        <v>1745</v>
      </c>
    </row>
    <row r="199" spans="1:5" ht="14.25" customHeight="1" x14ac:dyDescent="0.25">
      <c r="A199" s="40">
        <v>43963</v>
      </c>
      <c r="B199" s="10" t="s">
        <v>20</v>
      </c>
      <c r="C199" s="10">
        <v>21</v>
      </c>
      <c r="D199" s="10">
        <v>1656</v>
      </c>
      <c r="E199" s="10">
        <v>1516</v>
      </c>
    </row>
    <row r="200" spans="1:5" ht="14.25" customHeight="1" x14ac:dyDescent="0.25">
      <c r="A200" s="40">
        <v>43963</v>
      </c>
      <c r="B200" s="10" t="s">
        <v>30</v>
      </c>
      <c r="C200" s="10">
        <v>19</v>
      </c>
      <c r="D200" s="10">
        <v>1598</v>
      </c>
      <c r="E200" s="10">
        <v>1454</v>
      </c>
    </row>
    <row r="201" spans="1:5" ht="14.25" customHeight="1" x14ac:dyDescent="0.25">
      <c r="A201" s="40">
        <v>43963</v>
      </c>
      <c r="B201" s="10" t="s">
        <v>32</v>
      </c>
      <c r="C201" s="10">
        <v>54</v>
      </c>
      <c r="D201" s="10">
        <v>11614</v>
      </c>
      <c r="E201" s="10">
        <v>10862</v>
      </c>
    </row>
    <row r="202" spans="1:5" ht="14.25" customHeight="1" x14ac:dyDescent="0.25">
      <c r="A202" s="40">
        <v>43963</v>
      </c>
      <c r="B202" s="10" t="s">
        <v>31</v>
      </c>
      <c r="C202" s="10">
        <v>60</v>
      </c>
      <c r="D202" s="10">
        <v>12000</v>
      </c>
      <c r="E202" s="10">
        <v>11194</v>
      </c>
    </row>
    <row r="203" spans="1:5" ht="14.25" customHeight="1" x14ac:dyDescent="0.25">
      <c r="A203" s="40">
        <v>43963</v>
      </c>
      <c r="B203" s="10" t="s">
        <v>23</v>
      </c>
      <c r="C203" s="10">
        <v>19</v>
      </c>
      <c r="D203" s="10">
        <v>1649</v>
      </c>
      <c r="E203" s="10">
        <v>1460</v>
      </c>
    </row>
    <row r="204" spans="1:5" ht="14.25" customHeight="1" x14ac:dyDescent="0.25">
      <c r="A204" s="40">
        <v>43963</v>
      </c>
      <c r="B204" s="10" t="s">
        <v>33</v>
      </c>
      <c r="C204" s="10">
        <v>15</v>
      </c>
      <c r="D204" s="10">
        <v>750</v>
      </c>
      <c r="E204" s="10">
        <v>659</v>
      </c>
    </row>
    <row r="205" spans="1:5" ht="14.25" customHeight="1" x14ac:dyDescent="0.25">
      <c r="A205" s="40">
        <v>43963</v>
      </c>
      <c r="B205" s="10" t="s">
        <v>28</v>
      </c>
      <c r="C205" s="10">
        <v>15</v>
      </c>
      <c r="D205" s="10">
        <v>845</v>
      </c>
      <c r="E205" s="10">
        <v>743</v>
      </c>
    </row>
    <row r="206" spans="1:5" ht="14.25" customHeight="1" x14ac:dyDescent="0.25">
      <c r="A206" s="40">
        <v>43963</v>
      </c>
      <c r="B206" s="10" t="s">
        <v>29</v>
      </c>
      <c r="C206" s="10">
        <v>15</v>
      </c>
      <c r="D206" s="10">
        <v>624</v>
      </c>
      <c r="E206" s="10">
        <v>538</v>
      </c>
    </row>
    <row r="207" spans="1:5" ht="14.25" customHeight="1" x14ac:dyDescent="0.25">
      <c r="A207" s="40">
        <v>43963</v>
      </c>
      <c r="B207" s="10" t="s">
        <v>25</v>
      </c>
      <c r="C207" s="10">
        <v>125</v>
      </c>
      <c r="D207" s="10">
        <v>21106</v>
      </c>
      <c r="E207" s="10">
        <v>19651</v>
      </c>
    </row>
    <row r="208" spans="1:5" ht="14.25" customHeight="1" x14ac:dyDescent="0.25">
      <c r="A208" s="40">
        <v>43963</v>
      </c>
      <c r="B208" s="10" t="s">
        <v>24</v>
      </c>
      <c r="C208" s="10">
        <v>129</v>
      </c>
      <c r="D208" s="10">
        <v>16387</v>
      </c>
      <c r="E208" s="10">
        <v>15322</v>
      </c>
    </row>
    <row r="209" spans="1:5" ht="14.25" customHeight="1" x14ac:dyDescent="0.25">
      <c r="A209" s="40">
        <v>43963</v>
      </c>
      <c r="B209" s="10" t="s">
        <v>22</v>
      </c>
      <c r="C209" s="10">
        <v>10</v>
      </c>
      <c r="D209" s="10">
        <v>526</v>
      </c>
      <c r="E209" s="10">
        <v>448</v>
      </c>
    </row>
    <row r="210" spans="1:5" ht="14.25" customHeight="1" x14ac:dyDescent="0.25">
      <c r="A210" s="40">
        <v>43964</v>
      </c>
      <c r="B210" s="10" t="s">
        <v>26</v>
      </c>
      <c r="C210" s="10">
        <v>36</v>
      </c>
      <c r="D210" s="10">
        <v>4967</v>
      </c>
      <c r="E210" s="10">
        <v>4583</v>
      </c>
    </row>
    <row r="211" spans="1:5" ht="14.25" customHeight="1" x14ac:dyDescent="0.25">
      <c r="A211" s="40">
        <v>43964</v>
      </c>
      <c r="B211" s="10" t="s">
        <v>21</v>
      </c>
      <c r="C211" s="10">
        <v>31</v>
      </c>
      <c r="D211" s="10">
        <v>5251</v>
      </c>
      <c r="E211" s="10">
        <v>4853</v>
      </c>
    </row>
    <row r="212" spans="1:5" ht="14.25" customHeight="1" x14ac:dyDescent="0.25">
      <c r="A212" s="40">
        <v>43964</v>
      </c>
      <c r="B212" s="10" t="s">
        <v>27</v>
      </c>
      <c r="C212" s="10">
        <v>21</v>
      </c>
      <c r="D212" s="10">
        <v>2061</v>
      </c>
      <c r="E212" s="10">
        <v>1876</v>
      </c>
    </row>
    <row r="213" spans="1:5" ht="14.25" customHeight="1" x14ac:dyDescent="0.25">
      <c r="A213" s="40">
        <v>43964</v>
      </c>
      <c r="B213" s="10" t="s">
        <v>20</v>
      </c>
      <c r="C213" s="10">
        <v>21</v>
      </c>
      <c r="D213" s="10">
        <v>1698</v>
      </c>
      <c r="E213" s="10">
        <v>1554</v>
      </c>
    </row>
    <row r="214" spans="1:5" ht="14.25" customHeight="1" x14ac:dyDescent="0.25">
      <c r="A214" s="40">
        <v>43964</v>
      </c>
      <c r="B214" s="10" t="s">
        <v>30</v>
      </c>
      <c r="C214" s="10">
        <v>19</v>
      </c>
      <c r="D214" s="10">
        <v>1605</v>
      </c>
      <c r="E214" s="10">
        <v>1447</v>
      </c>
    </row>
    <row r="215" spans="1:5" ht="14.25" customHeight="1" x14ac:dyDescent="0.25">
      <c r="A215" s="40">
        <v>43964</v>
      </c>
      <c r="B215" s="10" t="s">
        <v>32</v>
      </c>
      <c r="C215" s="10">
        <v>54</v>
      </c>
      <c r="D215" s="10">
        <v>11522</v>
      </c>
      <c r="E215" s="10">
        <v>10803</v>
      </c>
    </row>
    <row r="216" spans="1:5" ht="14.25" customHeight="1" x14ac:dyDescent="0.25">
      <c r="A216" s="40">
        <v>43964</v>
      </c>
      <c r="B216" s="10" t="s">
        <v>31</v>
      </c>
      <c r="C216" s="10">
        <v>60</v>
      </c>
      <c r="D216" s="10">
        <v>12007</v>
      </c>
      <c r="E216" s="10">
        <v>11245</v>
      </c>
    </row>
    <row r="217" spans="1:5" ht="14.25" customHeight="1" x14ac:dyDescent="0.25">
      <c r="A217" s="40">
        <v>43964</v>
      </c>
      <c r="B217" s="10" t="s">
        <v>23</v>
      </c>
      <c r="C217" s="10">
        <v>19</v>
      </c>
      <c r="D217" s="10">
        <v>1625</v>
      </c>
      <c r="E217" s="10">
        <v>1444</v>
      </c>
    </row>
    <row r="218" spans="1:5" ht="14.25" customHeight="1" x14ac:dyDescent="0.25">
      <c r="A218" s="40">
        <v>43964</v>
      </c>
      <c r="B218" s="10" t="s">
        <v>33</v>
      </c>
      <c r="C218" s="10">
        <v>15</v>
      </c>
      <c r="D218" s="10">
        <v>854</v>
      </c>
      <c r="E218" s="10">
        <v>756</v>
      </c>
    </row>
    <row r="219" spans="1:5" ht="14.25" customHeight="1" x14ac:dyDescent="0.25">
      <c r="A219" s="40">
        <v>43964</v>
      </c>
      <c r="B219" s="10" t="s">
        <v>28</v>
      </c>
      <c r="C219" s="10">
        <v>15</v>
      </c>
      <c r="D219" s="10">
        <v>898</v>
      </c>
      <c r="E219" s="10">
        <v>795</v>
      </c>
    </row>
    <row r="220" spans="1:5" ht="14.25" customHeight="1" x14ac:dyDescent="0.25">
      <c r="A220" s="40">
        <v>43964</v>
      </c>
      <c r="B220" s="10" t="s">
        <v>29</v>
      </c>
      <c r="C220" s="10">
        <v>15</v>
      </c>
      <c r="D220" s="10">
        <v>599</v>
      </c>
      <c r="E220" s="10">
        <v>515</v>
      </c>
    </row>
    <row r="221" spans="1:5" ht="14.25" customHeight="1" x14ac:dyDescent="0.25">
      <c r="A221" s="40">
        <v>43964</v>
      </c>
      <c r="B221" s="10" t="s">
        <v>25</v>
      </c>
      <c r="C221" s="10">
        <v>125</v>
      </c>
      <c r="D221" s="10">
        <v>19965</v>
      </c>
      <c r="E221" s="10">
        <v>18573</v>
      </c>
    </row>
    <row r="222" spans="1:5" ht="14.25" customHeight="1" x14ac:dyDescent="0.25">
      <c r="A222" s="40">
        <v>43964</v>
      </c>
      <c r="B222" s="10" t="s">
        <v>24</v>
      </c>
      <c r="C222" s="10">
        <v>129</v>
      </c>
      <c r="D222" s="10">
        <v>15304</v>
      </c>
      <c r="E222" s="10">
        <v>14315</v>
      </c>
    </row>
    <row r="223" spans="1:5" ht="14.25" customHeight="1" x14ac:dyDescent="0.25">
      <c r="A223" s="40">
        <v>43964</v>
      </c>
      <c r="B223" s="10" t="s">
        <v>22</v>
      </c>
      <c r="C223" s="10">
        <v>10</v>
      </c>
      <c r="D223" s="10">
        <v>612</v>
      </c>
      <c r="E223" s="10">
        <v>530</v>
      </c>
    </row>
    <row r="224" spans="1:5" ht="14.25" customHeight="1" x14ac:dyDescent="0.25">
      <c r="A224" s="40">
        <v>43965</v>
      </c>
      <c r="B224" s="10" t="s">
        <v>26</v>
      </c>
      <c r="C224" s="10">
        <v>36</v>
      </c>
      <c r="D224" s="10">
        <v>4285</v>
      </c>
      <c r="E224" s="10">
        <v>3950</v>
      </c>
    </row>
    <row r="225" spans="1:5" ht="14.25" customHeight="1" x14ac:dyDescent="0.25">
      <c r="A225" s="40">
        <v>43965</v>
      </c>
      <c r="B225" s="10" t="s">
        <v>21</v>
      </c>
      <c r="C225" s="10">
        <v>31</v>
      </c>
      <c r="D225" s="10">
        <v>4695</v>
      </c>
      <c r="E225" s="10">
        <v>4372</v>
      </c>
    </row>
    <row r="226" spans="1:5" ht="14.25" customHeight="1" x14ac:dyDescent="0.25">
      <c r="A226" s="40">
        <v>43965</v>
      </c>
      <c r="B226" s="10" t="s">
        <v>27</v>
      </c>
      <c r="C226" s="10">
        <v>21</v>
      </c>
      <c r="D226" s="10">
        <v>1993</v>
      </c>
      <c r="E226" s="10">
        <v>1796</v>
      </c>
    </row>
    <row r="227" spans="1:5" ht="14.25" customHeight="1" x14ac:dyDescent="0.25">
      <c r="A227" s="40">
        <v>43965</v>
      </c>
      <c r="B227" s="10" t="s">
        <v>20</v>
      </c>
      <c r="C227" s="10">
        <v>21</v>
      </c>
      <c r="D227" s="10">
        <v>1706</v>
      </c>
      <c r="E227" s="10">
        <v>1548</v>
      </c>
    </row>
    <row r="228" spans="1:5" ht="14.25" customHeight="1" x14ac:dyDescent="0.25">
      <c r="A228" s="40">
        <v>43965</v>
      </c>
      <c r="B228" s="10" t="s">
        <v>30</v>
      </c>
      <c r="C228" s="10">
        <v>19</v>
      </c>
      <c r="D228" s="10">
        <v>1635</v>
      </c>
      <c r="E228" s="10">
        <v>1487</v>
      </c>
    </row>
    <row r="229" spans="1:5" ht="14.25" customHeight="1" x14ac:dyDescent="0.25">
      <c r="A229" s="40">
        <v>43965</v>
      </c>
      <c r="B229" s="10" t="s">
        <v>32</v>
      </c>
      <c r="C229" s="10">
        <v>54</v>
      </c>
      <c r="D229" s="10">
        <v>11194</v>
      </c>
      <c r="E229" s="10">
        <v>10554</v>
      </c>
    </row>
    <row r="230" spans="1:5" ht="14.25" customHeight="1" x14ac:dyDescent="0.25">
      <c r="A230" s="40">
        <v>43965</v>
      </c>
      <c r="B230" s="10" t="s">
        <v>31</v>
      </c>
      <c r="C230" s="10">
        <v>60</v>
      </c>
      <c r="D230" s="10">
        <v>11935</v>
      </c>
      <c r="E230" s="10">
        <v>11178</v>
      </c>
    </row>
    <row r="231" spans="1:5" ht="14.25" customHeight="1" x14ac:dyDescent="0.25">
      <c r="A231" s="40">
        <v>43965</v>
      </c>
      <c r="B231" s="10" t="s">
        <v>23</v>
      </c>
      <c r="C231" s="10">
        <v>19</v>
      </c>
      <c r="D231" s="10">
        <v>1675</v>
      </c>
      <c r="E231" s="10">
        <v>1475</v>
      </c>
    </row>
    <row r="232" spans="1:5" ht="14.25" customHeight="1" x14ac:dyDescent="0.25">
      <c r="A232" s="40">
        <v>43965</v>
      </c>
      <c r="B232" s="10" t="s">
        <v>33</v>
      </c>
      <c r="C232" s="10">
        <v>16</v>
      </c>
      <c r="D232" s="10">
        <v>834</v>
      </c>
      <c r="E232" s="10">
        <v>735</v>
      </c>
    </row>
    <row r="233" spans="1:5" ht="14.25" customHeight="1" x14ac:dyDescent="0.25">
      <c r="A233" s="40">
        <v>43965</v>
      </c>
      <c r="B233" s="10" t="s">
        <v>28</v>
      </c>
      <c r="C233" s="10">
        <v>15</v>
      </c>
      <c r="D233" s="10">
        <v>890</v>
      </c>
      <c r="E233" s="10">
        <v>777</v>
      </c>
    </row>
    <row r="234" spans="1:5" ht="14.25" customHeight="1" x14ac:dyDescent="0.25">
      <c r="A234" s="40">
        <v>43965</v>
      </c>
      <c r="B234" s="10" t="s">
        <v>29</v>
      </c>
      <c r="C234" s="10">
        <v>15</v>
      </c>
      <c r="D234" s="10">
        <v>638</v>
      </c>
      <c r="E234" s="10">
        <v>548</v>
      </c>
    </row>
    <row r="235" spans="1:5" ht="14.25" customHeight="1" x14ac:dyDescent="0.25">
      <c r="A235" s="40">
        <v>43965</v>
      </c>
      <c r="B235" s="10" t="s">
        <v>25</v>
      </c>
      <c r="C235" s="10">
        <v>125</v>
      </c>
      <c r="D235" s="10">
        <v>20247</v>
      </c>
      <c r="E235" s="10">
        <v>18812</v>
      </c>
    </row>
    <row r="236" spans="1:5" ht="14.25" customHeight="1" x14ac:dyDescent="0.25">
      <c r="A236" s="40">
        <v>43965</v>
      </c>
      <c r="B236" s="10" t="s">
        <v>24</v>
      </c>
      <c r="C236" s="10">
        <v>129</v>
      </c>
      <c r="D236" s="10">
        <v>15804</v>
      </c>
      <c r="E236" s="10">
        <v>14738</v>
      </c>
    </row>
    <row r="237" spans="1:5" ht="14.25" customHeight="1" x14ac:dyDescent="0.25">
      <c r="A237" s="40">
        <v>43965</v>
      </c>
      <c r="B237" s="10" t="s">
        <v>22</v>
      </c>
      <c r="C237" s="10">
        <v>10</v>
      </c>
      <c r="D237" s="10">
        <v>627</v>
      </c>
      <c r="E237" s="10">
        <v>545</v>
      </c>
    </row>
    <row r="238" spans="1:5" ht="14.25" customHeight="1" x14ac:dyDescent="0.25">
      <c r="A238" s="40">
        <v>43966</v>
      </c>
      <c r="B238" s="10" t="s">
        <v>26</v>
      </c>
      <c r="C238" s="10">
        <v>36</v>
      </c>
      <c r="D238" s="10">
        <v>4862</v>
      </c>
      <c r="E238" s="10">
        <v>4476</v>
      </c>
    </row>
    <row r="239" spans="1:5" ht="14.25" customHeight="1" x14ac:dyDescent="0.25">
      <c r="A239" s="40">
        <v>43966</v>
      </c>
      <c r="B239" s="10" t="s">
        <v>21</v>
      </c>
      <c r="C239" s="10">
        <v>31</v>
      </c>
      <c r="D239" s="10">
        <v>5184</v>
      </c>
      <c r="E239" s="10">
        <v>4778</v>
      </c>
    </row>
    <row r="240" spans="1:5" ht="14.25" customHeight="1" x14ac:dyDescent="0.25">
      <c r="A240" s="40">
        <v>43966</v>
      </c>
      <c r="B240" s="10" t="s">
        <v>27</v>
      </c>
      <c r="C240" s="10">
        <v>21</v>
      </c>
      <c r="D240" s="10">
        <v>2255</v>
      </c>
      <c r="E240" s="10">
        <v>2045</v>
      </c>
    </row>
    <row r="241" spans="1:5" ht="14.25" customHeight="1" x14ac:dyDescent="0.25">
      <c r="A241" s="40">
        <v>43966</v>
      </c>
      <c r="B241" s="10" t="s">
        <v>20</v>
      </c>
      <c r="C241" s="10">
        <v>21</v>
      </c>
      <c r="D241" s="10">
        <v>1926</v>
      </c>
      <c r="E241" s="10">
        <v>1742</v>
      </c>
    </row>
    <row r="242" spans="1:5" ht="14.25" customHeight="1" x14ac:dyDescent="0.25">
      <c r="A242" s="40">
        <v>43966</v>
      </c>
      <c r="B242" s="10" t="s">
        <v>30</v>
      </c>
      <c r="C242" s="10">
        <v>19</v>
      </c>
      <c r="D242" s="10">
        <v>1780</v>
      </c>
      <c r="E242" s="10">
        <v>1615</v>
      </c>
    </row>
    <row r="243" spans="1:5" ht="14.25" customHeight="1" x14ac:dyDescent="0.25">
      <c r="A243" s="40">
        <v>43966</v>
      </c>
      <c r="B243" s="10" t="s">
        <v>32</v>
      </c>
      <c r="C243" s="10">
        <v>54</v>
      </c>
      <c r="D243" s="10">
        <v>12791</v>
      </c>
      <c r="E243" s="10">
        <v>11950</v>
      </c>
    </row>
    <row r="244" spans="1:5" ht="14.25" customHeight="1" x14ac:dyDescent="0.25">
      <c r="A244" s="40">
        <v>43966</v>
      </c>
      <c r="B244" s="10" t="s">
        <v>31</v>
      </c>
      <c r="C244" s="10">
        <v>60</v>
      </c>
      <c r="D244" s="10">
        <v>13544</v>
      </c>
      <c r="E244" s="10">
        <v>12643</v>
      </c>
    </row>
    <row r="245" spans="1:5" ht="14.25" customHeight="1" x14ac:dyDescent="0.25">
      <c r="A245" s="40">
        <v>43966</v>
      </c>
      <c r="B245" s="10" t="s">
        <v>23</v>
      </c>
      <c r="C245" s="10">
        <v>19</v>
      </c>
      <c r="D245" s="10">
        <v>1940</v>
      </c>
      <c r="E245" s="10">
        <v>1715</v>
      </c>
    </row>
    <row r="246" spans="1:5" ht="14.25" customHeight="1" x14ac:dyDescent="0.25">
      <c r="A246" s="40">
        <v>43966</v>
      </c>
      <c r="B246" s="10" t="s">
        <v>33</v>
      </c>
      <c r="C246" s="10">
        <v>16</v>
      </c>
      <c r="D246" s="10">
        <v>817</v>
      </c>
      <c r="E246" s="10">
        <v>718</v>
      </c>
    </row>
    <row r="247" spans="1:5" ht="14.25" customHeight="1" x14ac:dyDescent="0.25">
      <c r="A247" s="40">
        <v>43966</v>
      </c>
      <c r="B247" s="10" t="s">
        <v>28</v>
      </c>
      <c r="C247" s="10">
        <v>15</v>
      </c>
      <c r="D247" s="10">
        <v>980</v>
      </c>
      <c r="E247" s="10">
        <v>867</v>
      </c>
    </row>
    <row r="248" spans="1:5" ht="14.25" customHeight="1" x14ac:dyDescent="0.25">
      <c r="A248" s="40">
        <v>43966</v>
      </c>
      <c r="B248" s="10" t="s">
        <v>29</v>
      </c>
      <c r="C248" s="10">
        <v>15</v>
      </c>
      <c r="D248" s="10">
        <v>688</v>
      </c>
      <c r="E248" s="10">
        <v>598</v>
      </c>
    </row>
    <row r="249" spans="1:5" ht="14.25" customHeight="1" x14ac:dyDescent="0.25">
      <c r="A249" s="40">
        <v>43966</v>
      </c>
      <c r="B249" s="10" t="s">
        <v>25</v>
      </c>
      <c r="C249" s="10">
        <v>125</v>
      </c>
      <c r="D249" s="10">
        <v>21862</v>
      </c>
      <c r="E249" s="10">
        <v>20235</v>
      </c>
    </row>
    <row r="250" spans="1:5" ht="14.25" customHeight="1" x14ac:dyDescent="0.25">
      <c r="A250" s="40">
        <v>43966</v>
      </c>
      <c r="B250" s="10" t="s">
        <v>24</v>
      </c>
      <c r="C250" s="10">
        <v>129</v>
      </c>
      <c r="D250" s="10">
        <v>17808</v>
      </c>
      <c r="E250" s="10">
        <v>16486</v>
      </c>
    </row>
    <row r="251" spans="1:5" ht="14.25" customHeight="1" x14ac:dyDescent="0.25">
      <c r="A251" s="40">
        <v>43966</v>
      </c>
      <c r="B251" s="10" t="s">
        <v>22</v>
      </c>
      <c r="C251" s="10">
        <v>10</v>
      </c>
      <c r="D251" s="10">
        <v>743</v>
      </c>
      <c r="E251" s="10">
        <v>652</v>
      </c>
    </row>
    <row r="252" spans="1:5" ht="14.25" customHeight="1" x14ac:dyDescent="0.25">
      <c r="A252" s="40">
        <v>43967</v>
      </c>
      <c r="B252" s="10" t="s">
        <v>26</v>
      </c>
      <c r="C252" s="10">
        <v>36</v>
      </c>
      <c r="D252" s="10">
        <v>5286</v>
      </c>
      <c r="E252" s="10">
        <v>4867</v>
      </c>
    </row>
    <row r="253" spans="1:5" ht="14.25" customHeight="1" x14ac:dyDescent="0.25">
      <c r="A253" s="40">
        <v>43967</v>
      </c>
      <c r="B253" s="10" t="s">
        <v>21</v>
      </c>
      <c r="C253" s="10">
        <v>31</v>
      </c>
      <c r="D253" s="10">
        <v>5593</v>
      </c>
      <c r="E253" s="10">
        <v>5177</v>
      </c>
    </row>
    <row r="254" spans="1:5" ht="14.25" customHeight="1" x14ac:dyDescent="0.25">
      <c r="A254" s="40">
        <v>43967</v>
      </c>
      <c r="B254" s="10" t="s">
        <v>27</v>
      </c>
      <c r="C254" s="10">
        <v>21</v>
      </c>
      <c r="D254" s="10">
        <v>2427</v>
      </c>
      <c r="E254" s="10">
        <v>2213</v>
      </c>
    </row>
    <row r="255" spans="1:5" ht="14.25" customHeight="1" x14ac:dyDescent="0.25">
      <c r="A255" s="40">
        <v>43967</v>
      </c>
      <c r="B255" s="10" t="s">
        <v>20</v>
      </c>
      <c r="C255" s="10">
        <v>21</v>
      </c>
      <c r="D255" s="10">
        <v>2145</v>
      </c>
      <c r="E255" s="10">
        <v>1947</v>
      </c>
    </row>
    <row r="256" spans="1:5" ht="14.25" customHeight="1" x14ac:dyDescent="0.25">
      <c r="A256" s="40">
        <v>43967</v>
      </c>
      <c r="B256" s="10" t="s">
        <v>30</v>
      </c>
      <c r="C256" s="10">
        <v>19</v>
      </c>
      <c r="D256" s="10">
        <v>2039</v>
      </c>
      <c r="E256" s="10">
        <v>1868</v>
      </c>
    </row>
    <row r="257" spans="1:5" ht="14.25" customHeight="1" x14ac:dyDescent="0.25">
      <c r="A257" s="40">
        <v>43967</v>
      </c>
      <c r="B257" s="10" t="s">
        <v>32</v>
      </c>
      <c r="C257" s="10">
        <v>54</v>
      </c>
      <c r="D257" s="10">
        <v>13170</v>
      </c>
      <c r="E257" s="10">
        <v>12299</v>
      </c>
    </row>
    <row r="258" spans="1:5" ht="14.25" customHeight="1" x14ac:dyDescent="0.25">
      <c r="A258" s="40">
        <v>43967</v>
      </c>
      <c r="B258" s="10" t="s">
        <v>31</v>
      </c>
      <c r="C258" s="10">
        <v>60</v>
      </c>
      <c r="D258" s="10">
        <v>14049</v>
      </c>
      <c r="E258" s="10">
        <v>13118</v>
      </c>
    </row>
    <row r="259" spans="1:5" ht="14.25" customHeight="1" x14ac:dyDescent="0.25">
      <c r="A259" s="40">
        <v>43967</v>
      </c>
      <c r="B259" s="10" t="s">
        <v>23</v>
      </c>
      <c r="C259" s="10">
        <v>19</v>
      </c>
      <c r="D259" s="10">
        <v>2080</v>
      </c>
      <c r="E259" s="10">
        <v>1844</v>
      </c>
    </row>
    <row r="260" spans="1:5" ht="14.25" customHeight="1" x14ac:dyDescent="0.25">
      <c r="A260" s="40">
        <v>43967</v>
      </c>
      <c r="B260" s="10" t="s">
        <v>33</v>
      </c>
      <c r="C260" s="10">
        <v>16</v>
      </c>
      <c r="D260" s="10">
        <v>920</v>
      </c>
      <c r="E260" s="10">
        <v>818</v>
      </c>
    </row>
    <row r="261" spans="1:5" ht="14.25" customHeight="1" x14ac:dyDescent="0.25">
      <c r="A261" s="40">
        <v>43967</v>
      </c>
      <c r="B261" s="10" t="s">
        <v>28</v>
      </c>
      <c r="C261" s="10">
        <v>15</v>
      </c>
      <c r="D261" s="10">
        <v>1111</v>
      </c>
      <c r="E261" s="10">
        <v>992</v>
      </c>
    </row>
    <row r="262" spans="1:5" ht="14.25" customHeight="1" x14ac:dyDescent="0.25">
      <c r="A262" s="40">
        <v>43967</v>
      </c>
      <c r="B262" s="10" t="s">
        <v>29</v>
      </c>
      <c r="C262" s="10">
        <v>15</v>
      </c>
      <c r="D262" s="10">
        <v>747</v>
      </c>
      <c r="E262" s="10">
        <v>647</v>
      </c>
    </row>
    <row r="263" spans="1:5" ht="14.25" customHeight="1" x14ac:dyDescent="0.25">
      <c r="A263" s="40">
        <v>43967</v>
      </c>
      <c r="B263" s="10" t="s">
        <v>25</v>
      </c>
      <c r="C263" s="10">
        <v>125</v>
      </c>
      <c r="D263" s="10">
        <v>22291</v>
      </c>
      <c r="E263" s="10">
        <v>20635</v>
      </c>
    </row>
    <row r="264" spans="1:5" ht="14.25" customHeight="1" x14ac:dyDescent="0.25">
      <c r="A264" s="40">
        <v>43967</v>
      </c>
      <c r="B264" s="10" t="s">
        <v>24</v>
      </c>
      <c r="C264" s="10">
        <v>129</v>
      </c>
      <c r="D264" s="10">
        <v>17914</v>
      </c>
      <c r="E264" s="10">
        <v>16631</v>
      </c>
    </row>
    <row r="265" spans="1:5" ht="14.25" customHeight="1" x14ac:dyDescent="0.25">
      <c r="A265" s="40">
        <v>43967</v>
      </c>
      <c r="B265" s="10" t="s">
        <v>22</v>
      </c>
      <c r="C265" s="10">
        <v>10</v>
      </c>
      <c r="D265" s="10">
        <v>760</v>
      </c>
      <c r="E265" s="10">
        <v>672</v>
      </c>
    </row>
    <row r="266" spans="1:5" ht="14.25" customHeight="1" x14ac:dyDescent="0.25">
      <c r="A266" s="40">
        <v>43968</v>
      </c>
      <c r="B266" s="10" t="s">
        <v>26</v>
      </c>
      <c r="C266" s="10">
        <v>36</v>
      </c>
      <c r="D266" s="10">
        <v>4918</v>
      </c>
      <c r="E266" s="10">
        <v>4554</v>
      </c>
    </row>
    <row r="267" spans="1:5" ht="14.25" customHeight="1" x14ac:dyDescent="0.25">
      <c r="A267" s="40">
        <v>43968</v>
      </c>
      <c r="B267" s="10" t="s">
        <v>21</v>
      </c>
      <c r="C267" s="10">
        <v>31</v>
      </c>
      <c r="D267" s="10">
        <v>5206</v>
      </c>
      <c r="E267" s="10">
        <v>4843</v>
      </c>
    </row>
    <row r="268" spans="1:5" ht="14.25" customHeight="1" x14ac:dyDescent="0.25">
      <c r="A268" s="40">
        <v>43968</v>
      </c>
      <c r="B268" s="10" t="s">
        <v>27</v>
      </c>
      <c r="C268" s="10">
        <v>21</v>
      </c>
      <c r="D268" s="10">
        <v>2054</v>
      </c>
      <c r="E268" s="10">
        <v>1883</v>
      </c>
    </row>
    <row r="269" spans="1:5" ht="14.25" customHeight="1" x14ac:dyDescent="0.25">
      <c r="A269" s="40">
        <v>43968</v>
      </c>
      <c r="B269" s="10" t="s">
        <v>20</v>
      </c>
      <c r="C269" s="10">
        <v>21</v>
      </c>
      <c r="D269" s="10">
        <v>1874</v>
      </c>
      <c r="E269" s="10">
        <v>1705</v>
      </c>
    </row>
    <row r="270" spans="1:5" ht="14.25" customHeight="1" x14ac:dyDescent="0.25">
      <c r="A270" s="40">
        <v>43968</v>
      </c>
      <c r="B270" s="10" t="s">
        <v>30</v>
      </c>
      <c r="C270" s="10">
        <v>19</v>
      </c>
      <c r="D270" s="10">
        <v>1790</v>
      </c>
      <c r="E270" s="10">
        <v>1633</v>
      </c>
    </row>
    <row r="271" spans="1:5" ht="14.25" customHeight="1" x14ac:dyDescent="0.25">
      <c r="A271" s="40">
        <v>43968</v>
      </c>
      <c r="B271" s="10" t="s">
        <v>32</v>
      </c>
      <c r="C271" s="10">
        <v>54</v>
      </c>
      <c r="D271" s="10">
        <v>11128</v>
      </c>
      <c r="E271" s="10">
        <v>10467</v>
      </c>
    </row>
    <row r="272" spans="1:5" ht="14.25" customHeight="1" x14ac:dyDescent="0.25">
      <c r="A272" s="40">
        <v>43968</v>
      </c>
      <c r="B272" s="10" t="s">
        <v>31</v>
      </c>
      <c r="C272" s="10">
        <v>60</v>
      </c>
      <c r="D272" s="10">
        <v>11698</v>
      </c>
      <c r="E272" s="10">
        <v>10989</v>
      </c>
    </row>
    <row r="273" spans="1:5" ht="14.25" customHeight="1" x14ac:dyDescent="0.25">
      <c r="A273" s="40">
        <v>43968</v>
      </c>
      <c r="B273" s="10" t="s">
        <v>23</v>
      </c>
      <c r="C273" s="10">
        <v>19</v>
      </c>
      <c r="D273" s="10">
        <v>1871</v>
      </c>
      <c r="E273" s="10">
        <v>1660</v>
      </c>
    </row>
    <row r="274" spans="1:5" ht="14.25" customHeight="1" x14ac:dyDescent="0.25">
      <c r="A274" s="40">
        <v>43968</v>
      </c>
      <c r="B274" s="10" t="s">
        <v>33</v>
      </c>
      <c r="C274" s="10">
        <v>16</v>
      </c>
      <c r="D274" s="10">
        <v>859</v>
      </c>
      <c r="E274" s="10">
        <v>746</v>
      </c>
    </row>
    <row r="275" spans="1:5" ht="14.25" customHeight="1" x14ac:dyDescent="0.25">
      <c r="A275" s="40">
        <v>43968</v>
      </c>
      <c r="B275" s="10" t="s">
        <v>28</v>
      </c>
      <c r="C275" s="10">
        <v>15</v>
      </c>
      <c r="D275" s="10">
        <v>971</v>
      </c>
      <c r="E275" s="10">
        <v>856</v>
      </c>
    </row>
    <row r="276" spans="1:5" ht="14.25" customHeight="1" x14ac:dyDescent="0.25">
      <c r="A276" s="40">
        <v>43968</v>
      </c>
      <c r="B276" s="10" t="s">
        <v>29</v>
      </c>
      <c r="C276" s="10">
        <v>15</v>
      </c>
      <c r="D276" s="10">
        <v>692</v>
      </c>
      <c r="E276" s="10">
        <v>591</v>
      </c>
    </row>
    <row r="277" spans="1:5" ht="14.25" customHeight="1" x14ac:dyDescent="0.25">
      <c r="A277" s="40">
        <v>43968</v>
      </c>
      <c r="B277" s="10" t="s">
        <v>25</v>
      </c>
      <c r="C277" s="10">
        <v>125</v>
      </c>
      <c r="D277" s="10">
        <v>20079</v>
      </c>
      <c r="E277" s="10">
        <v>18721</v>
      </c>
    </row>
    <row r="278" spans="1:5" ht="14.25" customHeight="1" x14ac:dyDescent="0.25">
      <c r="A278" s="40">
        <v>43968</v>
      </c>
      <c r="B278" s="10" t="s">
        <v>24</v>
      </c>
      <c r="C278" s="10">
        <v>129</v>
      </c>
      <c r="D278" s="10">
        <v>15744</v>
      </c>
      <c r="E278" s="10">
        <v>14685</v>
      </c>
    </row>
    <row r="279" spans="1:5" ht="14.25" customHeight="1" x14ac:dyDescent="0.25">
      <c r="A279" s="40">
        <v>43968</v>
      </c>
      <c r="B279" s="10" t="s">
        <v>22</v>
      </c>
      <c r="C279" s="10">
        <v>10</v>
      </c>
      <c r="D279" s="10">
        <v>591</v>
      </c>
      <c r="E279" s="10">
        <v>513</v>
      </c>
    </row>
    <row r="280" spans="1:5" ht="14.25" customHeight="1" x14ac:dyDescent="0.25">
      <c r="A280" s="40">
        <v>43969</v>
      </c>
      <c r="B280" s="10" t="s">
        <v>26</v>
      </c>
      <c r="C280" s="10">
        <v>36</v>
      </c>
      <c r="D280" s="10">
        <v>4885</v>
      </c>
      <c r="E280" s="10">
        <v>4502</v>
      </c>
    </row>
    <row r="281" spans="1:5" ht="14.25" customHeight="1" x14ac:dyDescent="0.25">
      <c r="A281" s="40">
        <v>43969</v>
      </c>
      <c r="B281" s="10" t="s">
        <v>21</v>
      </c>
      <c r="C281" s="10">
        <v>31</v>
      </c>
      <c r="D281" s="10">
        <v>5165</v>
      </c>
      <c r="E281" s="10">
        <v>4813</v>
      </c>
    </row>
    <row r="282" spans="1:5" ht="14.25" customHeight="1" x14ac:dyDescent="0.25">
      <c r="A282" s="40">
        <v>43969</v>
      </c>
      <c r="B282" s="10" t="s">
        <v>27</v>
      </c>
      <c r="C282" s="10">
        <v>21</v>
      </c>
      <c r="D282" s="10">
        <v>2136</v>
      </c>
      <c r="E282" s="10">
        <v>1947</v>
      </c>
    </row>
    <row r="283" spans="1:5" ht="14.25" customHeight="1" x14ac:dyDescent="0.25">
      <c r="A283" s="40">
        <v>43969</v>
      </c>
      <c r="B283" s="10" t="s">
        <v>20</v>
      </c>
      <c r="C283" s="10">
        <v>21</v>
      </c>
      <c r="D283" s="10">
        <v>1834</v>
      </c>
      <c r="E283" s="10">
        <v>1660</v>
      </c>
    </row>
    <row r="284" spans="1:5" ht="14.25" customHeight="1" x14ac:dyDescent="0.25">
      <c r="A284" s="40">
        <v>43969</v>
      </c>
      <c r="B284" s="10" t="s">
        <v>30</v>
      </c>
      <c r="C284" s="10">
        <v>19</v>
      </c>
      <c r="D284" s="10">
        <v>1741</v>
      </c>
      <c r="E284" s="10">
        <v>1597</v>
      </c>
    </row>
    <row r="285" spans="1:5" ht="14.25" customHeight="1" x14ac:dyDescent="0.25">
      <c r="A285" s="40">
        <v>43969</v>
      </c>
      <c r="B285" s="10" t="s">
        <v>32</v>
      </c>
      <c r="C285" s="10">
        <v>54</v>
      </c>
      <c r="D285" s="10">
        <v>12012</v>
      </c>
      <c r="E285" s="10">
        <v>11308</v>
      </c>
    </row>
    <row r="286" spans="1:5" ht="14.25" customHeight="1" x14ac:dyDescent="0.25">
      <c r="A286" s="40">
        <v>43969</v>
      </c>
      <c r="B286" s="10" t="s">
        <v>31</v>
      </c>
      <c r="C286" s="10">
        <v>60</v>
      </c>
      <c r="D286" s="10">
        <v>12460</v>
      </c>
      <c r="E286" s="10">
        <v>11665</v>
      </c>
    </row>
    <row r="287" spans="1:5" ht="14.25" customHeight="1" x14ac:dyDescent="0.25">
      <c r="A287" s="40">
        <v>43969</v>
      </c>
      <c r="B287" s="10" t="s">
        <v>23</v>
      </c>
      <c r="C287" s="10">
        <v>19</v>
      </c>
      <c r="D287" s="10">
        <v>1858</v>
      </c>
      <c r="E287" s="10">
        <v>1648</v>
      </c>
    </row>
    <row r="288" spans="1:5" ht="14.25" customHeight="1" x14ac:dyDescent="0.25">
      <c r="A288" s="40">
        <v>43969</v>
      </c>
      <c r="B288" s="10" t="s">
        <v>33</v>
      </c>
      <c r="C288" s="10">
        <v>16</v>
      </c>
      <c r="D288" s="10">
        <v>864</v>
      </c>
      <c r="E288" s="10">
        <v>765</v>
      </c>
    </row>
    <row r="289" spans="1:5" ht="14.25" customHeight="1" x14ac:dyDescent="0.25">
      <c r="A289" s="40">
        <v>43969</v>
      </c>
      <c r="B289" s="10" t="s">
        <v>28</v>
      </c>
      <c r="C289" s="10">
        <v>16</v>
      </c>
      <c r="D289" s="10">
        <v>925</v>
      </c>
      <c r="E289" s="10">
        <v>816</v>
      </c>
    </row>
    <row r="290" spans="1:5" ht="14.25" customHeight="1" x14ac:dyDescent="0.25">
      <c r="A290" s="40">
        <v>43969</v>
      </c>
      <c r="B290" s="10" t="s">
        <v>29</v>
      </c>
      <c r="C290" s="10">
        <v>15</v>
      </c>
      <c r="D290" s="10">
        <v>729</v>
      </c>
      <c r="E290" s="10">
        <v>636</v>
      </c>
    </row>
    <row r="291" spans="1:5" ht="14.25" customHeight="1" x14ac:dyDescent="0.25">
      <c r="A291" s="40">
        <v>43969</v>
      </c>
      <c r="B291" s="10" t="s">
        <v>25</v>
      </c>
      <c r="C291" s="10">
        <v>125</v>
      </c>
      <c r="D291" s="10">
        <v>20449</v>
      </c>
      <c r="E291" s="10">
        <v>19060</v>
      </c>
    </row>
    <row r="292" spans="1:5" ht="14.25" customHeight="1" x14ac:dyDescent="0.25">
      <c r="A292" s="40">
        <v>43969</v>
      </c>
      <c r="B292" s="10" t="s">
        <v>24</v>
      </c>
      <c r="C292" s="10">
        <v>129</v>
      </c>
      <c r="D292" s="10">
        <v>16110</v>
      </c>
      <c r="E292" s="10">
        <v>14992</v>
      </c>
    </row>
    <row r="293" spans="1:5" ht="14.25" customHeight="1" x14ac:dyDescent="0.25">
      <c r="A293" s="40">
        <v>43969</v>
      </c>
      <c r="B293" s="10" t="s">
        <v>22</v>
      </c>
      <c r="C293" s="10">
        <v>10</v>
      </c>
      <c r="D293" s="10">
        <v>645</v>
      </c>
      <c r="E293" s="10">
        <v>565</v>
      </c>
    </row>
    <row r="294" spans="1:5" ht="14.25" customHeight="1" x14ac:dyDescent="0.25">
      <c r="A294" s="40">
        <v>43970</v>
      </c>
      <c r="B294" s="10" t="s">
        <v>26</v>
      </c>
      <c r="C294" s="10">
        <v>36</v>
      </c>
      <c r="D294" s="10">
        <v>5094</v>
      </c>
      <c r="E294" s="10">
        <v>4716</v>
      </c>
    </row>
    <row r="295" spans="1:5" ht="14.25" customHeight="1" x14ac:dyDescent="0.25">
      <c r="A295" s="40">
        <v>43970</v>
      </c>
      <c r="B295" s="10" t="s">
        <v>21</v>
      </c>
      <c r="C295" s="10">
        <v>31</v>
      </c>
      <c r="D295" s="10">
        <v>5389</v>
      </c>
      <c r="E295" s="10">
        <v>5024</v>
      </c>
    </row>
    <row r="296" spans="1:5" ht="14.25" customHeight="1" x14ac:dyDescent="0.25">
      <c r="A296" s="40">
        <v>43970</v>
      </c>
      <c r="B296" s="10" t="s">
        <v>27</v>
      </c>
      <c r="C296" s="10">
        <v>21</v>
      </c>
      <c r="D296" s="10">
        <v>2245</v>
      </c>
      <c r="E296" s="10">
        <v>2053</v>
      </c>
    </row>
    <row r="297" spans="1:5" ht="14.25" customHeight="1" x14ac:dyDescent="0.25">
      <c r="A297" s="40">
        <v>43970</v>
      </c>
      <c r="B297" s="10" t="s">
        <v>20</v>
      </c>
      <c r="C297" s="10">
        <v>21</v>
      </c>
      <c r="D297" s="10">
        <v>1860</v>
      </c>
      <c r="E297" s="10">
        <v>1704</v>
      </c>
    </row>
    <row r="298" spans="1:5" ht="14.25" customHeight="1" x14ac:dyDescent="0.25">
      <c r="A298" s="40">
        <v>43970</v>
      </c>
      <c r="B298" s="10" t="s">
        <v>30</v>
      </c>
      <c r="C298" s="10">
        <v>19</v>
      </c>
      <c r="D298" s="10">
        <v>1831</v>
      </c>
      <c r="E298" s="10">
        <v>1667</v>
      </c>
    </row>
    <row r="299" spans="1:5" ht="14.25" customHeight="1" x14ac:dyDescent="0.25">
      <c r="A299" s="40">
        <v>43970</v>
      </c>
      <c r="B299" s="10" t="s">
        <v>32</v>
      </c>
      <c r="C299" s="10">
        <v>54</v>
      </c>
      <c r="D299" s="10">
        <v>13070</v>
      </c>
      <c r="E299" s="10">
        <v>12244</v>
      </c>
    </row>
    <row r="300" spans="1:5" ht="14.25" customHeight="1" x14ac:dyDescent="0.25">
      <c r="A300" s="40">
        <v>43970</v>
      </c>
      <c r="B300" s="10" t="s">
        <v>31</v>
      </c>
      <c r="C300" s="10">
        <v>60</v>
      </c>
      <c r="D300" s="10">
        <v>13867</v>
      </c>
      <c r="E300" s="10">
        <v>12987</v>
      </c>
    </row>
    <row r="301" spans="1:5" ht="14.25" customHeight="1" x14ac:dyDescent="0.25">
      <c r="A301" s="40">
        <v>43970</v>
      </c>
      <c r="B301" s="10" t="s">
        <v>23</v>
      </c>
      <c r="C301" s="10">
        <v>19</v>
      </c>
      <c r="D301" s="10">
        <v>1999</v>
      </c>
      <c r="E301" s="10">
        <v>1799</v>
      </c>
    </row>
    <row r="302" spans="1:5" ht="14.25" customHeight="1" x14ac:dyDescent="0.25">
      <c r="A302" s="40">
        <v>43970</v>
      </c>
      <c r="B302" s="10" t="s">
        <v>33</v>
      </c>
      <c r="C302" s="10">
        <v>17</v>
      </c>
      <c r="D302" s="10">
        <v>857</v>
      </c>
      <c r="E302" s="10">
        <v>757</v>
      </c>
    </row>
    <row r="303" spans="1:5" ht="14.25" customHeight="1" x14ac:dyDescent="0.25">
      <c r="A303" s="40">
        <v>43970</v>
      </c>
      <c r="B303" s="10" t="s">
        <v>28</v>
      </c>
      <c r="C303" s="10">
        <v>16</v>
      </c>
      <c r="D303" s="10">
        <v>1012</v>
      </c>
      <c r="E303" s="10">
        <v>900</v>
      </c>
    </row>
    <row r="304" spans="1:5" ht="14.25" customHeight="1" x14ac:dyDescent="0.25">
      <c r="A304" s="40">
        <v>43970</v>
      </c>
      <c r="B304" s="10" t="s">
        <v>29</v>
      </c>
      <c r="C304" s="10">
        <v>15</v>
      </c>
      <c r="D304" s="10">
        <v>930</v>
      </c>
      <c r="E304" s="10">
        <v>827</v>
      </c>
    </row>
    <row r="305" spans="1:5" ht="14.25" customHeight="1" x14ac:dyDescent="0.25">
      <c r="A305" s="40">
        <v>43970</v>
      </c>
      <c r="B305" s="10" t="s">
        <v>25</v>
      </c>
      <c r="C305" s="10">
        <v>125</v>
      </c>
      <c r="D305" s="10">
        <v>20771</v>
      </c>
      <c r="E305" s="10">
        <v>19338</v>
      </c>
    </row>
    <row r="306" spans="1:5" ht="14.25" customHeight="1" x14ac:dyDescent="0.25">
      <c r="A306" s="40">
        <v>43970</v>
      </c>
      <c r="B306" s="10" t="s">
        <v>24</v>
      </c>
      <c r="C306" s="10">
        <v>129</v>
      </c>
      <c r="D306" s="10">
        <v>16191</v>
      </c>
      <c r="E306" s="10">
        <v>15102</v>
      </c>
    </row>
    <row r="307" spans="1:5" ht="14.25" customHeight="1" x14ac:dyDescent="0.25">
      <c r="A307" s="40">
        <v>43970</v>
      </c>
      <c r="B307" s="10" t="s">
        <v>22</v>
      </c>
      <c r="C307" s="10">
        <v>10</v>
      </c>
      <c r="D307" s="10">
        <v>649</v>
      </c>
      <c r="E307" s="10">
        <v>568</v>
      </c>
    </row>
    <row r="308" spans="1:5" ht="14.25" customHeight="1" x14ac:dyDescent="0.25">
      <c r="A308" s="40">
        <v>43971</v>
      </c>
      <c r="B308" s="10" t="s">
        <v>26</v>
      </c>
      <c r="C308" s="10">
        <v>36</v>
      </c>
      <c r="D308" s="10">
        <v>5914</v>
      </c>
      <c r="E308" s="10">
        <v>5384</v>
      </c>
    </row>
    <row r="309" spans="1:5" ht="14.25" customHeight="1" x14ac:dyDescent="0.25">
      <c r="A309" s="40">
        <v>43971</v>
      </c>
      <c r="B309" s="10" t="s">
        <v>21</v>
      </c>
      <c r="C309" s="10">
        <v>31</v>
      </c>
      <c r="D309" s="10">
        <v>5698</v>
      </c>
      <c r="E309" s="10">
        <v>5258</v>
      </c>
    </row>
    <row r="310" spans="1:5" ht="14.25" customHeight="1" x14ac:dyDescent="0.25">
      <c r="A310" s="40">
        <v>43971</v>
      </c>
      <c r="B310" s="10" t="s">
        <v>27</v>
      </c>
      <c r="C310" s="10">
        <v>21</v>
      </c>
      <c r="D310" s="10">
        <v>2410</v>
      </c>
      <c r="E310" s="10">
        <v>2202</v>
      </c>
    </row>
    <row r="311" spans="1:5" ht="14.25" customHeight="1" x14ac:dyDescent="0.25">
      <c r="A311" s="40">
        <v>43971</v>
      </c>
      <c r="B311" s="10" t="s">
        <v>20</v>
      </c>
      <c r="C311" s="10">
        <v>21</v>
      </c>
      <c r="D311" s="10">
        <v>1921</v>
      </c>
      <c r="E311" s="10">
        <v>1767</v>
      </c>
    </row>
    <row r="312" spans="1:5" ht="14.25" customHeight="1" x14ac:dyDescent="0.25">
      <c r="A312" s="40">
        <v>43971</v>
      </c>
      <c r="B312" s="10" t="s">
        <v>30</v>
      </c>
      <c r="C312" s="10">
        <v>19</v>
      </c>
      <c r="D312" s="10">
        <v>1823</v>
      </c>
      <c r="E312" s="10">
        <v>1678</v>
      </c>
    </row>
    <row r="313" spans="1:5" ht="14.25" customHeight="1" x14ac:dyDescent="0.25">
      <c r="A313" s="40">
        <v>43971</v>
      </c>
      <c r="B313" s="10" t="s">
        <v>32</v>
      </c>
      <c r="C313" s="10">
        <v>54</v>
      </c>
      <c r="D313" s="10">
        <v>13298</v>
      </c>
      <c r="E313" s="10">
        <v>12428</v>
      </c>
    </row>
    <row r="314" spans="1:5" ht="14.25" customHeight="1" x14ac:dyDescent="0.25">
      <c r="A314" s="40">
        <v>43971</v>
      </c>
      <c r="B314" s="10" t="s">
        <v>31</v>
      </c>
      <c r="C314" s="10">
        <v>60</v>
      </c>
      <c r="D314" s="10">
        <v>13792</v>
      </c>
      <c r="E314" s="10">
        <v>12834</v>
      </c>
    </row>
    <row r="315" spans="1:5" ht="14.25" customHeight="1" x14ac:dyDescent="0.25">
      <c r="A315" s="40">
        <v>43971</v>
      </c>
      <c r="B315" s="10" t="s">
        <v>23</v>
      </c>
      <c r="C315" s="10">
        <v>19</v>
      </c>
      <c r="D315" s="10">
        <v>1889</v>
      </c>
      <c r="E315" s="10">
        <v>1690</v>
      </c>
    </row>
    <row r="316" spans="1:5" ht="14.25" customHeight="1" x14ac:dyDescent="0.25">
      <c r="A316" s="40">
        <v>43971</v>
      </c>
      <c r="B316" s="10" t="s">
        <v>33</v>
      </c>
      <c r="C316" s="10">
        <v>17</v>
      </c>
      <c r="D316" s="10">
        <v>890</v>
      </c>
      <c r="E316" s="10">
        <v>794</v>
      </c>
    </row>
    <row r="317" spans="1:5" ht="14.25" customHeight="1" x14ac:dyDescent="0.25">
      <c r="A317" s="40">
        <v>43971</v>
      </c>
      <c r="B317" s="10" t="s">
        <v>28</v>
      </c>
      <c r="C317" s="10">
        <v>16</v>
      </c>
      <c r="D317" s="10">
        <v>1050</v>
      </c>
      <c r="E317" s="10">
        <v>938</v>
      </c>
    </row>
    <row r="318" spans="1:5" ht="14.25" customHeight="1" x14ac:dyDescent="0.25">
      <c r="A318" s="40">
        <v>43971</v>
      </c>
      <c r="B318" s="10" t="s">
        <v>29</v>
      </c>
      <c r="C318" s="10">
        <v>15</v>
      </c>
      <c r="D318" s="10">
        <v>760</v>
      </c>
      <c r="E318" s="10">
        <v>664</v>
      </c>
    </row>
    <row r="319" spans="1:5" ht="14.25" customHeight="1" x14ac:dyDescent="0.25">
      <c r="A319" s="40">
        <v>43971</v>
      </c>
      <c r="B319" s="10" t="s">
        <v>25</v>
      </c>
      <c r="C319" s="10">
        <v>125</v>
      </c>
      <c r="D319" s="10">
        <v>21674</v>
      </c>
      <c r="E319" s="10">
        <v>20155</v>
      </c>
    </row>
    <row r="320" spans="1:5" ht="14.25" customHeight="1" x14ac:dyDescent="0.25">
      <c r="A320" s="40">
        <v>43971</v>
      </c>
      <c r="B320" s="10" t="s">
        <v>24</v>
      </c>
      <c r="C320" s="10">
        <v>129</v>
      </c>
      <c r="D320" s="10">
        <v>17095</v>
      </c>
      <c r="E320" s="10">
        <v>15919</v>
      </c>
    </row>
    <row r="321" spans="1:5" ht="14.25" customHeight="1" x14ac:dyDescent="0.25">
      <c r="A321" s="40">
        <v>43971</v>
      </c>
      <c r="B321" s="10" t="s">
        <v>22</v>
      </c>
      <c r="C321" s="10">
        <v>10</v>
      </c>
      <c r="D321" s="10">
        <v>745</v>
      </c>
      <c r="E321" s="10">
        <v>654</v>
      </c>
    </row>
    <row r="322" spans="1:5" ht="14.25" customHeight="1" x14ac:dyDescent="0.25">
      <c r="A322" s="40">
        <v>43972</v>
      </c>
      <c r="B322" s="10" t="s">
        <v>26</v>
      </c>
      <c r="C322" s="10">
        <v>36</v>
      </c>
      <c r="D322" s="10">
        <v>4816</v>
      </c>
      <c r="E322" s="10">
        <v>4452</v>
      </c>
    </row>
    <row r="323" spans="1:5" ht="14.25" customHeight="1" x14ac:dyDescent="0.25">
      <c r="A323" s="40">
        <v>43972</v>
      </c>
      <c r="B323" s="10" t="s">
        <v>21</v>
      </c>
      <c r="C323" s="10">
        <v>31</v>
      </c>
      <c r="D323" s="10">
        <v>5207</v>
      </c>
      <c r="E323" s="10">
        <v>4868</v>
      </c>
    </row>
    <row r="324" spans="1:5" ht="14.25" customHeight="1" x14ac:dyDescent="0.25">
      <c r="A324" s="40">
        <v>43972</v>
      </c>
      <c r="B324" s="10" t="s">
        <v>27</v>
      </c>
      <c r="C324" s="10">
        <v>21</v>
      </c>
      <c r="D324" s="10">
        <v>2335</v>
      </c>
      <c r="E324" s="10">
        <v>2126</v>
      </c>
    </row>
    <row r="325" spans="1:5" ht="14.25" customHeight="1" x14ac:dyDescent="0.25">
      <c r="A325" s="40">
        <v>43972</v>
      </c>
      <c r="B325" s="10" t="s">
        <v>20</v>
      </c>
      <c r="C325" s="10">
        <v>21</v>
      </c>
      <c r="D325" s="10">
        <v>1787</v>
      </c>
      <c r="E325" s="10">
        <v>1626</v>
      </c>
    </row>
    <row r="326" spans="1:5" ht="14.25" customHeight="1" x14ac:dyDescent="0.25">
      <c r="A326" s="40">
        <v>43972</v>
      </c>
      <c r="B326" s="10" t="s">
        <v>30</v>
      </c>
      <c r="C326" s="10">
        <v>19</v>
      </c>
      <c r="D326" s="10">
        <v>1650</v>
      </c>
      <c r="E326" s="10">
        <v>1505</v>
      </c>
    </row>
    <row r="327" spans="1:5" ht="14.25" customHeight="1" x14ac:dyDescent="0.25">
      <c r="A327" s="40">
        <v>43972</v>
      </c>
      <c r="B327" s="10" t="s">
        <v>32</v>
      </c>
      <c r="C327" s="10">
        <v>54</v>
      </c>
      <c r="D327" s="10">
        <v>13240</v>
      </c>
      <c r="E327" s="10">
        <v>12360</v>
      </c>
    </row>
    <row r="328" spans="1:5" ht="14.25" customHeight="1" x14ac:dyDescent="0.25">
      <c r="A328" s="40">
        <v>43972</v>
      </c>
      <c r="B328" s="10" t="s">
        <v>31</v>
      </c>
      <c r="C328" s="10">
        <v>60</v>
      </c>
      <c r="D328" s="10">
        <v>14005</v>
      </c>
      <c r="E328" s="10">
        <v>13002</v>
      </c>
    </row>
    <row r="329" spans="1:5" ht="14.25" customHeight="1" x14ac:dyDescent="0.25">
      <c r="A329" s="40">
        <v>43972</v>
      </c>
      <c r="B329" s="10" t="s">
        <v>23</v>
      </c>
      <c r="C329" s="10">
        <v>19</v>
      </c>
      <c r="D329" s="10">
        <v>1949</v>
      </c>
      <c r="E329" s="10">
        <v>1724</v>
      </c>
    </row>
    <row r="330" spans="1:5" ht="14.25" customHeight="1" x14ac:dyDescent="0.25">
      <c r="A330" s="40">
        <v>43972</v>
      </c>
      <c r="B330" s="10" t="s">
        <v>33</v>
      </c>
      <c r="C330" s="10">
        <v>18</v>
      </c>
      <c r="D330" s="10">
        <v>888</v>
      </c>
      <c r="E330" s="10">
        <v>786</v>
      </c>
    </row>
    <row r="331" spans="1:5" ht="14.25" customHeight="1" x14ac:dyDescent="0.25">
      <c r="A331" s="40">
        <v>43972</v>
      </c>
      <c r="B331" s="10" t="s">
        <v>28</v>
      </c>
      <c r="C331" s="10">
        <v>17</v>
      </c>
      <c r="D331" s="10">
        <v>1045</v>
      </c>
      <c r="E331" s="10">
        <v>930</v>
      </c>
    </row>
    <row r="332" spans="1:5" ht="14.25" customHeight="1" x14ac:dyDescent="0.25">
      <c r="A332" s="40">
        <v>43972</v>
      </c>
      <c r="B332" s="10" t="s">
        <v>29</v>
      </c>
      <c r="C332" s="10">
        <v>15</v>
      </c>
      <c r="D332" s="10">
        <v>749</v>
      </c>
      <c r="E332" s="10">
        <v>652</v>
      </c>
    </row>
    <row r="333" spans="1:5" ht="14.25" customHeight="1" x14ac:dyDescent="0.25">
      <c r="A333" s="40">
        <v>43972</v>
      </c>
      <c r="B333" s="10" t="s">
        <v>25</v>
      </c>
      <c r="C333" s="10">
        <v>125</v>
      </c>
      <c r="D333" s="10">
        <v>20911</v>
      </c>
      <c r="E333" s="10">
        <v>19358</v>
      </c>
    </row>
    <row r="334" spans="1:5" ht="14.25" customHeight="1" x14ac:dyDescent="0.25">
      <c r="A334" s="40">
        <v>43972</v>
      </c>
      <c r="B334" s="10" t="s">
        <v>24</v>
      </c>
      <c r="C334" s="10">
        <v>129</v>
      </c>
      <c r="D334" s="10">
        <v>16373</v>
      </c>
      <c r="E334" s="10">
        <v>15223</v>
      </c>
    </row>
    <row r="335" spans="1:5" ht="14.25" customHeight="1" x14ac:dyDescent="0.25">
      <c r="A335" s="40">
        <v>43972</v>
      </c>
      <c r="B335" s="10" t="s">
        <v>22</v>
      </c>
      <c r="C335" s="10">
        <v>10</v>
      </c>
      <c r="D335" s="10">
        <v>677</v>
      </c>
      <c r="E335" s="10">
        <v>591</v>
      </c>
    </row>
    <row r="336" spans="1:5" ht="14.25" customHeight="1" x14ac:dyDescent="0.25">
      <c r="A336" s="40">
        <v>43973</v>
      </c>
      <c r="B336" s="10" t="s">
        <v>26</v>
      </c>
      <c r="C336" s="10">
        <v>36</v>
      </c>
      <c r="D336" s="10">
        <v>4857</v>
      </c>
      <c r="E336" s="10">
        <v>4456</v>
      </c>
    </row>
    <row r="337" spans="1:5" ht="14.25" customHeight="1" x14ac:dyDescent="0.25">
      <c r="A337" s="40">
        <v>43973</v>
      </c>
      <c r="B337" s="10" t="s">
        <v>21</v>
      </c>
      <c r="C337" s="10">
        <v>31</v>
      </c>
      <c r="D337" s="10">
        <v>5965</v>
      </c>
      <c r="E337" s="10">
        <v>5533</v>
      </c>
    </row>
    <row r="338" spans="1:5" ht="14.25" customHeight="1" x14ac:dyDescent="0.25">
      <c r="A338" s="40">
        <v>43973</v>
      </c>
      <c r="B338" s="10" t="s">
        <v>27</v>
      </c>
      <c r="C338" s="10">
        <v>21</v>
      </c>
      <c r="D338" s="10">
        <v>2861</v>
      </c>
      <c r="E338" s="10">
        <v>2612</v>
      </c>
    </row>
    <row r="339" spans="1:5" ht="14.25" customHeight="1" x14ac:dyDescent="0.25">
      <c r="A339" s="40">
        <v>43973</v>
      </c>
      <c r="B339" s="10" t="s">
        <v>20</v>
      </c>
      <c r="C339" s="10">
        <v>21</v>
      </c>
      <c r="D339" s="10">
        <v>2046</v>
      </c>
      <c r="E339" s="10">
        <v>1853</v>
      </c>
    </row>
    <row r="340" spans="1:5" ht="14.25" customHeight="1" x14ac:dyDescent="0.25">
      <c r="A340" s="40">
        <v>43973</v>
      </c>
      <c r="B340" s="10" t="s">
        <v>30</v>
      </c>
      <c r="C340" s="10">
        <v>19</v>
      </c>
      <c r="D340" s="10">
        <v>1859</v>
      </c>
      <c r="E340" s="10">
        <v>1697</v>
      </c>
    </row>
    <row r="341" spans="1:5" ht="14.25" customHeight="1" x14ac:dyDescent="0.25">
      <c r="A341" s="40">
        <v>43973</v>
      </c>
      <c r="B341" s="10" t="s">
        <v>32</v>
      </c>
      <c r="C341" s="10">
        <v>54</v>
      </c>
      <c r="D341" s="10">
        <v>13014</v>
      </c>
      <c r="E341" s="10">
        <v>12095</v>
      </c>
    </row>
    <row r="342" spans="1:5" ht="14.25" customHeight="1" x14ac:dyDescent="0.25">
      <c r="A342" s="40">
        <v>43973</v>
      </c>
      <c r="B342" s="10" t="s">
        <v>31</v>
      </c>
      <c r="C342" s="10">
        <v>60</v>
      </c>
      <c r="D342" s="10">
        <v>14050</v>
      </c>
      <c r="E342" s="10">
        <v>13027</v>
      </c>
    </row>
    <row r="343" spans="1:5" ht="14.25" customHeight="1" x14ac:dyDescent="0.25">
      <c r="A343" s="40">
        <v>43973</v>
      </c>
      <c r="B343" s="10" t="s">
        <v>23</v>
      </c>
      <c r="C343" s="10">
        <v>20</v>
      </c>
      <c r="D343" s="10">
        <v>2306</v>
      </c>
      <c r="E343" s="10">
        <v>2054</v>
      </c>
    </row>
    <row r="344" spans="1:5" ht="14.25" customHeight="1" x14ac:dyDescent="0.25">
      <c r="A344" s="40">
        <v>43973</v>
      </c>
      <c r="B344" s="10" t="s">
        <v>33</v>
      </c>
      <c r="C344" s="10">
        <v>18</v>
      </c>
      <c r="D344" s="10">
        <v>985</v>
      </c>
      <c r="E344" s="10">
        <v>861</v>
      </c>
    </row>
    <row r="345" spans="1:5" ht="14.25" customHeight="1" x14ac:dyDescent="0.25">
      <c r="A345" s="40">
        <v>43973</v>
      </c>
      <c r="B345" s="10" t="s">
        <v>28</v>
      </c>
      <c r="C345" s="10">
        <v>17</v>
      </c>
      <c r="D345" s="10">
        <v>1268</v>
      </c>
      <c r="E345" s="10">
        <v>1129</v>
      </c>
    </row>
    <row r="346" spans="1:5" ht="14.25" customHeight="1" x14ac:dyDescent="0.25">
      <c r="A346" s="40">
        <v>43973</v>
      </c>
      <c r="B346" s="10" t="s">
        <v>29</v>
      </c>
      <c r="C346" s="10">
        <v>15</v>
      </c>
      <c r="D346" s="10">
        <v>903</v>
      </c>
      <c r="E346" s="10">
        <v>792</v>
      </c>
    </row>
    <row r="347" spans="1:5" ht="14.25" customHeight="1" x14ac:dyDescent="0.25">
      <c r="A347" s="40">
        <v>43973</v>
      </c>
      <c r="B347" s="10" t="s">
        <v>25</v>
      </c>
      <c r="C347" s="10">
        <v>125</v>
      </c>
      <c r="D347" s="10">
        <v>21427</v>
      </c>
      <c r="E347" s="10">
        <v>19799</v>
      </c>
    </row>
    <row r="348" spans="1:5" ht="14.25" customHeight="1" x14ac:dyDescent="0.25">
      <c r="A348" s="40">
        <v>43973</v>
      </c>
      <c r="B348" s="10" t="s">
        <v>24</v>
      </c>
      <c r="C348" s="10">
        <v>129</v>
      </c>
      <c r="D348" s="10">
        <v>17088</v>
      </c>
      <c r="E348" s="10">
        <v>15804</v>
      </c>
    </row>
    <row r="349" spans="1:5" ht="14.25" customHeight="1" x14ac:dyDescent="0.25">
      <c r="A349" s="40">
        <v>43973</v>
      </c>
      <c r="B349" s="10" t="s">
        <v>22</v>
      </c>
      <c r="C349" s="10">
        <v>10</v>
      </c>
      <c r="D349" s="10">
        <v>965</v>
      </c>
      <c r="E349" s="10">
        <v>861</v>
      </c>
    </row>
    <row r="350" spans="1:5" ht="14.25" customHeight="1" x14ac:dyDescent="0.25">
      <c r="A350" s="40">
        <v>43974</v>
      </c>
      <c r="B350" s="10" t="s">
        <v>26</v>
      </c>
      <c r="C350" s="10">
        <v>36</v>
      </c>
      <c r="D350" s="10">
        <v>5651</v>
      </c>
      <c r="E350" s="10">
        <v>5212</v>
      </c>
    </row>
    <row r="351" spans="1:5" ht="14.25" customHeight="1" x14ac:dyDescent="0.25">
      <c r="A351" s="40">
        <v>43974</v>
      </c>
      <c r="B351" s="10" t="s">
        <v>21</v>
      </c>
      <c r="C351" s="10">
        <v>31</v>
      </c>
      <c r="D351" s="10">
        <v>6276</v>
      </c>
      <c r="E351" s="10">
        <v>5801</v>
      </c>
    </row>
    <row r="352" spans="1:5" ht="14.25" customHeight="1" x14ac:dyDescent="0.25">
      <c r="A352" s="40">
        <v>43974</v>
      </c>
      <c r="B352" s="10" t="s">
        <v>27</v>
      </c>
      <c r="C352" s="10">
        <v>21</v>
      </c>
      <c r="D352" s="10">
        <v>2460</v>
      </c>
      <c r="E352" s="10">
        <v>2226</v>
      </c>
    </row>
    <row r="353" spans="1:5" ht="14.25" customHeight="1" x14ac:dyDescent="0.25">
      <c r="A353" s="40">
        <v>43974</v>
      </c>
      <c r="B353" s="10" t="s">
        <v>20</v>
      </c>
      <c r="C353" s="10">
        <v>21</v>
      </c>
      <c r="D353" s="10">
        <v>2340</v>
      </c>
      <c r="E353" s="10">
        <v>2146</v>
      </c>
    </row>
    <row r="354" spans="1:5" ht="14.25" customHeight="1" x14ac:dyDescent="0.25">
      <c r="A354" s="40">
        <v>43974</v>
      </c>
      <c r="B354" s="10" t="s">
        <v>30</v>
      </c>
      <c r="C354" s="10">
        <v>19</v>
      </c>
      <c r="D354" s="10">
        <v>2195</v>
      </c>
      <c r="E354" s="10">
        <v>1999</v>
      </c>
    </row>
    <row r="355" spans="1:5" ht="14.25" customHeight="1" x14ac:dyDescent="0.25">
      <c r="A355" s="40">
        <v>43974</v>
      </c>
      <c r="B355" s="10" t="s">
        <v>32</v>
      </c>
      <c r="C355" s="10">
        <v>54</v>
      </c>
      <c r="D355" s="10">
        <v>16221</v>
      </c>
      <c r="E355" s="10">
        <v>15065</v>
      </c>
    </row>
    <row r="356" spans="1:5" ht="14.25" customHeight="1" x14ac:dyDescent="0.25">
      <c r="A356" s="40">
        <v>43974</v>
      </c>
      <c r="B356" s="10" t="s">
        <v>31</v>
      </c>
      <c r="C356" s="10">
        <v>60</v>
      </c>
      <c r="D356" s="10">
        <v>17295</v>
      </c>
      <c r="E356" s="10">
        <v>16010</v>
      </c>
    </row>
    <row r="357" spans="1:5" ht="14.25" customHeight="1" x14ac:dyDescent="0.25">
      <c r="A357" s="40">
        <v>43974</v>
      </c>
      <c r="B357" s="10" t="s">
        <v>23</v>
      </c>
      <c r="C357" s="10">
        <v>20</v>
      </c>
      <c r="D357" s="10">
        <v>2266</v>
      </c>
      <c r="E357" s="10">
        <v>1993</v>
      </c>
    </row>
    <row r="358" spans="1:5" ht="14.25" customHeight="1" x14ac:dyDescent="0.25">
      <c r="A358" s="40">
        <v>43974</v>
      </c>
      <c r="B358" s="10" t="s">
        <v>33</v>
      </c>
      <c r="C358" s="10">
        <v>18</v>
      </c>
      <c r="D358" s="10">
        <v>1031</v>
      </c>
      <c r="E358" s="10">
        <v>918</v>
      </c>
    </row>
    <row r="359" spans="1:5" ht="14.25" customHeight="1" x14ac:dyDescent="0.25">
      <c r="A359" s="40">
        <v>43974</v>
      </c>
      <c r="B359" s="10" t="s">
        <v>28</v>
      </c>
      <c r="C359" s="10">
        <v>17</v>
      </c>
      <c r="D359" s="10">
        <v>1294</v>
      </c>
      <c r="E359" s="10">
        <v>1155</v>
      </c>
    </row>
    <row r="360" spans="1:5" ht="14.25" customHeight="1" x14ac:dyDescent="0.25">
      <c r="A360" s="40">
        <v>43974</v>
      </c>
      <c r="B360" s="10" t="s">
        <v>29</v>
      </c>
      <c r="C360" s="10">
        <v>15</v>
      </c>
      <c r="D360" s="10">
        <v>840</v>
      </c>
      <c r="E360" s="10">
        <v>725</v>
      </c>
    </row>
    <row r="361" spans="1:5" ht="14.25" customHeight="1" x14ac:dyDescent="0.25">
      <c r="A361" s="40">
        <v>43974</v>
      </c>
      <c r="B361" s="10" t="s">
        <v>25</v>
      </c>
      <c r="C361" s="10">
        <v>125</v>
      </c>
      <c r="D361" s="10">
        <v>24574</v>
      </c>
      <c r="E361" s="10">
        <v>22609</v>
      </c>
    </row>
    <row r="362" spans="1:5" ht="14.25" customHeight="1" x14ac:dyDescent="0.25">
      <c r="A362" s="40">
        <v>43974</v>
      </c>
      <c r="B362" s="10" t="s">
        <v>24</v>
      </c>
      <c r="C362" s="10">
        <v>129</v>
      </c>
      <c r="D362" s="10">
        <v>19856</v>
      </c>
      <c r="E362" s="10">
        <v>18325</v>
      </c>
    </row>
    <row r="363" spans="1:5" ht="14.25" customHeight="1" x14ac:dyDescent="0.25">
      <c r="A363" s="40">
        <v>43974</v>
      </c>
      <c r="B363" s="10" t="s">
        <v>22</v>
      </c>
      <c r="C363" s="10">
        <v>10</v>
      </c>
      <c r="D363" s="10">
        <v>828</v>
      </c>
      <c r="E363" s="10">
        <v>734</v>
      </c>
    </row>
    <row r="364" spans="1:5" ht="14.25" customHeight="1" x14ac:dyDescent="0.25">
      <c r="A364" s="40">
        <v>43975</v>
      </c>
      <c r="B364" s="10" t="s">
        <v>26</v>
      </c>
      <c r="C364" s="10">
        <v>36</v>
      </c>
      <c r="D364" s="10">
        <v>4915</v>
      </c>
      <c r="E364" s="10">
        <v>4562</v>
      </c>
    </row>
    <row r="365" spans="1:5" ht="14.25" customHeight="1" x14ac:dyDescent="0.25">
      <c r="A365" s="40">
        <v>43975</v>
      </c>
      <c r="B365" s="10" t="s">
        <v>21</v>
      </c>
      <c r="C365" s="10">
        <v>31</v>
      </c>
      <c r="D365" s="10">
        <v>5035</v>
      </c>
      <c r="E365" s="10">
        <v>4683</v>
      </c>
    </row>
    <row r="366" spans="1:5" ht="14.25" customHeight="1" x14ac:dyDescent="0.25">
      <c r="A366" s="40">
        <v>43975</v>
      </c>
      <c r="B366" s="10" t="s">
        <v>27</v>
      </c>
      <c r="C366" s="10">
        <v>21</v>
      </c>
      <c r="D366" s="10">
        <v>2254</v>
      </c>
      <c r="E366" s="10">
        <v>2061</v>
      </c>
    </row>
    <row r="367" spans="1:5" ht="14.25" customHeight="1" x14ac:dyDescent="0.25">
      <c r="A367" s="40">
        <v>43975</v>
      </c>
      <c r="B367" s="10" t="s">
        <v>20</v>
      </c>
      <c r="C367" s="10">
        <v>20</v>
      </c>
      <c r="D367" s="10">
        <v>1999</v>
      </c>
      <c r="E367" s="10">
        <v>1829</v>
      </c>
    </row>
    <row r="368" spans="1:5" ht="14.25" customHeight="1" x14ac:dyDescent="0.25">
      <c r="A368" s="40">
        <v>43975</v>
      </c>
      <c r="B368" s="10" t="s">
        <v>30</v>
      </c>
      <c r="C368" s="10">
        <v>19</v>
      </c>
      <c r="D368" s="10">
        <v>1868</v>
      </c>
      <c r="E368" s="10">
        <v>1706</v>
      </c>
    </row>
    <row r="369" spans="1:5" ht="14.25" customHeight="1" x14ac:dyDescent="0.25">
      <c r="A369" s="40">
        <v>43975</v>
      </c>
      <c r="B369" s="10" t="s">
        <v>32</v>
      </c>
      <c r="C369" s="10">
        <v>54</v>
      </c>
      <c r="D369" s="10">
        <v>12211</v>
      </c>
      <c r="E369" s="10">
        <v>11427</v>
      </c>
    </row>
    <row r="370" spans="1:5" ht="14.25" customHeight="1" x14ac:dyDescent="0.25">
      <c r="A370" s="40">
        <v>43975</v>
      </c>
      <c r="B370" s="10" t="s">
        <v>31</v>
      </c>
      <c r="C370" s="10">
        <v>60</v>
      </c>
      <c r="D370" s="10">
        <v>12822</v>
      </c>
      <c r="E370" s="10">
        <v>11916</v>
      </c>
    </row>
    <row r="371" spans="1:5" ht="14.25" customHeight="1" x14ac:dyDescent="0.25">
      <c r="A371" s="40">
        <v>43975</v>
      </c>
      <c r="B371" s="10" t="s">
        <v>23</v>
      </c>
      <c r="C371" s="10">
        <v>20</v>
      </c>
      <c r="D371" s="10">
        <v>2015</v>
      </c>
      <c r="E371" s="10">
        <v>1803</v>
      </c>
    </row>
    <row r="372" spans="1:5" ht="14.25" customHeight="1" x14ac:dyDescent="0.25">
      <c r="A372" s="40">
        <v>43975</v>
      </c>
      <c r="B372" s="10" t="s">
        <v>33</v>
      </c>
      <c r="C372" s="10">
        <v>18</v>
      </c>
      <c r="D372" s="10">
        <v>1006</v>
      </c>
      <c r="E372" s="10">
        <v>904</v>
      </c>
    </row>
    <row r="373" spans="1:5" ht="14.25" customHeight="1" x14ac:dyDescent="0.25">
      <c r="A373" s="40">
        <v>43975</v>
      </c>
      <c r="B373" s="10" t="s">
        <v>28</v>
      </c>
      <c r="C373" s="10">
        <v>17</v>
      </c>
      <c r="D373" s="10">
        <v>1128</v>
      </c>
      <c r="E373" s="10">
        <v>1001</v>
      </c>
    </row>
    <row r="374" spans="1:5" ht="14.25" customHeight="1" x14ac:dyDescent="0.25">
      <c r="A374" s="40">
        <v>43975</v>
      </c>
      <c r="B374" s="10" t="s">
        <v>29</v>
      </c>
      <c r="C374" s="10">
        <v>15</v>
      </c>
      <c r="D374" s="10">
        <v>779</v>
      </c>
      <c r="E374" s="10">
        <v>673</v>
      </c>
    </row>
    <row r="375" spans="1:5" ht="14.25" customHeight="1" x14ac:dyDescent="0.25">
      <c r="A375" s="40">
        <v>43975</v>
      </c>
      <c r="B375" s="10" t="s">
        <v>25</v>
      </c>
      <c r="C375" s="10">
        <v>125</v>
      </c>
      <c r="D375" s="10">
        <v>21004</v>
      </c>
      <c r="E375" s="10">
        <v>19556</v>
      </c>
    </row>
    <row r="376" spans="1:5" ht="14.25" customHeight="1" x14ac:dyDescent="0.25">
      <c r="A376" s="40">
        <v>43975</v>
      </c>
      <c r="B376" s="10" t="s">
        <v>24</v>
      </c>
      <c r="C376" s="10">
        <v>129</v>
      </c>
      <c r="D376" s="10">
        <v>16432</v>
      </c>
      <c r="E376" s="10">
        <v>15345</v>
      </c>
    </row>
    <row r="377" spans="1:5" ht="14.25" customHeight="1" x14ac:dyDescent="0.25">
      <c r="A377" s="40">
        <v>43975</v>
      </c>
      <c r="B377" s="10" t="s">
        <v>22</v>
      </c>
      <c r="C377" s="10">
        <v>10</v>
      </c>
      <c r="D377" s="10">
        <v>639</v>
      </c>
      <c r="E377" s="10">
        <v>557</v>
      </c>
    </row>
    <row r="378" spans="1:5" ht="14.25" customHeight="1" x14ac:dyDescent="0.25">
      <c r="A378" s="40">
        <v>43976</v>
      </c>
      <c r="B378" s="10" t="s">
        <v>26</v>
      </c>
      <c r="C378" s="10">
        <v>36</v>
      </c>
      <c r="D378" s="10">
        <v>4641</v>
      </c>
      <c r="E378" s="10">
        <v>4274</v>
      </c>
    </row>
    <row r="379" spans="1:5" ht="14.25" customHeight="1" x14ac:dyDescent="0.25">
      <c r="A379" s="40">
        <v>43976</v>
      </c>
      <c r="B379" s="10" t="s">
        <v>21</v>
      </c>
      <c r="C379" s="10">
        <v>31</v>
      </c>
      <c r="D379" s="10">
        <v>5210</v>
      </c>
      <c r="E379" s="10">
        <v>4841</v>
      </c>
    </row>
    <row r="380" spans="1:5" ht="14.25" customHeight="1" x14ac:dyDescent="0.25">
      <c r="A380" s="40">
        <v>43976</v>
      </c>
      <c r="B380" s="10" t="s">
        <v>27</v>
      </c>
      <c r="C380" s="10">
        <v>21</v>
      </c>
      <c r="D380" s="10">
        <v>2330</v>
      </c>
      <c r="E380" s="10">
        <v>2142</v>
      </c>
    </row>
    <row r="381" spans="1:5" ht="14.25" customHeight="1" x14ac:dyDescent="0.25">
      <c r="A381" s="40">
        <v>43976</v>
      </c>
      <c r="B381" s="10" t="s">
        <v>20</v>
      </c>
      <c r="C381" s="10">
        <v>20</v>
      </c>
      <c r="D381" s="10">
        <v>2087</v>
      </c>
      <c r="E381" s="10">
        <v>1914</v>
      </c>
    </row>
    <row r="382" spans="1:5" ht="14.25" customHeight="1" x14ac:dyDescent="0.25">
      <c r="A382" s="40">
        <v>43976</v>
      </c>
      <c r="B382" s="10" t="s">
        <v>30</v>
      </c>
      <c r="C382" s="10">
        <v>20</v>
      </c>
      <c r="D382" s="10">
        <v>1899</v>
      </c>
      <c r="E382" s="10">
        <v>1738</v>
      </c>
    </row>
    <row r="383" spans="1:5" ht="14.25" customHeight="1" x14ac:dyDescent="0.25">
      <c r="A383" s="40">
        <v>43976</v>
      </c>
      <c r="B383" s="10" t="s">
        <v>32</v>
      </c>
      <c r="C383" s="10">
        <v>54</v>
      </c>
      <c r="D383" s="10">
        <v>12336</v>
      </c>
      <c r="E383" s="10">
        <v>11519</v>
      </c>
    </row>
    <row r="384" spans="1:5" ht="14.25" customHeight="1" x14ac:dyDescent="0.25">
      <c r="A384" s="40">
        <v>43976</v>
      </c>
      <c r="B384" s="10" t="s">
        <v>31</v>
      </c>
      <c r="C384" s="10">
        <v>59</v>
      </c>
      <c r="D384" s="10">
        <v>12983</v>
      </c>
      <c r="E384" s="10">
        <v>12056</v>
      </c>
    </row>
    <row r="385" spans="1:5" ht="14.25" customHeight="1" x14ac:dyDescent="0.25">
      <c r="A385" s="40">
        <v>43976</v>
      </c>
      <c r="B385" s="10" t="s">
        <v>23</v>
      </c>
      <c r="C385" s="10">
        <v>20</v>
      </c>
      <c r="D385" s="10">
        <v>2011</v>
      </c>
      <c r="E385" s="10">
        <v>1791</v>
      </c>
    </row>
    <row r="386" spans="1:5" ht="14.25" customHeight="1" x14ac:dyDescent="0.25">
      <c r="A386" s="40">
        <v>43976</v>
      </c>
      <c r="B386" s="10" t="s">
        <v>33</v>
      </c>
      <c r="C386" s="10">
        <v>18</v>
      </c>
      <c r="D386" s="10">
        <v>989</v>
      </c>
      <c r="E386" s="10">
        <v>887</v>
      </c>
    </row>
    <row r="387" spans="1:5" ht="14.25" customHeight="1" x14ac:dyDescent="0.25">
      <c r="A387" s="40">
        <v>43976</v>
      </c>
      <c r="B387" s="10" t="s">
        <v>28</v>
      </c>
      <c r="C387" s="10">
        <v>17</v>
      </c>
      <c r="D387" s="10">
        <v>1142</v>
      </c>
      <c r="E387" s="10">
        <v>1020</v>
      </c>
    </row>
    <row r="388" spans="1:5" ht="14.25" customHeight="1" x14ac:dyDescent="0.25">
      <c r="A388" s="40">
        <v>43976</v>
      </c>
      <c r="B388" s="10" t="s">
        <v>29</v>
      </c>
      <c r="C388" s="10">
        <v>15</v>
      </c>
      <c r="D388" s="10">
        <v>835</v>
      </c>
      <c r="E388" s="10">
        <v>736</v>
      </c>
    </row>
    <row r="389" spans="1:5" ht="14.25" customHeight="1" x14ac:dyDescent="0.25">
      <c r="A389" s="40">
        <v>43976</v>
      </c>
      <c r="B389" s="10" t="s">
        <v>25</v>
      </c>
      <c r="C389" s="10">
        <v>124</v>
      </c>
      <c r="D389" s="10">
        <v>20358</v>
      </c>
      <c r="E389" s="10">
        <v>18890</v>
      </c>
    </row>
    <row r="390" spans="1:5" ht="14.25" customHeight="1" x14ac:dyDescent="0.25">
      <c r="A390" s="40">
        <v>43976</v>
      </c>
      <c r="B390" s="10" t="s">
        <v>24</v>
      </c>
      <c r="C390" s="10">
        <v>129</v>
      </c>
      <c r="D390" s="10">
        <v>15822</v>
      </c>
      <c r="E390" s="10">
        <v>14753</v>
      </c>
    </row>
    <row r="391" spans="1:5" ht="14.25" customHeight="1" x14ac:dyDescent="0.25">
      <c r="A391" s="40">
        <v>43976</v>
      </c>
      <c r="B391" s="10" t="s">
        <v>22</v>
      </c>
      <c r="C391" s="10">
        <v>10</v>
      </c>
      <c r="D391" s="10">
        <v>739</v>
      </c>
      <c r="E391" s="10">
        <v>642</v>
      </c>
    </row>
    <row r="392" spans="1:5" ht="14.25" customHeight="1" x14ac:dyDescent="0.25">
      <c r="A392" s="40">
        <v>43977</v>
      </c>
      <c r="B392" s="10" t="s">
        <v>26</v>
      </c>
      <c r="C392" s="10">
        <v>36</v>
      </c>
      <c r="D392" s="10">
        <v>4770</v>
      </c>
      <c r="E392" s="10">
        <v>4424</v>
      </c>
    </row>
    <row r="393" spans="1:5" ht="14.25" customHeight="1" x14ac:dyDescent="0.25">
      <c r="A393" s="40">
        <v>43977</v>
      </c>
      <c r="B393" s="10" t="s">
        <v>21</v>
      </c>
      <c r="C393" s="10">
        <v>31</v>
      </c>
      <c r="D393" s="10">
        <v>5493</v>
      </c>
      <c r="E393" s="10">
        <v>5119</v>
      </c>
    </row>
    <row r="394" spans="1:5" ht="14.25" customHeight="1" x14ac:dyDescent="0.25">
      <c r="A394" s="40">
        <v>43977</v>
      </c>
      <c r="B394" s="10" t="s">
        <v>27</v>
      </c>
      <c r="C394" s="10">
        <v>21</v>
      </c>
      <c r="D394" s="10">
        <v>2418</v>
      </c>
      <c r="E394" s="10">
        <v>2215</v>
      </c>
    </row>
    <row r="395" spans="1:5" ht="14.25" customHeight="1" x14ac:dyDescent="0.25">
      <c r="A395" s="40">
        <v>43977</v>
      </c>
      <c r="B395" s="10" t="s">
        <v>20</v>
      </c>
      <c r="C395" s="10">
        <v>20</v>
      </c>
      <c r="D395" s="10">
        <v>2044</v>
      </c>
      <c r="E395" s="10">
        <v>1863</v>
      </c>
    </row>
    <row r="396" spans="1:5" ht="14.25" customHeight="1" x14ac:dyDescent="0.25">
      <c r="A396" s="40">
        <v>43977</v>
      </c>
      <c r="B396" s="10" t="s">
        <v>30</v>
      </c>
      <c r="C396" s="10">
        <v>20</v>
      </c>
      <c r="D396" s="10">
        <v>1814</v>
      </c>
      <c r="E396" s="10">
        <v>1655</v>
      </c>
    </row>
    <row r="397" spans="1:5" ht="14.25" customHeight="1" x14ac:dyDescent="0.25">
      <c r="A397" s="40">
        <v>43977</v>
      </c>
      <c r="B397" s="10" t="s">
        <v>32</v>
      </c>
      <c r="C397" s="10">
        <v>54</v>
      </c>
      <c r="D397" s="10">
        <v>14482</v>
      </c>
      <c r="E397" s="10">
        <v>13510</v>
      </c>
    </row>
    <row r="398" spans="1:5" ht="14.25" customHeight="1" x14ac:dyDescent="0.25">
      <c r="A398" s="40">
        <v>43977</v>
      </c>
      <c r="B398" s="10" t="s">
        <v>31</v>
      </c>
      <c r="C398" s="10">
        <v>59</v>
      </c>
      <c r="D398" s="10">
        <v>15369</v>
      </c>
      <c r="E398" s="10">
        <v>14299</v>
      </c>
    </row>
    <row r="399" spans="1:5" ht="14.25" customHeight="1" x14ac:dyDescent="0.25">
      <c r="A399" s="40">
        <v>43977</v>
      </c>
      <c r="B399" s="10" t="s">
        <v>23</v>
      </c>
      <c r="C399" s="10">
        <v>20</v>
      </c>
      <c r="D399" s="10">
        <v>2036</v>
      </c>
      <c r="E399" s="10">
        <v>1790</v>
      </c>
    </row>
    <row r="400" spans="1:5" ht="14.25" customHeight="1" x14ac:dyDescent="0.25">
      <c r="A400" s="40">
        <v>43977</v>
      </c>
      <c r="B400" s="10" t="s">
        <v>33</v>
      </c>
      <c r="C400" s="10">
        <v>18</v>
      </c>
      <c r="D400" s="10">
        <v>914</v>
      </c>
      <c r="E400" s="10">
        <v>804</v>
      </c>
    </row>
    <row r="401" spans="1:5" ht="14.25" customHeight="1" x14ac:dyDescent="0.25">
      <c r="A401" s="40">
        <v>43977</v>
      </c>
      <c r="B401" s="10" t="s">
        <v>28</v>
      </c>
      <c r="C401" s="10">
        <v>17</v>
      </c>
      <c r="D401" s="10">
        <v>1140</v>
      </c>
      <c r="E401" s="10">
        <v>1016</v>
      </c>
    </row>
    <row r="402" spans="1:5" ht="14.25" customHeight="1" x14ac:dyDescent="0.25">
      <c r="A402" s="40">
        <v>43977</v>
      </c>
      <c r="B402" s="10" t="s">
        <v>29</v>
      </c>
      <c r="C402" s="10">
        <v>15</v>
      </c>
      <c r="D402" s="10">
        <v>812</v>
      </c>
      <c r="E402" s="10">
        <v>711</v>
      </c>
    </row>
    <row r="403" spans="1:5" ht="14.25" customHeight="1" x14ac:dyDescent="0.25">
      <c r="A403" s="40">
        <v>43977</v>
      </c>
      <c r="B403" s="10" t="s">
        <v>25</v>
      </c>
      <c r="C403" s="10">
        <v>124</v>
      </c>
      <c r="D403" s="10">
        <v>21153</v>
      </c>
      <c r="E403" s="10">
        <v>19673</v>
      </c>
    </row>
    <row r="404" spans="1:5" ht="14.25" customHeight="1" x14ac:dyDescent="0.25">
      <c r="A404" s="40">
        <v>43977</v>
      </c>
      <c r="B404" s="10" t="s">
        <v>24</v>
      </c>
      <c r="C404" s="10">
        <v>129</v>
      </c>
      <c r="D404" s="10">
        <v>16459</v>
      </c>
      <c r="E404" s="10">
        <v>15355</v>
      </c>
    </row>
    <row r="405" spans="1:5" ht="14.25" customHeight="1" x14ac:dyDescent="0.25">
      <c r="A405" s="40">
        <v>43977</v>
      </c>
      <c r="B405" s="10" t="s">
        <v>22</v>
      </c>
      <c r="C405" s="10">
        <v>10</v>
      </c>
      <c r="D405" s="10">
        <v>692</v>
      </c>
      <c r="E405" s="10">
        <v>601</v>
      </c>
    </row>
    <row r="406" spans="1:5" ht="14.25" customHeight="1" x14ac:dyDescent="0.25">
      <c r="A406" s="40">
        <v>43977</v>
      </c>
      <c r="B406" s="10" t="s">
        <v>34</v>
      </c>
      <c r="C406" s="10">
        <v>7</v>
      </c>
      <c r="D406" s="10">
        <v>577</v>
      </c>
      <c r="E406" s="10">
        <v>389</v>
      </c>
    </row>
    <row r="407" spans="1:5" ht="14.25" customHeight="1" x14ac:dyDescent="0.25">
      <c r="A407" s="40">
        <v>43978</v>
      </c>
      <c r="B407" s="10" t="s">
        <v>26</v>
      </c>
      <c r="C407" s="10">
        <v>36</v>
      </c>
      <c r="D407" s="10">
        <v>4951</v>
      </c>
      <c r="E407" s="10">
        <v>4584</v>
      </c>
    </row>
    <row r="408" spans="1:5" ht="14.25" customHeight="1" x14ac:dyDescent="0.25">
      <c r="A408" s="40">
        <v>43978</v>
      </c>
      <c r="B408" s="10" t="s">
        <v>21</v>
      </c>
      <c r="C408" s="10">
        <v>31</v>
      </c>
      <c r="D408" s="10">
        <v>5330</v>
      </c>
      <c r="E408" s="10">
        <v>4977</v>
      </c>
    </row>
    <row r="409" spans="1:5" ht="14.25" customHeight="1" x14ac:dyDescent="0.25">
      <c r="A409" s="40">
        <v>43978</v>
      </c>
      <c r="B409" s="10" t="s">
        <v>27</v>
      </c>
      <c r="C409" s="10">
        <v>21</v>
      </c>
      <c r="D409" s="10">
        <v>2430</v>
      </c>
      <c r="E409" s="10">
        <v>2216</v>
      </c>
    </row>
    <row r="410" spans="1:5" ht="14.25" customHeight="1" x14ac:dyDescent="0.25">
      <c r="A410" s="40">
        <v>43978</v>
      </c>
      <c r="B410" s="10" t="s">
        <v>20</v>
      </c>
      <c r="C410" s="10">
        <v>20</v>
      </c>
      <c r="D410" s="10">
        <v>2079</v>
      </c>
      <c r="E410" s="10">
        <v>1893</v>
      </c>
    </row>
    <row r="411" spans="1:5" ht="14.25" customHeight="1" x14ac:dyDescent="0.25">
      <c r="A411" s="40">
        <v>43978</v>
      </c>
      <c r="B411" s="10" t="s">
        <v>30</v>
      </c>
      <c r="C411" s="10">
        <v>20</v>
      </c>
      <c r="D411" s="10">
        <v>1873</v>
      </c>
      <c r="E411" s="10">
        <v>1715</v>
      </c>
    </row>
    <row r="412" spans="1:5" ht="14.25" customHeight="1" x14ac:dyDescent="0.25">
      <c r="A412" s="40">
        <v>43978</v>
      </c>
      <c r="B412" s="10" t="s">
        <v>32</v>
      </c>
      <c r="C412" s="10">
        <v>54</v>
      </c>
      <c r="D412" s="10">
        <v>13091</v>
      </c>
      <c r="E412" s="10">
        <v>12216</v>
      </c>
    </row>
    <row r="413" spans="1:5" ht="14.25" customHeight="1" x14ac:dyDescent="0.25">
      <c r="A413" s="40">
        <v>43978</v>
      </c>
      <c r="B413" s="10" t="s">
        <v>31</v>
      </c>
      <c r="C413" s="10">
        <v>59</v>
      </c>
      <c r="D413" s="10">
        <v>13942</v>
      </c>
      <c r="E413" s="10">
        <v>12986</v>
      </c>
    </row>
    <row r="414" spans="1:5" ht="14.25" customHeight="1" x14ac:dyDescent="0.25">
      <c r="A414" s="40">
        <v>43978</v>
      </c>
      <c r="B414" s="10" t="s">
        <v>23</v>
      </c>
      <c r="C414" s="10">
        <v>20</v>
      </c>
      <c r="D414" s="10">
        <v>2079</v>
      </c>
      <c r="E414" s="10">
        <v>1856</v>
      </c>
    </row>
    <row r="415" spans="1:5" ht="14.25" customHeight="1" x14ac:dyDescent="0.25">
      <c r="A415" s="40">
        <v>43978</v>
      </c>
      <c r="B415" s="10" t="s">
        <v>33</v>
      </c>
      <c r="C415" s="10">
        <v>18</v>
      </c>
      <c r="D415" s="10">
        <v>962</v>
      </c>
      <c r="E415" s="10">
        <v>859</v>
      </c>
    </row>
    <row r="416" spans="1:5" ht="14.25" customHeight="1" x14ac:dyDescent="0.25">
      <c r="A416" s="40">
        <v>43978</v>
      </c>
      <c r="B416" s="10" t="s">
        <v>28</v>
      </c>
      <c r="C416" s="10">
        <v>17</v>
      </c>
      <c r="D416" s="10">
        <v>1203</v>
      </c>
      <c r="E416" s="10">
        <v>1077</v>
      </c>
    </row>
    <row r="417" spans="1:5" ht="14.25" customHeight="1" x14ac:dyDescent="0.25">
      <c r="A417" s="40">
        <v>43978</v>
      </c>
      <c r="B417" s="10" t="s">
        <v>29</v>
      </c>
      <c r="C417" s="10">
        <v>15</v>
      </c>
      <c r="D417" s="10">
        <v>809</v>
      </c>
      <c r="E417" s="10">
        <v>702</v>
      </c>
    </row>
    <row r="418" spans="1:5" ht="14.25" customHeight="1" x14ac:dyDescent="0.25">
      <c r="A418" s="40">
        <v>43978</v>
      </c>
      <c r="B418" s="10" t="s">
        <v>25</v>
      </c>
      <c r="C418" s="10">
        <v>124</v>
      </c>
      <c r="D418" s="10">
        <v>21384</v>
      </c>
      <c r="E418" s="10">
        <v>19897</v>
      </c>
    </row>
    <row r="419" spans="1:5" ht="14.25" customHeight="1" x14ac:dyDescent="0.25">
      <c r="A419" s="40">
        <v>43978</v>
      </c>
      <c r="B419" s="10" t="s">
        <v>24</v>
      </c>
      <c r="C419" s="10">
        <v>129</v>
      </c>
      <c r="D419" s="10">
        <v>17115</v>
      </c>
      <c r="E419" s="10">
        <v>15962</v>
      </c>
    </row>
    <row r="420" spans="1:5" ht="14.25" customHeight="1" x14ac:dyDescent="0.25">
      <c r="A420" s="40">
        <v>43978</v>
      </c>
      <c r="B420" s="10" t="s">
        <v>22</v>
      </c>
      <c r="C420" s="10">
        <v>10</v>
      </c>
      <c r="D420" s="10">
        <v>757</v>
      </c>
      <c r="E420" s="10">
        <v>660</v>
      </c>
    </row>
    <row r="421" spans="1:5" ht="14.25" customHeight="1" x14ac:dyDescent="0.25">
      <c r="A421" s="40">
        <v>43978</v>
      </c>
      <c r="B421" s="10" t="s">
        <v>34</v>
      </c>
      <c r="C421" s="10">
        <v>7</v>
      </c>
      <c r="D421" s="10">
        <v>409</v>
      </c>
      <c r="E421" s="10">
        <v>329</v>
      </c>
    </row>
    <row r="422" spans="1:5" ht="14.25" customHeight="1" x14ac:dyDescent="0.25">
      <c r="A422" s="40">
        <v>43979</v>
      </c>
      <c r="B422" s="10" t="s">
        <v>26</v>
      </c>
      <c r="C422" s="10">
        <v>37</v>
      </c>
      <c r="D422" s="10">
        <v>4840</v>
      </c>
      <c r="E422" s="10">
        <v>4475</v>
      </c>
    </row>
    <row r="423" spans="1:5" ht="14.25" customHeight="1" x14ac:dyDescent="0.25">
      <c r="A423" s="40">
        <v>43979</v>
      </c>
      <c r="B423" s="10" t="s">
        <v>21</v>
      </c>
      <c r="C423" s="10">
        <v>31</v>
      </c>
      <c r="D423" s="10">
        <v>5355</v>
      </c>
      <c r="E423" s="10">
        <v>4969</v>
      </c>
    </row>
    <row r="424" spans="1:5" ht="14.25" customHeight="1" x14ac:dyDescent="0.25">
      <c r="A424" s="40">
        <v>43979</v>
      </c>
      <c r="B424" s="10" t="s">
        <v>27</v>
      </c>
      <c r="C424" s="10">
        <v>22</v>
      </c>
      <c r="D424" s="10">
        <v>2454</v>
      </c>
      <c r="E424" s="10">
        <v>2239</v>
      </c>
    </row>
    <row r="425" spans="1:5" ht="14.25" customHeight="1" x14ac:dyDescent="0.25">
      <c r="A425" s="40">
        <v>43979</v>
      </c>
      <c r="B425" s="10" t="s">
        <v>20</v>
      </c>
      <c r="C425" s="10">
        <v>20</v>
      </c>
      <c r="D425" s="10">
        <v>1886</v>
      </c>
      <c r="E425" s="10">
        <v>1736</v>
      </c>
    </row>
    <row r="426" spans="1:5" ht="14.25" customHeight="1" x14ac:dyDescent="0.25">
      <c r="A426" s="40">
        <v>43979</v>
      </c>
      <c r="B426" s="10" t="s">
        <v>30</v>
      </c>
      <c r="C426" s="10">
        <v>20</v>
      </c>
      <c r="D426" s="10">
        <v>1875</v>
      </c>
      <c r="E426" s="10">
        <v>1701</v>
      </c>
    </row>
    <row r="427" spans="1:5" ht="14.25" customHeight="1" x14ac:dyDescent="0.25">
      <c r="A427" s="40">
        <v>43979</v>
      </c>
      <c r="B427" s="10" t="s">
        <v>32</v>
      </c>
      <c r="C427" s="10">
        <v>54</v>
      </c>
      <c r="D427" s="10">
        <v>12409</v>
      </c>
      <c r="E427" s="10">
        <v>11582</v>
      </c>
    </row>
    <row r="428" spans="1:5" ht="14.25" customHeight="1" x14ac:dyDescent="0.25">
      <c r="A428" s="40">
        <v>43979</v>
      </c>
      <c r="B428" s="10" t="s">
        <v>31</v>
      </c>
      <c r="C428" s="10">
        <v>60</v>
      </c>
      <c r="D428" s="10">
        <v>12854</v>
      </c>
      <c r="E428" s="10">
        <v>11954</v>
      </c>
    </row>
    <row r="429" spans="1:5" ht="14.25" customHeight="1" x14ac:dyDescent="0.25">
      <c r="A429" s="40">
        <v>43979</v>
      </c>
      <c r="B429" s="10" t="s">
        <v>23</v>
      </c>
      <c r="C429" s="10">
        <v>20</v>
      </c>
      <c r="D429" s="10">
        <v>2088</v>
      </c>
      <c r="E429" s="10">
        <v>1848</v>
      </c>
    </row>
    <row r="430" spans="1:5" ht="14.25" customHeight="1" x14ac:dyDescent="0.25">
      <c r="A430" s="40">
        <v>43979</v>
      </c>
      <c r="B430" s="10" t="s">
        <v>33</v>
      </c>
      <c r="C430" s="10">
        <v>18</v>
      </c>
      <c r="D430" s="10">
        <v>1020</v>
      </c>
      <c r="E430" s="10">
        <v>911</v>
      </c>
    </row>
    <row r="431" spans="1:5" ht="14.25" customHeight="1" x14ac:dyDescent="0.25">
      <c r="A431" s="40">
        <v>43979</v>
      </c>
      <c r="B431" s="10" t="s">
        <v>28</v>
      </c>
      <c r="C431" s="10">
        <v>17</v>
      </c>
      <c r="D431" s="10">
        <v>1097</v>
      </c>
      <c r="E431" s="10">
        <v>968</v>
      </c>
    </row>
    <row r="432" spans="1:5" ht="14.25" customHeight="1" x14ac:dyDescent="0.25">
      <c r="A432" s="40">
        <v>43979</v>
      </c>
      <c r="B432" s="10" t="s">
        <v>29</v>
      </c>
      <c r="C432" s="10">
        <v>16</v>
      </c>
      <c r="D432" s="10">
        <v>876</v>
      </c>
      <c r="E432" s="10">
        <v>762</v>
      </c>
    </row>
    <row r="433" spans="1:5" ht="14.25" customHeight="1" x14ac:dyDescent="0.25">
      <c r="A433" s="40">
        <v>43979</v>
      </c>
      <c r="B433" s="10" t="s">
        <v>19</v>
      </c>
      <c r="C433" s="10">
        <v>15</v>
      </c>
      <c r="D433" s="10">
        <v>464</v>
      </c>
      <c r="E433" s="10">
        <v>390</v>
      </c>
    </row>
    <row r="434" spans="1:5" ht="14.25" customHeight="1" x14ac:dyDescent="0.25">
      <c r="A434" s="40">
        <v>43979</v>
      </c>
      <c r="B434" s="10" t="s">
        <v>25</v>
      </c>
      <c r="C434" s="10">
        <v>124</v>
      </c>
      <c r="D434" s="10">
        <v>20868</v>
      </c>
      <c r="E434" s="10">
        <v>19342</v>
      </c>
    </row>
    <row r="435" spans="1:5" ht="14.25" customHeight="1" x14ac:dyDescent="0.25">
      <c r="A435" s="40">
        <v>43979</v>
      </c>
      <c r="B435" s="10" t="s">
        <v>24</v>
      </c>
      <c r="C435" s="10">
        <v>129</v>
      </c>
      <c r="D435" s="10">
        <v>16453</v>
      </c>
      <c r="E435" s="10">
        <v>15289</v>
      </c>
    </row>
    <row r="436" spans="1:5" ht="14.25" customHeight="1" x14ac:dyDescent="0.25">
      <c r="A436" s="40">
        <v>43979</v>
      </c>
      <c r="B436" s="10" t="s">
        <v>22</v>
      </c>
      <c r="C436" s="10">
        <v>10</v>
      </c>
      <c r="D436" s="10">
        <v>791</v>
      </c>
      <c r="E436" s="10">
        <v>697</v>
      </c>
    </row>
    <row r="437" spans="1:5" ht="14.25" customHeight="1" x14ac:dyDescent="0.25">
      <c r="A437" s="40">
        <v>43979</v>
      </c>
      <c r="B437" s="10" t="s">
        <v>34</v>
      </c>
      <c r="C437" s="10">
        <v>7</v>
      </c>
      <c r="D437" s="10">
        <v>420</v>
      </c>
      <c r="E437" s="10">
        <v>347</v>
      </c>
    </row>
    <row r="438" spans="1:5" ht="14.25" customHeight="1" x14ac:dyDescent="0.25">
      <c r="A438" s="40">
        <v>43980</v>
      </c>
      <c r="B438" s="10" t="s">
        <v>26</v>
      </c>
      <c r="C438" s="10">
        <v>37</v>
      </c>
      <c r="D438" s="10">
        <v>5672</v>
      </c>
      <c r="E438" s="10">
        <v>5198</v>
      </c>
    </row>
    <row r="439" spans="1:5" ht="14.25" customHeight="1" x14ac:dyDescent="0.25">
      <c r="A439" s="40">
        <v>43980</v>
      </c>
      <c r="B439" s="10" t="s">
        <v>21</v>
      </c>
      <c r="C439" s="10">
        <v>31</v>
      </c>
      <c r="D439" s="10">
        <v>5751</v>
      </c>
      <c r="E439" s="10">
        <v>5319</v>
      </c>
    </row>
    <row r="440" spans="1:5" ht="14.25" customHeight="1" x14ac:dyDescent="0.25">
      <c r="A440" s="40">
        <v>43980</v>
      </c>
      <c r="B440" s="10" t="s">
        <v>27</v>
      </c>
      <c r="C440" s="10">
        <v>22</v>
      </c>
      <c r="D440" s="10">
        <v>2597</v>
      </c>
      <c r="E440" s="10">
        <v>2379</v>
      </c>
    </row>
    <row r="441" spans="1:5" ht="14.25" customHeight="1" x14ac:dyDescent="0.25">
      <c r="A441" s="40">
        <v>43980</v>
      </c>
      <c r="B441" s="10" t="s">
        <v>20</v>
      </c>
      <c r="C441" s="10">
        <v>20</v>
      </c>
      <c r="D441" s="10">
        <v>2111</v>
      </c>
      <c r="E441" s="10">
        <v>1917</v>
      </c>
    </row>
    <row r="442" spans="1:5" ht="14.25" customHeight="1" x14ac:dyDescent="0.25">
      <c r="A442" s="40">
        <v>43980</v>
      </c>
      <c r="B442" s="10" t="s">
        <v>30</v>
      </c>
      <c r="C442" s="10">
        <v>20</v>
      </c>
      <c r="D442" s="10">
        <v>2064</v>
      </c>
      <c r="E442" s="10">
        <v>1896</v>
      </c>
    </row>
    <row r="443" spans="1:5" ht="14.25" customHeight="1" x14ac:dyDescent="0.25">
      <c r="A443" s="40">
        <v>43980</v>
      </c>
      <c r="B443" s="10" t="s">
        <v>32</v>
      </c>
      <c r="C443" s="10">
        <v>54</v>
      </c>
      <c r="D443" s="10">
        <v>14031</v>
      </c>
      <c r="E443" s="10">
        <v>12943</v>
      </c>
    </row>
    <row r="444" spans="1:5" ht="14.25" customHeight="1" x14ac:dyDescent="0.25">
      <c r="A444" s="40">
        <v>43980</v>
      </c>
      <c r="B444" s="10" t="s">
        <v>31</v>
      </c>
      <c r="C444" s="10">
        <v>59</v>
      </c>
      <c r="D444" s="10">
        <v>14507</v>
      </c>
      <c r="E444" s="10">
        <v>13386</v>
      </c>
    </row>
    <row r="445" spans="1:5" ht="14.25" customHeight="1" x14ac:dyDescent="0.25">
      <c r="A445" s="40">
        <v>43980</v>
      </c>
      <c r="B445" s="10" t="s">
        <v>23</v>
      </c>
      <c r="C445" s="10">
        <v>20</v>
      </c>
      <c r="D445" s="10">
        <v>2249</v>
      </c>
      <c r="E445" s="10">
        <v>2000</v>
      </c>
    </row>
    <row r="446" spans="1:5" ht="14.25" customHeight="1" x14ac:dyDescent="0.25">
      <c r="A446" s="40">
        <v>43980</v>
      </c>
      <c r="B446" s="10" t="s">
        <v>33</v>
      </c>
      <c r="C446" s="10">
        <v>18</v>
      </c>
      <c r="D446" s="10">
        <v>1014</v>
      </c>
      <c r="E446" s="10">
        <v>893</v>
      </c>
    </row>
    <row r="447" spans="1:5" ht="14.25" customHeight="1" x14ac:dyDescent="0.25">
      <c r="A447" s="40">
        <v>43980</v>
      </c>
      <c r="B447" s="10" t="s">
        <v>28</v>
      </c>
      <c r="C447" s="10">
        <v>17</v>
      </c>
      <c r="D447" s="10">
        <v>1296</v>
      </c>
      <c r="E447" s="10">
        <v>1153</v>
      </c>
    </row>
    <row r="448" spans="1:5" ht="14.25" customHeight="1" x14ac:dyDescent="0.25">
      <c r="A448" s="40">
        <v>43980</v>
      </c>
      <c r="B448" s="10" t="s">
        <v>29</v>
      </c>
      <c r="C448" s="10">
        <v>16</v>
      </c>
      <c r="D448" s="10">
        <v>981</v>
      </c>
      <c r="E448" s="10">
        <v>859</v>
      </c>
    </row>
    <row r="449" spans="1:5" ht="14.25" customHeight="1" x14ac:dyDescent="0.25">
      <c r="A449" s="40">
        <v>43980</v>
      </c>
      <c r="B449" s="10" t="s">
        <v>19</v>
      </c>
      <c r="C449" s="10">
        <v>15</v>
      </c>
      <c r="D449" s="10">
        <v>400</v>
      </c>
      <c r="E449" s="10">
        <v>329</v>
      </c>
    </row>
    <row r="450" spans="1:5" ht="14.25" customHeight="1" x14ac:dyDescent="0.25">
      <c r="A450" s="40">
        <v>43980</v>
      </c>
      <c r="B450" s="10" t="s">
        <v>25</v>
      </c>
      <c r="C450" s="10">
        <v>124</v>
      </c>
      <c r="D450" s="10">
        <v>25828</v>
      </c>
      <c r="E450" s="10">
        <v>23974</v>
      </c>
    </row>
    <row r="451" spans="1:5" ht="14.25" customHeight="1" x14ac:dyDescent="0.25">
      <c r="A451" s="40">
        <v>43980</v>
      </c>
      <c r="B451" s="10" t="s">
        <v>24</v>
      </c>
      <c r="C451" s="10">
        <v>129</v>
      </c>
      <c r="D451" s="10">
        <v>22403</v>
      </c>
      <c r="E451" s="10">
        <v>20676</v>
      </c>
    </row>
    <row r="452" spans="1:5" ht="14.25" customHeight="1" x14ac:dyDescent="0.25">
      <c r="A452" s="40">
        <v>43980</v>
      </c>
      <c r="B452" s="10" t="s">
        <v>22</v>
      </c>
      <c r="C452" s="10">
        <v>10</v>
      </c>
      <c r="D452" s="10">
        <v>873</v>
      </c>
      <c r="E452" s="10">
        <v>770</v>
      </c>
    </row>
    <row r="453" spans="1:5" ht="14.25" customHeight="1" x14ac:dyDescent="0.25">
      <c r="A453" s="40">
        <v>43980</v>
      </c>
      <c r="B453" s="10" t="s">
        <v>34</v>
      </c>
      <c r="C453" s="10">
        <v>7</v>
      </c>
      <c r="D453" s="10">
        <v>491</v>
      </c>
      <c r="E453" s="10">
        <v>411</v>
      </c>
    </row>
    <row r="454" spans="1:5" ht="14.25" customHeight="1" x14ac:dyDescent="0.25">
      <c r="A454" s="40">
        <v>43981</v>
      </c>
      <c r="B454" s="10" t="s">
        <v>26</v>
      </c>
      <c r="C454" s="10">
        <v>37</v>
      </c>
      <c r="D454" s="10">
        <v>6645</v>
      </c>
      <c r="E454" s="10">
        <v>6122</v>
      </c>
    </row>
    <row r="455" spans="1:5" ht="14.25" customHeight="1" x14ac:dyDescent="0.25">
      <c r="A455" s="40">
        <v>43981</v>
      </c>
      <c r="B455" s="10" t="s">
        <v>21</v>
      </c>
      <c r="C455" s="10">
        <v>31</v>
      </c>
      <c r="D455" s="10">
        <v>6735</v>
      </c>
      <c r="E455" s="10">
        <v>6264</v>
      </c>
    </row>
    <row r="456" spans="1:5" ht="14.25" customHeight="1" x14ac:dyDescent="0.25">
      <c r="A456" s="40">
        <v>43981</v>
      </c>
      <c r="B456" s="10" t="s">
        <v>27</v>
      </c>
      <c r="C456" s="10">
        <v>22</v>
      </c>
      <c r="D456" s="10">
        <v>2793</v>
      </c>
      <c r="E456" s="10">
        <v>2539</v>
      </c>
    </row>
    <row r="457" spans="1:5" ht="14.25" customHeight="1" x14ac:dyDescent="0.25">
      <c r="A457" s="40">
        <v>43981</v>
      </c>
      <c r="B457" s="10" t="s">
        <v>20</v>
      </c>
      <c r="C457" s="10">
        <v>20</v>
      </c>
      <c r="D457" s="10">
        <v>2597</v>
      </c>
      <c r="E457" s="10">
        <v>2376</v>
      </c>
    </row>
    <row r="458" spans="1:5" ht="14.25" customHeight="1" x14ac:dyDescent="0.25">
      <c r="A458" s="40">
        <v>43981</v>
      </c>
      <c r="B458" s="10" t="s">
        <v>30</v>
      </c>
      <c r="C458" s="10">
        <v>20</v>
      </c>
      <c r="D458" s="10">
        <v>2174</v>
      </c>
      <c r="E458" s="10">
        <v>1957</v>
      </c>
    </row>
    <row r="459" spans="1:5" ht="14.25" customHeight="1" x14ac:dyDescent="0.25">
      <c r="A459" s="40">
        <v>43981</v>
      </c>
      <c r="B459" s="10" t="s">
        <v>32</v>
      </c>
      <c r="C459" s="10">
        <v>54</v>
      </c>
      <c r="D459" s="10">
        <v>14590</v>
      </c>
      <c r="E459" s="10">
        <v>13551</v>
      </c>
    </row>
    <row r="460" spans="1:5" ht="14.25" customHeight="1" x14ac:dyDescent="0.25">
      <c r="A460" s="40">
        <v>43981</v>
      </c>
      <c r="B460" s="10" t="s">
        <v>31</v>
      </c>
      <c r="C460" s="10">
        <v>59</v>
      </c>
      <c r="D460" s="10">
        <v>15030</v>
      </c>
      <c r="E460" s="10">
        <v>13956</v>
      </c>
    </row>
    <row r="461" spans="1:5" ht="14.25" customHeight="1" x14ac:dyDescent="0.25">
      <c r="A461" s="40">
        <v>43981</v>
      </c>
      <c r="B461" s="10" t="s">
        <v>23</v>
      </c>
      <c r="C461" s="10">
        <v>20</v>
      </c>
      <c r="D461" s="10">
        <v>2451</v>
      </c>
      <c r="E461" s="10">
        <v>2178</v>
      </c>
    </row>
    <row r="462" spans="1:5" ht="14.25" customHeight="1" x14ac:dyDescent="0.25">
      <c r="A462" s="40">
        <v>43981</v>
      </c>
      <c r="B462" s="10" t="s">
        <v>33</v>
      </c>
      <c r="C462" s="10">
        <v>18</v>
      </c>
      <c r="D462" s="10">
        <v>1216</v>
      </c>
      <c r="E462" s="10">
        <v>1101</v>
      </c>
    </row>
    <row r="463" spans="1:5" ht="14.25" customHeight="1" x14ac:dyDescent="0.25">
      <c r="A463" s="40">
        <v>43981</v>
      </c>
      <c r="B463" s="10" t="s">
        <v>28</v>
      </c>
      <c r="C463" s="10">
        <v>17</v>
      </c>
      <c r="D463" s="10">
        <v>1697</v>
      </c>
      <c r="E463" s="10">
        <v>1499</v>
      </c>
    </row>
    <row r="464" spans="1:5" ht="14.25" customHeight="1" x14ac:dyDescent="0.25">
      <c r="A464" s="40">
        <v>43981</v>
      </c>
      <c r="B464" s="10" t="s">
        <v>29</v>
      </c>
      <c r="C464" s="10">
        <v>16</v>
      </c>
      <c r="D464" s="10">
        <v>1048</v>
      </c>
      <c r="E464" s="10">
        <v>918</v>
      </c>
    </row>
    <row r="465" spans="1:5" ht="14.25" customHeight="1" x14ac:dyDescent="0.25">
      <c r="A465" s="40">
        <v>43981</v>
      </c>
      <c r="B465" s="10" t="s">
        <v>19</v>
      </c>
      <c r="C465" s="10">
        <v>15</v>
      </c>
      <c r="D465" s="10">
        <v>490</v>
      </c>
      <c r="E465" s="10">
        <v>409</v>
      </c>
    </row>
    <row r="466" spans="1:5" ht="14.25" customHeight="1" x14ac:dyDescent="0.25">
      <c r="A466" s="40">
        <v>43981</v>
      </c>
      <c r="B466" s="10" t="s">
        <v>25</v>
      </c>
      <c r="C466" s="10">
        <v>124</v>
      </c>
      <c r="D466" s="10">
        <v>24325</v>
      </c>
      <c r="E466" s="10">
        <v>22469</v>
      </c>
    </row>
    <row r="467" spans="1:5" ht="14.25" customHeight="1" x14ac:dyDescent="0.25">
      <c r="A467" s="40">
        <v>43981</v>
      </c>
      <c r="B467" s="10" t="s">
        <v>24</v>
      </c>
      <c r="C467" s="10">
        <v>129</v>
      </c>
      <c r="D467" s="10">
        <v>20243</v>
      </c>
      <c r="E467" s="10">
        <v>18711</v>
      </c>
    </row>
    <row r="468" spans="1:5" ht="14.25" customHeight="1" x14ac:dyDescent="0.25">
      <c r="A468" s="40">
        <v>43981</v>
      </c>
      <c r="B468" s="10" t="s">
        <v>22</v>
      </c>
      <c r="C468" s="10">
        <v>10</v>
      </c>
      <c r="D468" s="10">
        <v>865</v>
      </c>
      <c r="E468" s="10">
        <v>763</v>
      </c>
    </row>
    <row r="469" spans="1:5" ht="14.25" customHeight="1" x14ac:dyDescent="0.25">
      <c r="A469" s="40">
        <v>43981</v>
      </c>
      <c r="B469" s="10" t="s">
        <v>34</v>
      </c>
      <c r="C469" s="10">
        <v>7</v>
      </c>
      <c r="D469" s="10">
        <v>532</v>
      </c>
      <c r="E469" s="10">
        <v>449</v>
      </c>
    </row>
    <row r="470" spans="1:5" ht="14.25" customHeight="1" x14ac:dyDescent="0.25">
      <c r="A470" s="40">
        <v>43982</v>
      </c>
      <c r="B470" s="10" t="s">
        <v>26</v>
      </c>
      <c r="C470" s="10">
        <v>37</v>
      </c>
      <c r="D470" s="10">
        <v>5215</v>
      </c>
      <c r="E470" s="10">
        <v>4848</v>
      </c>
    </row>
    <row r="471" spans="1:5" ht="14.25" customHeight="1" x14ac:dyDescent="0.25">
      <c r="A471" s="40">
        <v>43982</v>
      </c>
      <c r="B471" s="10" t="s">
        <v>21</v>
      </c>
      <c r="C471" s="10">
        <v>31</v>
      </c>
      <c r="D471" s="10">
        <v>5760</v>
      </c>
      <c r="E471" s="10">
        <v>5367</v>
      </c>
    </row>
    <row r="472" spans="1:5" ht="14.25" customHeight="1" x14ac:dyDescent="0.25">
      <c r="A472" s="40">
        <v>43982</v>
      </c>
      <c r="B472" s="10" t="s">
        <v>27</v>
      </c>
      <c r="C472" s="10">
        <v>23</v>
      </c>
      <c r="D472" s="10">
        <v>2522</v>
      </c>
      <c r="E472" s="10">
        <v>2295</v>
      </c>
    </row>
    <row r="473" spans="1:5" ht="14.25" customHeight="1" x14ac:dyDescent="0.25">
      <c r="A473" s="40">
        <v>43982</v>
      </c>
      <c r="B473" s="10" t="s">
        <v>20</v>
      </c>
      <c r="C473" s="10">
        <v>21</v>
      </c>
      <c r="D473" s="10">
        <v>2271</v>
      </c>
      <c r="E473" s="10">
        <v>2085</v>
      </c>
    </row>
    <row r="474" spans="1:5" ht="14.25" customHeight="1" x14ac:dyDescent="0.25">
      <c r="A474" s="40">
        <v>43982</v>
      </c>
      <c r="B474" s="10" t="s">
        <v>30</v>
      </c>
      <c r="C474" s="10">
        <v>21</v>
      </c>
      <c r="D474" s="10">
        <v>2056</v>
      </c>
      <c r="E474" s="10">
        <v>1879</v>
      </c>
    </row>
    <row r="475" spans="1:5" ht="14.25" customHeight="1" x14ac:dyDescent="0.25">
      <c r="A475" s="40">
        <v>43982</v>
      </c>
      <c r="B475" s="10" t="s">
        <v>32</v>
      </c>
      <c r="C475" s="10">
        <v>54</v>
      </c>
      <c r="D475" s="10">
        <v>13106</v>
      </c>
      <c r="E475" s="10">
        <v>12164</v>
      </c>
    </row>
    <row r="476" spans="1:5" ht="14.25" customHeight="1" x14ac:dyDescent="0.25">
      <c r="A476" s="40">
        <v>43982</v>
      </c>
      <c r="B476" s="10" t="s">
        <v>31</v>
      </c>
      <c r="C476" s="10">
        <v>59</v>
      </c>
      <c r="D476" s="10">
        <v>13684</v>
      </c>
      <c r="E476" s="10">
        <v>12690</v>
      </c>
    </row>
    <row r="477" spans="1:5" ht="14.25" customHeight="1" x14ac:dyDescent="0.25">
      <c r="A477" s="40">
        <v>43982</v>
      </c>
      <c r="B477" s="10" t="s">
        <v>23</v>
      </c>
      <c r="C477" s="10">
        <v>20</v>
      </c>
      <c r="D477" s="10">
        <v>2060</v>
      </c>
      <c r="E477" s="10">
        <v>1826</v>
      </c>
    </row>
    <row r="478" spans="1:5" ht="14.25" customHeight="1" x14ac:dyDescent="0.25">
      <c r="A478" s="40">
        <v>43982</v>
      </c>
      <c r="B478" s="10" t="s">
        <v>33</v>
      </c>
      <c r="C478" s="10">
        <v>18</v>
      </c>
      <c r="D478" s="10">
        <v>1029</v>
      </c>
      <c r="E478" s="10">
        <v>925</v>
      </c>
    </row>
    <row r="479" spans="1:5" ht="14.25" customHeight="1" x14ac:dyDescent="0.25">
      <c r="A479" s="40">
        <v>43982</v>
      </c>
      <c r="B479" s="10" t="s">
        <v>28</v>
      </c>
      <c r="C479" s="10">
        <v>17</v>
      </c>
      <c r="D479" s="10">
        <v>1186</v>
      </c>
      <c r="E479" s="10">
        <v>1054</v>
      </c>
    </row>
    <row r="480" spans="1:5" ht="14.25" customHeight="1" x14ac:dyDescent="0.25">
      <c r="A480" s="40">
        <v>43982</v>
      </c>
      <c r="B480" s="10" t="s">
        <v>29</v>
      </c>
      <c r="C480" s="10">
        <v>16</v>
      </c>
      <c r="D480" s="10">
        <v>917</v>
      </c>
      <c r="E480" s="10">
        <v>802</v>
      </c>
    </row>
    <row r="481" spans="1:5" ht="14.25" customHeight="1" x14ac:dyDescent="0.25">
      <c r="A481" s="40">
        <v>43982</v>
      </c>
      <c r="B481" s="10" t="s">
        <v>19</v>
      </c>
      <c r="C481" s="10">
        <v>15</v>
      </c>
      <c r="D481" s="10">
        <v>441</v>
      </c>
      <c r="E481" s="10">
        <v>368</v>
      </c>
    </row>
    <row r="482" spans="1:5" ht="14.25" customHeight="1" x14ac:dyDescent="0.25">
      <c r="A482" s="40">
        <v>43982</v>
      </c>
      <c r="B482" s="10" t="s">
        <v>25</v>
      </c>
      <c r="C482" s="10">
        <v>124</v>
      </c>
      <c r="D482" s="10">
        <v>21392</v>
      </c>
      <c r="E482" s="10">
        <v>19869</v>
      </c>
    </row>
    <row r="483" spans="1:5" ht="14.25" customHeight="1" x14ac:dyDescent="0.25">
      <c r="A483" s="40">
        <v>43982</v>
      </c>
      <c r="B483" s="10" t="s">
        <v>24</v>
      </c>
      <c r="C483" s="10">
        <v>129</v>
      </c>
      <c r="D483" s="10">
        <v>17235</v>
      </c>
      <c r="E483" s="10">
        <v>16052</v>
      </c>
    </row>
    <row r="484" spans="1:5" ht="14.25" customHeight="1" x14ac:dyDescent="0.25">
      <c r="A484" s="40">
        <v>43982</v>
      </c>
      <c r="B484" s="10" t="s">
        <v>22</v>
      </c>
      <c r="C484" s="10">
        <v>10</v>
      </c>
      <c r="D484" s="10">
        <v>749</v>
      </c>
      <c r="E484" s="10">
        <v>655</v>
      </c>
    </row>
    <row r="485" spans="1:5" ht="14.25" customHeight="1" x14ac:dyDescent="0.25">
      <c r="A485" s="40">
        <v>43982</v>
      </c>
      <c r="B485" s="10" t="s">
        <v>35</v>
      </c>
      <c r="C485" s="10">
        <v>9</v>
      </c>
      <c r="D485" s="10">
        <v>345</v>
      </c>
      <c r="E485" s="10">
        <v>255</v>
      </c>
    </row>
    <row r="486" spans="1:5" ht="14.25" customHeight="1" x14ac:dyDescent="0.25">
      <c r="A486" s="40">
        <v>43982</v>
      </c>
      <c r="B486" s="10" t="s">
        <v>34</v>
      </c>
      <c r="C486" s="10">
        <v>7</v>
      </c>
      <c r="D486" s="10">
        <v>530</v>
      </c>
      <c r="E486" s="10">
        <v>447</v>
      </c>
    </row>
    <row r="487" spans="1:5" ht="14.25" customHeight="1" x14ac:dyDescent="0.25">
      <c r="A487" s="40">
        <v>43982</v>
      </c>
      <c r="B487" s="10" t="s">
        <v>36</v>
      </c>
      <c r="C487" s="10">
        <v>6</v>
      </c>
      <c r="D487" s="10">
        <v>261</v>
      </c>
      <c r="E487" s="10">
        <v>188</v>
      </c>
    </row>
    <row r="488" spans="1:5" ht="14.25" customHeight="1" x14ac:dyDescent="0.25">
      <c r="A488" s="40">
        <v>43983</v>
      </c>
      <c r="B488" s="10" t="s">
        <v>26</v>
      </c>
      <c r="C488" s="10">
        <v>37</v>
      </c>
      <c r="D488" s="10">
        <v>4722</v>
      </c>
      <c r="E488" s="10">
        <v>4352</v>
      </c>
    </row>
    <row r="489" spans="1:5" ht="14.25" customHeight="1" x14ac:dyDescent="0.25">
      <c r="A489" s="40">
        <v>43983</v>
      </c>
      <c r="B489" s="10" t="s">
        <v>21</v>
      </c>
      <c r="C489" s="10">
        <v>31</v>
      </c>
      <c r="D489" s="10">
        <v>5468</v>
      </c>
      <c r="E489" s="10">
        <v>5081</v>
      </c>
    </row>
    <row r="490" spans="1:5" ht="14.25" customHeight="1" x14ac:dyDescent="0.25">
      <c r="A490" s="40">
        <v>43983</v>
      </c>
      <c r="B490" s="10" t="s">
        <v>27</v>
      </c>
      <c r="C490" s="10">
        <v>23</v>
      </c>
      <c r="D490" s="10">
        <v>2531</v>
      </c>
      <c r="E490" s="10">
        <v>2296</v>
      </c>
    </row>
    <row r="491" spans="1:5" ht="14.25" customHeight="1" x14ac:dyDescent="0.25">
      <c r="A491" s="40">
        <v>43983</v>
      </c>
      <c r="B491" s="10" t="s">
        <v>20</v>
      </c>
      <c r="C491" s="10">
        <v>21</v>
      </c>
      <c r="D491" s="10">
        <v>2025</v>
      </c>
      <c r="E491" s="10">
        <v>1849</v>
      </c>
    </row>
    <row r="492" spans="1:5" ht="14.25" customHeight="1" x14ac:dyDescent="0.25">
      <c r="A492" s="40">
        <v>43983</v>
      </c>
      <c r="B492" s="10" t="s">
        <v>30</v>
      </c>
      <c r="C492" s="10">
        <v>21</v>
      </c>
      <c r="D492" s="10">
        <v>1879</v>
      </c>
      <c r="E492" s="10">
        <v>1720</v>
      </c>
    </row>
    <row r="493" spans="1:5" ht="14.25" customHeight="1" x14ac:dyDescent="0.25">
      <c r="A493" s="40">
        <v>43983</v>
      </c>
      <c r="B493" s="10" t="s">
        <v>32</v>
      </c>
      <c r="C493" s="10">
        <v>54</v>
      </c>
      <c r="D493" s="10">
        <v>11864</v>
      </c>
      <c r="E493" s="10">
        <v>11071</v>
      </c>
    </row>
    <row r="494" spans="1:5" ht="14.25" customHeight="1" x14ac:dyDescent="0.25">
      <c r="A494" s="40">
        <v>43983</v>
      </c>
      <c r="B494" s="10" t="s">
        <v>31</v>
      </c>
      <c r="C494" s="10">
        <v>59</v>
      </c>
      <c r="D494" s="10">
        <v>12299</v>
      </c>
      <c r="E494" s="10">
        <v>11448</v>
      </c>
    </row>
    <row r="495" spans="1:5" ht="14.25" customHeight="1" x14ac:dyDescent="0.25">
      <c r="A495" s="40">
        <v>43983</v>
      </c>
      <c r="B495" s="10" t="s">
        <v>23</v>
      </c>
      <c r="C495" s="10">
        <v>20</v>
      </c>
      <c r="D495" s="10">
        <v>2136</v>
      </c>
      <c r="E495" s="10">
        <v>1899</v>
      </c>
    </row>
    <row r="496" spans="1:5" ht="14.25" customHeight="1" x14ac:dyDescent="0.25">
      <c r="A496" s="40">
        <v>43983</v>
      </c>
      <c r="B496" s="10" t="s">
        <v>33</v>
      </c>
      <c r="C496" s="10">
        <v>18</v>
      </c>
      <c r="D496" s="10">
        <v>923</v>
      </c>
      <c r="E496" s="10">
        <v>824</v>
      </c>
    </row>
    <row r="497" spans="1:5" ht="14.25" customHeight="1" x14ac:dyDescent="0.25">
      <c r="A497" s="40">
        <v>43983</v>
      </c>
      <c r="B497" s="10" t="s">
        <v>28</v>
      </c>
      <c r="C497" s="10">
        <v>17</v>
      </c>
      <c r="D497" s="10">
        <v>1185</v>
      </c>
      <c r="E497" s="10">
        <v>1042</v>
      </c>
    </row>
    <row r="498" spans="1:5" ht="14.25" customHeight="1" x14ac:dyDescent="0.25">
      <c r="A498" s="40">
        <v>43983</v>
      </c>
      <c r="B498" s="10" t="s">
        <v>29</v>
      </c>
      <c r="C498" s="10">
        <v>16</v>
      </c>
      <c r="D498" s="10">
        <v>1019</v>
      </c>
      <c r="E498" s="10">
        <v>895</v>
      </c>
    </row>
    <row r="499" spans="1:5" ht="14.25" customHeight="1" x14ac:dyDescent="0.25">
      <c r="A499" s="40">
        <v>43983</v>
      </c>
      <c r="B499" s="10" t="s">
        <v>19</v>
      </c>
      <c r="C499" s="10">
        <v>15</v>
      </c>
      <c r="D499" s="10">
        <v>453</v>
      </c>
      <c r="E499" s="10">
        <v>370</v>
      </c>
    </row>
    <row r="500" spans="1:5" ht="14.25" customHeight="1" x14ac:dyDescent="0.25">
      <c r="A500" s="40">
        <v>43983</v>
      </c>
      <c r="B500" s="10" t="s">
        <v>25</v>
      </c>
      <c r="C500" s="10">
        <v>123</v>
      </c>
      <c r="D500" s="10">
        <v>20325</v>
      </c>
      <c r="E500" s="10">
        <v>18935</v>
      </c>
    </row>
    <row r="501" spans="1:5" ht="14.25" customHeight="1" x14ac:dyDescent="0.25">
      <c r="A501" s="40">
        <v>43983</v>
      </c>
      <c r="B501" s="10" t="s">
        <v>24</v>
      </c>
      <c r="C501" s="10">
        <v>128</v>
      </c>
      <c r="D501" s="10">
        <v>16285</v>
      </c>
      <c r="E501" s="10">
        <v>15130</v>
      </c>
    </row>
    <row r="502" spans="1:5" ht="14.25" customHeight="1" x14ac:dyDescent="0.25">
      <c r="A502" s="40">
        <v>43983</v>
      </c>
      <c r="B502" s="10" t="s">
        <v>22</v>
      </c>
      <c r="C502" s="10">
        <v>10</v>
      </c>
      <c r="D502" s="10">
        <v>719</v>
      </c>
      <c r="E502" s="10">
        <v>627</v>
      </c>
    </row>
    <row r="503" spans="1:5" ht="14.25" customHeight="1" x14ac:dyDescent="0.25">
      <c r="A503" s="40">
        <v>43983</v>
      </c>
      <c r="B503" s="10" t="s">
        <v>35</v>
      </c>
      <c r="C503" s="10">
        <v>9</v>
      </c>
      <c r="D503" s="10">
        <v>294</v>
      </c>
      <c r="E503" s="10">
        <v>224</v>
      </c>
    </row>
    <row r="504" spans="1:5" ht="14.25" customHeight="1" x14ac:dyDescent="0.25">
      <c r="A504" s="40">
        <v>43983</v>
      </c>
      <c r="B504" s="10" t="s">
        <v>34</v>
      </c>
      <c r="C504" s="10">
        <v>7</v>
      </c>
      <c r="D504" s="10">
        <v>500</v>
      </c>
      <c r="E504" s="10">
        <v>418</v>
      </c>
    </row>
    <row r="505" spans="1:5" ht="14.25" customHeight="1" x14ac:dyDescent="0.25">
      <c r="A505" s="40">
        <v>43983</v>
      </c>
      <c r="B505" s="10" t="s">
        <v>36</v>
      </c>
      <c r="C505" s="10">
        <v>6</v>
      </c>
      <c r="D505" s="10">
        <v>237</v>
      </c>
      <c r="E505" s="10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B1:B100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farik_jackson-97@mail.ru</cp:lastModifiedBy>
  <dcterms:modified xsi:type="dcterms:W3CDTF">2025-01-17T07:01:02Z</dcterms:modified>
</cp:coreProperties>
</file>