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3" sheetId="1" r:id="rId4"/>
    <sheet state="visible" name="Лист1" sheetId="2" r:id="rId5"/>
    <sheet state="visible" name="Лист2" sheetId="3" r:id="rId6"/>
    <sheet state="visible" name="Pivot Table 1" sheetId="4" r:id="rId7"/>
  </sheets>
  <definedNames>
    <definedName hidden="1" localSheetId="1" name="_xlnm._FilterDatabase">'Лист1'!$A$1:$J$1000</definedName>
    <definedName hidden="1" localSheetId="2" name="_xlnm._FilterDatabase">'Лист2'!$B$1:$B$1000</definedName>
    <definedName hidden="1" localSheetId="3" name="_xlnm._FilterDatabase">'Pivot Table 1'!$J$1:$L$94</definedName>
  </definedNames>
  <calcPr/>
  <pivotCaches>
    <pivotCache cacheId="0" r:id="rId8"/>
    <pivotCache cacheId="1" r:id="rId9"/>
  </pivotCaches>
</workbook>
</file>

<file path=xl/sharedStrings.xml><?xml version="1.0" encoding="utf-8"?>
<sst xmlns="http://schemas.openxmlformats.org/spreadsheetml/2006/main" count="1240" uniqueCount="54">
  <si>
    <t>Территория
Номер недели</t>
  </si>
  <si>
    <t>Сумма товарооборота</t>
  </si>
  <si>
    <t>Доля товарооборота</t>
  </si>
  <si>
    <t>Сумма товарооборота
 в себестоимости</t>
  </si>
  <si>
    <t>Наценка в %</t>
  </si>
  <si>
    <t>Сумма потерь
 в руб.</t>
  </si>
  <si>
    <t>Доходность 
в %</t>
  </si>
  <si>
    <t>Последняя неделя</t>
  </si>
  <si>
    <t>Итого:</t>
  </si>
  <si>
    <t>Дата</t>
  </si>
  <si>
    <t>Территория</t>
  </si>
  <si>
    <t>Товарооборот, шт</t>
  </si>
  <si>
    <t>Товарооборот, руб</t>
  </si>
  <si>
    <t>Товарооборот в себестоимости</t>
  </si>
  <si>
    <t>Потери, руб</t>
  </si>
  <si>
    <t>Количество складов</t>
  </si>
  <si>
    <t>Количество заказов</t>
  </si>
  <si>
    <t>Количество клиентов</t>
  </si>
  <si>
    <t>Номер недели</t>
  </si>
  <si>
    <t>Товарооборот на склад, руб</t>
  </si>
  <si>
    <t>Доля в общем товарообороте за неделю</t>
  </si>
  <si>
    <t>Наценка в%</t>
  </si>
  <si>
    <t>Доходность в %</t>
  </si>
  <si>
    <t>доходность</t>
  </si>
  <si>
    <t>Самара</t>
  </si>
  <si>
    <t>Кемерово</t>
  </si>
  <si>
    <t>Екатеринбург</t>
  </si>
  <si>
    <t>Тольятти</t>
  </si>
  <si>
    <t>Нижний Новгород</t>
  </si>
  <si>
    <t>Санкт-Петербург Юг</t>
  </si>
  <si>
    <t>Санкт-Петербург Север</t>
  </si>
  <si>
    <t>Волгоград</t>
  </si>
  <si>
    <t>Казань</t>
  </si>
  <si>
    <t>Пермь</t>
  </si>
  <si>
    <t>Ростов-на-Дону</t>
  </si>
  <si>
    <t>Краснодар</t>
  </si>
  <si>
    <t>Москва Запад</t>
  </si>
  <si>
    <t>Москва Восток</t>
  </si>
  <si>
    <t>Новосибирск</t>
  </si>
  <si>
    <t>Тюмень</t>
  </si>
  <si>
    <t>Томск</t>
  </si>
  <si>
    <t>Уфа</t>
  </si>
  <si>
    <t>SUM of Товарооборот на склад, руб</t>
  </si>
  <si>
    <t>SUM of Товарооборот, руб</t>
  </si>
  <si>
    <t>Доля товарооборота, %</t>
  </si>
  <si>
    <t>SUM of Товарооборот в себестоимости</t>
  </si>
  <si>
    <t>SUM of доходность</t>
  </si>
  <si>
    <t>18 Total</t>
  </si>
  <si>
    <t>19 Total</t>
  </si>
  <si>
    <t>20 Total</t>
  </si>
  <si>
    <t>21 Total</t>
  </si>
  <si>
    <t>22 Total</t>
  </si>
  <si>
    <t>Grand Total</t>
  </si>
  <si>
    <t>23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</si>
</sst>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9">
    <font>
      <sz val="11.0"/>
      <color theme="1"/>
      <name val="Calibri"/>
      <scheme val="minor"/>
    </font>
    <font>
      <b/>
      <sz val="13.0"/>
      <color theme="1"/>
      <name val="Calibri"/>
      <scheme val="minor"/>
    </font>
    <font>
      <color theme="1"/>
      <name val="Calibri"/>
      <scheme val="minor"/>
    </font>
    <font>
      <b/>
      <sz val="12.0"/>
      <color theme="1"/>
      <name val="Calibri"/>
      <scheme val="minor"/>
    </font>
    <font>
      <b/>
      <color theme="1"/>
      <name val="Calibri"/>
      <scheme val="minor"/>
    </font>
    <font/>
    <font>
      <b/>
      <sz val="11.0"/>
      <color theme="0"/>
      <name val="Calibri"/>
    </font>
    <font>
      <sz val="11.0"/>
      <color rgb="FFFFFFFF"/>
      <name val="Calibri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D966"/>
        <bgColor rgb="FFFFD966"/>
      </patternFill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2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EAADB"/>
      </left>
      <right/>
      <top style="thin">
        <color rgb="FF8EAADB"/>
      </top>
      <bottom/>
    </border>
    <border>
      <left/>
      <right/>
      <top style="thin">
        <color rgb="FF8EAADB"/>
      </top>
      <bottom/>
    </border>
    <border>
      <left/>
      <right style="thin">
        <color rgb="FF8EAADB"/>
      </right>
      <top style="thin">
        <color rgb="FF8EAADB"/>
      </top>
      <bottom/>
    </border>
    <border>
      <left/>
      <right/>
      <top style="thin">
        <color rgb="FF8EAADB"/>
      </top>
      <bottom style="thin">
        <color rgb="FF8EAADB"/>
      </bottom>
    </border>
    <border>
      <left style="thin">
        <color rgb="FF8EAADB"/>
      </left>
      <top style="thin">
        <color rgb="FF8EAADB"/>
      </top>
    </border>
    <border>
      <top style="thin">
        <color rgb="FF8EAADB"/>
      </top>
    </border>
    <border>
      <right style="thin">
        <color rgb="FF8EAADB"/>
      </right>
      <top style="thin">
        <color rgb="FF8EAADB"/>
      </top>
    </border>
    <border>
      <left style="thin">
        <color rgb="FF8EAADB"/>
      </left>
      <top style="thin">
        <color rgb="FF8EAADB"/>
      </top>
      <bottom style="thin">
        <color rgb="FF8EAADB"/>
      </bottom>
    </border>
    <border>
      <top style="thin">
        <color rgb="FF8EAADB"/>
      </top>
      <bottom style="thin">
        <color rgb="FF8EAADB"/>
      </bottom>
    </border>
    <border>
      <right style="thin">
        <color rgb="FF8EAADB"/>
      </right>
      <top style="thin">
        <color rgb="FF8EAADB"/>
      </top>
      <bottom style="thin">
        <color rgb="FF8EAADB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3" xfId="0" applyFont="1" applyNumberFormat="1"/>
    <xf borderId="1" fillId="2" fontId="3" numFmtId="0" xfId="0" applyAlignment="1" applyBorder="1" applyFill="1" applyFont="1">
      <alignment readingOrder="0"/>
    </xf>
    <xf borderId="2" fillId="2" fontId="4" numFmtId="3" xfId="0" applyBorder="1" applyFont="1" applyNumberFormat="1"/>
    <xf borderId="2" fillId="2" fontId="4" numFmtId="0" xfId="0" applyBorder="1" applyFont="1"/>
    <xf borderId="3" fillId="2" fontId="4" numFmtId="0" xfId="0" applyBorder="1" applyFont="1"/>
    <xf borderId="2" fillId="2" fontId="4" numFmtId="0" xfId="0" applyAlignment="1" applyBorder="1" applyFont="1">
      <alignment horizontal="right" readingOrder="0"/>
    </xf>
    <xf borderId="2" fillId="2" fontId="4" numFmtId="0" xfId="0" applyAlignment="1" applyBorder="1" applyFont="1">
      <alignment readingOrder="0"/>
    </xf>
    <xf borderId="3" fillId="2" fontId="4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4" fillId="0" fontId="5" numFmtId="0" xfId="0" applyBorder="1" applyFont="1"/>
    <xf borderId="5" fillId="2" fontId="4" numFmtId="3" xfId="0" applyBorder="1" applyFont="1" applyNumberFormat="1"/>
    <xf borderId="5" fillId="2" fontId="4" numFmtId="0" xfId="0" applyBorder="1" applyFont="1"/>
    <xf borderId="6" fillId="2" fontId="4" numFmtId="0" xfId="0" applyAlignment="1" applyBorder="1" applyFont="1">
      <alignment readingOrder="0"/>
    </xf>
    <xf borderId="5" fillId="0" fontId="5" numFmtId="0" xfId="0" applyBorder="1" applyFont="1"/>
    <xf borderId="6" fillId="0" fontId="5" numFmtId="0" xfId="0" applyBorder="1" applyFont="1"/>
    <xf borderId="0" fillId="0" fontId="2" numFmtId="164" xfId="0" applyFont="1" applyNumberFormat="1"/>
    <xf borderId="0" fillId="0" fontId="2" numFmtId="0" xfId="0" applyFont="1"/>
    <xf borderId="0" fillId="2" fontId="2" numFmtId="0" xfId="0" applyFont="1"/>
    <xf borderId="0" fillId="3" fontId="2" numFmtId="3" xfId="0" applyFill="1" applyFont="1" applyNumberFormat="1"/>
    <xf borderId="7" fillId="3" fontId="2" numFmtId="3" xfId="0" applyBorder="1" applyFont="1" applyNumberFormat="1"/>
    <xf borderId="0" fillId="0" fontId="2" numFmtId="4" xfId="0" applyFont="1" applyNumberFormat="1"/>
    <xf borderId="0" fillId="0" fontId="2" numFmtId="10" xfId="0" applyFont="1" applyNumberFormat="1"/>
    <xf borderId="7" fillId="0" fontId="2" numFmtId="10" xfId="0" applyBorder="1" applyFont="1" applyNumberFormat="1"/>
    <xf borderId="8" fillId="4" fontId="4" numFmtId="0" xfId="0" applyAlignment="1" applyBorder="1" applyFill="1" applyFont="1">
      <alignment readingOrder="0"/>
    </xf>
    <xf borderId="9" fillId="4" fontId="4" numFmtId="3" xfId="0" applyBorder="1" applyFont="1" applyNumberFormat="1"/>
    <xf borderId="10" fillId="4" fontId="4" numFmtId="3" xfId="0" applyBorder="1" applyFont="1" applyNumberFormat="1"/>
    <xf borderId="11" fillId="4" fontId="2" numFmtId="0" xfId="0" applyBorder="1" applyFont="1"/>
    <xf borderId="9" fillId="4" fontId="4" numFmtId="4" xfId="0" applyBorder="1" applyFont="1" applyNumberFormat="1"/>
    <xf borderId="9" fillId="4" fontId="2" numFmtId="0" xfId="0" applyBorder="1" applyFont="1"/>
    <xf borderId="10" fillId="4" fontId="2" numFmtId="0" xfId="0" applyBorder="1" applyFont="1"/>
    <xf borderId="12" fillId="5" fontId="6" numFmtId="0" xfId="0" applyAlignment="1" applyBorder="1" applyFill="1" applyFont="1">
      <alignment shrinkToFit="0" vertical="center" wrapText="1"/>
    </xf>
    <xf borderId="13" fillId="5" fontId="6" numFmtId="0" xfId="0" applyAlignment="1" applyBorder="1" applyFont="1">
      <alignment shrinkToFit="0" vertical="center" wrapText="1"/>
    </xf>
    <xf borderId="13" fillId="5" fontId="6" numFmtId="4" xfId="0" applyAlignment="1" applyBorder="1" applyFont="1" applyNumberFormat="1">
      <alignment shrinkToFit="0" vertical="center" wrapText="1"/>
    </xf>
    <xf borderId="14" fillId="5" fontId="6" numFmtId="0" xfId="0" applyAlignment="1" applyBorder="1" applyFont="1">
      <alignment shrinkToFit="0" vertical="center" wrapText="1"/>
    </xf>
    <xf borderId="15" fillId="5" fontId="6" numFmtId="0" xfId="0" applyAlignment="1" applyBorder="1" applyFont="1">
      <alignment shrinkToFit="0" vertical="center" wrapText="1"/>
    </xf>
    <xf borderId="0" fillId="5" fontId="7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0" fontId="8" numFmtId="0" xfId="0" applyAlignment="1" applyFont="1">
      <alignment shrinkToFit="0" vertical="center" wrapText="1"/>
    </xf>
    <xf borderId="12" fillId="6" fontId="8" numFmtId="164" xfId="0" applyBorder="1" applyFill="1" applyFont="1" applyNumberFormat="1"/>
    <xf borderId="13" fillId="6" fontId="8" numFmtId="0" xfId="0" applyBorder="1" applyFont="1"/>
    <xf borderId="13" fillId="6" fontId="8" numFmtId="4" xfId="0" applyBorder="1" applyFont="1" applyNumberFormat="1"/>
    <xf borderId="14" fillId="6" fontId="8" numFmtId="0" xfId="0" applyBorder="1" applyFont="1"/>
    <xf borderId="16" fillId="0" fontId="8" numFmtId="164" xfId="0" applyBorder="1" applyFont="1" applyNumberFormat="1"/>
    <xf borderId="17" fillId="0" fontId="8" numFmtId="0" xfId="0" applyBorder="1" applyFont="1"/>
    <xf borderId="17" fillId="0" fontId="8" numFmtId="4" xfId="0" applyBorder="1" applyFont="1" applyNumberFormat="1"/>
    <xf borderId="18" fillId="0" fontId="8" numFmtId="0" xfId="0" applyBorder="1" applyFont="1"/>
    <xf borderId="12" fillId="0" fontId="8" numFmtId="164" xfId="0" applyBorder="1" applyFont="1" applyNumberFormat="1"/>
    <xf borderId="13" fillId="0" fontId="8" numFmtId="0" xfId="0" applyBorder="1" applyFont="1"/>
    <xf borderId="13" fillId="0" fontId="8" numFmtId="4" xfId="0" applyBorder="1" applyFont="1" applyNumberFormat="1"/>
    <xf borderId="14" fillId="0" fontId="8" numFmtId="0" xfId="0" applyBorder="1" applyFont="1"/>
    <xf borderId="16" fillId="6" fontId="8" numFmtId="164" xfId="0" applyBorder="1" applyFont="1" applyNumberFormat="1"/>
    <xf borderId="17" fillId="6" fontId="8" numFmtId="0" xfId="0" applyBorder="1" applyFont="1"/>
    <xf borderId="17" fillId="6" fontId="8" numFmtId="4" xfId="0" applyBorder="1" applyFont="1" applyNumberFormat="1"/>
    <xf borderId="18" fillId="6" fontId="8" numFmtId="0" xfId="0" applyBorder="1" applyFont="1"/>
    <xf borderId="19" fillId="0" fontId="8" numFmtId="164" xfId="0" applyBorder="1" applyFont="1" applyNumberFormat="1"/>
    <xf borderId="20" fillId="0" fontId="8" numFmtId="0" xfId="0" applyBorder="1" applyFont="1"/>
    <xf borderId="20" fillId="0" fontId="8" numFmtId="4" xfId="0" applyBorder="1" applyFont="1" applyNumberFormat="1"/>
    <xf borderId="21" fillId="0" fontId="8" numFmtId="0" xfId="0" applyBorder="1" applyFont="1"/>
    <xf borderId="0" fillId="0" fontId="8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Лист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Сумма товарооборота по неделям</a:t>
            </a:r>
          </a:p>
        </c:rich>
      </c:tx>
      <c:overlay val="0"/>
    </c:title>
    <c:plotArea>
      <c:layout>
        <c:manualLayout>
          <c:xMode val="edge"/>
          <c:yMode val="edge"/>
          <c:x val="0.162090813093981"/>
          <c:y val="0.11093381675998296"/>
          <c:w val="0.8035902851108765"/>
          <c:h val="0.8066337508075846"/>
        </c:manualLayout>
      </c:layout>
      <c:barChart>
        <c:barDir val="bar"/>
        <c:grouping val="stacked"/>
        <c:ser>
          <c:idx val="0"/>
          <c:order val="0"/>
          <c:tx>
            <c:strRef>
              <c:f>'Лист3'!$B$2:$B$3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'Лист3'!$A$4:$A$21</c:f>
            </c:strRef>
          </c:cat>
          <c:val>
            <c:numRef>
              <c:f>'Лист3'!$B$4:$B$21</c:f>
              <c:numCache/>
            </c:numRef>
          </c:val>
        </c:ser>
        <c:ser>
          <c:idx val="1"/>
          <c:order val="1"/>
          <c:tx>
            <c:strRef>
              <c:f>'Лист3'!$C$2:$C$3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'Лист3'!$A$4:$A$21</c:f>
            </c:strRef>
          </c:cat>
          <c:val>
            <c:numRef>
              <c:f>'Лист3'!$C$4:$C$21</c:f>
              <c:numCache/>
            </c:numRef>
          </c:val>
        </c:ser>
        <c:ser>
          <c:idx val="2"/>
          <c:order val="2"/>
          <c:tx>
            <c:strRef>
              <c:f>'Лист3'!$D$2:$D$3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'Лист3'!$A$4:$A$21</c:f>
            </c:strRef>
          </c:cat>
          <c:val>
            <c:numRef>
              <c:f>'Лист3'!$D$4:$D$21</c:f>
              <c:numCache/>
            </c:numRef>
          </c:val>
        </c:ser>
        <c:ser>
          <c:idx val="3"/>
          <c:order val="3"/>
          <c:tx>
            <c:strRef>
              <c:f>'Лист3'!$E$2:$E$3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'Лист3'!$A$4:$A$21</c:f>
            </c:strRef>
          </c:cat>
          <c:val>
            <c:numRef>
              <c:f>'Лист3'!$E$4:$E$21</c:f>
              <c:numCache/>
            </c:numRef>
          </c:val>
        </c:ser>
        <c:ser>
          <c:idx val="4"/>
          <c:order val="4"/>
          <c:tx>
            <c:strRef>
              <c:f>'Лист3'!$F$2:$F$3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'Лист3'!$A$4:$A$21</c:f>
            </c:strRef>
          </c:cat>
          <c:val>
            <c:numRef>
              <c:f>'Лист3'!$F$4:$F$21</c:f>
              <c:numCache/>
            </c:numRef>
          </c:val>
        </c:ser>
        <c:ser>
          <c:idx val="5"/>
          <c:order val="5"/>
          <c:tx>
            <c:strRef>
              <c:f>'Лист3'!$G$2:$G$3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'Лист3'!$A$4:$A$21</c:f>
            </c:strRef>
          </c:cat>
          <c:val>
            <c:numRef>
              <c:f>'Лист3'!$G$4:$G$21</c:f>
              <c:numCache/>
            </c:numRef>
          </c:val>
        </c:ser>
        <c:overlap val="100"/>
        <c:axId val="1087102665"/>
        <c:axId val="1482538546"/>
      </c:barChart>
      <c:catAx>
        <c:axId val="108710266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Территория
Номер недели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200">
                <a:solidFill>
                  <a:srgbClr val="000000"/>
                </a:solidFill>
                <a:latin typeface="+mn-lt"/>
              </a:defRPr>
            </a:pPr>
          </a:p>
        </c:txPr>
        <c:crossAx val="1482538546"/>
      </c:catAx>
      <c:valAx>
        <c:axId val="1482538546"/>
        <c:scaling>
          <c:orientation val="minMax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#,##0.00;(#,##0.00)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7102665"/>
        <c:crosses val="max"/>
      </c:valAx>
    </c:plotArea>
    <c:legend>
      <c:legendPos val="t"/>
      <c:overlay val="0"/>
      <c:txPr>
        <a:bodyPr/>
        <a:lstStyle/>
        <a:p>
          <a:pPr lvl="0">
            <a:defRPr b="0" sz="1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Доходность в % по территориям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'Лист3'!$M$2</c:f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circle"/>
            <c:size val="7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cat>
            <c:strRef>
              <c:f>'Лист3'!$A$3:$A$21</c:f>
            </c:strRef>
          </c:cat>
          <c:val>
            <c:numRef>
              <c:f>'Лист3'!$M$3:$M$21</c:f>
              <c:numCache/>
            </c:numRef>
          </c:val>
          <c:smooth val="0"/>
        </c:ser>
        <c:axId val="963011483"/>
        <c:axId val="1869578693"/>
      </c:lineChart>
      <c:catAx>
        <c:axId val="9630114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Территория
Номер недели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9578693"/>
      </c:catAx>
      <c:valAx>
        <c:axId val="18695786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Доходность 
в 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30114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1"/>
          <c:order val="1"/>
          <c:tx>
            <c:strRef>
              <c:f>'Pivot Table 1'!$K$1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'Pivot Table 1'!$K$2:$K$93</c:f>
              <c:numCache/>
            </c:numRef>
          </c:val>
        </c:ser>
        <c:ser>
          <c:idx val="2"/>
          <c:order val="2"/>
          <c:tx>
            <c:strRef>
              <c:f>'Pivot Table 1'!$L$1</c:f>
            </c:strRef>
          </c:tx>
          <c:val>
            <c:numRef>
              <c:f>'Pivot Table 1'!$L$2:$L$93</c:f>
              <c:numCache/>
            </c:numRef>
          </c:val>
        </c:ser>
        <c:ser>
          <c:idx val="3"/>
          <c:order val="3"/>
          <c:tx>
            <c:strRef>
              <c:f>'Pivot Table 1'!$Q$1</c:f>
            </c:strRef>
          </c:tx>
          <c:val>
            <c:numRef>
              <c:f>'Pivot Table 1'!$Q$2:$Q$93</c:f>
              <c:numCache/>
            </c:numRef>
          </c:val>
        </c:ser>
        <c:axId val="766677431"/>
        <c:axId val="1875157384"/>
      </c:barChart>
      <c:catAx>
        <c:axId val="7666774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3600000"/>
          <a:lstStyle/>
          <a:p>
            <a:pPr lvl="0">
              <a:defRPr b="0" sz="1000">
                <a:solidFill>
                  <a:schemeClr val="dk1"/>
                </a:solidFill>
                <a:latin typeface="Arial"/>
              </a:defRPr>
            </a:pPr>
          </a:p>
        </c:txPr>
        <c:crossAx val="1875157384"/>
      </c:catAx>
      <c:valAx>
        <c:axId val="1875157384"/>
        <c:scaling>
          <c:orientation val="minMax"/>
          <c:max val="3.0E8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66774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22</xdr:row>
      <xdr:rowOff>152400</xdr:rowOff>
    </xdr:from>
    <xdr:ext cx="9105900" cy="5010150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390525</xdr:colOff>
      <xdr:row>22</xdr:row>
      <xdr:rowOff>152400</xdr:rowOff>
    </xdr:from>
    <xdr:ext cx="5791200" cy="5010150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923925</xdr:colOff>
      <xdr:row>0</xdr:row>
      <xdr:rowOff>85725</xdr:rowOff>
    </xdr:from>
    <xdr:ext cx="6800850" cy="4029075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K505" sheet="Лист1"/>
  </cacheSource>
  <cacheFields>
    <cacheField name="Дата" numFmtId="164">
      <sharedItems containsSemiMixedTypes="0" containsDate="1" containsString="0">
        <d v="2020-05-31T00:00:00Z"/>
        <d v="2020-05-30T00:00:00Z"/>
        <d v="2020-05-28T00:00:00Z"/>
        <d v="2020-05-16T00:00:00Z"/>
        <d v="2020-05-19T00:00:00Z"/>
        <d v="2020-05-17T00:00:00Z"/>
        <d v="2020-05-09T00:00:00Z"/>
        <d v="2020-05-04T00:00:00Z"/>
        <d v="2020-04-29T00:00:00Z"/>
        <d v="2020-05-02T00:00:00Z"/>
        <d v="2020-05-26T00:00:00Z"/>
        <d v="2020-05-01T00:00:00Z"/>
        <d v="2020-05-12T00:00:00Z"/>
        <d v="2020-05-21T00:00:00Z"/>
        <d v="2020-05-20T00:00:00Z"/>
        <d v="2020-05-05T00:00:00Z"/>
        <d v="2020-04-28T00:00:00Z"/>
        <d v="2020-05-13T00:00:00Z"/>
        <d v="2020-05-03T00:00:00Z"/>
        <d v="2020-05-06T00:00:00Z"/>
        <d v="2020-05-23T00:00:00Z"/>
        <d v="2020-05-25T00:00:00Z"/>
        <d v="2020-04-30T00:00:00Z"/>
        <d v="2020-05-10T00:00:00Z"/>
        <d v="2020-05-08T00:00:00Z"/>
        <d v="2020-05-07T00:00:00Z"/>
        <d v="2020-05-24T00:00:00Z"/>
        <d v="2020-05-11T00:00:00Z"/>
        <d v="2020-05-14T00:00:00Z"/>
        <d v="2020-05-15T00:00:00Z"/>
        <d v="2020-05-22T00:00:00Z"/>
        <d v="2020-05-18T00:00:00Z"/>
        <d v="2020-06-01T00:00:00Z"/>
        <d v="2020-05-29T00:00:00Z"/>
        <d v="2020-05-27T00:00:00Z"/>
      </sharedItems>
    </cacheField>
    <cacheField name="Территория" numFmtId="0">
      <sharedItems>
        <s v="Самара"/>
        <s v="Кемерово"/>
        <s v="Екатеринбург"/>
        <s v="Тольятти"/>
        <s v="Нижний Новгород"/>
        <s v="Санкт-Петербург Юг"/>
        <s v="Санкт-Петербург Север"/>
        <s v="Волгоград"/>
        <s v="Казань"/>
        <s v="Пермь"/>
        <s v="Ростов-на-Дону"/>
        <s v="Краснодар"/>
        <s v="Москва Запад"/>
        <s v="Москва Восток"/>
        <s v="Новосибирск"/>
        <s v="Тюмень"/>
        <s v="Томск"/>
        <s v="Уфа"/>
      </sharedItems>
    </cacheField>
    <cacheField name="Товарооборот, шт" numFmtId="0">
      <sharedItems containsSemiMixedTypes="0" containsString="0" containsNumber="1">
        <n v="7944.0"/>
        <n v="10029.0"/>
        <n v="8536.5"/>
        <n v="38947.5"/>
        <n v="31842.0"/>
        <n v="32023.5"/>
        <n v="31147.5"/>
        <n v="25566.0"/>
        <n v="29319.0"/>
        <n v="29031.0"/>
        <n v="33423.0"/>
        <n v="32487.0"/>
        <n v="28219.5"/>
        <n v="31272.0"/>
        <n v="34077.0"/>
        <n v="31566.0"/>
        <n v="26940.0"/>
        <n v="29241.0"/>
        <n v="26082.0"/>
        <n v="32511.0"/>
        <n v="42703.5"/>
        <n v="35592.0"/>
        <n v="30445.5"/>
        <n v="36619.5"/>
        <n v="29409.0"/>
        <n v="27018.0"/>
        <n v="34303.5"/>
        <n v="36999.0"/>
        <n v="44001.0"/>
        <n v="30982.5"/>
        <n v="88063.5"/>
        <n v="84024.0"/>
        <n v="78057.0"/>
        <n v="69720.0"/>
        <n v="72928.5"/>
        <n v="79527.0"/>
        <n v="60463.5"/>
        <n v="79975.5"/>
        <n v="97534.5"/>
        <n v="71520.0"/>
        <n v="79485.0"/>
        <n v="93313.5"/>
        <n v="76585.5"/>
        <n v="81826.5"/>
        <n v="78846.0"/>
        <n v="77263.5"/>
        <n v="68994.0"/>
        <n v="102889.5"/>
        <n v="76999.5"/>
        <n v="77565.0"/>
        <n v="84132.0"/>
        <n v="69544.5"/>
        <n v="73204.5"/>
        <n v="76663.5"/>
        <n v="10840.5"/>
        <n v="7866.0"/>
        <n v="11619.0"/>
        <n v="12331.5"/>
        <n v="8185.5"/>
        <n v="8934.0"/>
        <n v="13216.5"/>
        <n v="9130.5"/>
        <n v="10147.5"/>
        <n v="9210.0"/>
        <n v="12918.0"/>
        <n v="12528.0"/>
        <n v="11029.5"/>
        <n v="14265.0"/>
        <n v="10402.5"/>
        <n v="89149.5"/>
        <n v="9328.5"/>
        <n v="108123.0"/>
        <n v="11202.0"/>
        <n v="9007.5"/>
        <n v="78141.0"/>
        <n v="12037.5"/>
        <n v="14421.0"/>
        <n v="11526.0"/>
        <n v="11250.0"/>
        <n v="13063.5"/>
        <n v="14773.5"/>
        <n v="9994.5"/>
        <n v="18036.0"/>
        <n v="11680.5"/>
        <n v="35482.5"/>
        <n v="32434.5"/>
        <n v="30486.0"/>
        <n v="32079.0"/>
        <n v="27072.0"/>
        <n v="25917.0"/>
        <n v="19461.0"/>
        <n v="31407.0"/>
        <n v="25792.5"/>
        <n v="26032.5"/>
        <n v="31707.0"/>
        <n v="29955.0"/>
        <n v="22848.0"/>
        <n v="23314.5"/>
        <n v="26464.5"/>
        <n v="23539.5"/>
        <n v="24678.0"/>
        <n v="38176.5"/>
        <n v="30603.0"/>
        <n v="24211.5"/>
        <n v="31399.5"/>
        <n v="25294.5"/>
        <n v="25468.5"/>
        <n v="31854.0"/>
        <n v="32359.5"/>
        <n v="39867.0"/>
        <n v="31974.0"/>
        <n v="321412.5"/>
        <n v="276568.5"/>
        <n v="269029.5"/>
        <n v="285972.0"/>
        <n v="283942.5"/>
        <n v="298059.0"/>
        <n v="232903.5"/>
        <n v="276966.0"/>
        <n v="296149.5"/>
        <n v="281796.0"/>
        <n v="288936.0"/>
        <n v="300151.5"/>
        <n v="262734.0"/>
        <n v="286002.0"/>
        <n v="258459.0"/>
        <n v="274083.0"/>
        <n v="277512.0"/>
        <n v="356982.0"/>
        <n v="266983.5"/>
        <n v="311131.5"/>
        <n v="287206.5"/>
        <n v="370092.0"/>
        <n v="247813.5"/>
        <n v="287740.5"/>
        <n v="408810.0"/>
        <n v="362536.5"/>
        <n v="357072.0"/>
        <n v="359214.0"/>
        <n v="360255.0"/>
        <n v="387220.5"/>
        <n v="296580.0"/>
        <n v="369861.0"/>
        <n v="372504.0"/>
        <n v="373392.0"/>
        <n v="378043.5"/>
        <n v="388668.0"/>
        <n v="333792.0"/>
        <n v="376060.5"/>
        <n v="350068.5"/>
        <n v="294337.5"/>
        <n v="342666.0"/>
        <n v="364882.5"/>
        <n v="355278.0"/>
        <n v="456885.0"/>
        <n v="278491.5"/>
        <n v="349734.0"/>
        <n v="401580.0"/>
        <n v="368649.0"/>
        <n v="463530.0"/>
        <n v="319110.0"/>
        <n v="375744.0"/>
        <n v="81331.5"/>
        <n v="75796.5"/>
        <n v="72861.0"/>
        <n v="83373.0"/>
        <n v="64108.5"/>
        <n v="74707.5"/>
        <n v="46216.5"/>
        <n v="67726.5"/>
        <n v="82228.5"/>
        <n v="64390.5"/>
        <n v="73126.5"/>
        <n v="99631.5"/>
        <n v="66396.0"/>
        <n v="73147.5"/>
        <n v="73062.0"/>
        <n v="379663.5"/>
        <n v="70581.0"/>
        <n v="453123.0"/>
        <n v="63012.0"/>
        <n v="89556.0"/>
        <n v="364638.0"/>
        <n v="66316.5"/>
        <n v="78235.5"/>
        <n v="88311.0"/>
        <n v="61804.5"/>
        <n v="71067.0"/>
        <n v="74649.0"/>
        <n v="44560.5"/>
        <n v="38250.0"/>
        <n v="34830.0"/>
        <n v="32239.5"/>
        <n v="30780.0"/>
        <n v="29142.0"/>
        <n v="26428.5"/>
        <n v="40744.5"/>
        <n v="46620.0"/>
        <n v="32419.5"/>
        <n v="40819.5"/>
        <n v="41391.0"/>
        <n v="29482.5"/>
        <n v="32181.0"/>
        <n v="35535.0"/>
        <n v="76234.5"/>
        <n v="29935.5"/>
        <n v="106926.0"/>
        <n v="30342.0"/>
        <n v="42999.0"/>
        <n v="69945.0"/>
        <n v="38740.5"/>
        <n v="31231.5"/>
        <n v="37489.5"/>
        <n v="34399.5"/>
        <n v="32851.5"/>
        <n v="38194.5"/>
        <n v="42423.0"/>
        <n v="48286.5"/>
        <n v="41442.0"/>
        <n v="13014.0"/>
        <n v="12313.5"/>
        <n v="17113.5"/>
        <n v="13303.5"/>
        <n v="12924.0"/>
        <n v="12753.0"/>
        <n v="13948.5"/>
        <n v="12301.5"/>
        <n v="15987.0"/>
        <n v="14061.0"/>
        <n v="16435.5"/>
        <n v="14494.5"/>
        <n v="12705.0"/>
        <n v="18600.0"/>
        <n v="15609.0"/>
        <n v="12802.5"/>
        <n v="14305.5"/>
        <n v="12238.5"/>
        <n v="14385.0"/>
        <n v="16498.5"/>
        <n v="16638.0"/>
        <n v="16554.0"/>
        <n v="17329.5"/>
        <n v="21958.5"/>
        <n v="13120.5"/>
        <n v="16237.5"/>
        <n v="11967.0"/>
        <n v="7087.5"/>
        <n v="25816.5"/>
        <n v="4624.5"/>
        <n v="12259.5"/>
        <n v="5446.5"/>
        <n v="11296.5"/>
        <n v="12135.0"/>
        <n v="12630.0"/>
        <n v="8223.0"/>
        <n v="25149.0"/>
        <n v="10401.0"/>
        <n v="18075.0"/>
        <n v="8127.0"/>
        <n v="21483.0"/>
        <n v="8464.5"/>
        <n v="14167.5"/>
        <n v="14290.5"/>
        <n v="13260.0"/>
        <n v="4285.5"/>
        <n v="13440.0"/>
        <n v="9058.5"/>
        <n v="8719.5"/>
        <n v="12666.0"/>
        <n v="34563.0"/>
        <n v="28882.5"/>
        <n v="28275.0"/>
        <n v="26271.0"/>
        <n v="23587.5"/>
        <n v="18427.5"/>
        <n v="27156.0"/>
        <n v="35190.0"/>
        <n v="25483.5"/>
        <n v="25362.0"/>
        <n v="28849.5"/>
        <n v="26367.0"/>
        <n v="25539.0"/>
        <n v="14808.0"/>
        <n v="21343.5"/>
        <n v="17946.0"/>
        <n v="24337.5"/>
        <n v="36997.5"/>
        <n v="13864.5"/>
        <n v="28494.0"/>
        <n v="27883.5"/>
        <n v="31224.0"/>
        <n v="25020.0"/>
        <n v="26184.0"/>
        <n v="29824.5"/>
        <n v="208351.5"/>
        <n v="204637.5"/>
        <n v="31372.5"/>
        <n v="34681.5"/>
        <n v="28197.0"/>
        <n v="236551.5"/>
        <n v="223597.5"/>
        <n v="193363.5"/>
        <n v="188319.0"/>
        <n v="237544.5"/>
        <n v="203209.5"/>
        <n v="185979.0"/>
        <n v="244905.0"/>
        <n v="239409.0"/>
        <n v="192886.5"/>
        <n v="224233.5"/>
        <n v="219622.5"/>
        <n v="213582.0"/>
        <n v="195705.0"/>
        <n v="193722.0"/>
        <n v="257215.5"/>
        <n v="224779.5"/>
        <n v="292018.5"/>
        <n v="198751.5"/>
        <n v="214386.0"/>
        <n v="243825.0"/>
        <n v="232701.0"/>
        <n v="219411.0"/>
        <n v="200029.5"/>
        <n v="225480.0"/>
        <n v="211453.5"/>
        <n v="184801.5"/>
        <n v="177976.5"/>
        <n v="223617.0"/>
        <n v="176397.0"/>
        <n v="232369.5"/>
        <n v="226540.5"/>
        <n v="189679.5"/>
        <n v="213640.5"/>
        <n v="214885.5"/>
        <n v="203832.0"/>
        <n v="188662.5"/>
        <n v="215277.0"/>
        <n v="248148.0"/>
        <n v="246414.0"/>
        <n v="216498.0"/>
        <n v="275793.0"/>
        <n v="199753.5"/>
        <n v="192948.0"/>
        <n v="206038.5"/>
        <n v="231559.5"/>
        <n v="225076.5"/>
        <n v="209415.0"/>
        <n v="193719.0"/>
        <n v="12250.5"/>
        <n v="12541.5"/>
        <n v="206758.5"/>
        <n v="244734.0"/>
        <n v="191641.5"/>
        <n v="16368.0"/>
        <n v="14427.0"/>
        <n v="11745.0"/>
        <n v="11062.5"/>
        <n v="10018.5"/>
        <n v="10437.0"/>
        <n v="13644.0"/>
        <n v="13443.0"/>
        <n v="14182.5"/>
        <n v="14928.0"/>
        <n v="13941.0"/>
        <n v="14643.0"/>
        <n v="10032.0"/>
        <n v="12468.0"/>
        <n v="17943.0"/>
        <n v="15807.0"/>
        <n v="11976.0"/>
        <n v="14566.5"/>
        <n v="12976.5"/>
        <n v="11719.5"/>
        <n v="17197.5"/>
        <n v="14419.5"/>
        <n v="7816.5"/>
        <n v="6409.5"/>
        <n v="11220.0"/>
        <n v="8350.5"/>
        <n v="8428.5"/>
        <n v="32817.0"/>
        <n v="36031.5"/>
        <n v="5127.0"/>
        <n v="27187.5"/>
        <n v="20688.0"/>
        <n v="15678.0"/>
        <n v="31329.0"/>
        <n v="29658.0"/>
        <n v="34150.5"/>
        <n v="31947.0"/>
        <n v="10416.0"/>
        <n v="35431.5"/>
        <n v="78544.5"/>
        <n v="97963.5"/>
        <n v="77269.5"/>
        <n v="16143.0"/>
        <n v="72220.5"/>
        <n v="78058.5"/>
        <n v="70498.5"/>
        <n v="78961.5"/>
        <n v="11835.0"/>
        <n v="12280.5"/>
        <n v="12724.5"/>
        <n v="14728.5"/>
        <n v="87552.0"/>
        <n v="13038.0"/>
        <n v="12490.5"/>
        <n v="14823.0"/>
        <n v="11416.5"/>
        <n v="31257.0"/>
        <n v="38074.5"/>
        <n v="32170.5"/>
        <n v="42397.5"/>
        <n v="28668.0"/>
        <n v="27411.0"/>
        <n v="32854.5"/>
        <n v="35346.0"/>
        <n v="286558.5"/>
        <n v="304092.0"/>
        <n v="272926.5"/>
        <n v="237099.0"/>
        <n v="273900.0"/>
        <n v="274059.0"/>
        <n v="318816.0"/>
        <n v="370012.5"/>
        <n v="393018.0"/>
        <n v="349699.5"/>
        <n v="318565.5"/>
        <n v="422965.5"/>
        <n v="355081.5"/>
        <n v="358387.5"/>
        <n v="403261.5"/>
        <n v="69010.5"/>
        <n v="75820.5"/>
        <n v="64740.0"/>
        <n v="59574.0"/>
        <n v="524481.0"/>
        <n v="70278.0"/>
        <n v="63645.0"/>
        <n v="75642.0"/>
        <n v="40420.5"/>
        <n v="53838.0"/>
        <n v="40528.5"/>
        <n v="32733.0"/>
        <n v="84433.5"/>
        <n v="36655.5"/>
        <n v="33886.5"/>
        <n v="41697.0"/>
        <n v="44569.5"/>
        <n v="17391.0"/>
        <n v="17211.0"/>
        <n v="17689.5"/>
        <n v="27250.5"/>
        <n v="16500.0"/>
        <n v="18069.0"/>
        <n v="19647.0"/>
        <n v="13203.0"/>
        <n v="15802.5"/>
        <n v="16476.0"/>
        <n v="12654.0"/>
        <n v="16687.5"/>
        <n v="12450.0"/>
        <n v="11161.5"/>
        <n v="12229.5"/>
        <n v="28050.0"/>
        <n v="30781.5"/>
        <n v="27960.0"/>
        <n v="23629.5"/>
        <n v="17052.0"/>
        <n v="27181.5"/>
        <n v="25656.0"/>
        <n v="29283.0"/>
        <n v="32782.5"/>
        <n v="215592.0"/>
        <n v="228334.5"/>
        <n v="188776.5"/>
        <n v="175293.0"/>
        <n v="201999.0"/>
        <n v="197946.0"/>
        <n v="230896.5"/>
        <n v="203532.0"/>
        <n v="214428.0"/>
        <n v="183228.0"/>
        <n v="166948.5"/>
        <n v="232102.5"/>
        <n v="196560.0"/>
        <n v="186496.5"/>
        <n v="219772.5"/>
        <n v="226476.0"/>
        <n v="8362.5"/>
        <n v="17008.5"/>
        <n v="5166.0"/>
        <n v="10941.0"/>
        <n v="14497.5"/>
        <n v="13810.5"/>
        <n v="13752.0"/>
        <n v="15276.0"/>
        <n v="4408.5"/>
        <n v="9927.0"/>
        <n v="9474.0"/>
        <n v="16878.0"/>
        <n v="14238.0"/>
      </sharedItems>
    </cacheField>
    <cacheField name="Товарооборот, руб" numFmtId="4">
      <sharedItems containsSemiMixedTypes="0" containsString="0" containsNumber="1">
        <n v="623971.5"/>
        <n v="787101.0"/>
        <n v="643944.0"/>
        <n v="3395892.0"/>
        <n v="2771116.5"/>
        <n v="2882458.5"/>
        <n v="2831019.0"/>
        <n v="2372310.0"/>
        <n v="2623480.5"/>
        <n v="2711247.0"/>
        <n v="2970330.0"/>
        <n v="3031254.0"/>
        <n v="2595778.5"/>
        <n v="2744382.0"/>
        <n v="2929330.5"/>
        <n v="2906763.0"/>
        <n v="2411587.5"/>
        <n v="2629782.0"/>
        <n v="2434914.0"/>
        <n v="2938623.0"/>
        <n v="3628726.5"/>
        <n v="3176580.0"/>
        <n v="2817196.5"/>
        <n v="3312967.5"/>
        <n v="2645160.0"/>
        <n v="2472213.0"/>
        <n v="2924746.5"/>
        <n v="3473895.0"/>
        <n v="3921784.5"/>
        <n v="2827773.0"/>
        <n v="7583758.5"/>
        <n v="6815511.0"/>
        <n v="6774946.5"/>
        <n v="6264933.0"/>
        <n v="6642249.0"/>
        <n v="7180498.5"/>
        <n v="5554192.5"/>
        <n v="6676459.5"/>
        <n v="8893024.5"/>
        <n v="6398361.0"/>
        <n v="6633847.5"/>
        <n v="7247575.5"/>
        <n v="6921316.5"/>
        <n v="7163644.5"/>
        <n v="6993952.5"/>
        <n v="7013670.0"/>
        <n v="6168657.0"/>
        <n v="8089143.0"/>
        <n v="6645603.0"/>
        <n v="7023727.5"/>
        <n v="7483194.0"/>
        <n v="6293776.5"/>
        <n v="6591883.5"/>
        <n v="6451032.0"/>
        <n v="797919.0"/>
        <n v="617881.5"/>
        <n v="891139.5"/>
        <n v="869983.5"/>
        <n v="637881.0"/>
        <n v="716196.0"/>
        <n v="1046400.0"/>
        <n v="728890.5"/>
        <n v="793320.0"/>
        <n v="696832.5"/>
        <n v="1004788.5"/>
        <n v="959703.0"/>
        <n v="863754.0"/>
        <n v="1130506.5"/>
        <n v="843727.5"/>
        <n v="7512646.5"/>
        <n v="732964.5"/>
        <n v="9164707.5"/>
        <n v="865714.5"/>
        <n v="734335.5"/>
        <n v="6641569.5"/>
        <n v="981564.0"/>
        <n v="1150579.5"/>
        <n v="938764.5"/>
        <n v="935523.0"/>
        <n v="1037247.0"/>
        <n v="1241383.5"/>
        <n v="828984.0"/>
        <n v="1455049.5"/>
        <n v="936427.5"/>
        <n v="3222517.5"/>
        <n v="2865337.5"/>
        <n v="2694289.5"/>
        <n v="2902167.0"/>
        <n v="2450968.5"/>
        <n v="2397588.0"/>
        <n v="1799230.5"/>
        <n v="2907411.0"/>
        <n v="2374356.0"/>
        <n v="2370432.0"/>
        <n v="2853181.5"/>
        <n v="2692230.0"/>
        <n v="2079900.0"/>
        <n v="2136817.5"/>
        <n v="2373337.5"/>
        <n v="2170309.5"/>
        <n v="2232519.0"/>
        <n v="3385372.5"/>
        <n v="2865727.5"/>
        <n v="2267664.0"/>
        <n v="2862298.5"/>
        <n v="2271454.5"/>
        <n v="2350672.5"/>
        <n v="2915533.5"/>
        <n v="2991999.0"/>
        <n v="3654166.5"/>
        <n v="3004213.5"/>
        <n v="3.2235864E7"/>
        <n v="2.7093624E7"/>
        <n v="2.66599305E7"/>
        <n v="2.9768199E7"/>
        <n v="2.935794E7"/>
        <n v="3.08692875E7"/>
        <n v="2.43420165E7"/>
        <n v="2.787261789885E7"/>
        <n v="3.10533165E7"/>
        <n v="2.904252E7"/>
        <n v="2.78529E7"/>
        <n v="2.936877161745E7"/>
        <n v="2.7278441145E7"/>
        <n v="2.91590325E7"/>
        <n v="2.64674535E7"/>
        <n v="2.8427001E7"/>
        <n v="2.87708101056E7"/>
        <n v="3.510392671155E7"/>
        <n v="2.71659135E7"/>
        <n v="3.2418879E7"/>
        <n v="2.953617610605E7"/>
        <n v="3.80915565E7"/>
        <n v="2.5325271E7"/>
        <n v="2.8188534E7"/>
        <n v="4.2323631E7"/>
        <n v="3.7023243E7"/>
        <n v="3.6834567E7"/>
        <n v="3.8693427E7"/>
        <n v="3.8406954E7"/>
        <n v="4.1559384E7"/>
        <n v="3.1843737E7"/>
        <n v="3.83659605E7"/>
        <n v="4.00771935E7"/>
        <n v="3.9578577E7"/>
        <n v="3.790215657E7"/>
        <n v="3.9639309E7"/>
        <n v="3.5671734E7"/>
        <n v="3.99180285E7"/>
        <n v="3.71971155E7"/>
        <n v="2.9327766E7"/>
        <n v="3.66319995E7"/>
        <n v="3.57244935E7"/>
        <n v="3.8092344E7"/>
        <n v="4.640808E7"/>
        <n v="2.815100475E7"/>
        <n v="3.6883428E7"/>
        <n v="4.30287345E7"/>
        <n v="3.9010875E7"/>
        <n v="4.91231805E7"/>
        <n v="3.3763989E7"/>
        <n v="3.81913815E7"/>
        <n v="6652179.0"/>
        <n v="6173463.0"/>
        <n v="5952802.5"/>
        <n v="7253427.0"/>
        <n v="5561452.5"/>
        <n v="6454458.0"/>
        <n v="4118251.5"/>
        <n v="5864989.5"/>
        <n v="7032225.0"/>
        <n v="5523145.5"/>
        <n v="5864085.0"/>
        <n v="7121946.0"/>
        <n v="5770539.0"/>
        <n v="6288246.0"/>
        <n v="6333828.0"/>
        <n v="3.9380178E7"/>
        <n v="6221320.5"/>
        <n v="4.6370904E7"/>
        <n v="5454121.5"/>
        <n v="7173117.0"/>
        <n v="3.79476885E7"/>
        <n v="5704650.0"/>
        <n v="6819594.0"/>
        <n v="7726069.5"/>
        <n v="5365708.5"/>
        <n v="6175837.5"/>
        <n v="6098236.5"/>
        <n v="4025148.0"/>
        <n v="3552937.5"/>
        <n v="3191155.5"/>
        <n v="3084892.5"/>
        <n v="2817853.5"/>
        <n v="2627595.0"/>
        <n v="2470465.5"/>
        <n v="3700311.0"/>
        <n v="4293241.5"/>
        <n v="3080614.5"/>
        <n v="3810394.5"/>
        <n v="3918987.0"/>
        <n v="2648688.0"/>
        <n v="2863600.5"/>
        <n v="3288069.0"/>
        <n v="6500848.5"/>
        <n v="2720002.5"/>
        <n v="9098386.5"/>
        <n v="2738127.0"/>
        <n v="3883215.0"/>
        <n v="6101931.0"/>
        <n v="3561655.5"/>
        <n v="2853310.5"/>
        <n v="3549097.5"/>
        <n v="3201358.5"/>
        <n v="2934504.0"/>
        <n v="3449302.5"/>
        <n v="3994153.5"/>
        <n v="4456441.5"/>
        <n v="3893680.5"/>
        <n v="1115992.5"/>
        <n v="1053220.5"/>
        <n v="1465842.0"/>
        <n v="1102887.0"/>
        <n v="1120009.5"/>
        <n v="1103068.5"/>
        <n v="1222932.0"/>
        <n v="1085211.0"/>
        <n v="1384179.0"/>
        <n v="1221057.0"/>
        <n v="1471537.5"/>
        <n v="1269786.0"/>
        <n v="1123894.5"/>
        <n v="1601425.5"/>
        <n v="1377577.5"/>
        <n v="1123830.0"/>
        <n v="1243507.5"/>
        <n v="1096002.0"/>
        <n v="1223491.5"/>
        <n v="1370482.5"/>
        <n v="1364847.0"/>
        <n v="1380751.5"/>
        <n v="1430254.5"/>
        <n v="1854001.5"/>
        <n v="1215033.0"/>
        <n v="1403047.5"/>
        <n v="1060489.5"/>
        <n v="1081216.5"/>
        <n v="610855.5"/>
        <n v="2360914.5"/>
        <n v="433243.5"/>
        <n v="1152054.0"/>
        <n v="505572.0"/>
        <n v="989632.5"/>
        <n v="1103623.5"/>
        <n v="1104858.0"/>
        <n v="694593.0"/>
        <n v="2277072.0"/>
        <n v="949912.5"/>
        <n v="1548099.0"/>
        <n v="665302.5"/>
        <n v="1774329.0"/>
        <n v="739291.5"/>
        <n v="1315075.5"/>
        <n v="1246162.5"/>
        <n v="1230687.0"/>
        <n v="404691.0"/>
        <n v="1198285.5"/>
        <n v="798759.0"/>
        <n v="769276.5"/>
        <n v="1184865.0"/>
        <n v="2922883.5"/>
        <n v="2446530.0"/>
        <n v="2435632.5"/>
        <n v="2384937.0"/>
        <n v="2155668.0"/>
        <n v="1682851.5"/>
        <n v="2410803.0"/>
        <n v="3168510.0"/>
        <n v="2243160.0"/>
        <n v="2198935.5"/>
        <n v="2520759.0"/>
        <n v="2380333.5"/>
        <n v="2263651.5"/>
        <n v="1336789.5"/>
        <n v="1906557.0"/>
        <n v="1609090.5"/>
        <n v="2159350.5"/>
        <n v="3089140.5"/>
        <n v="1239747.0"/>
        <n v="2512803.0"/>
        <n v="2560080.0"/>
        <n v="2767270.5"/>
        <n v="2235960.0"/>
        <n v="2308336.5"/>
        <n v="2526909.0"/>
        <n v="2.1615333E7"/>
        <n v="2.11148985E7"/>
        <n v="2794324.5"/>
        <n v="3005334.0"/>
        <n v="2559211.5"/>
        <n v="2.3689383E7"/>
        <n v="2.1945858E7"/>
        <n v="1.9546386E7"/>
        <n v="1.92186315E7"/>
        <n v="2.4292218E7"/>
        <n v="2.08713915E7"/>
        <n v="1.9625364E7"/>
        <n v="2.51634315E7"/>
        <n v="2.5413351E7"/>
        <n v="1.92051795E7"/>
        <n v="2.2253295E7"/>
        <n v="2.1959286E7"/>
        <n v="2.19194355E7"/>
        <n v="2.00032635E7"/>
        <n v="1.9437273E7"/>
        <n v="2.64922785E7"/>
        <n v="2.3032992E7"/>
        <n v="2.85909105E7"/>
        <n v="2.05827435E7"/>
        <n v="2.253E7"/>
        <n v="2.48904045E7"/>
        <n v="2.38819485E7"/>
        <n v="2.246013E7"/>
        <n v="1.9959801E7"/>
        <n v="2.23553385E7"/>
        <n v="2.05900725E7"/>
        <n v="1.8449091E7"/>
        <n v="1.80857985E7"/>
        <n v="2.27968275E7"/>
        <n v="1.86259215E7"/>
        <n v="2.3856345E7"/>
        <n v="2.3953536E7"/>
        <n v="1.87180365E7"/>
        <n v="2.10426735E7"/>
        <n v="2.14113495E7"/>
        <n v="2.08801425E7"/>
        <n v="1.87840005E7"/>
        <n v="2.15853165E7"/>
        <n v="2.55190725E7"/>
        <n v="2.45272455E7"/>
        <n v="2.21264445E7"/>
        <n v="2.6806626E7"/>
        <n v="2.05357335E7"/>
        <n v="1.9806927E7"/>
        <n v="2.174046E7"/>
        <n v="2.3443725E7"/>
        <n v="2.28460785E7"/>
        <n v="2.1463023E7"/>
        <n v="1.9071117E7"/>
        <n v="981519.0"/>
        <n v="992541.0"/>
        <n v="2.07172485E7"/>
        <n v="2.415198E7"/>
        <n v="1.95490365E7"/>
        <n v="1316350.5"/>
        <n v="1126810.5"/>
        <n v="1157529.0"/>
        <n v="955801.5"/>
        <n v="906343.5"/>
        <n v="816859.5"/>
        <n v="833815.5"/>
        <n v="1134444.0"/>
        <n v="1092277.5"/>
        <n v="1172574.0"/>
        <n v="1217749.5"/>
        <n v="1145575.5"/>
        <n v="1172691.0"/>
        <n v="816150.0"/>
        <n v="1016566.5"/>
        <n v="1457391.0"/>
        <n v="1326705.0"/>
        <n v="1004511.0"/>
        <n v="1216557.0"/>
        <n v="1046848.5"/>
        <n v="965880.0"/>
        <n v="1386262.5"/>
        <n v="1210456.5"/>
        <n v="636345.0"/>
        <n v="493893.0"/>
        <n v="928675.5"/>
        <n v="651237.0"/>
        <n v="694669.5"/>
        <n v="3015751.5"/>
        <n v="3091069.5"/>
        <n v="468835.5"/>
        <n v="2479396.5"/>
        <n v="1773154.5"/>
        <n v="1387443.0"/>
        <n v="2826379.5"/>
        <n v="2703132.0"/>
        <n v="3038293.5"/>
        <n v="2945035.5"/>
        <n v="866023.5"/>
        <n v="3193167.0"/>
        <n v="6701083.5"/>
        <n v="7728465.0"/>
        <n v="6829921.5"/>
        <n v="1423410.0"/>
        <n v="6398719.5"/>
        <n v="6609714.0"/>
        <n v="6053649.0"/>
        <n v="6876454.5"/>
        <n v="983109.0"/>
        <n v="1030440.0"/>
        <n v="1045515.0"/>
        <n v="1260483.0"/>
        <n v="7387116.0"/>
        <n v="1114552.5"/>
        <n v="1054798.5"/>
        <n v="1273464.0"/>
        <n v="1007742.0"/>
        <n v="2924133.0"/>
        <n v="3414180.0"/>
        <n v="3013512.0"/>
        <n v="3911979.0"/>
        <n v="2588148.0"/>
        <n v="2441520.0"/>
        <n v="2949078.0"/>
        <n v="3258054.0"/>
        <n v="2.9256993E7"/>
        <n v="2.9465769E7"/>
        <n v="2.77700925E7"/>
        <n v="2.462823322395E7"/>
        <n v="2.7535284147600003E7"/>
        <n v="2.8181292E7"/>
        <n v="3.2354331E7"/>
        <n v="3.90348615E7"/>
        <n v="3.94983735E7"/>
        <n v="3.725784018135E7"/>
        <n v="3.3781581E7"/>
        <n v="4.1767140105000004E7"/>
        <n v="3.6876888E7"/>
        <n v="3.79631505E7"/>
        <n v="4.2271377E7"/>
        <n v="5985894.0"/>
        <n v="5943489.0"/>
        <n v="5800290.0"/>
        <n v="5178169.5"/>
        <n v="5.4172029E7"/>
        <n v="5798476.5"/>
        <n v="5366602.5"/>
        <n v="6293952.0"/>
        <n v="3780852.0"/>
        <n v="4840833.0"/>
        <n v="3865251.0"/>
        <n v="3079630.5"/>
        <n v="7228395.0"/>
        <n v="3360135.0"/>
        <n v="3166479.0"/>
        <n v="3772258.5"/>
        <n v="4108596.0"/>
        <n v="1489132.5"/>
        <n v="1507867.5"/>
        <n v="1592119.5"/>
        <n v="2457252.0"/>
        <n v="1487928.0"/>
        <n v="1603084.5"/>
        <n v="1764669.0"/>
        <n v="1211457.0"/>
        <n v="1411909.5"/>
        <n v="1565632.5"/>
        <n v="1081158.0"/>
        <n v="1526608.5"/>
        <n v="1115146.5"/>
        <n v="963502.5"/>
        <n v="1122730.5"/>
        <n v="2458555.5"/>
        <n v="2540715.0"/>
        <n v="2538967.5"/>
        <n v="2164365.0"/>
        <n v="1549020.0"/>
        <n v="2324490.0"/>
        <n v="2225341.5"/>
        <n v="2477487.0"/>
        <n v="2854741.5"/>
        <n v="2.23423005E7"/>
        <n v="2.23807725E7"/>
        <n v="1.94653725E7"/>
        <n v="1.7919144E7"/>
        <n v="2.04224355E7"/>
        <n v="1.99424355E7"/>
        <n v="2.3085222E7"/>
        <n v="2.09533245E7"/>
        <n v="2.08125855E7"/>
        <n v="1.89141945E7"/>
        <n v="1.6971231E7"/>
        <n v="2.31204435E7"/>
        <n v="1.9855122E7"/>
        <n v="1.8640998E7"/>
        <n v="2.18952945E7"/>
        <n v="2.24161515E7"/>
        <n v="687684.0"/>
        <n v="1398771.0"/>
        <n v="389013.0"/>
        <n v="880356.0"/>
        <n v="1230711.0"/>
        <n v="1131676.5"/>
        <n v="1091040.0"/>
        <n v="1350199.5"/>
        <n v="410892.0"/>
        <n v="850840.5"/>
        <n v="802447.5"/>
        <n v="1438255.5"/>
        <n v="1293219.0"/>
      </sharedItems>
    </cacheField>
    <cacheField name="Товарооборот в себестоимости" numFmtId="0">
      <sharedItems containsSemiMixedTypes="0" containsString="0" containsNumber="1">
        <n v="565363.016"/>
        <n v="707654.6309999999"/>
        <n v="640961.693"/>
        <n v="2740255.211"/>
        <n v="2269371.4459999995"/>
        <n v="2290967.039"/>
        <n v="2261296.276"/>
        <n v="1875929.923"/>
        <n v="2115481.9889999996"/>
        <n v="2165434.925"/>
        <n v="2395998.377"/>
        <n v="2397503.37"/>
        <n v="2050101.9780000001"/>
        <n v="2257728.2139999997"/>
        <n v="2389543.528"/>
        <n v="2323003.267"/>
        <n v="1931011.4870000002"/>
        <n v="2071714.724"/>
        <n v="1925475.1139999998"/>
        <n v="2406562.0579999997"/>
        <n v="3056063.735"/>
        <n v="2540760.0409999997"/>
        <n v="2244503.1999999997"/>
        <n v="2647972.343"/>
        <n v="2133443.3049999997"/>
        <n v="2000889.9870000002"/>
        <n v="2399312.935"/>
        <n v="2757933.63"/>
        <n v="3132604.841"/>
        <n v="2232253.034"/>
        <n v="5779076.7979999995"/>
        <n v="5426339.5819999995"/>
        <n v="5115462.401"/>
        <n v="4726931.9569999995"/>
        <n v="4993791.956"/>
        <n v="5432087.979"/>
        <n v="4218316.029"/>
        <n v="5083946.169"/>
        <n v="6855177.24"/>
        <n v="4793096.143999999"/>
        <n v="5212858.58"/>
        <n v="5922822.677999999"/>
        <n v="5290094.272"/>
        <n v="5366333.713"/>
        <n v="5288518.779999999"/>
        <n v="5282661.8549999995"/>
        <n v="4695811.349"/>
        <n v="6673236.372"/>
        <n v="5032216.188999999"/>
        <n v="5349682.484999999"/>
        <n v="5637882.125"/>
        <n v="4773839.938"/>
        <n v="5001227.671"/>
        <n v="5048965.796"/>
        <n v="783753.2949999999"/>
        <n v="575518.068"/>
        <n v="829782.376"/>
        <n v="896773.3239999999"/>
        <n v="575840.677"/>
        <n v="663415.497"/>
        <n v="937716.1579999999"/>
        <n v="644150.519"/>
        <n v="718019.2760000001"/>
        <n v="616683.3809999999"/>
        <n v="896111.803"/>
        <n v="861486.475"/>
        <n v="758428.735"/>
        <n v="1024403.9859999999"/>
        <n v="729677.519"/>
        <n v="5979210.097"/>
        <n v="634517.673"/>
        <n v="7329868.665"/>
        <n v="799644.759"/>
        <n v="622482.404"/>
        <n v="5084073.516"/>
        <n v="877726.201"/>
        <n v="1038033.7869999999"/>
        <n v="820018.375"/>
        <n v="808524.505"/>
        <n v="910480.6449999999"/>
        <n v="1069622.507"/>
        <n v="702631.811"/>
        <n v="1301439.284"/>
        <n v="813406.684"/>
        <n v="2633868.174"/>
        <n v="2368028.685"/>
        <n v="2183502.7290000003"/>
        <n v="2319890.346"/>
        <n v="1980824.9889999998"/>
        <n v="1937222.0459999999"/>
        <n v="1457108.1479999998"/>
        <n v="2288433.495"/>
        <n v="1915101.034"/>
        <n v="1847737.837"/>
        <n v="2349459.5"/>
        <n v="2195766.121"/>
        <n v="1657688.853"/>
        <n v="1701780.478"/>
        <n v="1886244.741"/>
        <n v="1735984.614"/>
        <n v="1781999.058"/>
        <n v="2831498.2739999997"/>
        <n v="2288224.429"/>
        <n v="1801564.392"/>
        <n v="2267667.519"/>
        <n v="1811009.8979999998"/>
        <n v="1875294.65"/>
        <n v="2431800.394"/>
        <n v="2374135.6799999997"/>
        <n v="2919786.295"/>
        <n v="2389834.3129999996"/>
        <n v="2.3691368555E7"/>
        <n v="1.97686965E7"/>
        <n v="1.9515982116E7"/>
        <n v="2.1483666921E7"/>
        <n v="2.1174604830000002E7"/>
        <n v="2.2717731617999997E7"/>
        <n v="1.7790852444E7"/>
        <n v="2.0223763805E7"/>
        <n v="2.2737807547E7"/>
        <n v="2.0980503505E7"/>
        <n v="2.0824687999E7"/>
        <n v="2.1545834136E7"/>
        <n v="1.9610637316999998E7"/>
        <n v="2.1437602310000002E7"/>
        <n v="1.9153152527E7"/>
        <n v="2.0563887599E7"/>
        <n v="2.0810852736E7"/>
        <n v="2.6357141036999997E7"/>
        <n v="1.9659432722999997E7"/>
        <n v="2.3595019661E7"/>
        <n v="2.1276357106E7"/>
        <n v="2.8012065349999998E7"/>
        <n v="1.8582990428E7"/>
        <n v="2.1369401387E7"/>
        <n v="3.1033323692999996E7"/>
        <n v="2.6762183377E7"/>
        <n v="2.6914635671E7"/>
        <n v="2.7863789055E7"/>
        <n v="2.7588003988E7"/>
        <n v="3.0476170214999996E7"/>
        <n v="2.311977798E7"/>
        <n v="2.7592063503E7"/>
        <n v="2.9141359438E7"/>
        <n v="2.8453665595E7"/>
        <n v="2.8083686689999998E7"/>
        <n v="2.8736966634E7"/>
        <n v="2.5644478342E7"/>
        <n v="2.9154014884E7"/>
        <n v="2.6793668158999998E7"/>
        <n v="2.2491044692999996E7"/>
        <n v="2.6408496047999997E7"/>
        <n v="2.7535617434E7"/>
        <n v="2.7467616702999998E7"/>
        <n v="3.4793888933E7"/>
        <n v="2.0806418796E7"/>
        <n v="2.6438356803E7"/>
        <n v="3.1156525939999998E7"/>
        <n v="2.8090230959E7"/>
        <n v="3.6012087989E7"/>
        <n v="2.4610757489E7"/>
        <n v="2.8822960470999997E7"/>
        <n v="5305378.904"/>
        <n v="4915101.795"/>
        <n v="4711294.200999999"/>
        <n v="5531366.381"/>
        <n v="4257859.372"/>
        <n v="4968152.947"/>
        <n v="3133704.928"/>
        <n v="4506085.484"/>
        <n v="5546127.192"/>
        <n v="4230689.2069999995"/>
        <n v="4847142.986"/>
        <n v="6279205.85"/>
        <n v="4433831.250999999"/>
        <n v="4798265.113"/>
        <n v="4890619.262"/>
        <n v="2.9726473223999996E7"/>
        <n v="4762185.061"/>
        <n v="3.5190775285000004E7"/>
        <n v="4155234.554"/>
        <n v="6068194.523"/>
        <n v="2.7829971363E7"/>
        <n v="4375924.236"/>
        <n v="5260171.534999999"/>
        <n v="5922893.721"/>
        <n v="4091691.3249999997"/>
        <n v="4747959.614"/>
        <n v="5042435.841"/>
        <n v="3259483.304"/>
        <n v="2795344.17"/>
        <n v="2528990.584"/>
        <n v="2384575.363"/>
        <n v="2169377.225"/>
        <n v="2033299.2799999998"/>
        <n v="1911613.144"/>
        <n v="2861069.8419999997"/>
        <n v="3389723.959"/>
        <n v="2363955.7909999997"/>
        <n v="3046897.794"/>
        <n v="3141103.957"/>
        <n v="2021918.12"/>
        <n v="2246478.617"/>
        <n v="2580984.03"/>
        <n v="5172874.443999999"/>
        <n v="2102974.001"/>
        <n v="7354572.011"/>
        <n v="2094375.01"/>
        <n v="3151914.3419999997"/>
        <n v="4743581.977999999"/>
        <n v="2769041.2770000002"/>
        <n v="2211817.6569999997"/>
        <n v="2745646.948"/>
        <n v="2481896.334"/>
        <n v="2253872.138"/>
        <n v="2798056.2479999997"/>
        <n v="3105853.9129999997"/>
        <n v="3473157.545"/>
        <n v="3004872.349"/>
        <n v="928035.2359999999"/>
        <n v="843395.109"/>
        <n v="1193019.642"/>
        <n v="914116.792"/>
        <n v="902752.717"/>
        <n v="904501.456"/>
        <n v="974409.1449999999"/>
        <n v="874153.345"/>
        <n v="1116620.792"/>
        <n v="983096.417"/>
        <n v="1176721.164"/>
        <n v="1018857.6680000001"/>
        <n v="898508.497"/>
        <n v="1268422.666"/>
        <n v="1086345.0159999998"/>
        <n v="914932.571"/>
        <n v="987216.7409999999"/>
        <n v="872395.086"/>
        <n v="977925.731"/>
        <n v="1095453.123"/>
        <n v="1137103.412"/>
        <n v="1137748.7319999998"/>
        <n v="1175778.837"/>
        <n v="1515956.368"/>
        <n v="985281.0359999998"/>
        <n v="1195875.8800000001"/>
        <n v="851805.179"/>
        <n v="910141.155"/>
        <n v="541946.128"/>
        <n v="1868643.6719999998"/>
        <n v="377401.46199999994"/>
        <n v="906579.6209999999"/>
        <n v="422390.908"/>
        <n v="829947.412"/>
        <n v="899589.3060000001"/>
        <n v="915994.1189999998"/>
        <n v="622755.0499999999"/>
        <n v="1804070.1239999998"/>
        <n v="785961.289"/>
        <n v="1256993.4810000001"/>
        <n v="644221.494"/>
        <n v="1460215.51"/>
        <n v="651727.3679999999"/>
        <n v="1074904.135"/>
        <n v="983143.4899999999"/>
        <n v="985675.487"/>
        <n v="333054.548"/>
        <n v="1018063.802"/>
        <n v="669115.9369999999"/>
        <n v="654599.977"/>
        <n v="953822.6209999999"/>
        <n v="2340316.3049999997"/>
        <n v="1956748.2629999998"/>
        <n v="1954139.7149999999"/>
        <n v="1880070.5110000002"/>
        <n v="1685753.184"/>
        <n v="1337535.2989999999"/>
        <n v="1897998.252"/>
        <n v="2533138.72"/>
        <n v="1757185.7729999998"/>
        <n v="1755958.305"/>
        <n v="2010739.0729999999"/>
        <n v="1873451.2719999999"/>
        <n v="1783039.3049999997"/>
        <n v="1084824.9949999999"/>
        <n v="1485927.8739999998"/>
        <n v="1298844.2"/>
        <n v="1715939.5399999998"/>
        <n v="2533823.174"/>
        <n v="995597.5199999999"/>
        <n v="1972327.267"/>
        <n v="2016381.645"/>
        <n v="2174380.5969999996"/>
        <n v="1780335.608"/>
        <n v="1837113.1940000001"/>
        <n v="2092407.26"/>
        <n v="1.5729720814999998E7"/>
        <n v="1.5426373359E7"/>
        <n v="2251714.549"/>
        <n v="2408136.819"/>
        <n v="2038847.009"/>
        <n v="1.7329462176E7"/>
        <n v="1.5975681728E7"/>
        <n v="1.4278298844E7"/>
        <n v="1.3973128512E7"/>
        <n v="1.7650186029E7"/>
        <n v="1.5206983089E7"/>
        <n v="1.4386025838000001E7"/>
        <n v="1.8210825697E7"/>
        <n v="1.8463277771E7"/>
        <n v="1.3834210462E7"/>
        <n v="1.6496134314E7"/>
        <n v="1.5958453928E7"/>
        <n v="1.5790923194999998E7"/>
        <n v="1.4633542982E7"/>
        <n v="1.3979092230999999E7"/>
        <n v="1.9179229932E7"/>
        <n v="1.6792969817999996E7"/>
        <n v="2.1740920338999998E7"/>
        <n v="1.4894008652E7"/>
        <n v="1.6370527077E7"/>
        <n v="1.8159589108E7"/>
        <n v="1.7462223404E7"/>
        <n v="1.6627687641E7"/>
        <n v="1.5125624641999999E7"/>
        <n v="1.6443448491999999E7"/>
        <n v="1.5078027685E7"/>
        <n v="1.3533023127999999E7"/>
        <n v="1.3150397668E7"/>
        <n v="1.6597666014999999E7"/>
        <n v="1.3628439163999999E7"/>
        <n v="1.7297352185000002E7"/>
        <n v="1.7342946797E7"/>
        <n v="1.3500671991999999E7"/>
        <n v="1.5681371557000002E7"/>
        <n v="1.5600701422999999E7"/>
        <n v="1.5015521489999998E7"/>
        <n v="1.3568684673999999E7"/>
        <n v="1.6285354714E7"/>
        <n v="1.8491870615E7"/>
        <n v="1.8595804535E7"/>
        <n v="1.6128268832E7"/>
        <n v="2.0508194544999998E7"/>
        <n v="1.5173462744E7"/>
        <n v="1.4358653389999999E7"/>
        <n v="1.5789926042999998E7"/>
        <n v="1.7121204866E7"/>
        <n v="1.6722171227E7"/>
        <n v="1.5847839739E7"/>
        <n v="1.4541424877999999E7"/>
        <n v="867080.682"/>
        <n v="874678.696"/>
        <n v="1.5667372685999999E7"/>
        <n v="1.8429449488E7"/>
        <n v="1.448116423E7"/>
        <n v="1092945.283"/>
        <n v="963035.414"/>
        <n v="935379.4229999998"/>
        <n v="795942.652"/>
        <n v="762082.749"/>
        <n v="697541.2969999999"/>
        <n v="737888.3659999999"/>
        <n v="971710.8709999999"/>
        <n v="921493.483"/>
        <n v="968784.8649999999"/>
        <n v="1025585.5199999999"/>
        <n v="974448.126"/>
        <n v="971555.083"/>
        <n v="698626.0329999999"/>
        <n v="858367.6039999999"/>
        <n v="1194154.7659999998"/>
        <n v="1070563.6439999999"/>
        <n v="861334.614"/>
        <n v="1013050.3829999999"/>
        <n v="892743.7459999999"/>
        <n v="809986.386"/>
        <n v="1130117.381"/>
        <n v="970917.124"/>
        <n v="550528.6630000001"/>
        <n v="459762.61999999994"/>
        <n v="802403.808"/>
        <n v="601485.126"/>
        <n v="594994.696"/>
        <n v="2415980.772"/>
        <n v="2549333.4129999997"/>
        <n v="412625.887"/>
        <n v="1950422.9030000002"/>
        <n v="1458979.491"/>
        <n v="1121336.507"/>
        <n v="2229453.508"/>
        <n v="2160539.996"/>
        <n v="2442084.561"/>
        <n v="2320195.4450000003"/>
        <n v="744833.002"/>
        <n v="2545757.0549999997"/>
        <n v="5109499.617"/>
        <n v="6415904.924000001"/>
        <n v="5152925.182"/>
        <n v="1183524.938"/>
        <n v="4782829.606000001"/>
        <n v="5024858.793"/>
        <n v="4580254.154999999"/>
        <n v="5258162.288"/>
        <n v="825345.0530000001"/>
        <n v="871047.598"/>
        <n v="896490.07"/>
        <n v="1048221.1390000001"/>
        <n v="5815890.3319999995"/>
        <n v="939269.567"/>
        <n v="878389.065"/>
        <n v="1068326.937"/>
        <n v="815296.88"/>
        <n v="2311405.017"/>
        <n v="2805831.5209999997"/>
        <n v="2355616.679"/>
        <n v="3086459.8370000003"/>
        <n v="2042294.167"/>
        <n v="1933378.3459999997"/>
        <n v="2391958.463"/>
        <n v="2595610.66"/>
        <n v="2.1169527457000002E7"/>
        <n v="2.2276452264999997E7"/>
        <n v="2.0952913508E7"/>
        <n v="1.767993047E7"/>
        <n v="1.9680985969E7"/>
        <n v="2.0493717226E7"/>
        <n v="2.3895072432E7"/>
        <n v="2.8040467216000002E7"/>
        <n v="2.9683782432999995E7"/>
        <n v="2.7640203134E7"/>
        <n v="2.4232690171E7"/>
        <n v="3.2361318847E7"/>
        <n v="2.6228948559E7"/>
        <n v="2.7483828209E7"/>
        <n v="3.1105053391E7"/>
        <n v="4624968.49"/>
        <n v="5046963.672"/>
        <n v="4332158.433"/>
        <n v="3929032.265"/>
        <n v="4.1382275210999995E7"/>
        <n v="4485664.506"/>
        <n v="4245727.339"/>
        <n v="5100877.931"/>
        <n v="2893288.4459999995"/>
        <n v="4017247.747"/>
        <n v="2972895.417"/>
        <n v="2364369.401"/>
        <n v="5795765.936"/>
        <n v="2596293.8219999997"/>
        <n v="2522496.074"/>
        <n v="3092823.668"/>
        <n v="3229427.083"/>
        <n v="1209901.0159999998"/>
        <n v="1217527.6069999998"/>
        <n v="1279369.153"/>
        <n v="1983435.05"/>
        <n v="1187884.8939999999"/>
        <n v="1312709.009"/>
        <n v="1409485.402"/>
        <n v="964554.2109999999"/>
        <n v="1158841.584"/>
        <n v="1234060.991"/>
        <n v="927698.8229999999"/>
        <n v="1202670.0489999999"/>
        <n v="897555.5109999999"/>
        <n v="812962.6780000001"/>
        <n v="921566.447"/>
        <n v="1979227.4479999999"/>
        <n v="2108065.569"/>
        <n v="1983277.5959999997"/>
        <n v="1678039.859"/>
        <n v="1246591.997"/>
        <n v="1796459.479"/>
        <n v="1766450.28"/>
        <n v="2005719.3469999998"/>
        <n v="2293738.957"/>
        <n v="1.6240834603999998E7"/>
        <n v="1.7031004073E7"/>
        <n v="1.4354207141999999E7"/>
        <n v="1.2903628609E7"/>
        <n v="1.4541626939999998E7"/>
        <n v="1.4561721772999998E7"/>
        <n v="1.7099721813E7"/>
        <n v="1.5301120521000002E7"/>
        <n v="1.5857489721E7"/>
        <n v="1.3959979012E7"/>
        <n v="1.2200989641E7"/>
        <n v="1.7632080519E7"/>
        <n v="1.4172342451E7"/>
        <n v="1.3641908621E7"/>
        <n v="1.6241999308E7"/>
        <n v="1.7175270221E7"/>
        <n v="597300.389"/>
        <n v="1144986.397"/>
        <n v="357353.073"/>
        <n v="723289.055"/>
        <n v="1005560.455"/>
        <n v="966968.6359999999"/>
        <n v="898790.646"/>
        <n v="1100106.21"/>
        <n v="346029.05"/>
        <n v="733232.389"/>
        <n v="682814.146"/>
        <n v="1180692.704"/>
        <n v="1006008.1159999999"/>
      </sharedItems>
    </cacheField>
    <cacheField name="Потери, руб" numFmtId="0">
      <sharedItems containsSemiMixedTypes="0" containsString="0" containsNumber="1">
        <n v="64235.45692307692"/>
        <n v="112379.26539999999"/>
        <n v="61475.592307692306"/>
        <n v="294361.0811230769"/>
        <n v="328803.8461538461"/>
        <n v="246817.75113846152"/>
        <n v="225845.0"/>
        <n v="280340.1657"/>
        <n v="139204.6"/>
        <n v="185484.16923076924"/>
        <n v="259067.63954615386"/>
        <n v="232079.8475076923"/>
        <n v="309760.3357307692"/>
        <n v="301623.7923076923"/>
        <n v="459604.9079615384"/>
        <n v="287619.52953846153"/>
        <n v="149032.79178461537"/>
        <n v="361201.8010384615"/>
        <n v="247646.60936153846"/>
        <n v="306098.4769230769"/>
        <n v="223670.01693846151"/>
        <n v="351098.05384615384"/>
        <n v="203231.46096923074"/>
        <n v="371661.6538461539"/>
        <n v="355537.44449230767"/>
        <n v="283287.8692307692"/>
        <n v="282325.24615384615"/>
        <n v="112971.77692307692"/>
        <n v="242715.2625384615"/>
        <n v="343211.5426230769"/>
        <n v="152384.93586153846"/>
        <n v="195070.2500307692"/>
        <n v="61149.51538461538"/>
        <n v="294634.3553076923"/>
        <n v="215294.37692307692"/>
        <n v="172769.1923076923"/>
        <n v="244262.12107692307"/>
        <n v="141931.13193076922"/>
        <n v="185180.3800769231"/>
        <n v="181432.06769230767"/>
        <n v="120955.33846153846"/>
        <n v="714758.2"/>
        <n v="386033.17544615385"/>
        <n v="145122.77781538462"/>
        <n v="227969.01538461537"/>
        <n v="161473.0769230769"/>
        <n v="157384.1788307692"/>
        <n v="127223.84583076923"/>
        <n v="100883.95384615385"/>
        <n v="31578.20769230769"/>
        <n v="126673.26923076922"/>
        <n v="201777.4038153846"/>
        <n v="184167.76355384616"/>
        <n v="94608.14615384614"/>
        <n v="58214.93076923077"/>
        <n v="119723.42363076922"/>
        <n v="121759.66210769229"/>
        <n v="51681.03846153846"/>
        <n v="73920.5846153846"/>
        <n v="24274.438461538462"/>
        <n v="61387.77692307692"/>
        <n v="98026.49036923076"/>
        <n v="92027.36809230769"/>
        <n v="99623.13076923077"/>
        <n v="99729.92307692306"/>
        <n v="87212.13076923077"/>
        <n v="86710.8045076923"/>
        <n v="72626.81390769231"/>
        <n v="140731.9646153846"/>
        <n v="47580.14615384615"/>
        <n v="136157.9836153846"/>
        <n v="137418.1593076923"/>
        <n v="111860.49372307691"/>
        <n v="113093.66153846154"/>
        <n v="142499.01538461537"/>
        <n v="69249.01181538461"/>
        <n v="68487.35856923077"/>
        <n v="77816.21538461538"/>
        <n v="94344.95384615385"/>
        <n v="64430.96412307692"/>
        <n v="74049.52307692308"/>
        <n v="82264.56716923077"/>
        <n v="69189.12307692308"/>
        <n v="117272.7846153846"/>
        <n v="150484.18215384614"/>
        <n v="225452.8907846154"/>
        <n v="153558.02257692307"/>
        <n v="194963.39216923076"/>
        <n v="188174.3243923077"/>
        <n v="159472.57584615384"/>
        <n v="183829.81409230767"/>
        <n v="193538.8704076923"/>
        <n v="277477.3193230769"/>
        <n v="141864.00329999998"/>
        <n v="187617.05315384615"/>
        <n v="202002.14775384613"/>
        <n v="178454.88537692308"/>
        <n v="141999.40078461537"/>
        <n v="207105.15935384613"/>
        <n v="170377.8575384615"/>
        <n v="359577.9060076923"/>
        <n v="146460.30097692306"/>
        <n v="167381.28187692308"/>
        <n v="97090.63692307692"/>
        <n v="169650.86923076923"/>
        <n v="151659.17713846153"/>
        <n v="221739.45623076922"/>
        <n v="155421.87692307692"/>
        <n v="106116.64615384616"/>
        <n v="182639.11723076922"/>
        <n v="174780.66518461538"/>
        <n v="595097.1592923077"/>
        <n v="759335.8046923077"/>
        <n v="551393.4769230769"/>
        <n v="549316.9501538462"/>
        <n v="988153.4080307692"/>
        <n v="661329.1783384614"/>
        <n v="634118.8692307692"/>
        <n v="645572.5782615384"/>
        <n v="896375.1692307692"/>
        <n v="776209.0316999999"/>
        <n v="822353.4393615385"/>
        <n v="1052145.9026769232"/>
        <n v="919330.0461538462"/>
        <n v="637711.5937230769"/>
        <n v="636197.2334076923"/>
        <n v="779849.3653846154"/>
        <n v="790162.5769230769"/>
        <n v="601482.0769230769"/>
        <n v="698314.9846153846"/>
        <n v="265444.33165384614"/>
        <n v="541588.8935615384"/>
        <n v="725212.9959230769"/>
        <n v="865201.878576923"/>
        <n v="607679.3461538461"/>
        <n v="571764.0907692307"/>
        <n v="650375.7684923077"/>
        <n v="566638.9257538462"/>
        <n v="582268.7261538461"/>
        <n v="1078421.345076923"/>
        <n v="642893.5665692308"/>
        <n v="657754.3188"/>
        <n v="589339.0338461538"/>
        <n v="848425.4184384615"/>
        <n v="535419.8979692308"/>
        <n v="713697.6076923077"/>
        <n v="997757.7538461538"/>
        <n v="919576.9605538462"/>
        <n v="611904.2335230769"/>
        <n v="582815.3615384615"/>
        <n v="283716.73846153845"/>
        <n v="820373.5681538461"/>
        <n v="541116.6988461538"/>
        <n v="942702.9"/>
        <n v="595793.090653846"/>
        <n v="591565.3538461538"/>
        <n v="742420.2692307691"/>
        <n v="343786.0846153846"/>
        <n v="532663.1615384615"/>
        <n v="700442.1153769231"/>
        <n v="1101833.447230769"/>
        <n v="574198.1153846154"/>
        <n v="156413.8362153846"/>
        <n v="253686.7171923077"/>
        <n v="125880.90000000001"/>
        <n v="221053.87967692307"/>
        <n v="337872.83273076924"/>
        <n v="118941.29398461539"/>
        <n v="179531.89196153847"/>
        <n v="167003.69436153845"/>
        <n v="196859.98644615384"/>
        <n v="183154.05167692306"/>
        <n v="142998.2095"/>
        <n v="279127.2760230769"/>
        <n v="232587.42287692308"/>
        <n v="123081.63515384615"/>
        <n v="181964.6876923077"/>
        <n v="305744.9884307692"/>
        <n v="172821.83076923076"/>
        <n v="552625.8"/>
        <n v="234787.5564923077"/>
        <n v="139983.69019999998"/>
        <n v="628647.3307692307"/>
        <n v="135246.95929230767"/>
        <n v="70931.81667692307"/>
        <n v="161614.12454615385"/>
        <n v="232169.67161538458"/>
        <n v="157793.27424615383"/>
        <n v="156805.8346153846"/>
        <n v="145385.33866923075"/>
        <n v="245048.2600769231"/>
        <n v="292821.2230769231"/>
        <n v="184346.05176923078"/>
        <n v="215836.18461538458"/>
        <n v="202681.39594615382"/>
        <n v="187667.93086153845"/>
        <n v="170303.62015384613"/>
        <n v="329717.03827692306"/>
        <n v="200042.36143846155"/>
        <n v="144594.4076923077"/>
        <n v="205451.17950769232"/>
        <n v="219587.1531846154"/>
        <n v="140503.93076923076"/>
        <n v="208081.82515384615"/>
        <n v="60556.25153846153"/>
        <n v="175338.6411076923"/>
        <n v="193869.5929230769"/>
        <n v="174068.47879999998"/>
        <n v="162279.9956153846"/>
        <n v="226018.5524384615"/>
        <n v="180495.52483076922"/>
        <n v="63441.68461538461"/>
        <n v="258287.05384615384"/>
        <n v="156377.12456923077"/>
        <n v="160756.50769230767"/>
        <n v="174707.83838461537"/>
        <n v="53605.71215384615"/>
        <n v="205639.55141538463"/>
        <n v="190911.88401538462"/>
        <n v="185811.06153846154"/>
        <n v="137019.6769230769"/>
        <n v="272484.6307692308"/>
        <n v="173095.92049999998"/>
        <n v="193184.6"/>
        <n v="58978.55866923076"/>
        <n v="299208.26923076925"/>
        <n v="243709.4826923077"/>
        <n v="220298.15353846154"/>
        <n v="373408.8334307692"/>
        <n v="252262.82307692306"/>
        <n v="197493.53076923077"/>
        <n v="273904.8153076923"/>
        <n v="189642.93076923076"/>
        <n v="224718.4076923077"/>
        <n v="284287.79007692303"/>
        <n v="233030.6"/>
        <n v="218895.4076923077"/>
        <n v="285708.40769230766"/>
        <n v="250663.8153846154"/>
        <n v="258642.5153846154"/>
        <n v="227139.51416923077"/>
        <n v="286968.8769230769"/>
        <n v="206787.93638461537"/>
        <n v="143418.86295384614"/>
        <n v="173178.52204615384"/>
        <n v="171981.49101538458"/>
        <n v="143296.04318461538"/>
        <n v="150795.5846153846"/>
        <n v="137636.84266153845"/>
        <n v="65936.34336923076"/>
        <n v="217611.18753846153"/>
        <n v="42729.218369230766"/>
        <n v="196319.5046923077"/>
        <n v="184440.53076923077"/>
        <n v="161654.46923076923"/>
        <n v="172368.62218461538"/>
        <n v="125553.02143076922"/>
        <n v="253438.94004615385"/>
        <n v="213288.93846153846"/>
        <n v="95245.72713846153"/>
        <n v="181509.9923076923"/>
        <n v="154318.62433846152"/>
        <n v="269233.3443692308"/>
        <n v="263823.3461538461"/>
        <n v="224353.45695384615"/>
        <n v="11494.63076923077"/>
        <n v="178012.59307692308"/>
        <n v="171987.47030000002"/>
        <n v="184385.1884923077"/>
        <n v="340158.78723076923"/>
        <n v="109812.45384615385"/>
        <n v="108543.03143076923"/>
        <n v="79541.98461538462"/>
        <n v="141472.14615384614"/>
        <n v="135489.1581153846"/>
        <n v="121636.08074615385"/>
        <n v="96303.4"/>
        <n v="102615.49999999999"/>
        <n v="114933.5923076923"/>
        <n v="102833.37792307691"/>
        <n v="106300.0107076923"/>
        <n v="149632.4937"/>
        <n v="139331.3192923077"/>
        <n v="167974.06755384614"/>
        <n v="100092.68052307691"/>
        <n v="137945.5276"/>
        <n v="115138.50836153845"/>
        <n v="109891.53846153845"/>
        <n v="216733.44615384613"/>
        <n v="174025.3846153846"/>
        <n v="41912.70769230769"/>
        <n v="80170.9809076923"/>
        <n v="140320.89928461539"/>
        <n v="115064.43612307693"/>
        <n v="62346.41538461538"/>
        <n v="273156.72"/>
        <n v="255889.23846153845"/>
        <n v="37852.04366923077"/>
        <n v="113231.09230769232"/>
        <n v="74270.53076923077"/>
        <n v="258177.63846153844"/>
        <n v="296759.42307692306"/>
        <n v="264289.06153846154"/>
        <n v="403874.8839461538"/>
        <n v="347608.6384615384"/>
        <n v="284467.6615384616"/>
        <n v="361439.69230769225"/>
        <n v="272401.2"/>
        <n v="369443.39999999997"/>
        <n v="383344.65076923074"/>
        <n v="334550.50769230764"/>
        <n v="417117.17692307686"/>
        <n v="365011.0806153846"/>
        <n v="268185.43076923076"/>
        <n v="418713.96153846156"/>
        <n v="254778.07384615383"/>
        <n v="443086.2530307692"/>
        <n v="206427.73076923075"/>
        <n v="316452.6615384616"/>
        <n v="115618.05384615384"/>
        <n v="258558.49999999997"/>
        <n v="512464.9846153846"/>
        <n v="518998.75384615385"/>
        <n v="318671.8546538461"/>
        <n v="291468.6"/>
        <n v="293452.2923769231"/>
        <n v="246229.69714615386"/>
        <n v="444057.733476923"/>
        <n v="404297.7461538461"/>
        <n v="370802.93846153846"/>
        <n v="279472.1615384615"/>
        <n v="380499.56092307693"/>
        <n v="344959.87384615385"/>
        <n v="296732.5961538461"/>
        <n v="410370.5153846154"/>
        <n v="398269.43076923076"/>
        <n v="349844.3615384615"/>
        <n v="183249.26153846155"/>
        <n v="270910.05384615384"/>
        <n v="282204.5230769231"/>
        <n v="389877.53846153844"/>
        <n v="239346.81538461536"/>
        <n v="257491.36923076925"/>
        <n v="319377.7946153846"/>
        <n v="115102.03846153845"/>
        <n v="269535.7253846154"/>
        <n v="479024.68461538455"/>
        <n v="521163.8769230769"/>
        <n v="304806.9854230769"/>
        <n v="102160.21538461538"/>
        <n v="83886.67692307691"/>
        <n v="180007.08753846152"/>
        <n v="303444.3653846154"/>
        <n v="266079.27846153843"/>
        <n v="175846.6446153846"/>
        <n v="202056.3451923077"/>
        <n v="111375.6648"/>
        <n v="165952.05877692305"/>
        <n v="125305.56399230768"/>
        <n v="106508.82307692307"/>
        <n v="39424.85384615384"/>
        <n v="291527.8831384615"/>
        <n v="218151.6"/>
        <n v="94547.0"/>
        <n v="84618.75436923077"/>
        <n v="152152.96544615386"/>
        <n v="124018.33614615384"/>
        <n v="97812.8923076923"/>
        <n v="88833.63816923076"/>
        <n v="124621.03076923077"/>
        <n v="123343.24153846155"/>
        <n v="20847.353846153845"/>
        <n v="102510.4018923077"/>
        <n v="396844.24095384614"/>
        <n v="106745.03623846154"/>
        <n v="121581.84923076924"/>
        <n v="88147.13846153846"/>
        <n v="190344.3008"/>
        <n v="28040.97692307692"/>
        <n v="136423.60523076923"/>
        <n v="83014.63505384616"/>
        <n v="42699.38461538461"/>
        <n v="346048.63569230767"/>
        <n v="289900.0938461538"/>
        <n v="8642.376923076923"/>
        <n v="381635.95355384616"/>
        <n v="98432.2134076923"/>
        <n v="101620.2923076923"/>
        <n v="331756.1807230769"/>
        <n v="312856.1615384615"/>
        <n v="277257.14947692305"/>
        <n v="383761.6669230769"/>
        <n v="19998.63846153846"/>
        <n v="202281.06923076924"/>
        <n v="76226.26923076922"/>
        <n v="150138.8230769231"/>
        <n v="219200.11557692307"/>
        <n v="41938.95039230769"/>
        <n v="186502.14615384614"/>
        <n v="140406.0769230769"/>
        <n v="131801.93944615382"/>
        <n v="162133.1846153846"/>
        <n v="109486.33076923077"/>
        <n v="85172.08461538462"/>
        <n v="49463.98298461539"/>
        <n v="86278.1767"/>
        <n v="161811.8923076923"/>
        <n v="74269.06047692307"/>
        <n v="67454.76536923076"/>
        <n v="76299.02338461539"/>
        <n v="145147.84546153847"/>
        <n v="148582.33846153846"/>
        <n v="124540.74078461538"/>
        <n v="219429.2774153846"/>
        <n v="164514.63076923075"/>
        <n v="160977.42935384615"/>
        <n v="141658.27661538462"/>
        <n v="129383.86666153846"/>
        <n v="195198.78461538462"/>
        <n v="646741.2813"/>
        <n v="570447.6369538462"/>
        <n v="872904.4042846154"/>
        <n v="622499.3303153847"/>
        <n v="764540.5879230769"/>
        <n v="806120.1933307692"/>
        <n v="616932.9235384614"/>
        <n v="681486.5666461538"/>
        <n v="636230.3201153845"/>
        <n v="744856.585476923"/>
        <n v="605833.7657076922"/>
        <n v="525087.9153846154"/>
        <n v="898617.7503076922"/>
        <n v="506964.83088461537"/>
        <n v="571050.764276923"/>
        <n v="168769.33384615384"/>
        <n v="196334.07284615384"/>
        <n v="205428.24997692305"/>
        <n v="208822.3307692308"/>
        <n v="512623.0388076923"/>
        <n v="182019.63597692308"/>
        <n v="137701.4149"/>
        <n v="159537.61835384613"/>
        <n v="291528.45785384614"/>
        <n v="147709.19777692307"/>
        <n v="336001.0803923077"/>
        <n v="281373.5702153846"/>
        <n v="264121.66047692305"/>
        <n v="202175.53846153847"/>
        <n v="156584.5876923077"/>
        <n v="167669.98904615385"/>
        <n v="121448.35925384614"/>
        <n v="272121.8153846154"/>
        <n v="246242.8615384615"/>
        <n v="119890.85384615383"/>
        <n v="175066.50692307693"/>
        <n v="279400.0153846154"/>
        <n v="241760.2076923077"/>
        <n v="182377.32307692306"/>
        <n v="156117.80846153846"/>
        <n v="186035.5973846154"/>
        <n v="194827.87672307692"/>
        <n v="197299.08136923076"/>
        <n v="340349.5336923077"/>
        <n v="150809.61403846153"/>
        <n v="193118.3230769231"/>
        <n v="147588.0"/>
        <n v="122940.53466153846"/>
        <n v="90381.16923076923"/>
        <n v="134168.53587692307"/>
        <n v="151098.71538461538"/>
        <n v="104864.4846153846"/>
        <n v="129793.76153846155"/>
        <n v="91828.48910769231"/>
        <n v="77264.32873846154"/>
        <n v="58400.7992"/>
        <n v="285591.72307692305"/>
        <n v="275436.23846153845"/>
        <n v="467483.70729230763"/>
        <n v="355401.6076923077"/>
        <n v="279597.8615384615"/>
        <n v="363750.5569230769"/>
        <n v="329754.6307692308"/>
        <n v="356339.00384615385"/>
        <n v="256649.1615384615"/>
        <n v="464232.5484615384"/>
        <n v="416475.0769230769"/>
        <n v="331721.6692307692"/>
        <n v="269626.3076923077"/>
        <n v="364896.93846153846"/>
        <n v="317179.04615384614"/>
        <n v="306548.18846153846"/>
        <n v="48380.49925384615"/>
        <n v="158820.4117"/>
        <n v="141592.70844615385"/>
        <n v="166333.5736307692"/>
        <n v="171097.83406153845"/>
        <n v="195740.02307692307"/>
        <n v="149313.46028461537"/>
        <n v="107692.85196923077"/>
        <n v="36168.75384615384"/>
        <n v="51066.35384615384"/>
        <n v="81560.98336923077"/>
        <n v="102040.10621538461"/>
        <n v="129348.2923076923"/>
      </sharedItems>
    </cacheField>
    <cacheField name="Количество складов" numFmtId="0">
      <sharedItems containsSemiMixedTypes="0" containsString="0" containsNumber="1" containsInteger="1">
        <n v="15.0"/>
        <n v="21.0"/>
        <n v="20.0"/>
        <n v="18.0"/>
        <n v="19.0"/>
        <n v="31.0"/>
        <n v="10.0"/>
        <n v="17.0"/>
        <n v="129.0"/>
        <n v="128.0"/>
        <n v="125.0"/>
        <n v="124.0"/>
        <n v="36.0"/>
        <n v="37.0"/>
        <n v="23.0"/>
        <n v="22.0"/>
        <n v="16.0"/>
        <n v="59.0"/>
        <n v="60.0"/>
        <n v="54.0"/>
        <n v="7.0"/>
        <n v="9.0"/>
        <n v="6.0"/>
        <n v="123.0"/>
      </sharedItems>
    </cacheField>
    <cacheField name="Количество заказов" numFmtId="0">
      <sharedItems containsSemiMixedTypes="0" containsString="0" containsNumber="1" containsInteger="1">
        <n v="441.0"/>
        <n v="490.0"/>
        <n v="464.0"/>
        <n v="2145.0"/>
        <n v="1860.0"/>
        <n v="1874.0"/>
        <n v="1735.0"/>
        <n v="1519.0"/>
        <n v="1684.0"/>
        <n v="1708.0"/>
        <n v="2044.0"/>
        <n v="1826.0"/>
        <n v="1656.0"/>
        <n v="1787.0"/>
        <n v="1921.0"/>
        <n v="1773.0"/>
        <n v="1539.0"/>
        <n v="1698.0"/>
        <n v="1520.0"/>
        <n v="1784.0"/>
        <n v="2340.0"/>
        <n v="2087.0"/>
        <n v="1712.0"/>
        <n v="2016.0"/>
        <n v="1646.0"/>
        <n v="1542.0"/>
        <n v="1999.0"/>
        <n v="2271.0"/>
        <n v="2597.0"/>
        <n v="1886.0"/>
        <n v="5593.0"/>
        <n v="5389.0"/>
        <n v="5206.0"/>
        <n v="4556.0"/>
        <n v="4968.0"/>
        <n v="5378.0"/>
        <n v="4157.0"/>
        <n v="5493.0"/>
        <n v="6118.0"/>
        <n v="4800.0"/>
        <n v="5207.0"/>
        <n v="5698.0"/>
        <n v="5188.0"/>
        <n v="5465.0"/>
        <n v="5251.0"/>
        <n v="5155.0"/>
        <n v="4709.0"/>
        <n v="6276.0"/>
        <n v="5210.0"/>
        <n v="5120.0"/>
        <n v="5495.0"/>
        <n v="4635.0"/>
        <n v="4903.0"/>
        <n v="5035.0"/>
        <n v="502.0"/>
        <n v="416.0"/>
        <n v="554.0"/>
        <n v="580.0"/>
        <n v="402.0"/>
        <n v="448.0"/>
        <n v="644.0"/>
        <n v="462.0"/>
        <n v="511.0"/>
        <n v="465.0"/>
        <n v="642.0"/>
        <n v="638.0"/>
        <n v="563.0"/>
        <n v="760.0"/>
        <n v="591.0"/>
        <n v="5760.0"/>
        <n v="526.0"/>
        <n v="6735.0"/>
        <n v="612.0"/>
        <n v="494.0"/>
        <n v="5355.0"/>
        <n v="627.0"/>
        <n v="743.0"/>
        <n v="649.0"/>
        <n v="677.0"/>
        <n v="745.0"/>
        <n v="828.0"/>
        <n v="639.0"/>
        <n v="965.0"/>
        <n v="645.0"/>
        <n v="2080.0"/>
        <n v="1871.0"/>
        <n v="1851.0"/>
        <n v="1582.0"/>
        <n v="1534.0"/>
        <n v="1217.0"/>
        <n v="2036.0"/>
        <n v="1497.0"/>
        <n v="1649.0"/>
        <n v="1949.0"/>
        <n v="1889.0"/>
        <n v="1417.0"/>
        <n v="1439.0"/>
        <n v="1625.0"/>
        <n v="1402.0"/>
        <n v="1499.0"/>
        <n v="2266.0"/>
        <n v="2011.0"/>
        <n v="1848.0"/>
        <n v="1522.0"/>
        <n v="1530.0"/>
        <n v="2015.0"/>
        <n v="2060.0"/>
        <n v="2451.0"/>
        <n v="2088.0"/>
        <n v="17914.0"/>
        <n v="16191.0"/>
        <n v="15744.0"/>
        <n v="16420.0"/>
        <n v="16525.0"/>
        <n v="17368.0"/>
        <n v="14009.0"/>
        <n v="16459.0"/>
        <n v="17002.0"/>
        <n v="16387.0"/>
        <n v="16373.0"/>
        <n v="17095.0"/>
        <n v="15665.0"/>
        <n v="16450.0"/>
        <n v="15304.0"/>
        <n v="15778.0"/>
        <n v="16376.0"/>
        <n v="19856.0"/>
        <n v="15822.0"/>
        <n v="18042.0"/>
        <n v="16437.0"/>
        <n v="20452.0"/>
        <n v="14582.0"/>
        <n v="16432.0"/>
        <n v="22291.0"/>
        <n v="20771.0"/>
        <n v="20079.0"/>
        <n v="20132.0"/>
        <n v="20495.0"/>
        <n v="21863.0"/>
        <n v="16932.0"/>
        <n v="21153.0"/>
        <n v="20602.0"/>
        <n v="21106.0"/>
        <n v="20911.0"/>
        <n v="21674.0"/>
        <n v="18944.0"/>
        <n v="20914.0"/>
        <n v="19965.0"/>
        <n v="17235.0"/>
        <n v="18861.0"/>
        <n v="20243.0"/>
        <n v="20218.0"/>
        <n v="24574.0"/>
        <n v="16453.0"/>
        <n v="20358.0"/>
        <n v="22368.0"/>
        <n v="20368.0"/>
        <n v="24620.0"/>
        <n v="18014.0"/>
        <n v="21004.0"/>
        <n v="5286.0"/>
        <n v="5094.0"/>
        <n v="4918.0"/>
        <n v="5413.0"/>
        <n v="4508.0"/>
        <n v="4937.0"/>
        <n v="3442.0"/>
        <n v="4770.0"/>
        <n v="5457.0"/>
        <n v="4418.0"/>
        <n v="4816.0"/>
        <n v="5914.0"/>
        <n v="4575.0"/>
        <n v="4923.0"/>
        <n v="4967.0"/>
        <n v="21392.0"/>
        <n v="4751.0"/>
        <n v="24325.0"/>
        <n v="4384.0"/>
        <n v="5651.0"/>
        <n v="20868.0"/>
        <n v="4641.0"/>
        <n v="5143.0"/>
        <n v="5746.0"/>
        <n v="4199.0"/>
        <n v="4826.0"/>
        <n v="4915.0"/>
        <n v="2427.0"/>
        <n v="2245.0"/>
        <n v="2054.0"/>
        <n v="1891.0"/>
        <n v="1804.0"/>
        <n v="1676.0"/>
        <n v="1613.0"/>
        <n v="2418.0"/>
        <n v="2468.0"/>
        <n v="1926.0"/>
        <n v="2335.0"/>
        <n v="2410.0"/>
        <n v="1757.0"/>
        <n v="1846.0"/>
        <n v="2061.0"/>
        <n v="5215.0"/>
        <n v="1716.0"/>
        <n v="6645.0"/>
        <n v="1747.0"/>
        <n v="2460.0"/>
        <n v="4840.0"/>
        <n v="2330.0"/>
        <n v="1756.0"/>
        <n v="2120.0"/>
        <n v="1957.0"/>
        <n v="1879.0"/>
        <n v="2254.0"/>
        <n v="2522.0"/>
        <n v="2793.0"/>
        <n v="2454.0"/>
        <n v="786.0"/>
        <n v="751.0"/>
        <n v="996.0"/>
        <n v="780.0"/>
        <n v="784.0"/>
        <n v="791.0"/>
        <n v="849.0"/>
        <n v="750.0"/>
        <n v="922.0"/>
        <n v="839.0"/>
        <n v="950.0"/>
        <n v="879.0"/>
        <n v="805.0"/>
        <n v="1111.0"/>
        <n v="971.0"/>
        <n v="845.0"/>
        <n v="898.0"/>
        <n v="812.0"/>
        <n v="890.0"/>
        <n v="980.0"/>
        <n v="1012.0"/>
        <n v="1045.0"/>
        <n v="1050.0"/>
        <n v="1294.0"/>
        <n v="747.0"/>
        <n v="930.0"/>
        <n v="692.0"/>
        <n v="623.0"/>
        <n v="390.0"/>
        <n v="1599.0"/>
        <n v="274.0"/>
        <n v="294.0"/>
        <n v="624.0"/>
        <n v="749.0"/>
        <n v="455.0"/>
        <n v="1505.0"/>
        <n v="599.0"/>
        <n v="1128.0"/>
        <n v="1268.0"/>
        <n v="467.0"/>
        <n v="840.0"/>
        <n v="925.0"/>
        <n v="835.0"/>
        <n v="262.0"/>
        <n v="706.0"/>
        <n v="492.0"/>
        <n v="480.0"/>
        <n v="779.0"/>
        <n v="2039.0"/>
        <n v="1831.0"/>
        <n v="1790.0"/>
        <n v="1479.0"/>
        <n v="1206.0"/>
        <n v="1814.0"/>
        <n v="1987.0"/>
        <n v="1598.0"/>
        <n v="1650.0"/>
        <n v="1823.0"/>
        <n v="1622.0"/>
        <n v="1605.0"/>
        <n v="917.0"/>
        <n v="1314.0"/>
        <n v="1048.0"/>
        <n v="1509.0"/>
        <n v="2195.0"/>
        <n v="876.0"/>
        <n v="1899.0"/>
        <n v="1662.0"/>
        <n v="1836.0"/>
        <n v="1580.0"/>
        <n v="1868.0"/>
        <n v="13186.0"/>
        <n v="12943.0"/>
        <n v="2056.0"/>
        <n v="2174.0"/>
        <n v="1875.0"/>
        <n v="14049.0"/>
        <n v="13867.0"/>
        <n v="11698.0"/>
        <n v="12016.0"/>
        <n v="14423.0"/>
        <n v="12747.0"/>
        <n v="12429.0"/>
        <n v="15369.0"/>
        <n v="15222.0"/>
        <n v="12000.0"/>
        <n v="14005.0"/>
        <n v="13792.0"/>
        <n v="13469.0"/>
        <n v="12306.0"/>
        <n v="12007.0"/>
        <n v="15277.0"/>
        <n v="14103.0"/>
        <n v="17295.0"/>
        <n v="12983.0"/>
        <n v="13251.0"/>
        <n v="14569.0"/>
        <n v="14098.0"/>
        <n v="13495.0"/>
        <n v="12822.0"/>
        <n v="13170.0"/>
        <n v="13070.0"/>
        <n v="11128.0"/>
        <n v="11288.0"/>
        <n v="13606.0"/>
        <n v="11622.0"/>
        <n v="14482.0"/>
        <n v="14205.0"/>
        <n v="11614.0"/>
        <n v="13240.0"/>
        <n v="13298.0"/>
        <n v="12775.0"/>
        <n v="11522.0"/>
        <n v="13684.0"/>
        <n v="14823.0"/>
        <n v="15030.0"/>
        <n v="13406.0"/>
        <n v="16221.0"/>
        <n v="12854.0"/>
        <n v="12336.0"/>
        <n v="12817.0"/>
        <n v="13832.0"/>
        <n v="13563.0"/>
        <n v="12743.0"/>
        <n v="12211.0"/>
        <n v="659.0"/>
        <n v="636.0"/>
        <n v="13106.0"/>
        <n v="14590.0"/>
        <n v="12409.0"/>
        <n v="920.0"/>
        <n v="857.0"/>
        <n v="859.0"/>
        <n v="654.0"/>
        <n v="622.0"/>
        <n v="567.0"/>
        <n v="577.0"/>
        <n v="721.0"/>
        <n v="888.0"/>
        <n v="854.0"/>
        <n v="585.0"/>
        <n v="701.0"/>
        <n v="1031.0"/>
        <n v="989.0"/>
        <n v="792.0"/>
        <n v="703.0"/>
        <n v="676.0"/>
        <n v="1006.0"/>
        <n v="914.0"/>
        <n v="453.0"/>
        <n v="345.0"/>
        <n v="532.0"/>
        <n v="400.0"/>
        <n v="420.0"/>
        <n v="2079.0"/>
        <n v="2046.0"/>
        <n v="261.0"/>
        <n v="1597.0"/>
        <n v="1216.0"/>
        <n v="1020.0"/>
        <n v="1834.0"/>
        <n v="1706.0"/>
        <n v="2025.0"/>
        <n v="530.0"/>
        <n v="2111.0"/>
        <n v="5330.0"/>
        <n v="5965.0"/>
        <n v="5468.0"/>
        <n v="1029.0"/>
        <n v="5165.0"/>
        <n v="4695.0"/>
        <n v="5184.0"/>
        <n v="739.0"/>
        <n v="865.0"/>
        <n v="5751.0"/>
        <n v="757.0"/>
        <n v="873.0"/>
        <n v="719.0"/>
        <n v="2306.0"/>
        <n v="2136.0"/>
        <n v="2530.0"/>
        <n v="1858.0"/>
        <n v="1675.0"/>
        <n v="1940.0"/>
        <n v="2249.0"/>
        <n v="17115.0"/>
        <n v="17088.0"/>
        <n v="16285.0"/>
        <n v="14043.0"/>
        <n v="16110.0"/>
        <n v="15804.0"/>
        <n v="17808.0"/>
        <n v="21384.0"/>
        <n v="21427.0"/>
        <n v="20325.0"/>
        <n v="18066.0"/>
        <n v="22403.0"/>
        <n v="20449.0"/>
        <n v="20247.0"/>
        <n v="21862.0"/>
        <n v="4951.0"/>
        <n v="4857.0"/>
        <n v="4722.0"/>
        <n v="4150.0"/>
        <n v="25828.0"/>
        <n v="4885.0"/>
        <n v="4285.0"/>
        <n v="4862.0"/>
        <n v="2430.0"/>
        <n v="2861.0"/>
        <n v="2531.0"/>
        <n v="1916.0"/>
        <n v="5672.0"/>
        <n v="1993.0"/>
        <n v="2255.0"/>
        <n v="1140.0"/>
        <n v="1142.0"/>
        <n v="1186.0"/>
        <n v="1697.0"/>
        <n v="1097.0"/>
        <n v="1203.0"/>
        <n v="1296.0"/>
        <n v="809.0"/>
        <n v="903.0"/>
        <n v="1019.0"/>
        <n v="684.0"/>
        <n v="1185.0"/>
        <n v="729.0"/>
        <n v="688.0"/>
        <n v="1873.0"/>
        <n v="1859.0"/>
        <n v="1527.0"/>
        <n v="981.0"/>
        <n v="1741.0"/>
        <n v="1635.0"/>
        <n v="1780.0"/>
        <n v="2064.0"/>
        <n v="13942.0"/>
        <n v="14050.0"/>
        <n v="12299.0"/>
        <n v="11100.0"/>
        <n v="12460.0"/>
        <n v="11935.0"/>
        <n v="13544.0"/>
        <n v="13091.0"/>
        <n v="13014.0"/>
        <n v="11864.0"/>
        <n v="10570.0"/>
        <n v="14507.0"/>
        <n v="12012.0"/>
        <n v="11194.0"/>
        <n v="12791.0"/>
        <n v="14031.0"/>
        <n v="409.0"/>
        <n v="985.0"/>
        <n v="864.0"/>
        <n v="834.0"/>
        <n v="817.0"/>
        <n v="962.0"/>
        <n v="237.0"/>
        <n v="491.0"/>
        <n v="500.0"/>
        <n v="1014.0"/>
        <n v="923.0"/>
      </sharedItems>
    </cacheField>
    <cacheField name="Количество клиентов" numFmtId="0">
      <sharedItems containsSemiMixedTypes="0" containsString="0" containsNumber="1" containsInteger="1">
        <n v="368.0"/>
        <n v="409.0"/>
        <n v="390.0"/>
        <n v="1947.0"/>
        <n v="1704.0"/>
        <n v="1705.0"/>
        <n v="1568.0"/>
        <n v="1372.0"/>
        <n v="1528.0"/>
        <n v="1534.0"/>
        <n v="1863.0"/>
        <n v="1633.0"/>
        <n v="1516.0"/>
        <n v="1626.0"/>
        <n v="1767.0"/>
        <n v="1604.0"/>
        <n v="1404.0"/>
        <n v="1554.0"/>
        <n v="1373.0"/>
        <n v="1632.0"/>
        <n v="2146.0"/>
        <n v="1914.0"/>
        <n v="1552.0"/>
        <n v="1846.0"/>
        <n v="1492.0"/>
        <n v="1405.0"/>
        <n v="1829.0"/>
        <n v="2085.0"/>
        <n v="2376.0"/>
        <n v="1736.0"/>
        <n v="5177.0"/>
        <n v="5024.0"/>
        <n v="4843.0"/>
        <n v="4220.0"/>
        <n v="4596.0"/>
        <n v="4985.0"/>
        <n v="3823.0"/>
        <n v="5119.0"/>
        <n v="5564.0"/>
        <n v="4470.0"/>
        <n v="4868.0"/>
        <n v="5258.0"/>
        <n v="4800.0"/>
        <n v="5096.0"/>
        <n v="4853.0"/>
        <n v="4762.0"/>
        <n v="4348.0"/>
        <n v="5801.0"/>
        <n v="4841.0"/>
        <n v="4737.0"/>
        <n v="5093.0"/>
        <n v="4266.0"/>
        <n v="4527.0"/>
        <n v="4683.0"/>
        <n v="433.0"/>
        <n v="341.0"/>
        <n v="472.0"/>
        <n v="506.0"/>
        <n v="333.0"/>
        <n v="376.0"/>
        <n v="559.0"/>
        <n v="396.0"/>
        <n v="437.0"/>
        <n v="556.0"/>
        <n v="547.0"/>
        <n v="486.0"/>
        <n v="672.0"/>
        <n v="513.0"/>
        <n v="5367.0"/>
        <n v="448.0"/>
        <n v="6264.0"/>
        <n v="530.0"/>
        <n v="421.0"/>
        <n v="4969.0"/>
        <n v="545.0"/>
        <n v="652.0"/>
        <n v="568.0"/>
        <n v="591.0"/>
        <n v="654.0"/>
        <n v="734.0"/>
        <n v="557.0"/>
        <n v="861.0"/>
        <n v="565.0"/>
        <n v="1844.0"/>
        <n v="1799.0"/>
        <n v="1660.0"/>
        <n v="1635.0"/>
        <n v="1403.0"/>
        <n v="1369.0"/>
        <n v="1048.0"/>
        <n v="1790.0"/>
        <n v="1291.0"/>
        <n v="1460.0"/>
        <n v="1724.0"/>
        <n v="1690.0"/>
        <n v="1245.0"/>
        <n v="1265.0"/>
        <n v="1444.0"/>
        <n v="1234.0"/>
        <n v="1323.0"/>
        <n v="1993.0"/>
        <n v="1791.0"/>
        <n v="1322.0"/>
        <n v="1649.0"/>
        <n v="1340.0"/>
        <n v="1338.0"/>
        <n v="1803.0"/>
        <n v="1826.0"/>
        <n v="2178.0"/>
        <n v="1848.0"/>
        <n v="16631.0"/>
        <n v="15102.0"/>
        <n v="14685.0"/>
        <n v="15169.0"/>
        <n v="15310.0"/>
        <n v="16077.0"/>
        <n v="12920.0"/>
        <n v="15355.0"/>
        <n v="15570.0"/>
        <n v="15322.0"/>
        <n v="15223.0"/>
        <n v="15919.0"/>
        <n v="14501.0"/>
        <n v="15320.0"/>
        <n v="14315.0"/>
        <n v="14624.0"/>
        <n v="15197.0"/>
        <n v="18325.0"/>
        <n v="14753.0"/>
        <n v="15285.0"/>
        <n v="18857.0"/>
        <n v="13512.0"/>
        <n v="15345.0"/>
        <n v="20635.0"/>
        <n v="19338.0"/>
        <n v="18721.0"/>
        <n v="18617.0"/>
        <n v="18964.0"/>
        <n v="20160.0"/>
        <n v="15601.0"/>
        <n v="19673.0"/>
        <n v="18845.0"/>
        <n v="19651.0"/>
        <n v="19358.0"/>
        <n v="20155.0"/>
        <n v="17541.0"/>
        <n v="19479.0"/>
        <n v="18573.0"/>
        <n v="16052.0"/>
        <n v="17420.0"/>
        <n v="18711.0"/>
        <n v="18647.0"/>
        <n v="22609.0"/>
        <n v="15289.0"/>
        <n v="18890.0"/>
        <n v="20625.0"/>
        <n v="18884.0"/>
        <n v="22641.0"/>
        <n v="16675.0"/>
        <n v="19556.0"/>
        <n v="4867.0"/>
        <n v="4716.0"/>
        <n v="4554.0"/>
        <n v="4959.0"/>
        <n v="4149.0"/>
        <n v="4561.0"/>
        <n v="3147.0"/>
        <n v="4424.0"/>
        <n v="4916.0"/>
        <n v="4088.0"/>
        <n v="4452.0"/>
        <n v="5384.0"/>
        <n v="4206.0"/>
        <n v="4560.0"/>
        <n v="4583.0"/>
        <n v="19869.0"/>
        <n v="4370.0"/>
        <n v="22469.0"/>
        <n v="4025.0"/>
        <n v="5212.0"/>
        <n v="19342.0"/>
        <n v="4274.0"/>
        <n v="4715.0"/>
        <n v="5277.0"/>
        <n v="3867.0"/>
        <n v="4426.0"/>
        <n v="4562.0"/>
        <n v="2213.0"/>
        <n v="2053.0"/>
        <n v="1883.0"/>
        <n v="1709.0"/>
        <n v="1638.0"/>
        <n v="1457.0"/>
        <n v="2215.0"/>
        <n v="2221.0"/>
        <n v="1745.0"/>
        <n v="2126.0"/>
        <n v="2202.0"/>
        <n v="1596.0"/>
        <n v="1681.0"/>
        <n v="1876.0"/>
        <n v="4848.0"/>
        <n v="1561.0"/>
        <n v="6122.0"/>
        <n v="1570.0"/>
        <n v="2226.0"/>
        <n v="4475.0"/>
        <n v="2142.0"/>
        <n v="1586.0"/>
        <n v="1921.0"/>
        <n v="1755.0"/>
        <n v="1695.0"/>
        <n v="2061.0"/>
        <n v="2295.0"/>
        <n v="2539.0"/>
        <n v="2239.0"/>
        <n v="695.0"/>
        <n v="651.0"/>
        <n v="888.0"/>
        <n v="690.0"/>
        <n v="696.0"/>
        <n v="691.0"/>
        <n v="740.0"/>
        <n v="647.0"/>
        <n v="823.0"/>
        <n v="733.0"/>
        <n v="848.0"/>
        <n v="768.0"/>
        <n v="703.0"/>
        <n v="992.0"/>
        <n v="856.0"/>
        <n v="743.0"/>
        <n v="795.0"/>
        <n v="714.0"/>
        <n v="777.0"/>
        <n v="867.0"/>
        <n v="900.0"/>
        <n v="930.0"/>
        <n v="938.0"/>
        <n v="1155.0"/>
        <n v="827.0"/>
        <n v="535.0"/>
        <n v="315.0"/>
        <n v="1450.0"/>
        <n v="203.0"/>
        <n v="711.0"/>
        <n v="225.0"/>
        <n v="538.0"/>
        <n v="664.0"/>
        <n v="381.0"/>
        <n v="1368.0"/>
        <n v="515.0"/>
        <n v="1001.0"/>
        <n v="384.0"/>
        <n v="1129.0"/>
        <n v="389.0"/>
        <n v="725.0"/>
        <n v="816.0"/>
        <n v="736.0"/>
        <n v="195.0"/>
        <n v="608.0"/>
        <n v="412.0"/>
        <n v="398.0"/>
        <n v="673.0"/>
        <n v="1868.0"/>
        <n v="1667.0"/>
        <n v="1412.0"/>
        <n v="1346.0"/>
        <n v="1080.0"/>
        <n v="1655.0"/>
        <n v="1454.0"/>
        <n v="1505.0"/>
        <n v="1678.0"/>
        <n v="1482.0"/>
        <n v="1447.0"/>
        <n v="802.0"/>
        <n v="1192.0"/>
        <n v="918.0"/>
        <n v="1374.0"/>
        <n v="1999.0"/>
        <n v="762.0"/>
        <n v="1738.0"/>
        <n v="1506.0"/>
        <n v="1680.0"/>
        <n v="1380.0"/>
        <n v="1435.0"/>
        <n v="1706.0"/>
        <n v="12251.0"/>
        <n v="12072.0"/>
        <n v="1879.0"/>
        <n v="1957.0"/>
        <n v="1701.0"/>
        <n v="13118.0"/>
        <n v="12987.0"/>
        <n v="10989.0"/>
        <n v="11137.0"/>
        <n v="13432.0"/>
        <n v="11884.0"/>
        <n v="11477.0"/>
        <n v="14299.0"/>
        <n v="13873.0"/>
        <n v="11194.0"/>
        <n v="13002.0"/>
        <n v="12834.0"/>
        <n v="12486.0"/>
        <n v="11532.0"/>
        <n v="11245.0"/>
        <n v="14163.0"/>
        <n v="16010.0"/>
        <n v="12056.0"/>
        <n v="12255.0"/>
        <n v="13566.0"/>
        <n v="13106.0"/>
        <n v="12517.0"/>
        <n v="11916.0"/>
        <n v="12299.0"/>
        <n v="12244.0"/>
        <n v="10467.0"/>
        <n v="10492.0"/>
        <n v="12697.0"/>
        <n v="10754.0"/>
        <n v="13510.0"/>
        <n v="13026.0"/>
        <n v="10862.0"/>
        <n v="12360.0"/>
        <n v="12428.0"/>
        <n v="11887.0"/>
        <n v="10803.0"/>
        <n v="12690.0"/>
        <n v="13751.0"/>
        <n v="13956.0"/>
        <n v="12518.0"/>
        <n v="15065.0"/>
        <n v="11954.0"/>
        <n v="11519.0"/>
        <n v="11865.0"/>
        <n v="12864.0"/>
        <n v="12604.0"/>
        <n v="11858.0"/>
        <n v="11427.0"/>
        <n v="575.0"/>
        <n v="12164.0"/>
        <n v="13551.0"/>
        <n v="11582.0"/>
        <n v="818.0"/>
        <n v="757.0"/>
        <n v="746.0"/>
        <n v="570.0"/>
        <n v="493.0"/>
        <n v="625.0"/>
        <n v="659.0"/>
        <n v="786.0"/>
        <n v="794.0"/>
        <n v="658.0"/>
        <n v="756.0"/>
        <n v="502.0"/>
        <n v="611.0"/>
        <n v="887.0"/>
        <n v="550.0"/>
        <n v="609.0"/>
        <n v="904.0"/>
        <n v="804.0"/>
        <n v="370.0"/>
        <n v="255.0"/>
        <n v="449.0"/>
        <n v="329.0"/>
        <n v="347.0"/>
        <n v="1893.0"/>
        <n v="1853.0"/>
        <n v="188.0"/>
        <n v="1101.0"/>
        <n v="911.0"/>
        <n v="1548.0"/>
        <n v="1742.0"/>
        <n v="1849.0"/>
        <n v="447.0"/>
        <n v="1917.0"/>
        <n v="4977.0"/>
        <n v="5533.0"/>
        <n v="5081.0"/>
        <n v="925.0"/>
        <n v="4483.0"/>
        <n v="4813.0"/>
        <n v="4372.0"/>
        <n v="4778.0"/>
        <n v="601.0"/>
        <n v="642.0"/>
        <n v="655.0"/>
        <n v="763.0"/>
        <n v="5319.0"/>
        <n v="697.0"/>
        <n v="660.0"/>
        <n v="770.0"/>
        <n v="627.0"/>
        <n v="1856.0"/>
        <n v="2054.0"/>
        <n v="1899.0"/>
        <n v="2270.0"/>
        <n v="1648.0"/>
        <n v="1475.0"/>
        <n v="1715.0"/>
        <n v="2000.0"/>
        <n v="15962.0"/>
        <n v="15804.0"/>
        <n v="15130.0"/>
        <n v="13167.0"/>
        <n v="14992.0"/>
        <n v="14738.0"/>
        <n v="16486.0"/>
        <n v="19897.0"/>
        <n v="19799.0"/>
        <n v="18935.0"/>
        <n v="16883.0"/>
        <n v="20676.0"/>
        <n v="19060.0"/>
        <n v="18812.0"/>
        <n v="20235.0"/>
        <n v="4584.0"/>
        <n v="4456.0"/>
        <n v="4352.0"/>
        <n v="3838.0"/>
        <n v="23974.0"/>
        <n v="4502.0"/>
        <n v="3950.0"/>
        <n v="4476.0"/>
        <n v="2216.0"/>
        <n v="2612.0"/>
        <n v="2296.0"/>
        <n v="1733.0"/>
        <n v="5198.0"/>
        <n v="1796.0"/>
        <n v="2045.0"/>
        <n v="2379.0"/>
        <n v="1016.0"/>
        <n v="1020.0"/>
        <n v="1054.0"/>
        <n v="1499.0"/>
        <n v="968.0"/>
        <n v="1077.0"/>
        <n v="1153.0"/>
        <n v="702.0"/>
        <n v="792.0"/>
        <n v="895.0"/>
        <n v="585.0"/>
        <n v="1042.0"/>
        <n v="636.0"/>
        <n v="548.0"/>
        <n v="598.0"/>
        <n v="1697.0"/>
        <n v="1720.0"/>
        <n v="1389.0"/>
        <n v="859.0"/>
        <n v="1597.0"/>
        <n v="1487.0"/>
        <n v="1615.0"/>
        <n v="1896.0"/>
        <n v="12986.0"/>
        <n v="13027.0"/>
        <n v="11448.0"/>
        <n v="10407.0"/>
        <n v="11665.0"/>
        <n v="11178.0"/>
        <n v="12643.0"/>
        <n v="12216.0"/>
        <n v="12095.0"/>
        <n v="11071.0"/>
        <n v="9926.0"/>
        <n v="13386.0"/>
        <n v="11308.0"/>
        <n v="10554.0"/>
        <n v="11950.0"/>
        <n v="12943.0"/>
        <n v="224.0"/>
        <n v="564.0"/>
        <n v="765.0"/>
        <n v="735.0"/>
        <n v="718.0"/>
        <n v="175.0"/>
        <n v="411.0"/>
        <n v="418.0"/>
        <n v="893.0"/>
        <n v="824.0"/>
      </sharedItems>
    </cacheField>
    <cacheField name="Номер недели" numFmtId="0">
      <sharedItems containsSemiMixedTypes="0" containsString="0" containsNumber="1" containsInteger="1">
        <n v="22.0"/>
        <n v="20.0"/>
        <n v="21.0"/>
        <n v="19.0"/>
        <n v="18.0"/>
        <n v="23.0"/>
      </sharedItems>
    </cacheField>
    <cacheField name="Товарооборот на склад, руб" numFmtId="0">
      <sharedItems containsSemiMixedTypes="0" containsString="0" containsNumber="1">
        <n v="41598.1"/>
        <n v="52473.4"/>
        <n v="42929.6"/>
        <n v="161709.14285714287"/>
        <n v="131957.92857142858"/>
        <n v="137259.92857142858"/>
        <n v="134810.42857142858"/>
        <n v="118615.5"/>
        <n v="145748.91666666666"/>
        <n v="150624.83333333334"/>
        <n v="148516.5"/>
        <n v="168403.0"/>
        <n v="123608.5"/>
        <n v="130684.85714285714"/>
        <n v="139491.92857142858"/>
        <n v="145338.15"/>
        <n v="133977.08333333334"/>
        <n v="125227.71428571429"/>
        <n v="121745.7"/>
        <n v="146931.15"/>
        <n v="172796.5"/>
        <n v="158829.0"/>
        <n v="148273.5"/>
        <n v="157760.35714285713"/>
        <n v="125960.0"/>
        <n v="117724.42857142857"/>
        <n v="146237.325"/>
        <n v="165423.57142857142"/>
        <n v="196089.225"/>
        <n v="141388.65"/>
        <n v="244637.37096774194"/>
        <n v="219855.1935483871"/>
        <n v="218546.66129032258"/>
        <n v="202094.61290322582"/>
        <n v="214266.09677419355"/>
        <n v="231628.98387096773"/>
        <n v="179167.5"/>
        <n v="215369.66129032258"/>
        <n v="286871.7580645161"/>
        <n v="206398.74193548388"/>
        <n v="213995.0806451613"/>
        <n v="233792.75806451612"/>
        <n v="223268.2741935484"/>
        <n v="231085.3064516129"/>
        <n v="225611.37096774194"/>
        <n v="226247.4193548387"/>
        <n v="198988.93548387097"/>
        <n v="260940.09677419355"/>
        <n v="214374.29032258064"/>
        <n v="226571.85483870967"/>
        <n v="241393.35483870967"/>
        <n v="203025.0483870968"/>
        <n v="212641.40322580645"/>
        <n v="208097.8064516129"/>
        <n v="79791.9"/>
        <n v="61788.15"/>
        <n v="89113.95"/>
        <n v="86998.35"/>
        <n v="63788.1"/>
        <n v="71619.6"/>
        <n v="104640.0"/>
        <n v="72889.05"/>
        <n v="79332.0"/>
        <n v="69683.25"/>
        <n v="100478.85"/>
        <n v="95970.3"/>
        <n v="86375.4"/>
        <n v="113050.65"/>
        <n v="84372.75"/>
        <n v="242343.43548387097"/>
        <n v="73296.45"/>
        <n v="295635.72580645164"/>
        <n v="86571.45"/>
        <n v="73433.55"/>
        <n v="214244.17741935485"/>
        <n v="98156.4"/>
        <n v="115057.95"/>
        <n v="93876.45"/>
        <n v="93552.3"/>
        <n v="103724.7"/>
        <n v="124138.35"/>
        <n v="82898.4"/>
        <n v="145504.95"/>
        <n v="93642.75"/>
        <n v="169606.18421052632"/>
        <n v="150807.23684210525"/>
        <n v="141804.7105263158"/>
        <n v="152745.63157894736"/>
        <n v="128998.34210526316"/>
        <n v="133199.33333333334"/>
        <n v="94696.34210526316"/>
        <n v="145370.55"/>
        <n v="124966.1052631579"/>
        <n v="124759.57894736843"/>
        <n v="150167.44736842104"/>
        <n v="141696.31578947368"/>
        <n v="109468.42105263157"/>
        <n v="125695.14705882352"/>
        <n v="124912.5"/>
        <n v="114226.81578947368"/>
        <n v="117501.0"/>
        <n v="169268.625"/>
        <n v="143286.375"/>
        <n v="119350.73684210527"/>
        <n v="150647.2894736842"/>
        <n v="119550.23684210527"/>
        <n v="123719.6052631579"/>
        <n v="145776.675"/>
        <n v="149599.95"/>
        <n v="182708.325"/>
        <n v="150210.675"/>
        <n v="249890.41860465117"/>
        <n v="210028.09302325582"/>
        <n v="206666.12790697673"/>
        <n v="230761.23255813954"/>
        <n v="227580.93023255814"/>
        <n v="241166.30859375"/>
        <n v="188697.8023255814"/>
        <n v="216066.80541744188"/>
        <n v="240723.38372093023"/>
        <n v="225135.81395348837"/>
        <n v="215913.9534883721"/>
        <n v="227664.8962593023"/>
        <n v="211460.78406976743"/>
        <n v="227804.94140625"/>
        <n v="205174.05813953487"/>
        <n v="220364.3488372093"/>
        <n v="223029.53570232558"/>
        <n v="272123.46288023255"/>
        <n v="210588.47674418605"/>
        <n v="251309.13953488372"/>
        <n v="228962.6054732558"/>
        <n v="295283.38372093026"/>
        <n v="196319.93023255814"/>
        <n v="218515.76744186046"/>
        <n v="338589.048"/>
        <n v="296185.944"/>
        <n v="294676.536"/>
        <n v="309547.416"/>
        <n v="307255.632"/>
        <n v="332475.072"/>
        <n v="254749.896"/>
        <n v="309402.90725806454"/>
        <n v="320617.548"/>
        <n v="316628.616"/>
        <n v="303217.25256"/>
        <n v="317114.472"/>
        <n v="285373.872"/>
        <n v="319344.228"/>
        <n v="297576.924"/>
        <n v="227347.02325581395"/>
        <n v="293055.996"/>
        <n v="276934.0581395349"/>
        <n v="304738.752"/>
        <n v="371264.64"/>
        <n v="218224.84302325582"/>
        <n v="297447.0"/>
        <n v="344229.876"/>
        <n v="312087.0"/>
        <n v="392985.444"/>
        <n v="270111.912"/>
        <n v="305531.052"/>
        <n v="184782.75"/>
        <n v="171485.08333333334"/>
        <n v="165355.625"/>
        <n v="201484.08333333334"/>
        <n v="154484.79166666666"/>
        <n v="179290.5"/>
        <n v="114395.875"/>
        <n v="162916.375"/>
        <n v="195339.58333333334"/>
        <n v="153420.70833333334"/>
        <n v="162891.25"/>
        <n v="197831.83333333334"/>
        <n v="160292.75"/>
        <n v="174673.5"/>
        <n v="175939.66666666666"/>
        <n v="317582.0806451613"/>
        <n v="172814.45833333334"/>
        <n v="373958.9032258064"/>
        <n v="151503.375"/>
        <n v="199253.25"/>
        <n v="306029.74596774194"/>
        <n v="158462.5"/>
        <n v="189433.16666666666"/>
        <n v="214613.04166666666"/>
        <n v="149047.45833333334"/>
        <n v="171551.04166666666"/>
        <n v="169395.45833333334"/>
        <n v="191673.7142857143"/>
        <n v="169187.5"/>
        <n v="151959.7857142857"/>
        <n v="146899.64285714287"/>
        <n v="140892.675"/>
        <n v="138294.47368421053"/>
        <n v="123523.275"/>
        <n v="176205.2857142857"/>
        <n v="214662.075"/>
        <n v="146695.92857142858"/>
        <n v="181447.35714285713"/>
        <n v="186618.42857142858"/>
        <n v="132434.4"/>
        <n v="150715.81578947368"/>
        <n v="156574.7142857143"/>
        <n v="175698.6081081081"/>
        <n v="136000.125"/>
        <n v="245902.33783783784"/>
        <n v="136906.35"/>
        <n v="184915.0"/>
        <n v="164917.05405405405"/>
        <n v="169602.64285714287"/>
        <n v="142665.525"/>
        <n v="169004.64285714287"/>
        <n v="152445.64285714287"/>
        <n v="139738.2857142857"/>
        <n v="164252.5"/>
        <n v="173658.84782608695"/>
        <n v="202565.52272727274"/>
        <n v="176985.47727272726"/>
        <n v="74399.5"/>
        <n v="70214.7"/>
        <n v="97722.8"/>
        <n v="73525.8"/>
        <n v="74667.3"/>
        <n v="73537.9"/>
        <n v="81528.8"/>
        <n v="72347.4"/>
        <n v="92278.6"/>
        <n v="81403.8"/>
        <n v="98102.5"/>
        <n v="84652.4"/>
        <n v="74926.3"/>
        <n v="106761.7"/>
        <n v="91838.5"/>
        <n v="74922.0"/>
        <n v="82900.5"/>
        <n v="73066.8"/>
        <n v="81566.1"/>
        <n v="91365.5"/>
        <n v="85302.9375"/>
        <n v="81220.67647058824"/>
        <n v="89390.90625"/>
        <n v="109058.91176470589"/>
        <n v="81002.2"/>
        <n v="93536.5"/>
        <n v="70699.3"/>
        <n v="72081.1"/>
        <n v="40723.7"/>
        <n v="131161.91666666666"/>
        <n v="28882.9"/>
        <n v="76803.6"/>
        <n v="33704.8"/>
        <n v="65975.5"/>
        <n v="73574.9"/>
        <n v="73657.2"/>
        <n v="46306.2"/>
        <n v="126504.0"/>
        <n v="63327.5"/>
        <n v="91064.64705882352"/>
        <n v="44353.5"/>
        <n v="104372.29411764706"/>
        <n v="49286.1"/>
        <n v="87671.7"/>
        <n v="77885.15625"/>
        <n v="82045.8"/>
        <n v="26979.4"/>
        <n v="79885.7"/>
        <n v="53250.6"/>
        <n v="51285.1"/>
        <n v="78991.0"/>
        <n v="153835.97368421053"/>
        <n v="128764.73684210527"/>
        <n v="128191.18421052632"/>
        <n v="125523.0"/>
        <n v="113456.21052631579"/>
        <n v="88571.13157894737"/>
        <n v="120540.15"/>
        <n v="166763.68421052632"/>
        <n v="118061.05263157895"/>
        <n v="115733.44736842105"/>
        <n v="132671.52631578947"/>
        <n v="125280.71052631579"/>
        <n v="119139.55263157895"/>
        <n v="83549.34375"/>
        <n v="100345.1052631579"/>
        <n v="100568.15625"/>
        <n v="113650.02631578948"/>
        <n v="162586.34210526315"/>
        <n v="77484.1875"/>
        <n v="125640.15"/>
        <n v="134741.05263157896"/>
        <n v="145645.81578947368"/>
        <n v="117682.1052631579"/>
        <n v="121491.3947368421"/>
        <n v="132995.2105263158"/>
        <n v="366361.57627118647"/>
        <n v="357879.63559322036"/>
        <n v="133063.07142857142"/>
        <n v="150266.7"/>
        <n v="127960.575"/>
        <n v="394823.05"/>
        <n v="365764.3"/>
        <n v="325773.1"/>
        <n v="325739.5169491525"/>
        <n v="411732.5084745763"/>
        <n v="386507.25"/>
        <n v="332633.28813559323"/>
        <n v="426498.83898305084"/>
        <n v="430734.76271186443"/>
        <n v="320086.325"/>
        <n v="370888.25"/>
        <n v="365988.1"/>
        <n v="371515.8559322034"/>
        <n v="370430.80555555556"/>
        <n v="323954.55"/>
        <n v="449021.66949152545"/>
        <n v="390389.69491525425"/>
        <n v="476515.175"/>
        <n v="348860.0593220339"/>
        <n v="381864.406779661"/>
        <n v="421871.26271186443"/>
        <n v="404778.78813559323"/>
        <n v="380680.16949152545"/>
        <n v="332663.35"/>
        <n v="413987.75"/>
        <n v="381297.6388888889"/>
        <n v="341649.8333333333"/>
        <n v="334922.19444444444"/>
        <n v="422163.47222222225"/>
        <n v="344924.47222222225"/>
        <n v="441784.1666666667"/>
        <n v="443584.0"/>
        <n v="346630.30555555556"/>
        <n v="389679.1388888889"/>
        <n v="396506.47222222225"/>
        <n v="386669.30555555556"/>
        <n v="347851.8611111111"/>
        <n v="365852.8220338983"/>
        <n v="472575.4166666667"/>
        <n v="415716.0254237288"/>
        <n v="409748.97222222225"/>
        <n v="496419.0"/>
        <n v="342262.225"/>
        <n v="366794.94444444444"/>
        <n v="402601.1111111111"/>
        <n v="434143.05555555556"/>
        <n v="423075.52777777775"/>
        <n v="397463.3888888889"/>
        <n v="353168.8333333333"/>
        <n v="65434.6"/>
        <n v="66169.4"/>
        <n v="383652.75"/>
        <n v="447258.8888888889"/>
        <n v="362019.19444444444"/>
        <n v="82271.90625"/>
        <n v="66282.9705882353"/>
        <n v="72345.5625"/>
        <n v="63720.1"/>
        <n v="60422.9"/>
        <n v="54457.3"/>
        <n v="119116.5"/>
        <n v="75629.6"/>
        <n v="72818.5"/>
        <n v="65143.0"/>
        <n v="71632.32352941176"/>
        <n v="76371.7"/>
        <n v="78179.4"/>
        <n v="54410.0"/>
        <n v="67771.1"/>
        <n v="80966.16666666667"/>
        <n v="73705.83333333333"/>
        <n v="66967.4"/>
        <n v="81103.8"/>
        <n v="69789.9"/>
        <n v="64392.0"/>
        <n v="77014.58333333333"/>
        <n v="67247.58333333333"/>
        <n v="42423.0"/>
        <n v="54877.0"/>
        <n v="132667.92857142858"/>
        <n v="43415.8"/>
        <n v="99238.5"/>
        <n v="150787.575"/>
        <n v="147193.7857142857"/>
        <n v="78139.25"/>
        <n v="118066.5"/>
        <n v="98508.58333333333"/>
        <n v="77080.16666666667"/>
        <n v="134589.5"/>
        <n v="128720.57142857143"/>
        <n v="144680.64285714287"/>
        <n v="140239.7857142857"/>
        <n v="123717.64285714286"/>
        <n v="159658.35"/>
        <n v="216163.98387096773"/>
        <n v="249305.32258064515"/>
        <n v="220320.0483870968"/>
        <n v="79078.33333333333"/>
        <n v="206410.3064516129"/>
        <n v="213216.5806451613"/>
        <n v="195279.0"/>
        <n v="221821.11290322582"/>
        <n v="98310.9"/>
        <n v="103044.0"/>
        <n v="104551.5"/>
        <n v="126048.3"/>
        <n v="238294.06451612903"/>
        <n v="111455.25"/>
        <n v="105479.85"/>
        <n v="127346.4"/>
        <n v="100774.2"/>
        <n v="146206.65"/>
        <n v="170709.0"/>
        <n v="150675.6"/>
        <n v="205893.63157894736"/>
        <n v="136218.31578947368"/>
        <n v="128501.05263157895"/>
        <n v="155214.63157894736"/>
        <n v="162902.7"/>
        <n v="226798.39534883722"/>
        <n v="228416.81395348837"/>
        <n v="216953.84765625"/>
        <n v="190916.53661976743"/>
        <n v="213451.81509767444"/>
        <n v="218459.62790697673"/>
        <n v="250808.76744186046"/>
        <n v="314797.2701612903"/>
        <n v="315986.988"/>
        <n v="302909.26976707316"/>
        <n v="270252.648"/>
        <n v="323776.27988372097"/>
        <n v="295015.104"/>
        <n v="303705.204"/>
        <n v="338171.016"/>
        <n v="166274.83333333334"/>
        <n v="165096.91666666666"/>
        <n v="156764.5945945946"/>
        <n v="143838.04166666666"/>
        <n v="436871.2016129032"/>
        <n v="161068.79166666666"/>
        <n v="149072.29166666666"/>
        <n v="174832.0"/>
        <n v="180040.57142857142"/>
        <n v="230515.85714285713"/>
        <n v="168054.39130434784"/>
        <n v="146649.07142857142"/>
        <n v="195362.02702702704"/>
        <n v="160006.42857142858"/>
        <n v="150784.7142857143"/>
        <n v="179631.35714285713"/>
        <n v="186754.36363636365"/>
        <n v="87596.0294117647"/>
        <n v="88698.08823529411"/>
        <n v="93654.08823529411"/>
        <n v="144544.23529411765"/>
        <n v="87525.17647058824"/>
        <n v="94299.08823529411"/>
        <n v="103804.05882352941"/>
        <n v="80763.8"/>
        <n v="94127.3"/>
        <n v="97852.03125"/>
        <n v="72077.2"/>
        <n v="89800.5"/>
        <n v="74343.1"/>
        <n v="64233.5"/>
        <n v="74848.7"/>
        <n v="122927.775"/>
        <n v="133721.84210526315"/>
        <n v="120903.21428571429"/>
        <n v="113913.94736842105"/>
        <n v="96813.75"/>
        <n v="122341.57894736843"/>
        <n v="117123.23684210527"/>
        <n v="130394.05263157895"/>
        <n v="142737.075"/>
        <n v="378683.0593220339"/>
        <n v="373012.875"/>
        <n v="329921.5677966102"/>
        <n v="298652.4"/>
        <n v="340373.925"/>
        <n v="332373.925"/>
        <n v="384753.7"/>
        <n v="388024.52777777775"/>
        <n v="385418.25"/>
        <n v="350262.8611111111"/>
        <n v="314282.05555555556"/>
        <n v="391871.92372881353"/>
        <n v="367687.44444444444"/>
        <n v="345203.6666666667"/>
        <n v="405468.4166666667"/>
        <n v="415113.9166666667"/>
        <n v="98240.57142857143"/>
        <n v="77709.5"/>
        <n v="43223.666666666664"/>
        <n v="58690.4"/>
        <n v="76919.4375"/>
        <n v="70729.78125"/>
        <n v="68190.0"/>
        <n v="75011.08333333333"/>
        <n v="68482.0"/>
        <n v="121548.64285714286"/>
        <n v="114635.35714285714"/>
        <n v="79903.08333333333"/>
        <n v="71845.5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O505" sheet="Лист1"/>
  </cacheSource>
  <cacheFields>
    <cacheField name="Дата" numFmtId="164">
      <sharedItems containsSemiMixedTypes="0" containsDate="1" containsString="0">
        <d v="2020-05-31T00:00:00Z"/>
        <d v="2020-05-30T00:00:00Z"/>
        <d v="2020-05-28T00:00:00Z"/>
        <d v="2020-05-16T00:00:00Z"/>
        <d v="2020-05-19T00:00:00Z"/>
        <d v="2020-05-17T00:00:00Z"/>
        <d v="2020-05-09T00:00:00Z"/>
        <d v="2020-05-04T00:00:00Z"/>
        <d v="2020-04-29T00:00:00Z"/>
        <d v="2020-05-02T00:00:00Z"/>
        <d v="2020-05-26T00:00:00Z"/>
        <d v="2020-05-01T00:00:00Z"/>
        <d v="2020-05-12T00:00:00Z"/>
        <d v="2020-05-21T00:00:00Z"/>
        <d v="2020-05-20T00:00:00Z"/>
        <d v="2020-05-05T00:00:00Z"/>
        <d v="2020-04-28T00:00:00Z"/>
        <d v="2020-05-13T00:00:00Z"/>
        <d v="2020-05-03T00:00:00Z"/>
        <d v="2020-05-06T00:00:00Z"/>
        <d v="2020-05-23T00:00:00Z"/>
        <d v="2020-05-25T00:00:00Z"/>
        <d v="2020-04-30T00:00:00Z"/>
        <d v="2020-05-10T00:00:00Z"/>
        <d v="2020-05-08T00:00:00Z"/>
        <d v="2020-05-07T00:00:00Z"/>
        <d v="2020-05-24T00:00:00Z"/>
        <d v="2020-05-11T00:00:00Z"/>
        <d v="2020-05-14T00:00:00Z"/>
        <d v="2020-05-15T00:00:00Z"/>
        <d v="2020-05-22T00:00:00Z"/>
        <d v="2020-05-18T00:00:00Z"/>
        <d v="2020-06-01T00:00:00Z"/>
        <d v="2020-05-29T00:00:00Z"/>
        <d v="2020-05-27T00:00:00Z"/>
      </sharedItems>
    </cacheField>
    <cacheField name="Территория" numFmtId="0">
      <sharedItems>
        <s v="Самара"/>
        <s v="Кемерово"/>
        <s v="Екатеринбург"/>
        <s v="Тольятти"/>
        <s v="Нижний Новгород"/>
        <s v="Санкт-Петербург Юг"/>
        <s v="Санкт-Петербург Север"/>
        <s v="Волгоград"/>
        <s v="Казань"/>
        <s v="Пермь"/>
        <s v="Ростов-на-Дону"/>
        <s v="Краснодар"/>
        <s v="Москва Запад"/>
        <s v="Москва Восток"/>
        <s v="Новосибирск"/>
        <s v="Тюмень"/>
        <s v="Томск"/>
        <s v="Уфа"/>
      </sharedItems>
    </cacheField>
    <cacheField name="Товарооборот, шт" numFmtId="0">
      <sharedItems containsSemiMixedTypes="0" containsString="0" containsNumber="1">
        <n v="7944.0"/>
        <n v="10029.0"/>
        <n v="8536.5"/>
        <n v="38947.5"/>
        <n v="31842.0"/>
        <n v="32023.5"/>
        <n v="31147.5"/>
        <n v="25566.0"/>
        <n v="29319.0"/>
        <n v="29031.0"/>
        <n v="33423.0"/>
        <n v="32487.0"/>
        <n v="28219.5"/>
        <n v="31272.0"/>
        <n v="34077.0"/>
        <n v="31566.0"/>
        <n v="26940.0"/>
        <n v="29241.0"/>
        <n v="26082.0"/>
        <n v="32511.0"/>
        <n v="42703.5"/>
        <n v="35592.0"/>
        <n v="30445.5"/>
        <n v="36619.5"/>
        <n v="29409.0"/>
        <n v="27018.0"/>
        <n v="34303.5"/>
        <n v="36999.0"/>
        <n v="44001.0"/>
        <n v="30982.5"/>
        <n v="88063.5"/>
        <n v="84024.0"/>
        <n v="78057.0"/>
        <n v="69720.0"/>
        <n v="72928.5"/>
        <n v="79527.0"/>
        <n v="60463.5"/>
        <n v="79975.5"/>
        <n v="97534.5"/>
        <n v="71520.0"/>
        <n v="79485.0"/>
        <n v="93313.5"/>
        <n v="76585.5"/>
        <n v="81826.5"/>
        <n v="78846.0"/>
        <n v="77263.5"/>
        <n v="68994.0"/>
        <n v="102889.5"/>
        <n v="76999.5"/>
        <n v="77565.0"/>
        <n v="84132.0"/>
        <n v="69544.5"/>
        <n v="73204.5"/>
        <n v="76663.5"/>
        <n v="10840.5"/>
        <n v="7866.0"/>
        <n v="11619.0"/>
        <n v="12331.5"/>
        <n v="8185.5"/>
        <n v="8934.0"/>
        <n v="13216.5"/>
        <n v="9130.5"/>
        <n v="10147.5"/>
        <n v="9210.0"/>
        <n v="12918.0"/>
        <n v="12528.0"/>
        <n v="11029.5"/>
        <n v="14265.0"/>
        <n v="10402.5"/>
        <n v="89149.5"/>
        <n v="9328.5"/>
        <n v="108123.0"/>
        <n v="11202.0"/>
        <n v="9007.5"/>
        <n v="78141.0"/>
        <n v="12037.5"/>
        <n v="14421.0"/>
        <n v="11526.0"/>
        <n v="11250.0"/>
        <n v="13063.5"/>
        <n v="14773.5"/>
        <n v="9994.5"/>
        <n v="18036.0"/>
        <n v="11680.5"/>
        <n v="35482.5"/>
        <n v="32434.5"/>
        <n v="30486.0"/>
        <n v="32079.0"/>
        <n v="27072.0"/>
        <n v="25917.0"/>
        <n v="19461.0"/>
        <n v="31407.0"/>
        <n v="25792.5"/>
        <n v="26032.5"/>
        <n v="31707.0"/>
        <n v="29955.0"/>
        <n v="22848.0"/>
        <n v="23314.5"/>
        <n v="26464.5"/>
        <n v="23539.5"/>
        <n v="24678.0"/>
        <n v="38176.5"/>
        <n v="30603.0"/>
        <n v="24211.5"/>
        <n v="31399.5"/>
        <n v="25294.5"/>
        <n v="25468.5"/>
        <n v="31854.0"/>
        <n v="32359.5"/>
        <n v="39867.0"/>
        <n v="31974.0"/>
        <n v="321412.5"/>
        <n v="276568.5"/>
        <n v="269029.5"/>
        <n v="285972.0"/>
        <n v="283942.5"/>
        <n v="298059.0"/>
        <n v="232903.5"/>
        <n v="276966.0"/>
        <n v="296149.5"/>
        <n v="281796.0"/>
        <n v="288936.0"/>
        <n v="300151.5"/>
        <n v="262734.0"/>
        <n v="286002.0"/>
        <n v="258459.0"/>
        <n v="274083.0"/>
        <n v="277512.0"/>
        <n v="356982.0"/>
        <n v="266983.5"/>
        <n v="311131.5"/>
        <n v="287206.5"/>
        <n v="370092.0"/>
        <n v="247813.5"/>
        <n v="287740.5"/>
        <n v="408810.0"/>
        <n v="362536.5"/>
        <n v="357072.0"/>
        <n v="359214.0"/>
        <n v="360255.0"/>
        <n v="387220.5"/>
        <n v="296580.0"/>
        <n v="369861.0"/>
        <n v="372504.0"/>
        <n v="373392.0"/>
        <n v="378043.5"/>
        <n v="388668.0"/>
        <n v="333792.0"/>
        <n v="376060.5"/>
        <n v="350068.5"/>
        <n v="294337.5"/>
        <n v="342666.0"/>
        <n v="364882.5"/>
        <n v="355278.0"/>
        <n v="456885.0"/>
        <n v="278491.5"/>
        <n v="349734.0"/>
        <n v="401580.0"/>
        <n v="368649.0"/>
        <n v="463530.0"/>
        <n v="319110.0"/>
        <n v="375744.0"/>
        <n v="81331.5"/>
        <n v="75796.5"/>
        <n v="72861.0"/>
        <n v="83373.0"/>
        <n v="64108.5"/>
        <n v="74707.5"/>
        <n v="46216.5"/>
        <n v="67726.5"/>
        <n v="82228.5"/>
        <n v="64390.5"/>
        <n v="73126.5"/>
        <n v="99631.5"/>
        <n v="66396.0"/>
        <n v="73147.5"/>
        <n v="73062.0"/>
        <n v="379663.5"/>
        <n v="70581.0"/>
        <n v="453123.0"/>
        <n v="63012.0"/>
        <n v="89556.0"/>
        <n v="364638.0"/>
        <n v="66316.5"/>
        <n v="78235.5"/>
        <n v="88311.0"/>
        <n v="61804.5"/>
        <n v="71067.0"/>
        <n v="74649.0"/>
        <n v="44560.5"/>
        <n v="38250.0"/>
        <n v="34830.0"/>
        <n v="32239.5"/>
        <n v="30780.0"/>
        <n v="29142.0"/>
        <n v="26428.5"/>
        <n v="40744.5"/>
        <n v="46620.0"/>
        <n v="32419.5"/>
        <n v="40819.5"/>
        <n v="41391.0"/>
        <n v="29482.5"/>
        <n v="32181.0"/>
        <n v="35535.0"/>
        <n v="76234.5"/>
        <n v="29935.5"/>
        <n v="106926.0"/>
        <n v="30342.0"/>
        <n v="42999.0"/>
        <n v="69945.0"/>
        <n v="38740.5"/>
        <n v="31231.5"/>
        <n v="37489.5"/>
        <n v="34399.5"/>
        <n v="32851.5"/>
        <n v="38194.5"/>
        <n v="42423.0"/>
        <n v="48286.5"/>
        <n v="41442.0"/>
        <n v="13014.0"/>
        <n v="12313.5"/>
        <n v="17113.5"/>
        <n v="13303.5"/>
        <n v="12924.0"/>
        <n v="12753.0"/>
        <n v="13948.5"/>
        <n v="12301.5"/>
        <n v="15987.0"/>
        <n v="14061.0"/>
        <n v="16435.5"/>
        <n v="14494.5"/>
        <n v="12705.0"/>
        <n v="18600.0"/>
        <n v="15609.0"/>
        <n v="12802.5"/>
        <n v="14305.5"/>
        <n v="12238.5"/>
        <n v="14385.0"/>
        <n v="16498.5"/>
        <n v="16638.0"/>
        <n v="16554.0"/>
        <n v="17329.5"/>
        <n v="21958.5"/>
        <n v="13120.5"/>
        <n v="16237.5"/>
        <n v="11967.0"/>
        <n v="7087.5"/>
        <n v="25816.5"/>
        <n v="4624.5"/>
        <n v="12259.5"/>
        <n v="5446.5"/>
        <n v="11296.5"/>
        <n v="12135.0"/>
        <n v="12630.0"/>
        <n v="8223.0"/>
        <n v="25149.0"/>
        <n v="10401.0"/>
        <n v="18075.0"/>
        <n v="8127.0"/>
        <n v="21483.0"/>
        <n v="8464.5"/>
        <n v="14167.5"/>
        <n v="14290.5"/>
        <n v="13260.0"/>
        <n v="4285.5"/>
        <n v="13440.0"/>
        <n v="9058.5"/>
        <n v="8719.5"/>
        <n v="12666.0"/>
        <n v="34563.0"/>
        <n v="28882.5"/>
        <n v="28275.0"/>
        <n v="26271.0"/>
        <n v="23587.5"/>
        <n v="18427.5"/>
        <n v="27156.0"/>
        <n v="35190.0"/>
        <n v="25483.5"/>
        <n v="25362.0"/>
        <n v="28849.5"/>
        <n v="26367.0"/>
        <n v="25539.0"/>
        <n v="14808.0"/>
        <n v="21343.5"/>
        <n v="17946.0"/>
        <n v="24337.5"/>
        <n v="36997.5"/>
        <n v="13864.5"/>
        <n v="28494.0"/>
        <n v="27883.5"/>
        <n v="31224.0"/>
        <n v="25020.0"/>
        <n v="26184.0"/>
        <n v="29824.5"/>
        <n v="208351.5"/>
        <n v="204637.5"/>
        <n v="31372.5"/>
        <n v="34681.5"/>
        <n v="28197.0"/>
        <n v="236551.5"/>
        <n v="223597.5"/>
        <n v="193363.5"/>
        <n v="188319.0"/>
        <n v="237544.5"/>
        <n v="203209.5"/>
        <n v="185979.0"/>
        <n v="244905.0"/>
        <n v="239409.0"/>
        <n v="192886.5"/>
        <n v="224233.5"/>
        <n v="219622.5"/>
        <n v="213582.0"/>
        <n v="195705.0"/>
        <n v="193722.0"/>
        <n v="257215.5"/>
        <n v="224779.5"/>
        <n v="292018.5"/>
        <n v="198751.5"/>
        <n v="214386.0"/>
        <n v="243825.0"/>
        <n v="232701.0"/>
        <n v="219411.0"/>
        <n v="200029.5"/>
        <n v="225480.0"/>
        <n v="211453.5"/>
        <n v="184801.5"/>
        <n v="177976.5"/>
        <n v="223617.0"/>
        <n v="176397.0"/>
        <n v="232369.5"/>
        <n v="226540.5"/>
        <n v="189679.5"/>
        <n v="213640.5"/>
        <n v="214885.5"/>
        <n v="203832.0"/>
        <n v="188662.5"/>
        <n v="215277.0"/>
        <n v="248148.0"/>
        <n v="246414.0"/>
        <n v="216498.0"/>
        <n v="275793.0"/>
        <n v="199753.5"/>
        <n v="192948.0"/>
        <n v="206038.5"/>
        <n v="231559.5"/>
        <n v="225076.5"/>
        <n v="209415.0"/>
        <n v="193719.0"/>
        <n v="12250.5"/>
        <n v="12541.5"/>
        <n v="206758.5"/>
        <n v="244734.0"/>
        <n v="191641.5"/>
        <n v="16368.0"/>
        <n v="14427.0"/>
        <n v="11745.0"/>
        <n v="11062.5"/>
        <n v="10018.5"/>
        <n v="10437.0"/>
        <n v="13644.0"/>
        <n v="13443.0"/>
        <n v="14182.5"/>
        <n v="14928.0"/>
        <n v="13941.0"/>
        <n v="14643.0"/>
        <n v="10032.0"/>
        <n v="12468.0"/>
        <n v="17943.0"/>
        <n v="15807.0"/>
        <n v="11976.0"/>
        <n v="14566.5"/>
        <n v="12976.5"/>
        <n v="11719.5"/>
        <n v="17197.5"/>
        <n v="14419.5"/>
        <n v="7816.5"/>
        <n v="6409.5"/>
        <n v="11220.0"/>
        <n v="8350.5"/>
        <n v="8428.5"/>
        <n v="32817.0"/>
        <n v="36031.5"/>
        <n v="5127.0"/>
        <n v="27187.5"/>
        <n v="20688.0"/>
        <n v="15678.0"/>
        <n v="31329.0"/>
        <n v="29658.0"/>
        <n v="34150.5"/>
        <n v="31947.0"/>
        <n v="10416.0"/>
        <n v="35431.5"/>
        <n v="78544.5"/>
        <n v="97963.5"/>
        <n v="77269.5"/>
        <n v="16143.0"/>
        <n v="72220.5"/>
        <n v="78058.5"/>
        <n v="70498.5"/>
        <n v="78961.5"/>
        <n v="11835.0"/>
        <n v="12280.5"/>
        <n v="12724.5"/>
        <n v="14728.5"/>
        <n v="87552.0"/>
        <n v="13038.0"/>
        <n v="12490.5"/>
        <n v="14823.0"/>
        <n v="11416.5"/>
        <n v="31257.0"/>
        <n v="38074.5"/>
        <n v="32170.5"/>
        <n v="42397.5"/>
        <n v="28668.0"/>
        <n v="27411.0"/>
        <n v="32854.5"/>
        <n v="35346.0"/>
        <n v="286558.5"/>
        <n v="304092.0"/>
        <n v="272926.5"/>
        <n v="237099.0"/>
        <n v="273900.0"/>
        <n v="274059.0"/>
        <n v="318816.0"/>
        <n v="370012.5"/>
        <n v="393018.0"/>
        <n v="349699.5"/>
        <n v="318565.5"/>
        <n v="422965.5"/>
        <n v="355081.5"/>
        <n v="358387.5"/>
        <n v="403261.5"/>
        <n v="69010.5"/>
        <n v="75820.5"/>
        <n v="64740.0"/>
        <n v="59574.0"/>
        <n v="524481.0"/>
        <n v="70278.0"/>
        <n v="63645.0"/>
        <n v="75642.0"/>
        <n v="40420.5"/>
        <n v="53838.0"/>
        <n v="40528.5"/>
        <n v="32733.0"/>
        <n v="84433.5"/>
        <n v="36655.5"/>
        <n v="33886.5"/>
        <n v="41697.0"/>
        <n v="44569.5"/>
        <n v="17391.0"/>
        <n v="17211.0"/>
        <n v="17689.5"/>
        <n v="27250.5"/>
        <n v="16500.0"/>
        <n v="18069.0"/>
        <n v="19647.0"/>
        <n v="13203.0"/>
        <n v="15802.5"/>
        <n v="16476.0"/>
        <n v="12654.0"/>
        <n v="16687.5"/>
        <n v="12450.0"/>
        <n v="11161.5"/>
        <n v="12229.5"/>
        <n v="28050.0"/>
        <n v="30781.5"/>
        <n v="27960.0"/>
        <n v="23629.5"/>
        <n v="17052.0"/>
        <n v="27181.5"/>
        <n v="25656.0"/>
        <n v="29283.0"/>
        <n v="32782.5"/>
        <n v="215592.0"/>
        <n v="228334.5"/>
        <n v="188776.5"/>
        <n v="175293.0"/>
        <n v="201999.0"/>
        <n v="197946.0"/>
        <n v="230896.5"/>
        <n v="203532.0"/>
        <n v="214428.0"/>
        <n v="183228.0"/>
        <n v="166948.5"/>
        <n v="232102.5"/>
        <n v="196560.0"/>
        <n v="186496.5"/>
        <n v="219772.5"/>
        <n v="226476.0"/>
        <n v="8362.5"/>
        <n v="17008.5"/>
        <n v="5166.0"/>
        <n v="10941.0"/>
        <n v="14497.5"/>
        <n v="13810.5"/>
        <n v="13752.0"/>
        <n v="15276.0"/>
        <n v="4408.5"/>
        <n v="9927.0"/>
        <n v="9474.0"/>
        <n v="16878.0"/>
        <n v="14238.0"/>
      </sharedItems>
    </cacheField>
    <cacheField name="Товарооборот, руб" numFmtId="4">
      <sharedItems containsSemiMixedTypes="0" containsString="0" containsNumber="1">
        <n v="623971.5"/>
        <n v="787101.0"/>
        <n v="643944.0"/>
        <n v="3395892.0"/>
        <n v="2771116.5"/>
        <n v="2882458.5"/>
        <n v="2831019.0"/>
        <n v="2372310.0"/>
        <n v="2623480.5"/>
        <n v="2711247.0"/>
        <n v="2970330.0"/>
        <n v="3031254.0"/>
        <n v="2595778.5"/>
        <n v="2744382.0"/>
        <n v="2929330.5"/>
        <n v="2906763.0"/>
        <n v="2411587.5"/>
        <n v="2629782.0"/>
        <n v="2434914.0"/>
        <n v="2938623.0"/>
        <n v="3628726.5"/>
        <n v="3176580.0"/>
        <n v="2817196.5"/>
        <n v="3312967.5"/>
        <n v="2645160.0"/>
        <n v="2472213.0"/>
        <n v="2924746.5"/>
        <n v="3473895.0"/>
        <n v="3921784.5"/>
        <n v="2827773.0"/>
        <n v="7583758.5"/>
        <n v="6815511.0"/>
        <n v="6774946.5"/>
        <n v="6264933.0"/>
        <n v="6642249.0"/>
        <n v="7180498.5"/>
        <n v="5554192.5"/>
        <n v="6676459.5"/>
        <n v="8893024.5"/>
        <n v="6398361.0"/>
        <n v="6633847.5"/>
        <n v="7247575.5"/>
        <n v="6921316.5"/>
        <n v="7163644.5"/>
        <n v="6993952.5"/>
        <n v="7013670.0"/>
        <n v="6168657.0"/>
        <n v="8089143.0"/>
        <n v="6645603.0"/>
        <n v="7023727.5"/>
        <n v="7483194.0"/>
        <n v="6293776.5"/>
        <n v="6591883.5"/>
        <n v="6451032.0"/>
        <n v="797919.0"/>
        <n v="617881.5"/>
        <n v="891139.5"/>
        <n v="869983.5"/>
        <n v="637881.0"/>
        <n v="716196.0"/>
        <n v="1046400.0"/>
        <n v="728890.5"/>
        <n v="793320.0"/>
        <n v="696832.5"/>
        <n v="1004788.5"/>
        <n v="959703.0"/>
        <n v="863754.0"/>
        <n v="1130506.5"/>
        <n v="843727.5"/>
        <n v="7512646.5"/>
        <n v="732964.5"/>
        <n v="9164707.5"/>
        <n v="865714.5"/>
        <n v="734335.5"/>
        <n v="6641569.5"/>
        <n v="981564.0"/>
        <n v="1150579.5"/>
        <n v="938764.5"/>
        <n v="935523.0"/>
        <n v="1037247.0"/>
        <n v="1241383.5"/>
        <n v="828984.0"/>
        <n v="1455049.5"/>
        <n v="936427.5"/>
        <n v="3222517.5"/>
        <n v="2865337.5"/>
        <n v="2694289.5"/>
        <n v="2902167.0"/>
        <n v="2450968.5"/>
        <n v="2397588.0"/>
        <n v="1799230.5"/>
        <n v="2907411.0"/>
        <n v="2374356.0"/>
        <n v="2370432.0"/>
        <n v="2853181.5"/>
        <n v="2692230.0"/>
        <n v="2079900.0"/>
        <n v="2136817.5"/>
        <n v="2373337.5"/>
        <n v="2170309.5"/>
        <n v="2232519.0"/>
        <n v="3385372.5"/>
        <n v="2865727.5"/>
        <n v="2267664.0"/>
        <n v="2862298.5"/>
        <n v="2271454.5"/>
        <n v="2350672.5"/>
        <n v="2915533.5"/>
        <n v="2991999.0"/>
        <n v="3654166.5"/>
        <n v="3004213.5"/>
        <n v="3.2235864E7"/>
        <n v="2.7093624E7"/>
        <n v="2.66599305E7"/>
        <n v="2.9768199E7"/>
        <n v="2.935794E7"/>
        <n v="3.08692875E7"/>
        <n v="2.43420165E7"/>
        <n v="2.787261789885E7"/>
        <n v="3.10533165E7"/>
        <n v="2.904252E7"/>
        <n v="2.78529E7"/>
        <n v="2.936877161745E7"/>
        <n v="2.7278441145E7"/>
        <n v="2.91590325E7"/>
        <n v="2.64674535E7"/>
        <n v="2.8427001E7"/>
        <n v="2.87708101056E7"/>
        <n v="3.510392671155E7"/>
        <n v="2.71659135E7"/>
        <n v="3.2418879E7"/>
        <n v="2.953617610605E7"/>
        <n v="3.80915565E7"/>
        <n v="2.5325271E7"/>
        <n v="2.8188534E7"/>
        <n v="4.2323631E7"/>
        <n v="3.7023243E7"/>
        <n v="3.6834567E7"/>
        <n v="3.8693427E7"/>
        <n v="3.8406954E7"/>
        <n v="4.1559384E7"/>
        <n v="3.1843737E7"/>
        <n v="3.83659605E7"/>
        <n v="4.00771935E7"/>
        <n v="3.9578577E7"/>
        <n v="3.790215657E7"/>
        <n v="3.9639309E7"/>
        <n v="3.5671734E7"/>
        <n v="3.99180285E7"/>
        <n v="3.71971155E7"/>
        <n v="2.9327766E7"/>
        <n v="3.66319995E7"/>
        <n v="3.57244935E7"/>
        <n v="3.8092344E7"/>
        <n v="4.640808E7"/>
        <n v="2.815100475E7"/>
        <n v="3.6883428E7"/>
        <n v="4.30287345E7"/>
        <n v="3.9010875E7"/>
        <n v="4.91231805E7"/>
        <n v="3.3763989E7"/>
        <n v="3.81913815E7"/>
        <n v="6652179.0"/>
        <n v="6173463.0"/>
        <n v="5952802.5"/>
        <n v="7253427.0"/>
        <n v="5561452.5"/>
        <n v="6454458.0"/>
        <n v="4118251.5"/>
        <n v="5864989.5"/>
        <n v="7032225.0"/>
        <n v="5523145.5"/>
        <n v="5864085.0"/>
        <n v="7121946.0"/>
        <n v="5770539.0"/>
        <n v="6288246.0"/>
        <n v="6333828.0"/>
        <n v="3.9380178E7"/>
        <n v="6221320.5"/>
        <n v="4.6370904E7"/>
        <n v="5454121.5"/>
        <n v="7173117.0"/>
        <n v="3.79476885E7"/>
        <n v="5704650.0"/>
        <n v="6819594.0"/>
        <n v="7726069.5"/>
        <n v="5365708.5"/>
        <n v="6175837.5"/>
        <n v="6098236.5"/>
        <n v="4025148.0"/>
        <n v="3552937.5"/>
        <n v="3191155.5"/>
        <n v="3084892.5"/>
        <n v="2817853.5"/>
        <n v="2627595.0"/>
        <n v="2470465.5"/>
        <n v="3700311.0"/>
        <n v="4293241.5"/>
        <n v="3080614.5"/>
        <n v="3810394.5"/>
        <n v="3918987.0"/>
        <n v="2648688.0"/>
        <n v="2863600.5"/>
        <n v="3288069.0"/>
        <n v="6500848.5"/>
        <n v="2720002.5"/>
        <n v="9098386.5"/>
        <n v="2738127.0"/>
        <n v="3883215.0"/>
        <n v="6101931.0"/>
        <n v="3561655.5"/>
        <n v="2853310.5"/>
        <n v="3549097.5"/>
        <n v="3201358.5"/>
        <n v="2934504.0"/>
        <n v="3449302.5"/>
        <n v="3994153.5"/>
        <n v="4456441.5"/>
        <n v="3893680.5"/>
        <n v="1115992.5"/>
        <n v="1053220.5"/>
        <n v="1465842.0"/>
        <n v="1102887.0"/>
        <n v="1120009.5"/>
        <n v="1103068.5"/>
        <n v="1222932.0"/>
        <n v="1085211.0"/>
        <n v="1384179.0"/>
        <n v="1221057.0"/>
        <n v="1471537.5"/>
        <n v="1269786.0"/>
        <n v="1123894.5"/>
        <n v="1601425.5"/>
        <n v="1377577.5"/>
        <n v="1123830.0"/>
        <n v="1243507.5"/>
        <n v="1096002.0"/>
        <n v="1223491.5"/>
        <n v="1370482.5"/>
        <n v="1364847.0"/>
        <n v="1380751.5"/>
        <n v="1430254.5"/>
        <n v="1854001.5"/>
        <n v="1215033.0"/>
        <n v="1403047.5"/>
        <n v="1060489.5"/>
        <n v="1081216.5"/>
        <n v="610855.5"/>
        <n v="2360914.5"/>
        <n v="433243.5"/>
        <n v="1152054.0"/>
        <n v="505572.0"/>
        <n v="989632.5"/>
        <n v="1103623.5"/>
        <n v="1104858.0"/>
        <n v="694593.0"/>
        <n v="2277072.0"/>
        <n v="949912.5"/>
        <n v="1548099.0"/>
        <n v="665302.5"/>
        <n v="1774329.0"/>
        <n v="739291.5"/>
        <n v="1315075.5"/>
        <n v="1246162.5"/>
        <n v="1230687.0"/>
        <n v="404691.0"/>
        <n v="1198285.5"/>
        <n v="798759.0"/>
        <n v="769276.5"/>
        <n v="1184865.0"/>
        <n v="2922883.5"/>
        <n v="2446530.0"/>
        <n v="2435632.5"/>
        <n v="2384937.0"/>
        <n v="2155668.0"/>
        <n v="1682851.5"/>
        <n v="2410803.0"/>
        <n v="3168510.0"/>
        <n v="2243160.0"/>
        <n v="2198935.5"/>
        <n v="2520759.0"/>
        <n v="2380333.5"/>
        <n v="2263651.5"/>
        <n v="1336789.5"/>
        <n v="1906557.0"/>
        <n v="1609090.5"/>
        <n v="2159350.5"/>
        <n v="3089140.5"/>
        <n v="1239747.0"/>
        <n v="2512803.0"/>
        <n v="2560080.0"/>
        <n v="2767270.5"/>
        <n v="2235960.0"/>
        <n v="2308336.5"/>
        <n v="2526909.0"/>
        <n v="2.1615333E7"/>
        <n v="2.11148985E7"/>
        <n v="2794324.5"/>
        <n v="3005334.0"/>
        <n v="2559211.5"/>
        <n v="2.3689383E7"/>
        <n v="2.1945858E7"/>
        <n v="1.9546386E7"/>
        <n v="1.92186315E7"/>
        <n v="2.4292218E7"/>
        <n v="2.08713915E7"/>
        <n v="1.9625364E7"/>
        <n v="2.51634315E7"/>
        <n v="2.5413351E7"/>
        <n v="1.92051795E7"/>
        <n v="2.2253295E7"/>
        <n v="2.1959286E7"/>
        <n v="2.19194355E7"/>
        <n v="2.00032635E7"/>
        <n v="1.9437273E7"/>
        <n v="2.64922785E7"/>
        <n v="2.3032992E7"/>
        <n v="2.85909105E7"/>
        <n v="2.05827435E7"/>
        <n v="2.253E7"/>
        <n v="2.48904045E7"/>
        <n v="2.38819485E7"/>
        <n v="2.246013E7"/>
        <n v="1.9959801E7"/>
        <n v="2.23553385E7"/>
        <n v="2.05900725E7"/>
        <n v="1.8449091E7"/>
        <n v="1.80857985E7"/>
        <n v="2.27968275E7"/>
        <n v="1.86259215E7"/>
        <n v="2.3856345E7"/>
        <n v="2.3953536E7"/>
        <n v="1.87180365E7"/>
        <n v="2.10426735E7"/>
        <n v="2.14113495E7"/>
        <n v="2.08801425E7"/>
        <n v="1.87840005E7"/>
        <n v="2.15853165E7"/>
        <n v="2.55190725E7"/>
        <n v="2.45272455E7"/>
        <n v="2.21264445E7"/>
        <n v="2.6806626E7"/>
        <n v="2.05357335E7"/>
        <n v="1.9806927E7"/>
        <n v="2.174046E7"/>
        <n v="2.3443725E7"/>
        <n v="2.28460785E7"/>
        <n v="2.1463023E7"/>
        <n v="1.9071117E7"/>
        <n v="981519.0"/>
        <n v="992541.0"/>
        <n v="2.07172485E7"/>
        <n v="2.415198E7"/>
        <n v="1.95490365E7"/>
        <n v="1316350.5"/>
        <n v="1126810.5"/>
        <n v="1157529.0"/>
        <n v="955801.5"/>
        <n v="906343.5"/>
        <n v="816859.5"/>
        <n v="833815.5"/>
        <n v="1134444.0"/>
        <n v="1092277.5"/>
        <n v="1172574.0"/>
        <n v="1217749.5"/>
        <n v="1145575.5"/>
        <n v="1172691.0"/>
        <n v="816150.0"/>
        <n v="1016566.5"/>
        <n v="1457391.0"/>
        <n v="1326705.0"/>
        <n v="1004511.0"/>
        <n v="1216557.0"/>
        <n v="1046848.5"/>
        <n v="965880.0"/>
        <n v="1386262.5"/>
        <n v="1210456.5"/>
        <n v="636345.0"/>
        <n v="493893.0"/>
        <n v="928675.5"/>
        <n v="651237.0"/>
        <n v="694669.5"/>
        <n v="3015751.5"/>
        <n v="3091069.5"/>
        <n v="468835.5"/>
        <n v="2479396.5"/>
        <n v="1773154.5"/>
        <n v="1387443.0"/>
        <n v="2826379.5"/>
        <n v="2703132.0"/>
        <n v="3038293.5"/>
        <n v="2945035.5"/>
        <n v="866023.5"/>
        <n v="3193167.0"/>
        <n v="6701083.5"/>
        <n v="7728465.0"/>
        <n v="6829921.5"/>
        <n v="1423410.0"/>
        <n v="6398719.5"/>
        <n v="6609714.0"/>
        <n v="6053649.0"/>
        <n v="6876454.5"/>
        <n v="983109.0"/>
        <n v="1030440.0"/>
        <n v="1045515.0"/>
        <n v="1260483.0"/>
        <n v="7387116.0"/>
        <n v="1114552.5"/>
        <n v="1054798.5"/>
        <n v="1273464.0"/>
        <n v="1007742.0"/>
        <n v="2924133.0"/>
        <n v="3414180.0"/>
        <n v="3013512.0"/>
        <n v="3911979.0"/>
        <n v="2588148.0"/>
        <n v="2441520.0"/>
        <n v="2949078.0"/>
        <n v="3258054.0"/>
        <n v="2.9256993E7"/>
        <n v="2.9465769E7"/>
        <n v="2.77700925E7"/>
        <n v="2.462823322395E7"/>
        <n v="2.7535284147600003E7"/>
        <n v="2.8181292E7"/>
        <n v="3.2354331E7"/>
        <n v="3.90348615E7"/>
        <n v="3.94983735E7"/>
        <n v="3.725784018135E7"/>
        <n v="3.3781581E7"/>
        <n v="4.1767140105000004E7"/>
        <n v="3.6876888E7"/>
        <n v="3.79631505E7"/>
        <n v="4.2271377E7"/>
        <n v="5985894.0"/>
        <n v="5943489.0"/>
        <n v="5800290.0"/>
        <n v="5178169.5"/>
        <n v="5.4172029E7"/>
        <n v="5798476.5"/>
        <n v="5366602.5"/>
        <n v="6293952.0"/>
        <n v="3780852.0"/>
        <n v="4840833.0"/>
        <n v="3865251.0"/>
        <n v="3079630.5"/>
        <n v="7228395.0"/>
        <n v="3360135.0"/>
        <n v="3166479.0"/>
        <n v="3772258.5"/>
        <n v="4108596.0"/>
        <n v="1489132.5"/>
        <n v="1507867.5"/>
        <n v="1592119.5"/>
        <n v="2457252.0"/>
        <n v="1487928.0"/>
        <n v="1603084.5"/>
        <n v="1764669.0"/>
        <n v="1211457.0"/>
        <n v="1411909.5"/>
        <n v="1565632.5"/>
        <n v="1081158.0"/>
        <n v="1526608.5"/>
        <n v="1115146.5"/>
        <n v="963502.5"/>
        <n v="1122730.5"/>
        <n v="2458555.5"/>
        <n v="2540715.0"/>
        <n v="2538967.5"/>
        <n v="2164365.0"/>
        <n v="1549020.0"/>
        <n v="2324490.0"/>
        <n v="2225341.5"/>
        <n v="2477487.0"/>
        <n v="2854741.5"/>
        <n v="2.23423005E7"/>
        <n v="2.23807725E7"/>
        <n v="1.94653725E7"/>
        <n v="1.7919144E7"/>
        <n v="2.04224355E7"/>
        <n v="1.99424355E7"/>
        <n v="2.3085222E7"/>
        <n v="2.09533245E7"/>
        <n v="2.08125855E7"/>
        <n v="1.89141945E7"/>
        <n v="1.6971231E7"/>
        <n v="2.31204435E7"/>
        <n v="1.9855122E7"/>
        <n v="1.8640998E7"/>
        <n v="2.18952945E7"/>
        <n v="2.24161515E7"/>
        <n v="687684.0"/>
        <n v="1398771.0"/>
        <n v="389013.0"/>
        <n v="880356.0"/>
        <n v="1230711.0"/>
        <n v="1131676.5"/>
        <n v="1091040.0"/>
        <n v="1350199.5"/>
        <n v="410892.0"/>
        <n v="850840.5"/>
        <n v="802447.5"/>
        <n v="1438255.5"/>
        <n v="1293219.0"/>
      </sharedItems>
    </cacheField>
    <cacheField name="Товарооборот в себестоимости" numFmtId="0">
      <sharedItems containsSemiMixedTypes="0" containsString="0" containsNumber="1">
        <n v="565363.016"/>
        <n v="707654.6309999999"/>
        <n v="640961.693"/>
        <n v="2740255.211"/>
        <n v="2269371.4459999995"/>
        <n v="2290967.039"/>
        <n v="2261296.276"/>
        <n v="1875929.923"/>
        <n v="2115481.9889999996"/>
        <n v="2165434.925"/>
        <n v="2395998.377"/>
        <n v="2397503.37"/>
        <n v="2050101.9780000001"/>
        <n v="2257728.2139999997"/>
        <n v="2389543.528"/>
        <n v="2323003.267"/>
        <n v="1931011.4870000002"/>
        <n v="2071714.724"/>
        <n v="1925475.1139999998"/>
        <n v="2406562.0579999997"/>
        <n v="3056063.735"/>
        <n v="2540760.0409999997"/>
        <n v="2244503.1999999997"/>
        <n v="2647972.343"/>
        <n v="2133443.3049999997"/>
        <n v="2000889.9870000002"/>
        <n v="2399312.935"/>
        <n v="2757933.63"/>
        <n v="3132604.841"/>
        <n v="2232253.034"/>
        <n v="5779076.7979999995"/>
        <n v="5426339.5819999995"/>
        <n v="5115462.401"/>
        <n v="4726931.9569999995"/>
        <n v="4993791.956"/>
        <n v="5432087.979"/>
        <n v="4218316.029"/>
        <n v="5083946.169"/>
        <n v="6855177.24"/>
        <n v="4793096.143999999"/>
        <n v="5212858.58"/>
        <n v="5922822.677999999"/>
        <n v="5290094.272"/>
        <n v="5366333.713"/>
        <n v="5288518.779999999"/>
        <n v="5282661.8549999995"/>
        <n v="4695811.349"/>
        <n v="6673236.372"/>
        <n v="5032216.188999999"/>
        <n v="5349682.484999999"/>
        <n v="5637882.125"/>
        <n v="4773839.938"/>
        <n v="5001227.671"/>
        <n v="5048965.796"/>
        <n v="783753.2949999999"/>
        <n v="575518.068"/>
        <n v="829782.376"/>
        <n v="896773.3239999999"/>
        <n v="575840.677"/>
        <n v="663415.497"/>
        <n v="937716.1579999999"/>
        <n v="644150.519"/>
        <n v="718019.2760000001"/>
        <n v="616683.3809999999"/>
        <n v="896111.803"/>
        <n v="861486.475"/>
        <n v="758428.735"/>
        <n v="1024403.9859999999"/>
        <n v="729677.519"/>
        <n v="5979210.097"/>
        <n v="634517.673"/>
        <n v="7329868.665"/>
        <n v="799644.759"/>
        <n v="622482.404"/>
        <n v="5084073.516"/>
        <n v="877726.201"/>
        <n v="1038033.7869999999"/>
        <n v="820018.375"/>
        <n v="808524.505"/>
        <n v="910480.6449999999"/>
        <n v="1069622.507"/>
        <n v="702631.811"/>
        <n v="1301439.284"/>
        <n v="813406.684"/>
        <n v="2633868.174"/>
        <n v="2368028.685"/>
        <n v="2183502.7290000003"/>
        <n v="2319890.346"/>
        <n v="1980824.9889999998"/>
        <n v="1937222.0459999999"/>
        <n v="1457108.1479999998"/>
        <n v="2288433.495"/>
        <n v="1915101.034"/>
        <n v="1847737.837"/>
        <n v="2349459.5"/>
        <n v="2195766.121"/>
        <n v="1657688.853"/>
        <n v="1701780.478"/>
        <n v="1886244.741"/>
        <n v="1735984.614"/>
        <n v="1781999.058"/>
        <n v="2831498.2739999997"/>
        <n v="2288224.429"/>
        <n v="1801564.392"/>
        <n v="2267667.519"/>
        <n v="1811009.8979999998"/>
        <n v="1875294.65"/>
        <n v="2431800.394"/>
        <n v="2374135.6799999997"/>
        <n v="2919786.295"/>
        <n v="2389834.3129999996"/>
        <n v="2.3691368555E7"/>
        <n v="1.97686965E7"/>
        <n v="1.9515982116E7"/>
        <n v="2.1483666921E7"/>
        <n v="2.1174604830000002E7"/>
        <n v="2.2717731617999997E7"/>
        <n v="1.7790852444E7"/>
        <n v="2.0223763805E7"/>
        <n v="2.2737807547E7"/>
        <n v="2.0980503505E7"/>
        <n v="2.0824687999E7"/>
        <n v="2.1545834136E7"/>
        <n v="1.9610637316999998E7"/>
        <n v="2.1437602310000002E7"/>
        <n v="1.9153152527E7"/>
        <n v="2.0563887599E7"/>
        <n v="2.0810852736E7"/>
        <n v="2.6357141036999997E7"/>
        <n v="1.9659432722999997E7"/>
        <n v="2.3595019661E7"/>
        <n v="2.1276357106E7"/>
        <n v="2.8012065349999998E7"/>
        <n v="1.8582990428E7"/>
        <n v="2.1369401387E7"/>
        <n v="3.1033323692999996E7"/>
        <n v="2.6762183377E7"/>
        <n v="2.6914635671E7"/>
        <n v="2.7863789055E7"/>
        <n v="2.7588003988E7"/>
        <n v="3.0476170214999996E7"/>
        <n v="2.311977798E7"/>
        <n v="2.7592063503E7"/>
        <n v="2.9141359438E7"/>
        <n v="2.8453665595E7"/>
        <n v="2.8083686689999998E7"/>
        <n v="2.8736966634E7"/>
        <n v="2.5644478342E7"/>
        <n v="2.9154014884E7"/>
        <n v="2.6793668158999998E7"/>
        <n v="2.2491044692999996E7"/>
        <n v="2.6408496047999997E7"/>
        <n v="2.7535617434E7"/>
        <n v="2.7467616702999998E7"/>
        <n v="3.4793888933E7"/>
        <n v="2.0806418796E7"/>
        <n v="2.6438356803E7"/>
        <n v="3.1156525939999998E7"/>
        <n v="2.8090230959E7"/>
        <n v="3.6012087989E7"/>
        <n v="2.4610757489E7"/>
        <n v="2.8822960470999997E7"/>
        <n v="5305378.904"/>
        <n v="4915101.795"/>
        <n v="4711294.200999999"/>
        <n v="5531366.381"/>
        <n v="4257859.372"/>
        <n v="4968152.947"/>
        <n v="3133704.928"/>
        <n v="4506085.484"/>
        <n v="5546127.192"/>
        <n v="4230689.2069999995"/>
        <n v="4847142.986"/>
        <n v="6279205.85"/>
        <n v="4433831.250999999"/>
        <n v="4798265.113"/>
        <n v="4890619.262"/>
        <n v="2.9726473223999996E7"/>
        <n v="4762185.061"/>
        <n v="3.5190775285000004E7"/>
        <n v="4155234.554"/>
        <n v="6068194.523"/>
        <n v="2.7829971363E7"/>
        <n v="4375924.236"/>
        <n v="5260171.534999999"/>
        <n v="5922893.721"/>
        <n v="4091691.3249999997"/>
        <n v="4747959.614"/>
        <n v="5042435.841"/>
        <n v="3259483.304"/>
        <n v="2795344.17"/>
        <n v="2528990.584"/>
        <n v="2384575.363"/>
        <n v="2169377.225"/>
        <n v="2033299.2799999998"/>
        <n v="1911613.144"/>
        <n v="2861069.8419999997"/>
        <n v="3389723.959"/>
        <n v="2363955.7909999997"/>
        <n v="3046897.794"/>
        <n v="3141103.957"/>
        <n v="2021918.12"/>
        <n v="2246478.617"/>
        <n v="2580984.03"/>
        <n v="5172874.443999999"/>
        <n v="2102974.001"/>
        <n v="7354572.011"/>
        <n v="2094375.01"/>
        <n v="3151914.3419999997"/>
        <n v="4743581.977999999"/>
        <n v="2769041.2770000002"/>
        <n v="2211817.6569999997"/>
        <n v="2745646.948"/>
        <n v="2481896.334"/>
        <n v="2253872.138"/>
        <n v="2798056.2479999997"/>
        <n v="3105853.9129999997"/>
        <n v="3473157.545"/>
        <n v="3004872.349"/>
        <n v="928035.2359999999"/>
        <n v="843395.109"/>
        <n v="1193019.642"/>
        <n v="914116.792"/>
        <n v="902752.717"/>
        <n v="904501.456"/>
        <n v="974409.1449999999"/>
        <n v="874153.345"/>
        <n v="1116620.792"/>
        <n v="983096.417"/>
        <n v="1176721.164"/>
        <n v="1018857.6680000001"/>
        <n v="898508.497"/>
        <n v="1268422.666"/>
        <n v="1086345.0159999998"/>
        <n v="914932.571"/>
        <n v="987216.7409999999"/>
        <n v="872395.086"/>
        <n v="977925.731"/>
        <n v="1095453.123"/>
        <n v="1137103.412"/>
        <n v="1137748.7319999998"/>
        <n v="1175778.837"/>
        <n v="1515956.368"/>
        <n v="985281.0359999998"/>
        <n v="1195875.8800000001"/>
        <n v="851805.179"/>
        <n v="910141.155"/>
        <n v="541946.128"/>
        <n v="1868643.6719999998"/>
        <n v="377401.46199999994"/>
        <n v="906579.6209999999"/>
        <n v="422390.908"/>
        <n v="829947.412"/>
        <n v="899589.3060000001"/>
        <n v="915994.1189999998"/>
        <n v="622755.0499999999"/>
        <n v="1804070.1239999998"/>
        <n v="785961.289"/>
        <n v="1256993.4810000001"/>
        <n v="644221.494"/>
        <n v="1460215.51"/>
        <n v="651727.3679999999"/>
        <n v="1074904.135"/>
        <n v="983143.4899999999"/>
        <n v="985675.487"/>
        <n v="333054.548"/>
        <n v="1018063.802"/>
        <n v="669115.9369999999"/>
        <n v="654599.977"/>
        <n v="953822.6209999999"/>
        <n v="2340316.3049999997"/>
        <n v="1956748.2629999998"/>
        <n v="1954139.7149999999"/>
        <n v="1880070.5110000002"/>
        <n v="1685753.184"/>
        <n v="1337535.2989999999"/>
        <n v="1897998.252"/>
        <n v="2533138.72"/>
        <n v="1757185.7729999998"/>
        <n v="1755958.305"/>
        <n v="2010739.0729999999"/>
        <n v="1873451.2719999999"/>
        <n v="1783039.3049999997"/>
        <n v="1084824.9949999999"/>
        <n v="1485927.8739999998"/>
        <n v="1298844.2"/>
        <n v="1715939.5399999998"/>
        <n v="2533823.174"/>
        <n v="995597.5199999999"/>
        <n v="1972327.267"/>
        <n v="2016381.645"/>
        <n v="2174380.5969999996"/>
        <n v="1780335.608"/>
        <n v="1837113.1940000001"/>
        <n v="2092407.26"/>
        <n v="1.5729720814999998E7"/>
        <n v="1.5426373359E7"/>
        <n v="2251714.549"/>
        <n v="2408136.819"/>
        <n v="2038847.009"/>
        <n v="1.7329462176E7"/>
        <n v="1.5975681728E7"/>
        <n v="1.4278298844E7"/>
        <n v="1.3973128512E7"/>
        <n v="1.7650186029E7"/>
        <n v="1.5206983089E7"/>
        <n v="1.4386025838000001E7"/>
        <n v="1.8210825697E7"/>
        <n v="1.8463277771E7"/>
        <n v="1.3834210462E7"/>
        <n v="1.6496134314E7"/>
        <n v="1.5958453928E7"/>
        <n v="1.5790923194999998E7"/>
        <n v="1.4633542982E7"/>
        <n v="1.3979092230999999E7"/>
        <n v="1.9179229932E7"/>
        <n v="1.6792969817999996E7"/>
        <n v="2.1740920338999998E7"/>
        <n v="1.4894008652E7"/>
        <n v="1.6370527077E7"/>
        <n v="1.8159589108E7"/>
        <n v="1.7462223404E7"/>
        <n v="1.6627687641E7"/>
        <n v="1.5125624641999999E7"/>
        <n v="1.6443448491999999E7"/>
        <n v="1.5078027685E7"/>
        <n v="1.3533023127999999E7"/>
        <n v="1.3150397668E7"/>
        <n v="1.6597666014999999E7"/>
        <n v="1.3628439163999999E7"/>
        <n v="1.7297352185000002E7"/>
        <n v="1.7342946797E7"/>
        <n v="1.3500671991999999E7"/>
        <n v="1.5681371557000002E7"/>
        <n v="1.5600701422999999E7"/>
        <n v="1.5015521489999998E7"/>
        <n v="1.3568684673999999E7"/>
        <n v="1.6285354714E7"/>
        <n v="1.8491870615E7"/>
        <n v="1.8595804535E7"/>
        <n v="1.6128268832E7"/>
        <n v="2.0508194544999998E7"/>
        <n v="1.5173462744E7"/>
        <n v="1.4358653389999999E7"/>
        <n v="1.5789926042999998E7"/>
        <n v="1.7121204866E7"/>
        <n v="1.6722171227E7"/>
        <n v="1.5847839739E7"/>
        <n v="1.4541424877999999E7"/>
        <n v="867080.682"/>
        <n v="874678.696"/>
        <n v="1.5667372685999999E7"/>
        <n v="1.8429449488E7"/>
        <n v="1.448116423E7"/>
        <n v="1092945.283"/>
        <n v="963035.414"/>
        <n v="935379.4229999998"/>
        <n v="795942.652"/>
        <n v="762082.749"/>
        <n v="697541.2969999999"/>
        <n v="737888.3659999999"/>
        <n v="971710.8709999999"/>
        <n v="921493.483"/>
        <n v="968784.8649999999"/>
        <n v="1025585.5199999999"/>
        <n v="974448.126"/>
        <n v="971555.083"/>
        <n v="698626.0329999999"/>
        <n v="858367.6039999999"/>
        <n v="1194154.7659999998"/>
        <n v="1070563.6439999999"/>
        <n v="861334.614"/>
        <n v="1013050.3829999999"/>
        <n v="892743.7459999999"/>
        <n v="809986.386"/>
        <n v="1130117.381"/>
        <n v="970917.124"/>
        <n v="550528.6630000001"/>
        <n v="459762.61999999994"/>
        <n v="802403.808"/>
        <n v="601485.126"/>
        <n v="594994.696"/>
        <n v="2415980.772"/>
        <n v="2549333.4129999997"/>
        <n v="412625.887"/>
        <n v="1950422.9030000002"/>
        <n v="1458979.491"/>
        <n v="1121336.507"/>
        <n v="2229453.508"/>
        <n v="2160539.996"/>
        <n v="2442084.561"/>
        <n v="2320195.4450000003"/>
        <n v="744833.002"/>
        <n v="2545757.0549999997"/>
        <n v="5109499.617"/>
        <n v="6415904.924000001"/>
        <n v="5152925.182"/>
        <n v="1183524.938"/>
        <n v="4782829.606000001"/>
        <n v="5024858.793"/>
        <n v="4580254.154999999"/>
        <n v="5258162.288"/>
        <n v="825345.0530000001"/>
        <n v="871047.598"/>
        <n v="896490.07"/>
        <n v="1048221.1390000001"/>
        <n v="5815890.3319999995"/>
        <n v="939269.567"/>
        <n v="878389.065"/>
        <n v="1068326.937"/>
        <n v="815296.88"/>
        <n v="2311405.017"/>
        <n v="2805831.5209999997"/>
        <n v="2355616.679"/>
        <n v="3086459.8370000003"/>
        <n v="2042294.167"/>
        <n v="1933378.3459999997"/>
        <n v="2391958.463"/>
        <n v="2595610.66"/>
        <n v="2.1169527457000002E7"/>
        <n v="2.2276452264999997E7"/>
        <n v="2.0952913508E7"/>
        <n v="1.767993047E7"/>
        <n v="1.9680985969E7"/>
        <n v="2.0493717226E7"/>
        <n v="2.3895072432E7"/>
        <n v="2.8040467216000002E7"/>
        <n v="2.9683782432999995E7"/>
        <n v="2.7640203134E7"/>
        <n v="2.4232690171E7"/>
        <n v="3.2361318847E7"/>
        <n v="2.6228948559E7"/>
        <n v="2.7483828209E7"/>
        <n v="3.1105053391E7"/>
        <n v="4624968.49"/>
        <n v="5046963.672"/>
        <n v="4332158.433"/>
        <n v="3929032.265"/>
        <n v="4.1382275210999995E7"/>
        <n v="4485664.506"/>
        <n v="4245727.339"/>
        <n v="5100877.931"/>
        <n v="2893288.4459999995"/>
        <n v="4017247.747"/>
        <n v="2972895.417"/>
        <n v="2364369.401"/>
        <n v="5795765.936"/>
        <n v="2596293.8219999997"/>
        <n v="2522496.074"/>
        <n v="3092823.668"/>
        <n v="3229427.083"/>
        <n v="1209901.0159999998"/>
        <n v="1217527.6069999998"/>
        <n v="1279369.153"/>
        <n v="1983435.05"/>
        <n v="1187884.8939999999"/>
        <n v="1312709.009"/>
        <n v="1409485.402"/>
        <n v="964554.2109999999"/>
        <n v="1158841.584"/>
        <n v="1234060.991"/>
        <n v="927698.8229999999"/>
        <n v="1202670.0489999999"/>
        <n v="897555.5109999999"/>
        <n v="812962.6780000001"/>
        <n v="921566.447"/>
        <n v="1979227.4479999999"/>
        <n v="2108065.569"/>
        <n v="1983277.5959999997"/>
        <n v="1678039.859"/>
        <n v="1246591.997"/>
        <n v="1796459.479"/>
        <n v="1766450.28"/>
        <n v="2005719.3469999998"/>
        <n v="2293738.957"/>
        <n v="1.6240834603999998E7"/>
        <n v="1.7031004073E7"/>
        <n v="1.4354207141999999E7"/>
        <n v="1.2903628609E7"/>
        <n v="1.4541626939999998E7"/>
        <n v="1.4561721772999998E7"/>
        <n v="1.7099721813E7"/>
        <n v="1.5301120521000002E7"/>
        <n v="1.5857489721E7"/>
        <n v="1.3959979012E7"/>
        <n v="1.2200989641E7"/>
        <n v="1.7632080519E7"/>
        <n v="1.4172342451E7"/>
        <n v="1.3641908621E7"/>
        <n v="1.6241999308E7"/>
        <n v="1.7175270221E7"/>
        <n v="597300.389"/>
        <n v="1144986.397"/>
        <n v="357353.073"/>
        <n v="723289.055"/>
        <n v="1005560.455"/>
        <n v="966968.6359999999"/>
        <n v="898790.646"/>
        <n v="1100106.21"/>
        <n v="346029.05"/>
        <n v="733232.389"/>
        <n v="682814.146"/>
        <n v="1180692.704"/>
        <n v="1006008.1159999999"/>
      </sharedItems>
    </cacheField>
    <cacheField name="Потери, руб" numFmtId="0">
      <sharedItems containsSemiMixedTypes="0" containsString="0" containsNumber="1">
        <n v="64235.45692307692"/>
        <n v="112379.26539999999"/>
        <n v="61475.592307692306"/>
        <n v="294361.0811230769"/>
        <n v="328803.8461538461"/>
        <n v="246817.75113846152"/>
        <n v="225845.0"/>
        <n v="280340.1657"/>
        <n v="139204.6"/>
        <n v="185484.16923076924"/>
        <n v="259067.63954615386"/>
        <n v="232079.8475076923"/>
        <n v="309760.3357307692"/>
        <n v="301623.7923076923"/>
        <n v="459604.9079615384"/>
        <n v="287619.52953846153"/>
        <n v="149032.79178461537"/>
        <n v="361201.8010384615"/>
        <n v="247646.60936153846"/>
        <n v="306098.4769230769"/>
        <n v="223670.01693846151"/>
        <n v="351098.05384615384"/>
        <n v="203231.46096923074"/>
        <n v="371661.6538461539"/>
        <n v="355537.44449230767"/>
        <n v="283287.8692307692"/>
        <n v="282325.24615384615"/>
        <n v="112971.77692307692"/>
        <n v="242715.2625384615"/>
        <n v="343211.5426230769"/>
        <n v="152384.93586153846"/>
        <n v="195070.2500307692"/>
        <n v="61149.51538461538"/>
        <n v="294634.3553076923"/>
        <n v="215294.37692307692"/>
        <n v="172769.1923076923"/>
        <n v="244262.12107692307"/>
        <n v="141931.13193076922"/>
        <n v="185180.3800769231"/>
        <n v="181432.06769230767"/>
        <n v="120955.33846153846"/>
        <n v="714758.2"/>
        <n v="386033.17544615385"/>
        <n v="145122.77781538462"/>
        <n v="227969.01538461537"/>
        <n v="161473.0769230769"/>
        <n v="157384.1788307692"/>
        <n v="127223.84583076923"/>
        <n v="100883.95384615385"/>
        <n v="31578.20769230769"/>
        <n v="126673.26923076922"/>
        <n v="201777.4038153846"/>
        <n v="184167.76355384616"/>
        <n v="94608.14615384614"/>
        <n v="58214.93076923077"/>
        <n v="119723.42363076922"/>
        <n v="121759.66210769229"/>
        <n v="51681.03846153846"/>
        <n v="73920.5846153846"/>
        <n v="24274.438461538462"/>
        <n v="61387.77692307692"/>
        <n v="98026.49036923076"/>
        <n v="92027.36809230769"/>
        <n v="99623.13076923077"/>
        <n v="99729.92307692306"/>
        <n v="87212.13076923077"/>
        <n v="86710.8045076923"/>
        <n v="72626.81390769231"/>
        <n v="140731.9646153846"/>
        <n v="47580.14615384615"/>
        <n v="136157.9836153846"/>
        <n v="137418.1593076923"/>
        <n v="111860.49372307691"/>
        <n v="113093.66153846154"/>
        <n v="142499.01538461537"/>
        <n v="69249.01181538461"/>
        <n v="68487.35856923077"/>
        <n v="77816.21538461538"/>
        <n v="94344.95384615385"/>
        <n v="64430.96412307692"/>
        <n v="74049.52307692308"/>
        <n v="82264.56716923077"/>
        <n v="69189.12307692308"/>
        <n v="117272.7846153846"/>
        <n v="150484.18215384614"/>
        <n v="225452.8907846154"/>
        <n v="153558.02257692307"/>
        <n v="194963.39216923076"/>
        <n v="188174.3243923077"/>
        <n v="159472.57584615384"/>
        <n v="183829.81409230767"/>
        <n v="193538.8704076923"/>
        <n v="277477.3193230769"/>
        <n v="141864.00329999998"/>
        <n v="187617.05315384615"/>
        <n v="202002.14775384613"/>
        <n v="178454.88537692308"/>
        <n v="141999.40078461537"/>
        <n v="207105.15935384613"/>
        <n v="170377.8575384615"/>
        <n v="359577.9060076923"/>
        <n v="146460.30097692306"/>
        <n v="167381.28187692308"/>
        <n v="97090.63692307692"/>
        <n v="169650.86923076923"/>
        <n v="151659.17713846153"/>
        <n v="221739.45623076922"/>
        <n v="155421.87692307692"/>
        <n v="106116.64615384616"/>
        <n v="182639.11723076922"/>
        <n v="174780.66518461538"/>
        <n v="595097.1592923077"/>
        <n v="759335.8046923077"/>
        <n v="551393.4769230769"/>
        <n v="549316.9501538462"/>
        <n v="988153.4080307692"/>
        <n v="661329.1783384614"/>
        <n v="634118.8692307692"/>
        <n v="645572.5782615384"/>
        <n v="896375.1692307692"/>
        <n v="776209.0316999999"/>
        <n v="822353.4393615385"/>
        <n v="1052145.9026769232"/>
        <n v="919330.0461538462"/>
        <n v="637711.5937230769"/>
        <n v="636197.2334076923"/>
        <n v="779849.3653846154"/>
        <n v="790162.5769230769"/>
        <n v="601482.0769230769"/>
        <n v="698314.9846153846"/>
        <n v="265444.33165384614"/>
        <n v="541588.8935615384"/>
        <n v="725212.9959230769"/>
        <n v="865201.878576923"/>
        <n v="607679.3461538461"/>
        <n v="571764.0907692307"/>
        <n v="650375.7684923077"/>
        <n v="566638.9257538462"/>
        <n v="582268.7261538461"/>
        <n v="1078421.345076923"/>
        <n v="642893.5665692308"/>
        <n v="657754.3188"/>
        <n v="589339.0338461538"/>
        <n v="848425.4184384615"/>
        <n v="535419.8979692308"/>
        <n v="713697.6076923077"/>
        <n v="997757.7538461538"/>
        <n v="919576.9605538462"/>
        <n v="611904.2335230769"/>
        <n v="582815.3615384615"/>
        <n v="283716.73846153845"/>
        <n v="820373.5681538461"/>
        <n v="541116.6988461538"/>
        <n v="942702.9"/>
        <n v="595793.090653846"/>
        <n v="591565.3538461538"/>
        <n v="742420.2692307691"/>
        <n v="343786.0846153846"/>
        <n v="532663.1615384615"/>
        <n v="700442.1153769231"/>
        <n v="1101833.447230769"/>
        <n v="574198.1153846154"/>
        <n v="156413.8362153846"/>
        <n v="253686.7171923077"/>
        <n v="125880.90000000001"/>
        <n v="221053.87967692307"/>
        <n v="337872.83273076924"/>
        <n v="118941.29398461539"/>
        <n v="179531.89196153847"/>
        <n v="167003.69436153845"/>
        <n v="196859.98644615384"/>
        <n v="183154.05167692306"/>
        <n v="142998.2095"/>
        <n v="279127.2760230769"/>
        <n v="232587.42287692308"/>
        <n v="123081.63515384615"/>
        <n v="181964.6876923077"/>
        <n v="305744.9884307692"/>
        <n v="172821.83076923076"/>
        <n v="552625.8"/>
        <n v="234787.5564923077"/>
        <n v="139983.69019999998"/>
        <n v="628647.3307692307"/>
        <n v="135246.95929230767"/>
        <n v="70931.81667692307"/>
        <n v="161614.12454615385"/>
        <n v="232169.67161538458"/>
        <n v="157793.27424615383"/>
        <n v="156805.8346153846"/>
        <n v="145385.33866923075"/>
        <n v="245048.2600769231"/>
        <n v="292821.2230769231"/>
        <n v="184346.05176923078"/>
        <n v="215836.18461538458"/>
        <n v="202681.39594615382"/>
        <n v="187667.93086153845"/>
        <n v="170303.62015384613"/>
        <n v="329717.03827692306"/>
        <n v="200042.36143846155"/>
        <n v="144594.4076923077"/>
        <n v="205451.17950769232"/>
        <n v="219587.1531846154"/>
        <n v="140503.93076923076"/>
        <n v="208081.82515384615"/>
        <n v="60556.25153846153"/>
        <n v="175338.6411076923"/>
        <n v="193869.5929230769"/>
        <n v="174068.47879999998"/>
        <n v="162279.9956153846"/>
        <n v="226018.5524384615"/>
        <n v="180495.52483076922"/>
        <n v="63441.68461538461"/>
        <n v="258287.05384615384"/>
        <n v="156377.12456923077"/>
        <n v="160756.50769230767"/>
        <n v="174707.83838461537"/>
        <n v="53605.71215384615"/>
        <n v="205639.55141538463"/>
        <n v="190911.88401538462"/>
        <n v="185811.06153846154"/>
        <n v="137019.6769230769"/>
        <n v="272484.6307692308"/>
        <n v="173095.92049999998"/>
        <n v="193184.6"/>
        <n v="58978.55866923076"/>
        <n v="299208.26923076925"/>
        <n v="243709.4826923077"/>
        <n v="220298.15353846154"/>
        <n v="373408.8334307692"/>
        <n v="252262.82307692306"/>
        <n v="197493.53076923077"/>
        <n v="273904.8153076923"/>
        <n v="189642.93076923076"/>
        <n v="224718.4076923077"/>
        <n v="284287.79007692303"/>
        <n v="233030.6"/>
        <n v="218895.4076923077"/>
        <n v="285708.40769230766"/>
        <n v="250663.8153846154"/>
        <n v="258642.5153846154"/>
        <n v="227139.51416923077"/>
        <n v="286968.8769230769"/>
        <n v="206787.93638461537"/>
        <n v="143418.86295384614"/>
        <n v="173178.52204615384"/>
        <n v="171981.49101538458"/>
        <n v="143296.04318461538"/>
        <n v="150795.5846153846"/>
        <n v="137636.84266153845"/>
        <n v="65936.34336923076"/>
        <n v="217611.18753846153"/>
        <n v="42729.218369230766"/>
        <n v="196319.5046923077"/>
        <n v="184440.53076923077"/>
        <n v="161654.46923076923"/>
        <n v="172368.62218461538"/>
        <n v="125553.02143076922"/>
        <n v="253438.94004615385"/>
        <n v="213288.93846153846"/>
        <n v="95245.72713846153"/>
        <n v="181509.9923076923"/>
        <n v="154318.62433846152"/>
        <n v="269233.3443692308"/>
        <n v="263823.3461538461"/>
        <n v="224353.45695384615"/>
        <n v="11494.63076923077"/>
        <n v="178012.59307692308"/>
        <n v="171987.47030000002"/>
        <n v="184385.1884923077"/>
        <n v="340158.78723076923"/>
        <n v="109812.45384615385"/>
        <n v="108543.03143076923"/>
        <n v="79541.98461538462"/>
        <n v="141472.14615384614"/>
        <n v="135489.1581153846"/>
        <n v="121636.08074615385"/>
        <n v="96303.4"/>
        <n v="102615.49999999999"/>
        <n v="114933.5923076923"/>
        <n v="102833.37792307691"/>
        <n v="106300.0107076923"/>
        <n v="149632.4937"/>
        <n v="139331.3192923077"/>
        <n v="167974.06755384614"/>
        <n v="100092.68052307691"/>
        <n v="137945.5276"/>
        <n v="115138.50836153845"/>
        <n v="109891.53846153845"/>
        <n v="216733.44615384613"/>
        <n v="174025.3846153846"/>
        <n v="41912.70769230769"/>
        <n v="80170.9809076923"/>
        <n v="140320.89928461539"/>
        <n v="115064.43612307693"/>
        <n v="62346.41538461538"/>
        <n v="273156.72"/>
        <n v="255889.23846153845"/>
        <n v="37852.04366923077"/>
        <n v="113231.09230769232"/>
        <n v="74270.53076923077"/>
        <n v="258177.63846153844"/>
        <n v="296759.42307692306"/>
        <n v="264289.06153846154"/>
        <n v="403874.8839461538"/>
        <n v="347608.6384615384"/>
        <n v="284467.6615384616"/>
        <n v="361439.69230769225"/>
        <n v="272401.2"/>
        <n v="369443.39999999997"/>
        <n v="383344.65076923074"/>
        <n v="334550.50769230764"/>
        <n v="417117.17692307686"/>
        <n v="365011.0806153846"/>
        <n v="268185.43076923076"/>
        <n v="418713.96153846156"/>
        <n v="254778.07384615383"/>
        <n v="443086.2530307692"/>
        <n v="206427.73076923075"/>
        <n v="316452.6615384616"/>
        <n v="115618.05384615384"/>
        <n v="258558.49999999997"/>
        <n v="512464.9846153846"/>
        <n v="518998.75384615385"/>
        <n v="318671.8546538461"/>
        <n v="291468.6"/>
        <n v="293452.2923769231"/>
        <n v="246229.69714615386"/>
        <n v="444057.733476923"/>
        <n v="404297.7461538461"/>
        <n v="370802.93846153846"/>
        <n v="279472.1615384615"/>
        <n v="380499.56092307693"/>
        <n v="344959.87384615385"/>
        <n v="296732.5961538461"/>
        <n v="410370.5153846154"/>
        <n v="398269.43076923076"/>
        <n v="349844.3615384615"/>
        <n v="183249.26153846155"/>
        <n v="270910.05384615384"/>
        <n v="282204.5230769231"/>
        <n v="389877.53846153844"/>
        <n v="239346.81538461536"/>
        <n v="257491.36923076925"/>
        <n v="319377.7946153846"/>
        <n v="115102.03846153845"/>
        <n v="269535.7253846154"/>
        <n v="479024.68461538455"/>
        <n v="521163.8769230769"/>
        <n v="304806.9854230769"/>
        <n v="102160.21538461538"/>
        <n v="83886.67692307691"/>
        <n v="180007.08753846152"/>
        <n v="303444.3653846154"/>
        <n v="266079.27846153843"/>
        <n v="175846.6446153846"/>
        <n v="202056.3451923077"/>
        <n v="111375.6648"/>
        <n v="165952.05877692305"/>
        <n v="125305.56399230768"/>
        <n v="106508.82307692307"/>
        <n v="39424.85384615384"/>
        <n v="291527.8831384615"/>
        <n v="218151.6"/>
        <n v="94547.0"/>
        <n v="84618.75436923077"/>
        <n v="152152.96544615386"/>
        <n v="124018.33614615384"/>
        <n v="97812.8923076923"/>
        <n v="88833.63816923076"/>
        <n v="124621.03076923077"/>
        <n v="123343.24153846155"/>
        <n v="20847.353846153845"/>
        <n v="102510.4018923077"/>
        <n v="396844.24095384614"/>
        <n v="106745.03623846154"/>
        <n v="121581.84923076924"/>
        <n v="88147.13846153846"/>
        <n v="190344.3008"/>
        <n v="28040.97692307692"/>
        <n v="136423.60523076923"/>
        <n v="83014.63505384616"/>
        <n v="42699.38461538461"/>
        <n v="346048.63569230767"/>
        <n v="289900.0938461538"/>
        <n v="8642.376923076923"/>
        <n v="381635.95355384616"/>
        <n v="98432.2134076923"/>
        <n v="101620.2923076923"/>
        <n v="331756.1807230769"/>
        <n v="312856.1615384615"/>
        <n v="277257.14947692305"/>
        <n v="383761.6669230769"/>
        <n v="19998.63846153846"/>
        <n v="202281.06923076924"/>
        <n v="76226.26923076922"/>
        <n v="150138.8230769231"/>
        <n v="219200.11557692307"/>
        <n v="41938.95039230769"/>
        <n v="186502.14615384614"/>
        <n v="140406.0769230769"/>
        <n v="131801.93944615382"/>
        <n v="162133.1846153846"/>
        <n v="109486.33076923077"/>
        <n v="85172.08461538462"/>
        <n v="49463.98298461539"/>
        <n v="86278.1767"/>
        <n v="161811.8923076923"/>
        <n v="74269.06047692307"/>
        <n v="67454.76536923076"/>
        <n v="76299.02338461539"/>
        <n v="145147.84546153847"/>
        <n v="148582.33846153846"/>
        <n v="124540.74078461538"/>
        <n v="219429.2774153846"/>
        <n v="164514.63076923075"/>
        <n v="160977.42935384615"/>
        <n v="141658.27661538462"/>
        <n v="129383.86666153846"/>
        <n v="195198.78461538462"/>
        <n v="646741.2813"/>
        <n v="570447.6369538462"/>
        <n v="872904.4042846154"/>
        <n v="622499.3303153847"/>
        <n v="764540.5879230769"/>
        <n v="806120.1933307692"/>
        <n v="616932.9235384614"/>
        <n v="681486.5666461538"/>
        <n v="636230.3201153845"/>
        <n v="744856.585476923"/>
        <n v="605833.7657076922"/>
        <n v="525087.9153846154"/>
        <n v="898617.7503076922"/>
        <n v="506964.83088461537"/>
        <n v="571050.764276923"/>
        <n v="168769.33384615384"/>
        <n v="196334.07284615384"/>
        <n v="205428.24997692305"/>
        <n v="208822.3307692308"/>
        <n v="512623.0388076923"/>
        <n v="182019.63597692308"/>
        <n v="137701.4149"/>
        <n v="159537.61835384613"/>
        <n v="291528.45785384614"/>
        <n v="147709.19777692307"/>
        <n v="336001.0803923077"/>
        <n v="281373.5702153846"/>
        <n v="264121.66047692305"/>
        <n v="202175.53846153847"/>
        <n v="156584.5876923077"/>
        <n v="167669.98904615385"/>
        <n v="121448.35925384614"/>
        <n v="272121.8153846154"/>
        <n v="246242.8615384615"/>
        <n v="119890.85384615383"/>
        <n v="175066.50692307693"/>
        <n v="279400.0153846154"/>
        <n v="241760.2076923077"/>
        <n v="182377.32307692306"/>
        <n v="156117.80846153846"/>
        <n v="186035.5973846154"/>
        <n v="194827.87672307692"/>
        <n v="197299.08136923076"/>
        <n v="340349.5336923077"/>
        <n v="150809.61403846153"/>
        <n v="193118.3230769231"/>
        <n v="147588.0"/>
        <n v="122940.53466153846"/>
        <n v="90381.16923076923"/>
        <n v="134168.53587692307"/>
        <n v="151098.71538461538"/>
        <n v="104864.4846153846"/>
        <n v="129793.76153846155"/>
        <n v="91828.48910769231"/>
        <n v="77264.32873846154"/>
        <n v="58400.7992"/>
        <n v="285591.72307692305"/>
        <n v="275436.23846153845"/>
        <n v="467483.70729230763"/>
        <n v="355401.6076923077"/>
        <n v="279597.8615384615"/>
        <n v="363750.5569230769"/>
        <n v="329754.6307692308"/>
        <n v="356339.00384615385"/>
        <n v="256649.1615384615"/>
        <n v="464232.5484615384"/>
        <n v="416475.0769230769"/>
        <n v="331721.6692307692"/>
        <n v="269626.3076923077"/>
        <n v="364896.93846153846"/>
        <n v="317179.04615384614"/>
        <n v="306548.18846153846"/>
        <n v="48380.49925384615"/>
        <n v="158820.4117"/>
        <n v="141592.70844615385"/>
        <n v="166333.5736307692"/>
        <n v="171097.83406153845"/>
        <n v="195740.02307692307"/>
        <n v="149313.46028461537"/>
        <n v="107692.85196923077"/>
        <n v="36168.75384615384"/>
        <n v="51066.35384615384"/>
        <n v="81560.98336923077"/>
        <n v="102040.10621538461"/>
        <n v="129348.2923076923"/>
      </sharedItems>
    </cacheField>
    <cacheField name="Количество складов" numFmtId="0">
      <sharedItems containsSemiMixedTypes="0" containsString="0" containsNumber="1" containsInteger="1">
        <n v="15.0"/>
        <n v="21.0"/>
        <n v="20.0"/>
        <n v="18.0"/>
        <n v="19.0"/>
        <n v="31.0"/>
        <n v="10.0"/>
        <n v="17.0"/>
        <n v="129.0"/>
        <n v="128.0"/>
        <n v="125.0"/>
        <n v="124.0"/>
        <n v="36.0"/>
        <n v="37.0"/>
        <n v="23.0"/>
        <n v="22.0"/>
        <n v="16.0"/>
        <n v="59.0"/>
        <n v="60.0"/>
        <n v="54.0"/>
        <n v="7.0"/>
        <n v="9.0"/>
        <n v="6.0"/>
        <n v="123.0"/>
      </sharedItems>
    </cacheField>
    <cacheField name="Количество заказов" numFmtId="0">
      <sharedItems containsSemiMixedTypes="0" containsString="0" containsNumber="1" containsInteger="1">
        <n v="441.0"/>
        <n v="490.0"/>
        <n v="464.0"/>
        <n v="2145.0"/>
        <n v="1860.0"/>
        <n v="1874.0"/>
        <n v="1735.0"/>
        <n v="1519.0"/>
        <n v="1684.0"/>
        <n v="1708.0"/>
        <n v="2044.0"/>
        <n v="1826.0"/>
        <n v="1656.0"/>
        <n v="1787.0"/>
        <n v="1921.0"/>
        <n v="1773.0"/>
        <n v="1539.0"/>
        <n v="1698.0"/>
        <n v="1520.0"/>
        <n v="1784.0"/>
        <n v="2340.0"/>
        <n v="2087.0"/>
        <n v="1712.0"/>
        <n v="2016.0"/>
        <n v="1646.0"/>
        <n v="1542.0"/>
        <n v="1999.0"/>
        <n v="2271.0"/>
        <n v="2597.0"/>
        <n v="1886.0"/>
        <n v="5593.0"/>
        <n v="5389.0"/>
        <n v="5206.0"/>
        <n v="4556.0"/>
        <n v="4968.0"/>
        <n v="5378.0"/>
        <n v="4157.0"/>
        <n v="5493.0"/>
        <n v="6118.0"/>
        <n v="4800.0"/>
        <n v="5207.0"/>
        <n v="5698.0"/>
        <n v="5188.0"/>
        <n v="5465.0"/>
        <n v="5251.0"/>
        <n v="5155.0"/>
        <n v="4709.0"/>
        <n v="6276.0"/>
        <n v="5210.0"/>
        <n v="5120.0"/>
        <n v="5495.0"/>
        <n v="4635.0"/>
        <n v="4903.0"/>
        <n v="5035.0"/>
        <n v="502.0"/>
        <n v="416.0"/>
        <n v="554.0"/>
        <n v="580.0"/>
        <n v="402.0"/>
        <n v="448.0"/>
        <n v="644.0"/>
        <n v="462.0"/>
        <n v="511.0"/>
        <n v="465.0"/>
        <n v="642.0"/>
        <n v="638.0"/>
        <n v="563.0"/>
        <n v="760.0"/>
        <n v="591.0"/>
        <n v="5760.0"/>
        <n v="526.0"/>
        <n v="6735.0"/>
        <n v="612.0"/>
        <n v="494.0"/>
        <n v="5355.0"/>
        <n v="627.0"/>
        <n v="743.0"/>
        <n v="649.0"/>
        <n v="677.0"/>
        <n v="745.0"/>
        <n v="828.0"/>
        <n v="639.0"/>
        <n v="965.0"/>
        <n v="645.0"/>
        <n v="2080.0"/>
        <n v="1871.0"/>
        <n v="1851.0"/>
        <n v="1582.0"/>
        <n v="1534.0"/>
        <n v="1217.0"/>
        <n v="2036.0"/>
        <n v="1497.0"/>
        <n v="1649.0"/>
        <n v="1949.0"/>
        <n v="1889.0"/>
        <n v="1417.0"/>
        <n v="1439.0"/>
        <n v="1625.0"/>
        <n v="1402.0"/>
        <n v="1499.0"/>
        <n v="2266.0"/>
        <n v="2011.0"/>
        <n v="1848.0"/>
        <n v="1522.0"/>
        <n v="1530.0"/>
        <n v="2015.0"/>
        <n v="2060.0"/>
        <n v="2451.0"/>
        <n v="2088.0"/>
        <n v="17914.0"/>
        <n v="16191.0"/>
        <n v="15744.0"/>
        <n v="16420.0"/>
        <n v="16525.0"/>
        <n v="17368.0"/>
        <n v="14009.0"/>
        <n v="16459.0"/>
        <n v="17002.0"/>
        <n v="16387.0"/>
        <n v="16373.0"/>
        <n v="17095.0"/>
        <n v="15665.0"/>
        <n v="16450.0"/>
        <n v="15304.0"/>
        <n v="15778.0"/>
        <n v="16376.0"/>
        <n v="19856.0"/>
        <n v="15822.0"/>
        <n v="18042.0"/>
        <n v="16437.0"/>
        <n v="20452.0"/>
        <n v="14582.0"/>
        <n v="16432.0"/>
        <n v="22291.0"/>
        <n v="20771.0"/>
        <n v="20079.0"/>
        <n v="20132.0"/>
        <n v="20495.0"/>
        <n v="21863.0"/>
        <n v="16932.0"/>
        <n v="21153.0"/>
        <n v="20602.0"/>
        <n v="21106.0"/>
        <n v="20911.0"/>
        <n v="21674.0"/>
        <n v="18944.0"/>
        <n v="20914.0"/>
        <n v="19965.0"/>
        <n v="17235.0"/>
        <n v="18861.0"/>
        <n v="20243.0"/>
        <n v="20218.0"/>
        <n v="24574.0"/>
        <n v="16453.0"/>
        <n v="20358.0"/>
        <n v="22368.0"/>
        <n v="20368.0"/>
        <n v="24620.0"/>
        <n v="18014.0"/>
        <n v="21004.0"/>
        <n v="5286.0"/>
        <n v="5094.0"/>
        <n v="4918.0"/>
        <n v="5413.0"/>
        <n v="4508.0"/>
        <n v="4937.0"/>
        <n v="3442.0"/>
        <n v="4770.0"/>
        <n v="5457.0"/>
        <n v="4418.0"/>
        <n v="4816.0"/>
        <n v="5914.0"/>
        <n v="4575.0"/>
        <n v="4923.0"/>
        <n v="4967.0"/>
        <n v="21392.0"/>
        <n v="4751.0"/>
        <n v="24325.0"/>
        <n v="4384.0"/>
        <n v="5651.0"/>
        <n v="20868.0"/>
        <n v="4641.0"/>
        <n v="5143.0"/>
        <n v="5746.0"/>
        <n v="4199.0"/>
        <n v="4826.0"/>
        <n v="4915.0"/>
        <n v="2427.0"/>
        <n v="2245.0"/>
        <n v="2054.0"/>
        <n v="1891.0"/>
        <n v="1804.0"/>
        <n v="1676.0"/>
        <n v="1613.0"/>
        <n v="2418.0"/>
        <n v="2468.0"/>
        <n v="1926.0"/>
        <n v="2335.0"/>
        <n v="2410.0"/>
        <n v="1757.0"/>
        <n v="1846.0"/>
        <n v="2061.0"/>
        <n v="5215.0"/>
        <n v="1716.0"/>
        <n v="6645.0"/>
        <n v="1747.0"/>
        <n v="2460.0"/>
        <n v="4840.0"/>
        <n v="2330.0"/>
        <n v="1756.0"/>
        <n v="2120.0"/>
        <n v="1957.0"/>
        <n v="1879.0"/>
        <n v="2254.0"/>
        <n v="2522.0"/>
        <n v="2793.0"/>
        <n v="2454.0"/>
        <n v="786.0"/>
        <n v="751.0"/>
        <n v="996.0"/>
        <n v="780.0"/>
        <n v="784.0"/>
        <n v="791.0"/>
        <n v="849.0"/>
        <n v="750.0"/>
        <n v="922.0"/>
        <n v="839.0"/>
        <n v="950.0"/>
        <n v="879.0"/>
        <n v="805.0"/>
        <n v="1111.0"/>
        <n v="971.0"/>
        <n v="845.0"/>
        <n v="898.0"/>
        <n v="812.0"/>
        <n v="890.0"/>
        <n v="980.0"/>
        <n v="1012.0"/>
        <n v="1045.0"/>
        <n v="1050.0"/>
        <n v="1294.0"/>
        <n v="747.0"/>
        <n v="930.0"/>
        <n v="692.0"/>
        <n v="623.0"/>
        <n v="390.0"/>
        <n v="1599.0"/>
        <n v="274.0"/>
        <n v="294.0"/>
        <n v="624.0"/>
        <n v="749.0"/>
        <n v="455.0"/>
        <n v="1505.0"/>
        <n v="599.0"/>
        <n v="1128.0"/>
        <n v="1268.0"/>
        <n v="467.0"/>
        <n v="840.0"/>
        <n v="925.0"/>
        <n v="835.0"/>
        <n v="262.0"/>
        <n v="706.0"/>
        <n v="492.0"/>
        <n v="480.0"/>
        <n v="779.0"/>
        <n v="2039.0"/>
        <n v="1831.0"/>
        <n v="1790.0"/>
        <n v="1479.0"/>
        <n v="1206.0"/>
        <n v="1814.0"/>
        <n v="1987.0"/>
        <n v="1598.0"/>
        <n v="1650.0"/>
        <n v="1823.0"/>
        <n v="1622.0"/>
        <n v="1605.0"/>
        <n v="917.0"/>
        <n v="1314.0"/>
        <n v="1048.0"/>
        <n v="1509.0"/>
        <n v="2195.0"/>
        <n v="876.0"/>
        <n v="1899.0"/>
        <n v="1662.0"/>
        <n v="1836.0"/>
        <n v="1580.0"/>
        <n v="1868.0"/>
        <n v="13186.0"/>
        <n v="12943.0"/>
        <n v="2056.0"/>
        <n v="2174.0"/>
        <n v="1875.0"/>
        <n v="14049.0"/>
        <n v="13867.0"/>
        <n v="11698.0"/>
        <n v="12016.0"/>
        <n v="14423.0"/>
        <n v="12747.0"/>
        <n v="12429.0"/>
        <n v="15369.0"/>
        <n v="15222.0"/>
        <n v="12000.0"/>
        <n v="14005.0"/>
        <n v="13792.0"/>
        <n v="13469.0"/>
        <n v="12306.0"/>
        <n v="12007.0"/>
        <n v="15277.0"/>
        <n v="14103.0"/>
        <n v="17295.0"/>
        <n v="12983.0"/>
        <n v="13251.0"/>
        <n v="14569.0"/>
        <n v="14098.0"/>
        <n v="13495.0"/>
        <n v="12822.0"/>
        <n v="13170.0"/>
        <n v="13070.0"/>
        <n v="11128.0"/>
        <n v="11288.0"/>
        <n v="13606.0"/>
        <n v="11622.0"/>
        <n v="14482.0"/>
        <n v="14205.0"/>
        <n v="11614.0"/>
        <n v="13240.0"/>
        <n v="13298.0"/>
        <n v="12775.0"/>
        <n v="11522.0"/>
        <n v="13684.0"/>
        <n v="14823.0"/>
        <n v="15030.0"/>
        <n v="13406.0"/>
        <n v="16221.0"/>
        <n v="12854.0"/>
        <n v="12336.0"/>
        <n v="12817.0"/>
        <n v="13832.0"/>
        <n v="13563.0"/>
        <n v="12743.0"/>
        <n v="12211.0"/>
        <n v="659.0"/>
        <n v="636.0"/>
        <n v="13106.0"/>
        <n v="14590.0"/>
        <n v="12409.0"/>
        <n v="920.0"/>
        <n v="857.0"/>
        <n v="859.0"/>
        <n v="654.0"/>
        <n v="622.0"/>
        <n v="567.0"/>
        <n v="577.0"/>
        <n v="721.0"/>
        <n v="888.0"/>
        <n v="854.0"/>
        <n v="585.0"/>
        <n v="701.0"/>
        <n v="1031.0"/>
        <n v="989.0"/>
        <n v="792.0"/>
        <n v="703.0"/>
        <n v="676.0"/>
        <n v="1006.0"/>
        <n v="914.0"/>
        <n v="453.0"/>
        <n v="345.0"/>
        <n v="532.0"/>
        <n v="400.0"/>
        <n v="420.0"/>
        <n v="2079.0"/>
        <n v="2046.0"/>
        <n v="261.0"/>
        <n v="1597.0"/>
        <n v="1216.0"/>
        <n v="1020.0"/>
        <n v="1834.0"/>
        <n v="1706.0"/>
        <n v="2025.0"/>
        <n v="530.0"/>
        <n v="2111.0"/>
        <n v="5330.0"/>
        <n v="5965.0"/>
        <n v="5468.0"/>
        <n v="1029.0"/>
        <n v="5165.0"/>
        <n v="4695.0"/>
        <n v="5184.0"/>
        <n v="739.0"/>
        <n v="865.0"/>
        <n v="5751.0"/>
        <n v="757.0"/>
        <n v="873.0"/>
        <n v="719.0"/>
        <n v="2306.0"/>
        <n v="2136.0"/>
        <n v="2530.0"/>
        <n v="1858.0"/>
        <n v="1675.0"/>
        <n v="1940.0"/>
        <n v="2249.0"/>
        <n v="17115.0"/>
        <n v="17088.0"/>
        <n v="16285.0"/>
        <n v="14043.0"/>
        <n v="16110.0"/>
        <n v="15804.0"/>
        <n v="17808.0"/>
        <n v="21384.0"/>
        <n v="21427.0"/>
        <n v="20325.0"/>
        <n v="18066.0"/>
        <n v="22403.0"/>
        <n v="20449.0"/>
        <n v="20247.0"/>
        <n v="21862.0"/>
        <n v="4951.0"/>
        <n v="4857.0"/>
        <n v="4722.0"/>
        <n v="4150.0"/>
        <n v="25828.0"/>
        <n v="4885.0"/>
        <n v="4285.0"/>
        <n v="4862.0"/>
        <n v="2430.0"/>
        <n v="2861.0"/>
        <n v="2531.0"/>
        <n v="1916.0"/>
        <n v="5672.0"/>
        <n v="1993.0"/>
        <n v="2255.0"/>
        <n v="1140.0"/>
        <n v="1142.0"/>
        <n v="1186.0"/>
        <n v="1697.0"/>
        <n v="1097.0"/>
        <n v="1203.0"/>
        <n v="1296.0"/>
        <n v="809.0"/>
        <n v="903.0"/>
        <n v="1019.0"/>
        <n v="684.0"/>
        <n v="1185.0"/>
        <n v="729.0"/>
        <n v="688.0"/>
        <n v="1873.0"/>
        <n v="1859.0"/>
        <n v="1527.0"/>
        <n v="981.0"/>
        <n v="1741.0"/>
        <n v="1635.0"/>
        <n v="1780.0"/>
        <n v="2064.0"/>
        <n v="13942.0"/>
        <n v="14050.0"/>
        <n v="12299.0"/>
        <n v="11100.0"/>
        <n v="12460.0"/>
        <n v="11935.0"/>
        <n v="13544.0"/>
        <n v="13091.0"/>
        <n v="13014.0"/>
        <n v="11864.0"/>
        <n v="10570.0"/>
        <n v="14507.0"/>
        <n v="12012.0"/>
        <n v="11194.0"/>
        <n v="12791.0"/>
        <n v="14031.0"/>
        <n v="409.0"/>
        <n v="985.0"/>
        <n v="864.0"/>
        <n v="834.0"/>
        <n v="817.0"/>
        <n v="962.0"/>
        <n v="237.0"/>
        <n v="491.0"/>
        <n v="500.0"/>
        <n v="1014.0"/>
        <n v="923.0"/>
      </sharedItems>
    </cacheField>
    <cacheField name="Количество клиентов" numFmtId="0">
      <sharedItems containsSemiMixedTypes="0" containsString="0" containsNumber="1" containsInteger="1">
        <n v="368.0"/>
        <n v="409.0"/>
        <n v="390.0"/>
        <n v="1947.0"/>
        <n v="1704.0"/>
        <n v="1705.0"/>
        <n v="1568.0"/>
        <n v="1372.0"/>
        <n v="1528.0"/>
        <n v="1534.0"/>
        <n v="1863.0"/>
        <n v="1633.0"/>
        <n v="1516.0"/>
        <n v="1626.0"/>
        <n v="1767.0"/>
        <n v="1604.0"/>
        <n v="1404.0"/>
        <n v="1554.0"/>
        <n v="1373.0"/>
        <n v="1632.0"/>
        <n v="2146.0"/>
        <n v="1914.0"/>
        <n v="1552.0"/>
        <n v="1846.0"/>
        <n v="1492.0"/>
        <n v="1405.0"/>
        <n v="1829.0"/>
        <n v="2085.0"/>
        <n v="2376.0"/>
        <n v="1736.0"/>
        <n v="5177.0"/>
        <n v="5024.0"/>
        <n v="4843.0"/>
        <n v="4220.0"/>
        <n v="4596.0"/>
        <n v="4985.0"/>
        <n v="3823.0"/>
        <n v="5119.0"/>
        <n v="5564.0"/>
        <n v="4470.0"/>
        <n v="4868.0"/>
        <n v="5258.0"/>
        <n v="4800.0"/>
        <n v="5096.0"/>
        <n v="4853.0"/>
        <n v="4762.0"/>
        <n v="4348.0"/>
        <n v="5801.0"/>
        <n v="4841.0"/>
        <n v="4737.0"/>
        <n v="5093.0"/>
        <n v="4266.0"/>
        <n v="4527.0"/>
        <n v="4683.0"/>
        <n v="433.0"/>
        <n v="341.0"/>
        <n v="472.0"/>
        <n v="506.0"/>
        <n v="333.0"/>
        <n v="376.0"/>
        <n v="559.0"/>
        <n v="396.0"/>
        <n v="437.0"/>
        <n v="556.0"/>
        <n v="547.0"/>
        <n v="486.0"/>
        <n v="672.0"/>
        <n v="513.0"/>
        <n v="5367.0"/>
        <n v="448.0"/>
        <n v="6264.0"/>
        <n v="530.0"/>
        <n v="421.0"/>
        <n v="4969.0"/>
        <n v="545.0"/>
        <n v="652.0"/>
        <n v="568.0"/>
        <n v="591.0"/>
        <n v="654.0"/>
        <n v="734.0"/>
        <n v="557.0"/>
        <n v="861.0"/>
        <n v="565.0"/>
        <n v="1844.0"/>
        <n v="1799.0"/>
        <n v="1660.0"/>
        <n v="1635.0"/>
        <n v="1403.0"/>
        <n v="1369.0"/>
        <n v="1048.0"/>
        <n v="1790.0"/>
        <n v="1291.0"/>
        <n v="1460.0"/>
        <n v="1724.0"/>
        <n v="1690.0"/>
        <n v="1245.0"/>
        <n v="1265.0"/>
        <n v="1444.0"/>
        <n v="1234.0"/>
        <n v="1323.0"/>
        <n v="1993.0"/>
        <n v="1791.0"/>
        <n v="1322.0"/>
        <n v="1649.0"/>
        <n v="1340.0"/>
        <n v="1338.0"/>
        <n v="1803.0"/>
        <n v="1826.0"/>
        <n v="2178.0"/>
        <n v="1848.0"/>
        <n v="16631.0"/>
        <n v="15102.0"/>
        <n v="14685.0"/>
        <n v="15169.0"/>
        <n v="15310.0"/>
        <n v="16077.0"/>
        <n v="12920.0"/>
        <n v="15355.0"/>
        <n v="15570.0"/>
        <n v="15322.0"/>
        <n v="15223.0"/>
        <n v="15919.0"/>
        <n v="14501.0"/>
        <n v="15320.0"/>
        <n v="14315.0"/>
        <n v="14624.0"/>
        <n v="15197.0"/>
        <n v="18325.0"/>
        <n v="14753.0"/>
        <n v="15285.0"/>
        <n v="18857.0"/>
        <n v="13512.0"/>
        <n v="15345.0"/>
        <n v="20635.0"/>
        <n v="19338.0"/>
        <n v="18721.0"/>
        <n v="18617.0"/>
        <n v="18964.0"/>
        <n v="20160.0"/>
        <n v="15601.0"/>
        <n v="19673.0"/>
        <n v="18845.0"/>
        <n v="19651.0"/>
        <n v="19358.0"/>
        <n v="20155.0"/>
        <n v="17541.0"/>
        <n v="19479.0"/>
        <n v="18573.0"/>
        <n v="16052.0"/>
        <n v="17420.0"/>
        <n v="18711.0"/>
        <n v="18647.0"/>
        <n v="22609.0"/>
        <n v="15289.0"/>
        <n v="18890.0"/>
        <n v="20625.0"/>
        <n v="18884.0"/>
        <n v="22641.0"/>
        <n v="16675.0"/>
        <n v="19556.0"/>
        <n v="4867.0"/>
        <n v="4716.0"/>
        <n v="4554.0"/>
        <n v="4959.0"/>
        <n v="4149.0"/>
        <n v="4561.0"/>
        <n v="3147.0"/>
        <n v="4424.0"/>
        <n v="4916.0"/>
        <n v="4088.0"/>
        <n v="4452.0"/>
        <n v="5384.0"/>
        <n v="4206.0"/>
        <n v="4560.0"/>
        <n v="4583.0"/>
        <n v="19869.0"/>
        <n v="4370.0"/>
        <n v="22469.0"/>
        <n v="4025.0"/>
        <n v="5212.0"/>
        <n v="19342.0"/>
        <n v="4274.0"/>
        <n v="4715.0"/>
        <n v="5277.0"/>
        <n v="3867.0"/>
        <n v="4426.0"/>
        <n v="4562.0"/>
        <n v="2213.0"/>
        <n v="2053.0"/>
        <n v="1883.0"/>
        <n v="1709.0"/>
        <n v="1638.0"/>
        <n v="1457.0"/>
        <n v="2215.0"/>
        <n v="2221.0"/>
        <n v="1745.0"/>
        <n v="2126.0"/>
        <n v="2202.0"/>
        <n v="1596.0"/>
        <n v="1681.0"/>
        <n v="1876.0"/>
        <n v="4848.0"/>
        <n v="1561.0"/>
        <n v="6122.0"/>
        <n v="1570.0"/>
        <n v="2226.0"/>
        <n v="4475.0"/>
        <n v="2142.0"/>
        <n v="1586.0"/>
        <n v="1921.0"/>
        <n v="1755.0"/>
        <n v="1695.0"/>
        <n v="2061.0"/>
        <n v="2295.0"/>
        <n v="2539.0"/>
        <n v="2239.0"/>
        <n v="695.0"/>
        <n v="651.0"/>
        <n v="888.0"/>
        <n v="690.0"/>
        <n v="696.0"/>
        <n v="691.0"/>
        <n v="740.0"/>
        <n v="647.0"/>
        <n v="823.0"/>
        <n v="733.0"/>
        <n v="848.0"/>
        <n v="768.0"/>
        <n v="703.0"/>
        <n v="992.0"/>
        <n v="856.0"/>
        <n v="743.0"/>
        <n v="795.0"/>
        <n v="714.0"/>
        <n v="777.0"/>
        <n v="867.0"/>
        <n v="900.0"/>
        <n v="930.0"/>
        <n v="938.0"/>
        <n v="1155.0"/>
        <n v="827.0"/>
        <n v="535.0"/>
        <n v="315.0"/>
        <n v="1450.0"/>
        <n v="203.0"/>
        <n v="711.0"/>
        <n v="225.0"/>
        <n v="538.0"/>
        <n v="664.0"/>
        <n v="381.0"/>
        <n v="1368.0"/>
        <n v="515.0"/>
        <n v="1001.0"/>
        <n v="384.0"/>
        <n v="1129.0"/>
        <n v="389.0"/>
        <n v="725.0"/>
        <n v="816.0"/>
        <n v="736.0"/>
        <n v="195.0"/>
        <n v="608.0"/>
        <n v="412.0"/>
        <n v="398.0"/>
        <n v="673.0"/>
        <n v="1868.0"/>
        <n v="1667.0"/>
        <n v="1412.0"/>
        <n v="1346.0"/>
        <n v="1080.0"/>
        <n v="1655.0"/>
        <n v="1454.0"/>
        <n v="1505.0"/>
        <n v="1678.0"/>
        <n v="1482.0"/>
        <n v="1447.0"/>
        <n v="802.0"/>
        <n v="1192.0"/>
        <n v="918.0"/>
        <n v="1374.0"/>
        <n v="1999.0"/>
        <n v="762.0"/>
        <n v="1738.0"/>
        <n v="1506.0"/>
        <n v="1680.0"/>
        <n v="1380.0"/>
        <n v="1435.0"/>
        <n v="1706.0"/>
        <n v="12251.0"/>
        <n v="12072.0"/>
        <n v="1879.0"/>
        <n v="1957.0"/>
        <n v="1701.0"/>
        <n v="13118.0"/>
        <n v="12987.0"/>
        <n v="10989.0"/>
        <n v="11137.0"/>
        <n v="13432.0"/>
        <n v="11884.0"/>
        <n v="11477.0"/>
        <n v="14299.0"/>
        <n v="13873.0"/>
        <n v="11194.0"/>
        <n v="13002.0"/>
        <n v="12834.0"/>
        <n v="12486.0"/>
        <n v="11532.0"/>
        <n v="11245.0"/>
        <n v="14163.0"/>
        <n v="16010.0"/>
        <n v="12056.0"/>
        <n v="12255.0"/>
        <n v="13566.0"/>
        <n v="13106.0"/>
        <n v="12517.0"/>
        <n v="11916.0"/>
        <n v="12299.0"/>
        <n v="12244.0"/>
        <n v="10467.0"/>
        <n v="10492.0"/>
        <n v="12697.0"/>
        <n v="10754.0"/>
        <n v="13510.0"/>
        <n v="13026.0"/>
        <n v="10862.0"/>
        <n v="12360.0"/>
        <n v="12428.0"/>
        <n v="11887.0"/>
        <n v="10803.0"/>
        <n v="12690.0"/>
        <n v="13751.0"/>
        <n v="13956.0"/>
        <n v="12518.0"/>
        <n v="15065.0"/>
        <n v="11954.0"/>
        <n v="11519.0"/>
        <n v="11865.0"/>
        <n v="12864.0"/>
        <n v="12604.0"/>
        <n v="11858.0"/>
        <n v="11427.0"/>
        <n v="575.0"/>
        <n v="12164.0"/>
        <n v="13551.0"/>
        <n v="11582.0"/>
        <n v="818.0"/>
        <n v="757.0"/>
        <n v="746.0"/>
        <n v="570.0"/>
        <n v="493.0"/>
        <n v="625.0"/>
        <n v="659.0"/>
        <n v="786.0"/>
        <n v="794.0"/>
        <n v="658.0"/>
        <n v="756.0"/>
        <n v="502.0"/>
        <n v="611.0"/>
        <n v="887.0"/>
        <n v="550.0"/>
        <n v="609.0"/>
        <n v="904.0"/>
        <n v="804.0"/>
        <n v="370.0"/>
        <n v="255.0"/>
        <n v="449.0"/>
        <n v="329.0"/>
        <n v="347.0"/>
        <n v="1893.0"/>
        <n v="1853.0"/>
        <n v="188.0"/>
        <n v="1101.0"/>
        <n v="911.0"/>
        <n v="1548.0"/>
        <n v="1742.0"/>
        <n v="1849.0"/>
        <n v="447.0"/>
        <n v="1917.0"/>
        <n v="4977.0"/>
        <n v="5533.0"/>
        <n v="5081.0"/>
        <n v="925.0"/>
        <n v="4483.0"/>
        <n v="4813.0"/>
        <n v="4372.0"/>
        <n v="4778.0"/>
        <n v="601.0"/>
        <n v="642.0"/>
        <n v="655.0"/>
        <n v="763.0"/>
        <n v="5319.0"/>
        <n v="697.0"/>
        <n v="660.0"/>
        <n v="770.0"/>
        <n v="627.0"/>
        <n v="1856.0"/>
        <n v="2054.0"/>
        <n v="1899.0"/>
        <n v="2270.0"/>
        <n v="1648.0"/>
        <n v="1475.0"/>
        <n v="1715.0"/>
        <n v="2000.0"/>
        <n v="15962.0"/>
        <n v="15804.0"/>
        <n v="15130.0"/>
        <n v="13167.0"/>
        <n v="14992.0"/>
        <n v="14738.0"/>
        <n v="16486.0"/>
        <n v="19897.0"/>
        <n v="19799.0"/>
        <n v="18935.0"/>
        <n v="16883.0"/>
        <n v="20676.0"/>
        <n v="19060.0"/>
        <n v="18812.0"/>
        <n v="20235.0"/>
        <n v="4584.0"/>
        <n v="4456.0"/>
        <n v="4352.0"/>
        <n v="3838.0"/>
        <n v="23974.0"/>
        <n v="4502.0"/>
        <n v="3950.0"/>
        <n v="4476.0"/>
        <n v="2216.0"/>
        <n v="2612.0"/>
        <n v="2296.0"/>
        <n v="1733.0"/>
        <n v="5198.0"/>
        <n v="1796.0"/>
        <n v="2045.0"/>
        <n v="2379.0"/>
        <n v="1016.0"/>
        <n v="1020.0"/>
        <n v="1054.0"/>
        <n v="1499.0"/>
        <n v="968.0"/>
        <n v="1077.0"/>
        <n v="1153.0"/>
        <n v="702.0"/>
        <n v="792.0"/>
        <n v="895.0"/>
        <n v="585.0"/>
        <n v="1042.0"/>
        <n v="636.0"/>
        <n v="548.0"/>
        <n v="598.0"/>
        <n v="1697.0"/>
        <n v="1720.0"/>
        <n v="1389.0"/>
        <n v="859.0"/>
        <n v="1597.0"/>
        <n v="1487.0"/>
        <n v="1615.0"/>
        <n v="1896.0"/>
        <n v="12986.0"/>
        <n v="13027.0"/>
        <n v="11448.0"/>
        <n v="10407.0"/>
        <n v="11665.0"/>
        <n v="11178.0"/>
        <n v="12643.0"/>
        <n v="12216.0"/>
        <n v="12095.0"/>
        <n v="11071.0"/>
        <n v="9926.0"/>
        <n v="13386.0"/>
        <n v="11308.0"/>
        <n v="10554.0"/>
        <n v="11950.0"/>
        <n v="12943.0"/>
        <n v="224.0"/>
        <n v="564.0"/>
        <n v="765.0"/>
        <n v="735.0"/>
        <n v="718.0"/>
        <n v="175.0"/>
        <n v="411.0"/>
        <n v="418.0"/>
        <n v="893.0"/>
        <n v="824.0"/>
      </sharedItems>
    </cacheField>
    <cacheField name="Номер недели" numFmtId="0">
      <sharedItems containsSemiMixedTypes="0" containsString="0" containsNumber="1" containsInteger="1">
        <n v="22.0"/>
        <n v="20.0"/>
        <n v="21.0"/>
        <n v="19.0"/>
        <n v="18.0"/>
        <n v="23.0"/>
      </sharedItems>
    </cacheField>
    <cacheField name="Товарооборот на склад, руб" numFmtId="0">
      <sharedItems containsSemiMixedTypes="0" containsString="0" containsNumber="1">
        <n v="41598.1"/>
        <n v="52473.4"/>
        <n v="42929.6"/>
        <n v="161709.14285714287"/>
        <n v="131957.92857142858"/>
        <n v="137259.92857142858"/>
        <n v="134810.42857142858"/>
        <n v="118615.5"/>
        <n v="145748.91666666666"/>
        <n v="150624.83333333334"/>
        <n v="148516.5"/>
        <n v="168403.0"/>
        <n v="123608.5"/>
        <n v="130684.85714285714"/>
        <n v="139491.92857142858"/>
        <n v="145338.15"/>
        <n v="133977.08333333334"/>
        <n v="125227.71428571429"/>
        <n v="121745.7"/>
        <n v="146931.15"/>
        <n v="172796.5"/>
        <n v="158829.0"/>
        <n v="148273.5"/>
        <n v="157760.35714285713"/>
        <n v="125960.0"/>
        <n v="117724.42857142857"/>
        <n v="146237.325"/>
        <n v="165423.57142857142"/>
        <n v="196089.225"/>
        <n v="141388.65"/>
        <n v="244637.37096774194"/>
        <n v="219855.1935483871"/>
        <n v="218546.66129032258"/>
        <n v="202094.61290322582"/>
        <n v="214266.09677419355"/>
        <n v="231628.98387096773"/>
        <n v="179167.5"/>
        <n v="215369.66129032258"/>
        <n v="286871.7580645161"/>
        <n v="206398.74193548388"/>
        <n v="213995.0806451613"/>
        <n v="233792.75806451612"/>
        <n v="223268.2741935484"/>
        <n v="231085.3064516129"/>
        <n v="225611.37096774194"/>
        <n v="226247.4193548387"/>
        <n v="198988.93548387097"/>
        <n v="260940.09677419355"/>
        <n v="214374.29032258064"/>
        <n v="226571.85483870967"/>
        <n v="241393.35483870967"/>
        <n v="203025.0483870968"/>
        <n v="212641.40322580645"/>
        <n v="208097.8064516129"/>
        <n v="79791.9"/>
        <n v="61788.15"/>
        <n v="89113.95"/>
        <n v="86998.35"/>
        <n v="63788.1"/>
        <n v="71619.6"/>
        <n v="104640.0"/>
        <n v="72889.05"/>
        <n v="79332.0"/>
        <n v="69683.25"/>
        <n v="100478.85"/>
        <n v="95970.3"/>
        <n v="86375.4"/>
        <n v="113050.65"/>
        <n v="84372.75"/>
        <n v="242343.43548387097"/>
        <n v="73296.45"/>
        <n v="295635.72580645164"/>
        <n v="86571.45"/>
        <n v="73433.55"/>
        <n v="214244.17741935485"/>
        <n v="98156.4"/>
        <n v="115057.95"/>
        <n v="93876.45"/>
        <n v="93552.3"/>
        <n v="103724.7"/>
        <n v="124138.35"/>
        <n v="82898.4"/>
        <n v="145504.95"/>
        <n v="93642.75"/>
        <n v="169606.18421052632"/>
        <n v="150807.23684210525"/>
        <n v="141804.7105263158"/>
        <n v="152745.63157894736"/>
        <n v="128998.34210526316"/>
        <n v="133199.33333333334"/>
        <n v="94696.34210526316"/>
        <n v="145370.55"/>
        <n v="124966.1052631579"/>
        <n v="124759.57894736843"/>
        <n v="150167.44736842104"/>
        <n v="141696.31578947368"/>
        <n v="109468.42105263157"/>
        <n v="125695.14705882352"/>
        <n v="124912.5"/>
        <n v="114226.81578947368"/>
        <n v="117501.0"/>
        <n v="169268.625"/>
        <n v="143286.375"/>
        <n v="119350.73684210527"/>
        <n v="150647.2894736842"/>
        <n v="119550.23684210527"/>
        <n v="123719.6052631579"/>
        <n v="145776.675"/>
        <n v="149599.95"/>
        <n v="182708.325"/>
        <n v="150210.675"/>
        <n v="249890.41860465117"/>
        <n v="210028.09302325582"/>
        <n v="206666.12790697673"/>
        <n v="230761.23255813954"/>
        <n v="227580.93023255814"/>
        <n v="241166.30859375"/>
        <n v="188697.8023255814"/>
        <n v="216066.80541744188"/>
        <n v="240723.38372093023"/>
        <n v="225135.81395348837"/>
        <n v="215913.9534883721"/>
        <n v="227664.8962593023"/>
        <n v="211460.78406976743"/>
        <n v="227804.94140625"/>
        <n v="205174.05813953487"/>
        <n v="220364.3488372093"/>
        <n v="223029.53570232558"/>
        <n v="272123.46288023255"/>
        <n v="210588.47674418605"/>
        <n v="251309.13953488372"/>
        <n v="228962.6054732558"/>
        <n v="295283.38372093026"/>
        <n v="196319.93023255814"/>
        <n v="218515.76744186046"/>
        <n v="338589.048"/>
        <n v="296185.944"/>
        <n v="294676.536"/>
        <n v="309547.416"/>
        <n v="307255.632"/>
        <n v="332475.072"/>
        <n v="254749.896"/>
        <n v="309402.90725806454"/>
        <n v="320617.548"/>
        <n v="316628.616"/>
        <n v="303217.25256"/>
        <n v="317114.472"/>
        <n v="285373.872"/>
        <n v="319344.228"/>
        <n v="297576.924"/>
        <n v="227347.02325581395"/>
        <n v="293055.996"/>
        <n v="276934.0581395349"/>
        <n v="304738.752"/>
        <n v="371264.64"/>
        <n v="218224.84302325582"/>
        <n v="297447.0"/>
        <n v="344229.876"/>
        <n v="312087.0"/>
        <n v="392985.444"/>
        <n v="270111.912"/>
        <n v="305531.052"/>
        <n v="184782.75"/>
        <n v="171485.08333333334"/>
        <n v="165355.625"/>
        <n v="201484.08333333334"/>
        <n v="154484.79166666666"/>
        <n v="179290.5"/>
        <n v="114395.875"/>
        <n v="162916.375"/>
        <n v="195339.58333333334"/>
        <n v="153420.70833333334"/>
        <n v="162891.25"/>
        <n v="197831.83333333334"/>
        <n v="160292.75"/>
        <n v="174673.5"/>
        <n v="175939.66666666666"/>
        <n v="317582.0806451613"/>
        <n v="172814.45833333334"/>
        <n v="373958.9032258064"/>
        <n v="151503.375"/>
        <n v="199253.25"/>
        <n v="306029.74596774194"/>
        <n v="158462.5"/>
        <n v="189433.16666666666"/>
        <n v="214613.04166666666"/>
        <n v="149047.45833333334"/>
        <n v="171551.04166666666"/>
        <n v="169395.45833333334"/>
        <n v="191673.7142857143"/>
        <n v="169187.5"/>
        <n v="151959.7857142857"/>
        <n v="146899.64285714287"/>
        <n v="140892.675"/>
        <n v="138294.47368421053"/>
        <n v="123523.275"/>
        <n v="176205.2857142857"/>
        <n v="214662.075"/>
        <n v="146695.92857142858"/>
        <n v="181447.35714285713"/>
        <n v="186618.42857142858"/>
        <n v="132434.4"/>
        <n v="150715.81578947368"/>
        <n v="156574.7142857143"/>
        <n v="175698.6081081081"/>
        <n v="136000.125"/>
        <n v="245902.33783783784"/>
        <n v="136906.35"/>
        <n v="184915.0"/>
        <n v="164917.05405405405"/>
        <n v="169602.64285714287"/>
        <n v="142665.525"/>
        <n v="169004.64285714287"/>
        <n v="152445.64285714287"/>
        <n v="139738.2857142857"/>
        <n v="164252.5"/>
        <n v="173658.84782608695"/>
        <n v="202565.52272727274"/>
        <n v="176985.47727272726"/>
        <n v="74399.5"/>
        <n v="70214.7"/>
        <n v="97722.8"/>
        <n v="73525.8"/>
        <n v="74667.3"/>
        <n v="73537.9"/>
        <n v="81528.8"/>
        <n v="72347.4"/>
        <n v="92278.6"/>
        <n v="81403.8"/>
        <n v="98102.5"/>
        <n v="84652.4"/>
        <n v="74926.3"/>
        <n v="106761.7"/>
        <n v="91838.5"/>
        <n v="74922.0"/>
        <n v="82900.5"/>
        <n v="73066.8"/>
        <n v="81566.1"/>
        <n v="91365.5"/>
        <n v="85302.9375"/>
        <n v="81220.67647058824"/>
        <n v="89390.90625"/>
        <n v="109058.91176470589"/>
        <n v="81002.2"/>
        <n v="93536.5"/>
        <n v="70699.3"/>
        <n v="72081.1"/>
        <n v="40723.7"/>
        <n v="131161.91666666666"/>
        <n v="28882.9"/>
        <n v="76803.6"/>
        <n v="33704.8"/>
        <n v="65975.5"/>
        <n v="73574.9"/>
        <n v="73657.2"/>
        <n v="46306.2"/>
        <n v="126504.0"/>
        <n v="63327.5"/>
        <n v="91064.64705882352"/>
        <n v="44353.5"/>
        <n v="104372.29411764706"/>
        <n v="49286.1"/>
        <n v="87671.7"/>
        <n v="77885.15625"/>
        <n v="82045.8"/>
        <n v="26979.4"/>
        <n v="79885.7"/>
        <n v="53250.6"/>
        <n v="51285.1"/>
        <n v="78991.0"/>
        <n v="153835.97368421053"/>
        <n v="128764.73684210527"/>
        <n v="128191.18421052632"/>
        <n v="125523.0"/>
        <n v="113456.21052631579"/>
        <n v="88571.13157894737"/>
        <n v="120540.15"/>
        <n v="166763.68421052632"/>
        <n v="118061.05263157895"/>
        <n v="115733.44736842105"/>
        <n v="132671.52631578947"/>
        <n v="125280.71052631579"/>
        <n v="119139.55263157895"/>
        <n v="83549.34375"/>
        <n v="100345.1052631579"/>
        <n v="100568.15625"/>
        <n v="113650.02631578948"/>
        <n v="162586.34210526315"/>
        <n v="77484.1875"/>
        <n v="125640.15"/>
        <n v="134741.05263157896"/>
        <n v="145645.81578947368"/>
        <n v="117682.1052631579"/>
        <n v="121491.3947368421"/>
        <n v="132995.2105263158"/>
        <n v="366361.57627118647"/>
        <n v="357879.63559322036"/>
        <n v="133063.07142857142"/>
        <n v="150266.7"/>
        <n v="127960.575"/>
        <n v="394823.05"/>
        <n v="365764.3"/>
        <n v="325773.1"/>
        <n v="325739.5169491525"/>
        <n v="411732.5084745763"/>
        <n v="386507.25"/>
        <n v="332633.28813559323"/>
        <n v="426498.83898305084"/>
        <n v="430734.76271186443"/>
        <n v="320086.325"/>
        <n v="370888.25"/>
        <n v="365988.1"/>
        <n v="371515.8559322034"/>
        <n v="370430.80555555556"/>
        <n v="323954.55"/>
        <n v="449021.66949152545"/>
        <n v="390389.69491525425"/>
        <n v="476515.175"/>
        <n v="348860.0593220339"/>
        <n v="381864.406779661"/>
        <n v="421871.26271186443"/>
        <n v="404778.78813559323"/>
        <n v="380680.16949152545"/>
        <n v="332663.35"/>
        <n v="413987.75"/>
        <n v="381297.6388888889"/>
        <n v="341649.8333333333"/>
        <n v="334922.19444444444"/>
        <n v="422163.47222222225"/>
        <n v="344924.47222222225"/>
        <n v="441784.1666666667"/>
        <n v="443584.0"/>
        <n v="346630.30555555556"/>
        <n v="389679.1388888889"/>
        <n v="396506.47222222225"/>
        <n v="386669.30555555556"/>
        <n v="347851.8611111111"/>
        <n v="365852.8220338983"/>
        <n v="472575.4166666667"/>
        <n v="415716.0254237288"/>
        <n v="409748.97222222225"/>
        <n v="496419.0"/>
        <n v="342262.225"/>
        <n v="366794.94444444444"/>
        <n v="402601.1111111111"/>
        <n v="434143.05555555556"/>
        <n v="423075.52777777775"/>
        <n v="397463.3888888889"/>
        <n v="353168.8333333333"/>
        <n v="65434.6"/>
        <n v="66169.4"/>
        <n v="383652.75"/>
        <n v="447258.8888888889"/>
        <n v="362019.19444444444"/>
        <n v="82271.90625"/>
        <n v="66282.9705882353"/>
        <n v="72345.5625"/>
        <n v="63720.1"/>
        <n v="60422.9"/>
        <n v="54457.3"/>
        <n v="119116.5"/>
        <n v="75629.6"/>
        <n v="72818.5"/>
        <n v="65143.0"/>
        <n v="71632.32352941176"/>
        <n v="76371.7"/>
        <n v="78179.4"/>
        <n v="54410.0"/>
        <n v="67771.1"/>
        <n v="80966.16666666667"/>
        <n v="73705.83333333333"/>
        <n v="66967.4"/>
        <n v="81103.8"/>
        <n v="69789.9"/>
        <n v="64392.0"/>
        <n v="77014.58333333333"/>
        <n v="67247.58333333333"/>
        <n v="42423.0"/>
        <n v="54877.0"/>
        <n v="132667.92857142858"/>
        <n v="43415.8"/>
        <n v="99238.5"/>
        <n v="150787.575"/>
        <n v="147193.7857142857"/>
        <n v="78139.25"/>
        <n v="118066.5"/>
        <n v="98508.58333333333"/>
        <n v="77080.16666666667"/>
        <n v="134589.5"/>
        <n v="128720.57142857143"/>
        <n v="144680.64285714287"/>
        <n v="140239.7857142857"/>
        <n v="123717.64285714286"/>
        <n v="159658.35"/>
        <n v="216163.98387096773"/>
        <n v="249305.32258064515"/>
        <n v="220320.0483870968"/>
        <n v="79078.33333333333"/>
        <n v="206410.3064516129"/>
        <n v="213216.5806451613"/>
        <n v="195279.0"/>
        <n v="221821.11290322582"/>
        <n v="98310.9"/>
        <n v="103044.0"/>
        <n v="104551.5"/>
        <n v="126048.3"/>
        <n v="238294.06451612903"/>
        <n v="111455.25"/>
        <n v="105479.85"/>
        <n v="127346.4"/>
        <n v="100774.2"/>
        <n v="146206.65"/>
        <n v="170709.0"/>
        <n v="150675.6"/>
        <n v="205893.63157894736"/>
        <n v="136218.31578947368"/>
        <n v="128501.05263157895"/>
        <n v="155214.63157894736"/>
        <n v="162902.7"/>
        <n v="226798.39534883722"/>
        <n v="228416.81395348837"/>
        <n v="216953.84765625"/>
        <n v="190916.53661976743"/>
        <n v="213451.81509767444"/>
        <n v="218459.62790697673"/>
        <n v="250808.76744186046"/>
        <n v="314797.2701612903"/>
        <n v="315986.988"/>
        <n v="302909.26976707316"/>
        <n v="270252.648"/>
        <n v="323776.27988372097"/>
        <n v="295015.104"/>
        <n v="303705.204"/>
        <n v="338171.016"/>
        <n v="166274.83333333334"/>
        <n v="165096.91666666666"/>
        <n v="156764.5945945946"/>
        <n v="143838.04166666666"/>
        <n v="436871.2016129032"/>
        <n v="161068.79166666666"/>
        <n v="149072.29166666666"/>
        <n v="174832.0"/>
        <n v="180040.57142857142"/>
        <n v="230515.85714285713"/>
        <n v="168054.39130434784"/>
        <n v="146649.07142857142"/>
        <n v="195362.02702702704"/>
        <n v="160006.42857142858"/>
        <n v="150784.7142857143"/>
        <n v="179631.35714285713"/>
        <n v="186754.36363636365"/>
        <n v="87596.0294117647"/>
        <n v="88698.08823529411"/>
        <n v="93654.08823529411"/>
        <n v="144544.23529411765"/>
        <n v="87525.17647058824"/>
        <n v="94299.08823529411"/>
        <n v="103804.05882352941"/>
        <n v="80763.8"/>
        <n v="94127.3"/>
        <n v="97852.03125"/>
        <n v="72077.2"/>
        <n v="89800.5"/>
        <n v="74343.1"/>
        <n v="64233.5"/>
        <n v="74848.7"/>
        <n v="122927.775"/>
        <n v="133721.84210526315"/>
        <n v="120903.21428571429"/>
        <n v="113913.94736842105"/>
        <n v="96813.75"/>
        <n v="122341.57894736843"/>
        <n v="117123.23684210527"/>
        <n v="130394.05263157895"/>
        <n v="142737.075"/>
        <n v="378683.0593220339"/>
        <n v="373012.875"/>
        <n v="329921.5677966102"/>
        <n v="298652.4"/>
        <n v="340373.925"/>
        <n v="332373.925"/>
        <n v="384753.7"/>
        <n v="388024.52777777775"/>
        <n v="385418.25"/>
        <n v="350262.8611111111"/>
        <n v="314282.05555555556"/>
        <n v="391871.92372881353"/>
        <n v="367687.44444444444"/>
        <n v="345203.6666666667"/>
        <n v="405468.4166666667"/>
        <n v="415113.9166666667"/>
        <n v="98240.57142857143"/>
        <n v="77709.5"/>
        <n v="43223.666666666664"/>
        <n v="58690.4"/>
        <n v="76919.4375"/>
        <n v="70729.78125"/>
        <n v="68190.0"/>
        <n v="75011.08333333333"/>
        <n v="68482.0"/>
        <n v="121548.64285714286"/>
        <n v="114635.35714285714"/>
        <n v="79903.08333333333"/>
        <n v="71845.5"/>
      </sharedItems>
    </cacheField>
    <cacheField name="Доля в общем товарообороте за неделю" numFmtId="10">
      <sharedItems containsSemiMixedTypes="0" containsString="0" containsNumber="1">
        <n v="0.0025635812106517856"/>
        <n v="0.02082286847474046"/>
        <n v="0.020859599398021598"/>
        <n v="0.019797490012721693"/>
        <n v="0.019155857336807545"/>
        <n v="0.021388912946117892"/>
        <n v="0.04970091850501234"/>
        <n v="0.04944219539243642"/>
        <n v="0.04712397939448394"/>
        <n v="0.0511814081237698"/>
        <n v="0.048054768993174145"/>
        <n v="0.005414655930644381"/>
        <n v="0.0061933052770134075"/>
        <n v="0.006797892406112464"/>
        <n v="0.007353584011866707"/>
        <n v="0.021074562564246356"/>
        <n v="0.02065837307574706"/>
        <n v="0.017430339872915132"/>
        <n v="0.015709748886282716"/>
        <n v="0.020466662897283914"/>
        <n v="0.21068026810647772"/>
        <n v="0.20405950515417787"/>
        <n v="0.21153077975165865"/>
        <n v="0.21064638422581625"/>
        <n v="0.20770634202948204"/>
        <n v="0.2849789309661793"/>
        <n v="0.2747997029085298"/>
        <n v="0.2772214976689304"/>
        <n v="0.27851127217235033"/>
        <n v="0.27675278590687913"/>
        <n v="0.043600012569725295"/>
        <n v="0.044054224180796596"/>
        <n v="0.04401512067618655"/>
        <n v="0.0441371428969679"/>
        <n v="0.04403442428271138"/>
        <n v="0.024917425078839223"/>
        <n v="0.026743813282423607"/>
        <n v="0.021317402685110756"/>
        <n v="0.021305151652461985"/>
        <n v="0.02604613139822496"/>
        <n v="0.008318588405879485"/>
        <n v="0.008922105408714947"/>
        <n v="0.009539395538364298"/>
        <n v="0.010569991818221828"/>
        <n v="0.0077934622671815"/>
        <n v="0.008615334028388186"/>
        <n v="0.005988601703939636"/>
        <n v="0.01667774191334431"/>
        <n v="0.002400575670954309"/>
        <n v="0.008837033100957783"/>
        <n v="0.01766407099319584"/>
        <n v="0.0176001015849251"/>
        <n v="0.016659822415412914"/>
        <n v="0.01761541343423511"/>
        <n v="0.1634688448404188"/>
        <n v="0.15077652350634005"/>
        <n v="0.15708949195979444"/>
        <n v="0.1623063917895814"/>
        <n v="0.15620598874694325"/>
        <n v="0.14953506353267668"/>
        <n v="0.14337516511882398"/>
        <n v="0.1491879494880162"/>
        <n v="0.154121012823748"/>
        <n v="0.14346659367312756"/>
        <n v="0.006866639197358931"/>
        <n v="0.008278503904761142"/>
        <n v="0.00896613371665459"/>
        <n v="0.007372150519582571"/>
        <n v="0.0046054017342669765"/>
        <n v="0.009387193731490412"/>
        <n v="0.004677893715630734"/>
        <n v="4.6785521565974596E-4"/>
        <n v="4.4411873414169635E-4"/>
        <n v="0.021649518826673295"/>
        <n v="0.05020805830658093"/>
        <n v="0.0073531342771390095"/>
        <n v="0.007408104045411134"/>
        <n v="0.022152902665657476"/>
        <n v="0.20414325749119455"/>
        <n v="0.273889504030536"/>
        <n v="0.04263904036306688"/>
        <n v="0.028414198842193168"/>
        <n v="0.011274582901779791"/>
        <n v="0.011509263737025098"/>
        <n v="0.011222390854612612"/>
        <n v="0.01866443534944201"/>
        <n v="0.14309367354212152"/>
        <n v="0.13904185872092562"/>
        <n v="0.0028597089126160477"/>
        <n v="0.0030205456232121628"/>
        <n v="0.005898944939260297"/>
        <n v="0.009506700033840547"/>
      </sharedItems>
    </cacheField>
    <cacheField name="Наценка в%" numFmtId="0">
      <sharedItems containsSemiMixedTypes="0" containsString="0" containsNumber="1">
        <n v="0.01911566058176905"/>
        <n v="0.025912115799787253"/>
        <n v="9.727050500510204E-4"/>
        <n v="0.008032118339490742"/>
        <n v="0.0061468113406646825"/>
        <n v="0.007246282532126603"/>
        <n v="0.0069795966557102745"/>
        <n v="0.006081085727221948"/>
        <n v="0.006223421603385794"/>
        <n v="0.006686670502748434"/>
        <n v="0.007036059659013102"/>
        <n v="0.007763993941906167"/>
        <n v="0.006685009861131699"/>
        <n v="0.005961930241094519"/>
        <n v="0.006612857774244541"/>
        <n v="0.007151562169714549"/>
        <n v="0.005887472259487014"/>
        <n v="0.006836807325998364"/>
        <n v="0.006241067444264992"/>
        <n v="0.006518207217266027"/>
        <n v="0.0070156147035549885"/>
        <n v="0.007789345013856681"/>
        <n v="0.007015988783743306"/>
        <n v="0.008146766450307028"/>
        <n v="0.00626897257672509"/>
        <n v="0.005774114997902189"/>
        <n v="0.006437016110791338"/>
        <n v="0.008771146687962805"/>
        <n v="0.00966813412327744"/>
        <n v="0.007295635206403136"/>
        <n v="0.009623231494696185"/>
        <n v="0.007407576708077777"/>
        <n v="0.008848984077771915"/>
        <n v="0.008201191412020635"/>
        <n v="0.008790183734834901"/>
        <n v="0.009323172708350182"/>
        <n v="0.0071233883041558034"/>
        <n v="0.008491871129196348"/>
        <n v="0.010866556641029387"/>
        <n v="0.008559866985113443"/>
        <n v="0.007577239417568113"/>
        <n v="0.007064072886221379"/>
        <n v="0.008698281310184236"/>
        <n v="0.009583927044889811"/>
        <n v="0.009094004481916598"/>
        <n v="0.009230376791696212"/>
        <n v="0.00785375872089908"/>
        <n v="0.007550138753564348"/>
        <n v="0.00860317625847056"/>
        <n v="0.008926628276905501"/>
        <n v="0.009839886631175509"/>
        <n v="0.008104864906187559"/>
        <n v="0.00848196624030206"/>
        <n v="0.007476336484727056"/>
        <n v="4.8425330332239403E-4"/>
        <n v="0.0014481899690889737"/>
        <n v="0.002097487557404419"/>
        <n v="-9.158076331128904E-4"/>
        <n v="0.0021208426514556194"/>
        <n v="0.0018042965689859703"/>
        <n v="0.00371534699517383"/>
        <n v="0.0028968283415987204"/>
        <n v="0.0025741482220311414"/>
        <n v="0.0027398901525994986"/>
        <n v="0.003715102744015681"/>
        <n v="0.0033575227404563524"/>
        <n v="0.003600534353888936"/>
        <n v="0.0036271045384123363"/>
        <n v="0.0038987879560604993"/>
        <n v="0.008176851060278122"/>
        <n v="0.0033653955928319855"/>
        <n v="0.009784040501488749"/>
        <n v="0.0022585879297151016"/>
        <n v="0.0038236876473734687"/>
        <n v="0.008305145660579"/>
        <n v="0.00354968546750596"/>
        <n v="0.003847364694875678"/>
        <n v="0.004059325200403623"/>
        <n v="0.0043414316986498174"/>
        <n v="0.004333496014415732"/>
        <n v="0.005871633515041021"/>
        <n v="0.00431933778836035"/>
        <n v="0.005251150897330283"/>
        <n v="0.004205455113276474"/>
        <n v="0.007669297218491011"/>
        <n v="0.006479255038865977"/>
        <n v="0.0066548544082972476"/>
        <n v="0.007586270000952068"/>
        <n v="0.006125328208061008"/>
        <n v="0.00599793998659936"/>
        <n v="0.004457387253641746"/>
        <n v="0.00806443199325944"/>
        <n v="0.00598346532944469"/>
        <n v="0.006809991472609599"/>
        <n v="0.006562810085495163"/>
        <n v="0.006468246676113514"/>
        <n v="0.005500834932244535"/>
        <n v="0.005667938576328573"/>
        <n v="0.006346153773980221"/>
        <n v="0.005658660416305693"/>
        <n v="0.005869659889927968"/>
        <n v="0.007216225133086561"/>
        <n v="0.007524076730345764"/>
        <n v="0.00607264167185023"/>
        <n v="0.007747230018253488"/>
        <n v="0.005998964662685782"/>
        <n v="0.0061935245004208815"/>
        <n v="0.006302382081276382"/>
        <n v="0.008049915683558643"/>
        <n v="0.009567971650954308"/>
        <n v="0.008004522186368514"/>
        <n v="0.011209908603298293"/>
        <n v="0.00960990246051752"/>
        <n v="0.009372467803020817"/>
        <n v="0.010868850949066517"/>
        <n v="0.010736086164050435"/>
        <n v="0.010694393484096313"/>
        <n v="0.008594767331281894"/>
        <n v="0.010034876355653847"/>
        <n v="0.010909490905935954"/>
        <n v="0.010576922727499124"/>
        <n v="0.00922062802689155"/>
        <n v="0.010263264196329737"/>
        <n v="0.010059737365791386"/>
        <n v="0.010130092206591156"/>
        <n v="0.009595961040897457"/>
        <n v="0.010315972795580323"/>
        <n v="0.010443026761934994"/>
        <n v="0.01147530227097503"/>
        <n v="0.009848090385702765"/>
        <n v="0.011576418684432934"/>
        <n v="0.010836428747180073"/>
        <n v="0.013223738638116158"/>
        <n v="0.008845501700646496"/>
        <n v="0.008946327356313627"/>
        <n v="0.011181808245156735"/>
        <n v="0.010162451559256411"/>
        <n v="0.009824601484250881"/>
        <n v="0.01072556588343563"/>
        <n v="0.010714980660722602"/>
        <n v="0.010976704877387248"/>
        <n v="0.008640122385310502"/>
        <n v="0.010670360602038832"/>
        <n v="0.010830741463194914"/>
        <n v="0.011018001786181777"/>
        <n v="0.009724115072663986"/>
        <n v="0.010797571620045925"/>
        <n v="0.009930894433971927"/>
        <n v="0.010660572199637482"/>
        <n v="0.010303470941266886"/>
        <n v="0.008969402756547678"/>
        <n v="0.010125256300427283"/>
        <n v="0.010743355515194715"/>
        <n v="0.01052262441240001"/>
        <n v="0.011502579504925274"/>
        <n v="0.009635693272162356"/>
        <n v="0.010344694794928286"/>
        <n v="0.01175811746790289"/>
        <n v="0.010815697417232005"/>
        <n v="0.012985095830971473"/>
        <n v="0.009065269597761197"/>
        <n v="0.009278391159576604"/>
        <n v="0.007847858755123276"/>
        <n v="0.0073325217521863955"/>
        <n v="0.007234319185751944"/>
        <n v="0.010034517034718237"/>
        <n v="0.007596090001090506"/>
        <n v="0.008660759794726074"/>
        <n v="0.005736992785970821"/>
        <n v="0.007918388787624336"/>
        <n v="0.008659552169709907"/>
        <n v="0.007531195212087532"/>
        <n v="0.005925762339730781"/>
        <n v="0.004910681016517692"/>
        <n v="0.007789050240037095"/>
        <n v="0.008682179028452709"/>
        <n v="0.008409635820209885"/>
        <n v="0.009560933349764468"/>
        <n v="0.00850244135256343"/>
        <n v="0.011072688461703045"/>
        <n v="0.007568666887800276"/>
        <n v="0.006438428064128194"/>
        <n v="0.010020486584499496"/>
        <n v="0.007742538889873429"/>
        <n v="0.009086817918437523"/>
        <n v="0.010507178360233339"/>
        <n v="0.007423749724028215"/>
        <n v="0.008320302324133494"/>
        <n v="0.006152193239372975"/>
        <n v="0.008092241423679725"/>
        <n v="0.008006935881146418"/>
        <n v="0.006998361542011867"/>
        <n v="0.0074015889401072635"/>
        <n v="0.006853687524373625"/>
        <n v="0.0062810581034019215"/>
        <n v="0.005906460371713688"/>
        <n v="0.008869864444193394"/>
        <n v="0.009549195764801784"/>
        <n v="0.007574301547280215"/>
        <n v="0.008069328132031595"/>
        <n v="0.00822137603604834"/>
        <n v="0.006624274584616305"/>
        <n v="0.006522305770608277"/>
        <n v="0.007473117559406627"/>
        <n v="0.007738158656885166"/>
        <n v="0.006521318803497141"/>
        <n v="0.010161277717052873"/>
        <n v="0.006803756980397926"/>
        <n v="0.007729050991573787"/>
        <n v="0.007915154815088345"/>
        <n v="0.008377068554768937"/>
        <n v="0.006779880258601706"/>
        <n v="0.008491596742985708"/>
        <n v="0.007603931032593333"/>
        <n v="0.007193537036155398"/>
        <n v="0.006882963162572886"/>
        <n v="0.009388358575382186"/>
        <n v="0.010392239832213226"/>
        <n v="0.00939373354263468"/>
        <n v="0.004770391961385502"/>
        <n v="0.005325409283043029"/>
        <n v="0.006924284572951845"/>
        <n v="0.004791024638410723"/>
        <n v="0.005514019459123827"/>
        <n v="0.005039670243836284"/>
        <n v="0.006307558454950561"/>
        <n v="0.005356684383322766"/>
        <n v="0.006790679420859787"/>
        <n v="0.006039485934791044"/>
        <n v="0.007482496017496436"/>
        <n v="0.006368609929630981"/>
        <n v="0.005720340645733215"/>
        <n v="0.008451676772823158"/>
        <n v="0.007391537155850131"/>
        <n v="0.005301857426780261"/>
        <n v="0.006504709371120601"/>
        <n v="0.005675187020469817"/>
        <n v="0.006232507036434881"/>
        <n v="0.006980299144946389"/>
        <n v="0.0057801766121275905"/>
        <n v="0.00616745757195969"/>
        <n v="0.00645864188118553"/>
        <n v="0.008579651277953803"/>
        <n v="0.007984720244383143"/>
        <n v="0.0071999707836040506"/>
        <n v="0.007252542670643064"/>
        <n v="0.005945493334439262"/>
        <n v="0.0023948524663585827"/>
        <n v="0.007201458545227476"/>
        <n v="0.0019407148628605975"/>
        <n v="0.0085311316140857"/>
        <n v="0.0028908468840871207"/>
        <n v="0.0055496402845971"/>
        <n v="0.007090933766199256"/>
        <n v="0.006563709958333453"/>
        <n v="0.0024966312526494188"/>
        <n v="0.0069195719268354185"/>
        <n v="0.005697903646920866"/>
        <n v="0.007388314759426129"/>
        <n v="7.326419868174133E-4"/>
        <n v="0.007972261543766379"/>
        <n v="0.0030431735393662974"/>
        <n v="0.008346832500794777"/>
        <n v="0.006675473691698199"/>
        <n v="0.008515045329310189"/>
        <n v="0.0024896284608917677"/>
        <n v="0.006263362521234874"/>
        <n v="0.004505570144679761"/>
        <n v="0.003985428193134266"/>
        <n v="0.008029566880706804"/>
        <n v="0.00852240934456094"/>
        <n v="0.0071650454883648036"/>
        <n v="0.007043785927943765"/>
        <n v="0.007385721201842253"/>
        <n v="0.006874411146727948"/>
        <n v="0.005051650768338721"/>
        <n v="0.007501850453989974"/>
        <n v="0.009294883372102066"/>
        <n v="0.007109345203347023"/>
        <n v="0.00648033912396216"/>
        <n v="0.007461111145774502"/>
        <n v="0.007415209564793754"/>
        <n v="0.00703090372566884"/>
        <n v="0.008756687206989348"/>
        <n v="0.006153407924071147"/>
        <n v="0.010782192540277761"/>
        <n v="0.006486684697350213"/>
        <n v="0.008123769427660599"/>
        <n v="0.008485086532760245"/>
        <n v="0.007906650901322417"/>
        <n v="0.007953794825804446"/>
        <n v="0.00867342083967332"/>
        <n v="0.006665355703715337"/>
        <n v="0.006893553122965149"/>
        <n v="0.006356351200317736"/>
        <n v="0.010357361227564706"/>
        <n v="0.010010532105322606"/>
        <n v="0.007937872500448898"/>
        <n v="0.008736432259801117"/>
        <n v="0.007612442373580776"/>
        <n v="0.011192038361066251"/>
        <n v="0.010506175109350936"/>
        <n v="0.00927065527559662"/>
        <n v="0.009230912190485413"/>
        <n v="0.011688490890379752"/>
        <n v="0.010433278099537943"/>
        <n v="0.009220063475384913"/>
        <n v="0.012235031380093138"/>
        <n v="0.012230574616220657"/>
        <n v="0.009451704380116525"/>
        <n v="0.010131315315338979"/>
        <n v="0.010560122461697595"/>
        <n v="0.010784811118243972"/>
        <n v="0.009890492248456787"/>
        <n v="0.009605177523241772"/>
        <n v="0.012869330039539594"/>
        <n v="0.010981043564458117"/>
        <n v="0.012054450798433147"/>
        <n v="0.010010901142745166"/>
        <n v="0.010839294882103216"/>
        <n v="0.011844729856423002"/>
        <n v="0.011297280505568087"/>
        <n v="0.01026379422434076"/>
        <n v="0.008507069307958344"/>
        <n v="0.010889114638620221"/>
        <n v="0.010152639477819454"/>
        <n v="0.009054909099629136"/>
        <n v="0.009090518493149477"/>
        <n v="0.011418240187509959"/>
        <n v="0.009204866461917365"/>
        <n v="0.012081013784047606"/>
        <n v="0.012176049209793094"/>
        <n v="0.009609867599397392"/>
        <n v="0.009874986068851824"/>
        <n v="0.010702637049997556"/>
        <n v="0.01080204983576053"/>
        <n v="0.00960609413048544"/>
        <n v="0.009326747496172478"/>
        <n v="0.012943408421155645"/>
        <n v="0.010438009631529938"/>
        <n v="0.011048044260473395"/>
        <n v="0.0116010856196881"/>
        <n v="0.009436397349020789"/>
        <n v="0.010035179247512691"/>
        <n v="0.010960292957259535"/>
        <n v="0.011645454575600497"/>
        <n v="0.01127962939799964"/>
        <n v="0.010342610258842677"/>
        <n v="0.008343243315989802"/>
        <n v="0.0033547455489560066"/>
        <n v="0.003455119287350063"/>
        <n v="0.009301370048331523"/>
        <n v="0.010540333240951265"/>
        <n v="0.009334517734132118"/>
        <n v="0.006549097107004848"/>
        <n v="0.004801046977887139"/>
        <n v="0.0065122881711981336"/>
        <n v="0.004686242931228987"/>
        <n v="0.004228986590892581"/>
        <n v="0.0034977987916921297"/>
        <n v="0.019603103075801494"/>
        <n v="0.004770502133563638"/>
        <n v="0.005006512948430237"/>
        <n v="0.005974054018924373"/>
        <n v="0.005633263996196376"/>
        <n v="0.005016578417650545"/>
        <n v="0.005896275251886654"/>
        <n v="0.0034452009788268905"/>
        <n v="0.0046375816376972145"/>
        <n v="0.007716738586942904"/>
        <n v="0.0075087530904164165"/>
        <n v="0.004197198561141972"/>
        <n v="0.005965772037682739"/>
        <n v="0.004517562356644046"/>
        <n v="0.004570002572714899"/>
        <n v="0.007508863402309502"/>
        <n v="0.007022068040494091"/>
        <n v="0.027989735589521583"/>
        <n v="0.04176933608347681"/>
        <n v="0.02580413789733213"/>
        <n v="0.016227001140158116"/>
        <n v="0.02036895480346895"/>
        <n v="0.007347710721367888"/>
        <n v="0.006636736120609388"/>
        <n v="0.07409114507614417"/>
        <n v="0.006480384567880136"/>
        <n v="0.009210002658689582"/>
        <n v="0.0078008798848305605"/>
        <n v="0.0073128602422917206"/>
        <n v="0.006647221844943537"/>
        <n v="0.007304075722191081"/>
        <n v="0.007654831683055392"/>
        <n v="0.024765775073627375"/>
        <n v="0.007931332377389208"/>
        <n v="0.008486914968086958"/>
        <n v="0.006999056646967659"/>
        <n v="0.008942365718000243"/>
        <n v="0.0070322017840697"/>
        <n v="0.008616523624453564"/>
        <n v="0.00845103517458706"/>
        <n v="0.00785668722679109"/>
        <n v="0.00862933367412175"/>
        <n v="0.005393145803892475"/>
        <n v="0.0054488143860817765"/>
        <n v="0.005094403323370646"/>
        <n v="0.007256151907625371"/>
        <n v="0.008378357422705587"/>
        <n v="0.005992030705234043"/>
        <n v="0.006030540070966234"/>
        <n v="0.007012591352961506"/>
        <n v="0.006578718466061098"/>
        <n v="0.00798300925212222"/>
        <n v="0.007925950292972798"/>
        <n v="0.008571478013386109"/>
        <n v="0.010755387870106771"/>
        <n v="0.00711173036003707"/>
        <n v="0.006620392144340322"/>
        <n v="0.007258507105605861"/>
        <n v="0.008630732492964572"/>
        <n v="0.010610310480346235"/>
        <n v="0.009431988587070153"/>
        <n v="0.00894376431289035"/>
        <n v="0.009115791484844699"/>
        <n v="0.010304407708085363"/>
        <n v="0.010085675760760093"/>
        <n v="0.011098082503448275"/>
        <n v="0.010888738925566183"/>
        <n v="0.00972027353478504"/>
        <n v="0.009525212229458678"/>
        <n v="0.009457126657448358"/>
        <n v="0.012339920750129234"/>
        <n v="0.010545613489323187"/>
        <n v="0.010378616738315725"/>
        <n v="0.011059016021804062"/>
        <n v="0.00793016811510838"/>
        <n v="0.0052240894290332485"/>
        <n v="0.00855486215509878"/>
        <n v="0.007278773305080926"/>
        <n v="0.012666845151566146"/>
        <n v="0.007649808706981073"/>
        <n v="0.00653138500047602"/>
        <n v="0.0069520909641457304"/>
        <n v="0.009380579508692928"/>
        <n v="0.008704398589978016"/>
        <n v="0.00943122603292195"/>
        <n v="0.007559530332680356"/>
        <n v="0.008347987630939748"/>
        <n v="0.008072968825669768"/>
        <n v="0.00680619772224639"/>
        <n v="0.007180885733565642"/>
        <n v="0.009291857343986827"/>
        <n v="0.0070869494388859835"/>
        <n v="0.007368883022455184"/>
        <n v="0.007937664708980474"/>
        <n v="0.012025566457746455"/>
        <n v="0.007615152457909466"/>
        <n v="0.007369786506627205"/>
        <n v="0.009014628882420736"/>
        <n v="0.008580774080882108"/>
        <n v="0.008795034771015281"/>
        <n v="0.011523321473643492"/>
        <n v="0.005333267128364031"/>
        <n v="0.008221620967168745"/>
        <n v="0.007562081927898771"/>
        <n v="0.005231808875023299"/>
        <n v="0.00699118587918257"/>
        <n v="0.007012117923109268"/>
        <n v="0.006329253664332011"/>
        <n v="0.008129219892870508"/>
        <n v="0.007114478744642179"/>
        <n v="0.010510478152093031"/>
        <n v="0.007724589171870173"/>
        <n v="0.006713146320339868"/>
        <n v="0.006901516406856351"/>
        <n v="0.008206938797481807"/>
        <n v="0.010737215486877809"/>
        <n v="0.0094143960459161"/>
        <n v="0.00899450800403375"/>
        <n v="0.00882618545261786"/>
        <n v="0.01034890792181453"/>
        <n v="0.00946885285352096"/>
        <n v="0.010533141772815441"/>
        <n v="0.010410798747085948"/>
        <n v="0.009126794630796546"/>
        <n v="0.009125173222143583"/>
        <n v="0.008786311135990016"/>
        <n v="0.009658291466618407"/>
        <n v="0.010467115912395289"/>
        <n v="0.009207826475624065"/>
        <n v="0.01041280865312887"/>
        <n v="0.00965318315753576"/>
        <n v="0.018470261425679046"/>
        <n v="0.007439665159250393"/>
        <n v="0.03874595393433476"/>
        <n v="0.004604398630071335"/>
        <n v="0.006600261187723586"/>
        <n v="0.0048283912529372515"/>
        <n v="0.005635766724753574"/>
        <n v="0.00733145476195538"/>
        <n v="0.08549730165401931"/>
        <n v="0.024033699604569674"/>
        <n v="0.024447566313884117"/>
        <n v="0.007550422433311756"/>
        <n v="0.0084195525725109"/>
      </sharedItems>
    </cacheField>
    <cacheField name="Доходность в %" numFmtId="0">
      <sharedItems containsSemiMixedTypes="0" containsString="0" containsNumber="1">
        <n v="-0.0016834127470220631"/>
        <n v="-0.009852483449627579"/>
        <n v="-0.017499345287114873"/>
        <n v="0.003553291484359989"/>
        <n v="0.0017009461409567533"/>
        <n v="0.0033900041752904166"/>
        <n v="0.0033821753350949417"/>
        <n v="0.00212483917508701"/>
        <n v="0.003627236027412466"/>
        <n v="0.0035439694704944217"/>
        <n v="0.0031007477206676467"/>
        <n v="0.0039505932445155064"/>
        <n v="0.0023203303112168325"/>
        <n v="0.0018198441982211606"/>
        <n v="7.886227585590504E-4"/>
        <n v="0.002912657674440155"/>
        <n v="0.003260860553190703"/>
        <n v="0.0019362509033782817"/>
        <n v="0.0025748320381606257"/>
        <n v="0.0022224314711365907"/>
        <n v="0.0034324836482305535"/>
        <n v="0.002800354131029961"/>
        <n v="0.00363380536748198"/>
        <n v="0.002885052651226495"/>
        <n v="0.0015360855677895927"/>
        <n v="0.0018494010545077454"/>
        <n v="0.002391067819670282"/>
        <n v="0.005930644489852754"/>
        <n v="0.00537469651049499"/>
        <n v="0.0024815545376301287"/>
        <n v="0.006788149749515993"/>
        <n v="0.004905739519899195"/>
        <n v="0.006566456296327531"/>
        <n v="0.005108137619454606"/>
        <n v="0.005887878617755908"/>
        <n v="0.0064732253369268146"/>
        <n v="0.004484691750209138"/>
        <n v="0.005959443480771782"/>
        <n v="0.007611332585415544"/>
        <n v="0.005849548569832146"/>
        <n v="0.005340942869183806"/>
        <n v="0.002506047899744187"/>
        <n v="0.005115624461910451"/>
        <n v="0.006787702942075496"/>
        <n v="0.006069885186541118"/>
        <n v="0.006448138916426415"/>
        <n v="0.0054043254491579675"/>
        <n v="0.005294310249987241"/>
        <n v="0.006213832830361375"/>
        <n v="0.006747765216941506"/>
        <n v="0.007060702689944791"/>
        <n v="0.005415408383546564"/>
        <n v="0.005778291046025967"/>
        <n v="0.005371444930327543"/>
        <n v="-0.0013264816946292942"/>
        <n v="-0.002329589476384634"/>
        <n v="-0.0018189391461443055"/>
        <n v="-0.0023630418196751318"/>
        <n v="-3.577576968724536E-4"/>
        <n v="8.584208266063004E-4"/>
        <n v="0.0014242557833186171"/>
        <n v="-4.001049089066188E-4"/>
        <n v="-5.036998224954946E-4"/>
        <n v="-5.864330117448757E-4"/>
        <n v="2.6941976000036984E-4"/>
        <n v="3.313821583169801E-4"/>
        <n v="5.605488102742998E-4"/>
        <n v="0.0010080745486873942"/>
        <n v="-8.034911448302728E-4"/>
        <n v="0.006104360296788094"/>
        <n v="-0.0011356194816152315"/>
        <n v="0.0069735328245255634"/>
        <n v="-0.001378925377455475"/>
        <n v="-3.735792057681656E-5"/>
        <n v="0.005813248270478971"/>
        <n v="0.0010415936316381228"/>
        <n v="0.0013267565916840313"/>
        <n v="0.001232547789876567"/>
        <n v="9.833163659293464E-4"/>
        <n v="0.001877144342081919"/>
        <n v="0.0029424461825347057"/>
        <n v="0.0013276379390782544"/>
        <n v="0.002542224805260537"/>
        <n v="1.7309403919586947E-4"/>
        <n v="0.004583686664320073"/>
        <n v="0.0028439103199865497"/>
        <n v="0.00373700344095269"/>
        <n v="0.004051720357270931"/>
        <n v="0.0029497061063731237"/>
        <n v="0.0031476738489957575"/>
        <n v="0.001655913084961469"/>
        <n v="0.004450553457424269"/>
        <n v="0.001901593010413105"/>
        <n v="0.0039839000178450565"/>
        <n v="0.0033068034957455705"/>
        <n v="0.0030803917874843633"/>
        <n v="0.0025499571142028467"/>
        <n v="0.003065494038888339"/>
        <n v="0.002928976539319785"/>
        <n v="0.00276117461974762"/>
        <n v="9.513531677691335E-4"/>
        <n v="0.004261995280122667"/>
        <n v="0.004290322500437386"/>
        <n v="0.0038602374549757605"/>
        <n v="0.004445756807168216"/>
        <n v="0.0032302332897826353"/>
        <n v="0.002653335025407208"/>
        <n v="0.003434494558962021"/>
        <n v="0.0053534299506999925"/>
        <n v="0.005771815265737446"/>
        <n v="0.004598681365689572"/>
        <n v="0.007676036348470465"/>
        <n v="0.006339815755993538"/>
        <n v="0.006365851763521836"/>
        <n v="0.007469218468901487"/>
        <n v="0.006947755635546279"/>
        <n v="0.007232654644938527"/>
        <n v="0.005713571303986988"/>
        <n v="0.006762454407257394"/>
        <n v="0.007164006450748355"/>
        <n v="0.007035264922729857"/>
        <n v="0.005992453036130977"/>
        <n v="0.00653795927674455"/>
        <n v="0.006516408938684773"/>
        <n v="0.00684012543755909"/>
        <n v="0.00644845876399607"/>
        <n v="0.006839686508216878"/>
        <n v="0.00692324166705943"/>
        <n v="0.007865204917097114"/>
        <n v="0.0065740482751651605"/>
        <n v="0.008264110354087733"/>
        <n v="0.007452817523281285"/>
        <n v="0.009032605556258825"/>
        <n v="0.005674979168504539"/>
        <n v="0.005997855352003167"/>
        <n v="0.007762988103847592"/>
        <n v="0.006960612363759211"/>
        <n v="0.0067741946077390005"/>
        <n v="0.007421736679773438"/>
        <n v="0.007054653476790372"/>
        <n v="0.007561482938587109"/>
        <n v="0.005842011351299565"/>
        <n v="0.007376245140401861"/>
        <n v="0.007305883991775809"/>
        <n v="0.007669521401974917"/>
        <n v="0.006594201974307203"/>
        <n v="0.0071734722682529495"/>
        <n v="0.006596306975268566"/>
        <n v="0.007352744004034723"/>
        <n v="0.007112668922524943"/>
        <n v="0.00632766147221874"/>
        <n v="0.006810289789819127"/>
        <n v="0.007384770114258056"/>
        <n v="0.007012281305285819"/>
        <n v="0.007980160240834727"/>
        <n v="0.006520799402131858"/>
        <n v="0.007027220230264234"/>
        <n v="0.008349549442224609"/>
        <n v="0.007523575766167805"/>
        <n v="0.008988509859842047"/>
        <n v="0.005831287529235856"/>
        <n v="0.006369284191307057"/>
        <n v="0.005460484249096862"/>
        <n v="0.004608595883100986"/>
        <n v="0.005117553894819521"/>
        <n v="0.006885348004054497"/>
        <n v="0.00442990703060109"/>
        <n v="0.006272307167120986"/>
        <n v="0.0036927257388178563"/>
        <n v="0.005467429482912463"/>
        <n v="0.0059139315159841485"/>
        <n v="0.005088539426965917"/>
        <n v="0.004008914198935309"/>
        <n v="0.0025853786496964908"/>
        <n v="0.005064769187602709"/>
        <n v="0.006270176401530969"/>
        <n v="0.0057855197960856785"/>
        <n v="0.006770332419452105"/>
        <n v="0.005900517701215695"/>
        <n v="0.0076970514591779135"/>
        <n v="0.00488118701649973"/>
        <n v="0.004426322131454537"/>
        <n v="0.006872532445528821"/>
        <n v="0.00547467022671823"/>
        <n v="0.006827934776033767"/>
        <n v="0.007530094945558663"/>
        <n v="0.004779114203839961"/>
        <n v="0.0058260728066174316"/>
        <n v="0.004123827067241185"/>
        <n v="0.00514401031492375"/>
        <n v="0.004250564032782516"/>
        <n v="0.003062987255168635"/>
        <n v="0.00427897616333881"/>
        <n v="0.003587907708495987"/>
        <n v="0.003247678805681494"/>
        <n v="0.003078252547155292"/>
        <n v="0.005547535242068936"/>
        <n v="0.004758558655599364"/>
        <n v="0.004284327358805953"/>
        <n v="0.0051325902898411"/>
        <n v="0.004747208456310476"/>
        <n v="0.00337678841322488"/>
        <n v="0.0039526184993538445"/>
        <n v="0.004138260114465162"/>
        <n v="0.0058138397527701426"/>
        <n v="0.003662957920722229"/>
        <n v="0.007109834830861925"/>
        <n v="0.0038951108042017627"/>
        <n v="0.004718919180717367"/>
        <n v="0.005194173439915196"/>
        <n v="0.00507633352638096"/>
        <n v="0.004793809573286251"/>
        <n v="0.004521070425253357"/>
        <n v="0.004669694754575807"/>
        <n v="0.004311354478313464"/>
        <n v="0.003951958881307338"/>
        <n v="0.006922161524912159"/>
        <n v="0.00644904716899815"/>
        <n v="0.00578769155169749"/>
        <n v="4.3976819098535737E-5"/>
        <n v="0.0014918274369162857"/>
        <n v="6.920208879797579E-6"/>
        <n v="3.211744083975116E-4"/>
        <n v="4.932517113687992E-4"/>
        <n v="0.002860241602383155"/>
        <n v="-0.0010385708396601736"/>
        <n v="-6.690531510395206E-4"/>
        <n v="9.68383413441838E-4"/>
        <n v="-0.002775406008125094"/>
        <n v="8.719438978202331E-4"/>
        <n v="0.0010949072277212472"/>
        <n v="-9.94176024847881E-4"/>
        <n v="0.0029375199420111804"/>
        <n v="0.0013629084644664056"/>
        <n v="-0.0015447882155890922"/>
        <n v="4.766129118186077E-4"/>
        <n v="9.654124635867492E-5"/>
        <n v="-8.225438147358802E-4"/>
        <n v="4.992631937556483E-4"/>
        <n v="-6.331353002725938E-4"/>
        <n v="3.2504642806614775E-4"/>
        <n v="-6.658030713471353E-4"/>
        <n v="0.0026895290870278723"/>
        <n v="0.00247965711724649"/>
        <n v="9.763488888630194E-4"/>
        <n v="0.001054177742854215"/>
        <n v="7.978763953101994E-4"/>
        <n v="-0.00235193370162328"/>
        <n v="0.0041302506766403456"/>
        <n v="-2.899283802986639E-4"/>
        <n v="8.002858715786077E-4"/>
        <n v="0.0011618576784455845"/>
        <n v="-0.0010522127780246246"/>
        <n v="5.62768693518068E-4"/>
        <n v="7.815080279995263E-4"/>
        <n v="-0.0028874393918838616"/>
        <n v="0.0040465689302531735"/>
        <n v="-0.0025702642618720796"/>
        <n v="0.0015945027305360783"/>
        <n v="-0.0021301572211714238"/>
        <n v="0.0027171155258424"/>
        <n v="-0.0019173208193546773"/>
        <n v="-8.347174271622448E-4"/>
        <n v="-1.648127153238817E-5"/>
        <n v="5.933401567023211E-4"/>
        <n v="0.0017273918491508469"/>
        <n v="6.344985502517159E-5"/>
        <n v="-0.0012162149820252129"/>
        <n v="-0.0020021705050227157"/>
        <n v="-0.003134038682719758"/>
        <n v="0.005505946046519071"/>
        <n v="0.004440102998408346"/>
        <n v="0.004681326759137979"/>
        <n v="0.004232278327738769"/>
        <n v="0.003894894050962298"/>
        <n v="0.0026050942837520705"/>
        <n v="0.004850789956740352"/>
        <n v="0.006204749154903988"/>
        <n v="0.004321330994366945"/>
        <n v="0.0039614906881983636"/>
        <n v="0.004701930797320692"/>
        <n v="0.004160715040928511"/>
        <n v="0.003974733460671604"/>
        <n v="0.002412371193323185"/>
        <n v="0.0037331331049826767"/>
        <n v="0.004948818372229209"/>
        <n v="0.003823230630894341"/>
        <n v="0.0051876589284525695"/>
        <n v="7.874426220012931E-4"/>
        <n v="0.004267870147656992"/>
        <n v="0.005844054983458567"/>
        <n v="0.005971389552180053"/>
        <n v="0.003672187432605722"/>
        <n v="0.004148010270072337"/>
        <n v="0.004334313249309706"/>
        <n v="0.0072498579754470376"/>
        <n v="0.007017577060759513"/>
        <n v="0.005878671459822916"/>
        <n v="0.005636519194246535"/>
        <n v="0.0051954408129549325"/>
        <n v="0.007881892653522486"/>
        <n v="0.007328604502378986"/>
        <n v="0.006463628219214503"/>
        <n v="0.00625414604057322"/>
        <n v="0.008130786156401846"/>
        <n v="0.007288663733889511"/>
        <n v="0.006300998082649312"/>
        <n v="0.008629116956151659"/>
        <n v="0.008500491798421834"/>
        <n v="0.006442735923303961"/>
        <n v="0.00700462638752436"/>
        <n v="0.007212732504897628"/>
        <n v="0.007444970490844432"/>
        <n v="0.006911483882268652"/>
        <n v="0.006509703079857872"/>
        <n v="0.009117481457806765"/>
        <n v="0.007488159583604477"/>
        <n v="0.008581784634292655"/>
        <n v="0.0069396154853711995"/>
        <n v="0.007807115744406073"/>
        <n v="0.00836050166281511"/>
        <n v="0.007630670229569812"/>
        <n v="0.006863611076852017"/>
        <n v="0.005832877702264515"/>
        <n v="0.007614463354408861"/>
        <n v="0.007070071555229814"/>
        <n v="0.006326627324212942"/>
        <n v="0.006084804848814835"/>
        <n v="0.007850795230484035"/>
        <n v="0.006268156454427034"/>
        <n v="0.008507401212118581"/>
        <n v="0.008440432812876536"/>
        <n v="0.006601061351344203"/>
        <n v="0.006861403246833273"/>
        <n v="0.007316215744610725"/>
        <n v="0.0074057318412320185"/>
        <n v="0.006591668396133258"/>
        <n v="0.006609484803018784"/>
        <n v="0.009153323714621523"/>
        <n v="0.007297369596795911"/>
        <n v="0.007598038917008261"/>
        <n v="0.008208757778187754"/>
        <n v="0.006594070239106391"/>
        <n v="0.006948551789949183"/>
        <n v="0.00790575639712938"/>
        <n v="0.008200493275932313"/>
        <n v="0.007647602997884548"/>
        <n v="0.006901301719385615"/>
        <n v="0.005723811563891128"/>
        <n v="2.992131917696009E-4"/>
        <n v="8.279744956131723E-4"/>
        <n v="0.006597625741308672"/>
        <n v="0.00734169733590687"/>
        <n v="0.0065053977478421315"/>
        <n v="0.0011589862607416085"/>
        <n v="-9.329012883095988E-4"/>
        <n v="0.0026995226275952806"/>
        <n v="-1.4848947771487134E-4"/>
        <n v="4.6193147124008206E-4"/>
        <n v="3.12160239365557E-4"/>
        <n v="0.009975410308940336"/>
        <n v="-0.0031386844267503157"/>
        <n v="-0.0011543319142880075"/>
        <n v="0.0026621937373384444"/>
        <n v="0.002620840632187235"/>
        <n v="4.623998937932712E-4"/>
        <n v="0.001879329260525711"/>
        <n v="4.803521974563372E-4"/>
        <n v="0.0016904077807151981"/>
        <n v="0.0033780054366463"/>
        <n v="0.0032362449585030648"/>
        <n v="0.002981116977388275"/>
        <n v="0.00246124346942308"/>
        <n v="-0.0059154788761065025"/>
        <n v="0.00119773415189898"/>
        <n v="0.0032792611940020084"/>
        <n v="0.0036893774243477173"/>
        <n v="-0.031271468529648426"/>
        <n v="0.006897000447299215"/>
        <n v="-0.0017923081975088997"/>
        <n v="-0.00995116854562288"/>
        <n v="0.010058942476975453"/>
        <n v="0.002495458538546566"/>
        <n v="0.0024769079969078713"/>
        <n v="0.05407042075747671"/>
        <n v="0.0014491248162227376"/>
        <n v="0.005257578674215116"/>
        <n v="0.004008472860418327"/>
        <n v="0.002608051445962779"/>
        <n v="0.0022595441511084123"/>
        <n v="0.0031370187724324462"/>
        <n v="0.002371102636407513"/>
        <n v="0.017865302357219955"/>
        <n v="0.004378021021696752"/>
        <n v="0.00622556105969692"/>
        <n v="0.004775588561674039"/>
        <n v="0.005989080853465952"/>
        <n v="0.004823879528283603"/>
        <n v="0.005872370073797018"/>
        <n v="0.005934246923109085"/>
        <n v="0.005511681516554282"/>
        <n v="0.005982354828483637"/>
        <n v="0.001453813842857284"/>
        <n v="0.002235042515753803"/>
        <n v="0.0029981406349283758"/>
        <n v="0.003793824933981904"/>
        <n v="0.005790310774976359"/>
        <n v="0.00304189348315573"/>
        <n v="0.003281019638500713"/>
        <n v="0.003879779908438474"/>
        <n v="0.0014242922045851235"/>
        <n v="0.004855471118716344"/>
        <n v="0.005061158124735174"/>
        <n v="0.004586834404704846"/>
        <n v="0.006914830405827817"/>
        <n v="0.004026228155254096"/>
        <n v="0.003833816982490651"/>
        <n v="0.004474582963798717"/>
        <n v="0.004887889115717993"/>
        <n v="0.007184854480677284"/>
        <n v="0.006391261068616487"/>
        <n v="0.005739864347044791"/>
        <n v="0.006108273263952509"/>
        <n v="0.0068459567645170055"/>
        <n v="0.006644816826769815"/>
        <n v="0.007572645694663382"/>
        <n v="0.007469203445918375"/>
        <n v="0.006647498998090801"/>
        <n v="0.006426180105265627"/>
        <n v="0.006477078479213515"/>
        <n v="0.008575344886360869"/>
        <n v="0.007061021892492052"/>
        <n v="0.007222557279329138"/>
        <n v="0.007673708580663693"/>
        <n v="0.00546860312679472"/>
        <n v="0.003211884620387611"/>
        <n v="0.00579221367620156"/>
        <n v="0.004772083936587657"/>
        <n v="0.008891807220481556"/>
        <n v="0.005187117886509659"/>
        <n v="0.004509968685018244"/>
        <n v="0.0047409901309192985"/>
        <n v="0.004942951343449933"/>
        <n v="0.005605076742580514"/>
        <n v="0.004613878031478829"/>
        <n v="0.0035982527827290666"/>
        <n v="0.0053601225815940795"/>
        <n v="0.004657923577784638"/>
        <n v="0.004042020825133615"/>
        <n v="0.004244093568256699"/>
        <n v="0.006283817636055069"/>
        <n v="1.4568085544229879E-4"/>
        <n v="9.035714058292013E-4"/>
        <n v="0.003951792616891209"/>
        <n v="0.006121553966247246"/>
        <n v="4.229878018948153E-4"/>
        <n v="9.961527664607015E-4"/>
        <n v="0.003540891610913518"/>
        <n v="0.002607523886011376"/>
        <n v="0.0019253005385653004"/>
        <n v="0.003927547104236847"/>
        <n v="-0.001259168610547795"/>
        <n v="-3.36271730046072E-4"/>
        <n v="0.0019180929413662284"/>
        <n v="-0.0012229386174908328"/>
        <n v="0.0015388100221768062"/>
        <n v="0.004150673216579933"/>
        <n v="0.003986233069049182"/>
        <n v="0.004909255705561069"/>
        <n v="0.0039042202058108947"/>
        <n v="0.005674414315417354"/>
        <n v="0.0046380711190419826"/>
        <n v="0.004275002270835609"/>
        <n v="0.004594589603173516"/>
        <n v="0.005853559664986316"/>
        <n v="0.007512622954374358"/>
        <n v="0.006554740240979922"/>
        <n v="0.005998449815907845"/>
        <n v="0.006019675931344596"/>
        <n v="0.007235332611124898"/>
        <n v="0.006480634132052973"/>
        <n v="0.007305777708819426"/>
        <n v="0.0071747591249667255"/>
        <n v="0.006365385616883469"/>
        <n v="0.006082962125646466"/>
        <n v="0.005898417823501328"/>
        <n v="0.006661062590836933"/>
        <n v="0.007333659524011435"/>
        <n v="0.006278335013373195"/>
        <n v="0.0072292908125324296"/>
        <n v="0.006684961103249737"/>
        <n v="0.0074155993842955435"/>
        <n v="0.00231424509737263"/>
        <n v="-0.1245124412408046"/>
        <n v="-2.2582459329520472E-4"/>
        <n v="0.0013172462122471092"/>
        <n v="-7.562431798927647E-4"/>
        <n v="0.0010463331511794951"/>
        <n v="0.003470250323465067"/>
        <n v="0.03261714127823236"/>
        <n v="0.011747868023734906"/>
        <n v="0.006721631718965596"/>
        <n v="0.003790035143112428"/>
        <n v="0.00384705775810109"/>
      </sharedItems>
    </cacheField>
    <cacheField name="доходность" numFmtId="4">
      <sharedItems containsSemiMixedTypes="0" containsString="0" containsNumber="1">
        <n v="-5626.972923076828"/>
        <n v="-32932.89639999997"/>
        <n v="-58493.28530769225"/>
        <n v="361275.707876923"/>
        <n v="172941.20784615446"/>
        <n v="344673.7098615384"/>
        <n v="343877.72399999993"/>
        <n v="216039.9112999998"/>
        <n v="368793.9110000003"/>
        <n v="360327.9057692308"/>
        <n v="315263.9834538461"/>
        <n v="401670.7824923075"/>
        <n v="235916.18626923067"/>
        <n v="185029.9936923082"/>
        <n v="80182.06403846154"/>
        <n v="296140.20346153853"/>
        <n v="331543.22121538455"/>
        <n v="196865.4749615388"/>
        <n v="261792.27663846174"/>
        <n v="225962.46507692337"/>
        <n v="348992.7480615387"/>
        <n v="284721.90515384637"/>
        <n v="369461.83903076965"/>
        <n v="293333.50315384613"/>
        <n v="156179.2505076928"/>
        <n v="188035.1437692307"/>
        <n v="243108.31884615403"/>
        <n v="602989.5930769234"/>
        <n v="546464.3964615385"/>
        <n v="252308.42337692296"/>
        <n v="1652296.7661384623"/>
        <n v="1194101.1679692315"/>
        <n v="1598334.583615385"/>
        <n v="1243366.6876923079"/>
        <n v="1433162.667076923"/>
        <n v="1575641.3286923077"/>
        <n v="1091614.349923077"/>
        <n v="1450582.1990692308"/>
        <n v="1852666.8799230764"/>
        <n v="1423832.7883076929"/>
        <n v="1300033.5815384611"/>
        <n v="609994.6220000004"/>
        <n v="1245189.0525538465"/>
        <n v="1652188.0091846148"/>
        <n v="1477464.7046153853"/>
        <n v="1569535.0680769235"/>
        <n v="1315461.4721692307"/>
        <n v="1288682.7821692303"/>
        <n v="1512502.8571538469"/>
        <n v="1642466.8073076932"/>
        <n v="1718638.605769231"/>
        <n v="1318159.158184615"/>
        <n v="1406488.0654461533"/>
        <n v="1307458.057846154"/>
        <n v="-44049.22576923075"/>
        <n v="-77359.99163076922"/>
        <n v="-60402.53810769238"/>
        <n v="-78470.8624615384"/>
        <n v="-11880.261615384603"/>
        <n v="28506.064538461622"/>
        <n v="47296.065076923114"/>
        <n v="-13286.509369230713"/>
        <n v="-16726.644092307775"/>
        <n v="-19474.01176923071"/>
        <n v="8946.773923076922"/>
        <n v="11004.394230769249"/>
        <n v="18614.46049230767"/>
        <n v="33475.70009230776"/>
        <n v="-26681.983615384554"/>
        <n v="1485856.256846154"/>
        <n v="-37711.15661538462"/>
        <n v="1697420.6756923078"/>
        <n v="-45790.75272307685"/>
        <n v="-1240.565538461553"/>
        <n v="1414996.9686153848"/>
        <n v="34588.78718461539"/>
        <n v="44058.35443076934"/>
        <n v="40929.90961538465"/>
        <n v="32653.541153846192"/>
        <n v="62335.39087692322"/>
        <n v="97711.46992307692"/>
        <n v="44087.62183076923"/>
        <n v="84421.09292307682"/>
        <n v="5748.031384615344"/>
        <n v="438165.14384615375"/>
        <n v="271855.92421538476"/>
        <n v="357228.7484230767"/>
        <n v="387313.2618307695"/>
        <n v="281969.1866076924"/>
        <n v="300893.37815384637"/>
        <n v="158292.5379076926"/>
        <n v="425438.63459230773"/>
        <n v="181777.64667692315"/>
        <n v="380830.15969999996"/>
        <n v="316104.94684615405"/>
        <n v="294461.7312461538"/>
        <n v="243756.2616230771"/>
        <n v="293037.6212153847"/>
        <n v="279987.59964615386"/>
        <n v="263947.0284615385"/>
        <n v="90942.03599230759"/>
        <n v="407413.92502307706"/>
        <n v="410121.78912307695"/>
        <n v="369008.9710769232"/>
        <n v="424980.11176923104"/>
        <n v="308785.4248615387"/>
        <n v="253638.39376923093"/>
        <n v="328311.22907692334"/>
        <n v="511746.673846154"/>
        <n v="551741.0877692308"/>
        <n v="439598.5218153852"/>
        <n v="7949398.285707694"/>
        <n v="6565591.695307691"/>
        <n v="6592554.907076921"/>
        <n v="7735215.128846154"/>
        <n v="7195181.761969227"/>
        <n v="7490226.703661542"/>
        <n v="5917045.186769232"/>
        <n v="7003281.515588462"/>
        <n v="7419133.783769231"/>
        <n v="7285807.463300001"/>
        <n v="6205858.56163846"/>
        <n v="6770791.578773074"/>
        <n v="6748473.7818461545"/>
        <n v="7083718.59627692"/>
        <n v="6678103.73959231"/>
        <n v="7083264.035615385"/>
        <n v="7169794.792676922"/>
        <n v="8145303.5976269245"/>
        <n v="6808165.792384617"/>
        <n v="8558415.007346157"/>
        <n v="7718230.106488463"/>
        <n v="9354278.154076926"/>
        <n v="5877078.693423077"/>
        <n v="6211453.266846154"/>
        <n v="1.0718543216230772E7"/>
        <n v="9610683.854507692"/>
        <n v="9353292.403246153"/>
        <n v="1.0247369218846153E7"/>
        <n v="9740528.666923076"/>
        <n v="1.0440320218430772E7"/>
        <n v="8066204.701200001"/>
        <n v="1.0184557963153847E7"/>
        <n v="1.0087408643561538E7"/>
        <n v="1.058949150703077E7"/>
        <n v="9104772.272307694"/>
        <n v="9904584.612153847"/>
        <n v="9107678.697446153"/>
        <n v="1.0152109382476922E7"/>
        <n v="9820631.97946154"/>
        <n v="6553004.568538465"/>
        <n v="9403129.883846156"/>
        <n v="7647759.367153846"/>
        <n v="9682024.397000004"/>
        <n v="1.1018397976346157E7"/>
        <n v="6753020.600153845"/>
        <n v="9702650.927769233"/>
        <n v="1.152842247538462E7"/>
        <n v="1.0387980879461538E7"/>
        <n v="1.241065039562308E7"/>
        <n v="8051398.0637692325"/>
        <n v="8794222.913615387"/>
        <n v="1190386.2597846156"/>
        <n v="1004674.487807692"/>
        <n v="1115627.3990000002"/>
        <n v="1501006.7393230768"/>
        <n v="965720.2952692304"/>
        <n v="1367363.759015385"/>
        <n v="805014.6800384615"/>
        <n v="1191900.3216384612"/>
        <n v="1289237.8215538468"/>
        <n v="1109302.2413230771"/>
        <n v="873943.8045000006"/>
        <n v="563612.8739769235"/>
        <n v="1104120.3261230774"/>
        <n v="1366899.2518461542"/>
        <n v="1261244.050307692"/>
        <n v="9347959.787569236"/>
        <n v="1286313.6082307696"/>
        <n v="1.0627502915E7"/>
        <n v="1064099.3895076923"/>
        <n v="964938.7867999999"/>
        <n v="9489069.806230769"/>
        <n v="1193478.804707693"/>
        <n v="1488490.6483230777"/>
        <n v="1641561.6544538466"/>
        <n v="1041847.5033846153"/>
        <n v="1270084.6117538465"/>
        <n v="898994.8243846158"/>
        <n v="620279.3573307693"/>
        <n v="512545.0699230768"/>
        <n v="369343.6929230769"/>
        <n v="515971.0852307691"/>
        <n v="432640.0903846151"/>
        <n v="391614.3240538463"/>
        <n v="371184.4251384614"/>
        <n v="668937.5378461541"/>
        <n v="573800.5027230773"/>
        <n v="516616.3475615387"/>
        <n v="618902.2983076922"/>
        <n v="572431.8634923077"/>
        <n v="407182.72681538435"/>
        <n v="476617.9522307692"/>
        <n v="499003.1448461539"/>
        <n v="1267417.8044615397"/>
        <n v="441689.85789230745"/>
        <n v="1549944.8960769232"/>
        <n v="469683.51120000007"/>
        <n v="569020.6623846157"/>
        <n v="1132330.4695615396"/>
        <n v="612118.6981692305"/>
        <n v="578051.1583846156"/>
        <n v="545163.4981538462"/>
        <n v="563085.0414307695"/>
        <n v="519875.3543076925"/>
        <n v="476538.41361538507"/>
        <n v="834693.8748461544"/>
        <n v="777644.4035846153"/>
        <n v="697896.2669846155"/>
        <n v="2146.2024615386035"/>
        <n v="72805.71407692297"/>
        <n v="337.72723076911643"/>
        <n v="15674.287500000093"/>
        <n v="24072.18299999996"/>
        <n v="139588.4853307692"/>
        <n v="-50685.414230769034"/>
        <n v="-32651.827692307765"/>
        <n v="47260.05446153856"/>
        <n v="-135448.2504307693"/>
        <n v="42553.51292307675"/>
        <n v="53434.80123076914"/>
        <n v="-48518.81230769213"/>
        <n v="143359.90323076933"/>
        <n v="66514.07630769257"/>
        <n v="-75390.36107692309"/>
        <n v="23260.158999999985"/>
        <n v="4711.506307692267"/>
        <n v="-40142.63869230775"/>
        <n v="24365.56161538465"/>
        <n v="-30898.92738461541"/>
        <n v="15863.253830769332"/>
        <n v="-32493.2139230771"/>
        <n v="131257.19561538473"/>
        <n v="86333.10104615404"/>
        <n v="33993.09795384598"/>
        <n v="36702.82998461544"/>
        <n v="27779.301815384533"/>
        <n v="-81886.2126153846"/>
        <n v="354633.9853384618"/>
        <n v="-10094.305369230686"/>
        <n v="27863.19146153843"/>
        <n v="40451.87363076926"/>
        <n v="-36634.416692307685"/>
        <n v="19593.663230769103"/>
        <n v="27209.41176923085"/>
        <n v="-100530.67218461528"/>
        <n v="347448.8545692309"/>
        <n v="-89487.72904615384"/>
        <n v="77816.58053846145"/>
        <n v="-74164.7211384615"/>
        <n v="132603.4976923077"/>
        <n v="-66754.49233846145"/>
        <n v="-29061.9793692308"/>
        <n v="-804.3361538460013"/>
        <n v="20658.056046153884"/>
        <n v="60141.821230769216"/>
        <n v="2209.1049230769277"/>
        <n v="-42344.40729999996"/>
        <n v="-69708.66549230763"/>
        <n v="-109116.40823076922"/>
        <n v="472754.7411538465"/>
        <n v="381238.70556923095"/>
        <n v="401950.80038461555"/>
        <n v="363394.34284615377"/>
        <n v="334425.6578846155"/>
        <n v="223680.12025384628"/>
        <n v="416501.348"/>
        <n v="532755.7799999998"/>
        <n v="371040.6346923078"/>
        <n v="340143.8170769231"/>
        <n v="403719.9162923079"/>
        <n v="357249.7343000001"/>
        <n v="341280.8757076927"/>
        <n v="83990.43744615396"/>
        <n v="320536.44547692314"/>
        <n v="172300.77240000013"/>
        <n v="328272.4516384618"/>
        <n v="445425.7875384614"/>
        <n v="27416.033846153878"/>
        <n v="366450.3483846155"/>
        <n v="501785.6473076923"/>
        <n v="512718.9220923083"/>
        <n v="315303.4927153846"/>
        <n v="356158.86987692304"/>
        <n v="372155.32461538445"/>
        <n v="5612455.465000002"/>
        <n v="5432635.902538462"/>
        <n v="504757.9073307691"/>
        <n v="483966.0886923075"/>
        <n v="446093.9602307691"/>
        <n v="6101743.185538463"/>
        <n v="5673416.848923076"/>
        <n v="5003798.094461538"/>
        <n v="4841628.104053846"/>
        <n v="6294423.332538463"/>
        <n v="5379940.749461539"/>
        <n v="4877898.469692307"/>
        <n v="6680204.603"/>
        <n v="6580629.829"/>
        <n v="4987624.387230771"/>
        <n v="5422610.178307693"/>
        <n v="5583714.895076923"/>
        <n v="5763501.224384617"/>
        <n v="5101535.087230768"/>
        <n v="5039466.807461539"/>
        <n v="7058270.494153846"/>
        <n v="5796935.928969234"/>
        <n v="6643562.43023077"/>
        <n v="5372282.186461538"/>
        <n v="6043854.869153846"/>
        <n v="6472256.892000001"/>
        <n v="5907260.111384615"/>
        <n v="5313443.605153844"/>
        <n v="4515504.5033461545"/>
        <n v="5620421.408000002"/>
        <n v="5218592.522623077"/>
        <n v="4669838.174853848"/>
        <n v="4491343.098523077"/>
        <n v="5794863.738846157"/>
        <n v="4626679.397538463"/>
        <n v="6279520.6534615345"/>
        <n v="6230089.642076924"/>
        <n v="4872404.634153847"/>
        <n v="5064569.346846152"/>
        <n v="5400277.561615385"/>
        <n v="5466351.5792307705"/>
        <n v="4865471.464461539"/>
        <n v="5116712.524461539"/>
        <n v="6756291.831153847"/>
        <n v="5649236.441923078"/>
        <n v="5608298.129538462"/>
        <n v="6059084.639615387"/>
        <n v="5104779.38676923"/>
        <n v="5128895.815384617"/>
        <n v="5835431.918538464"/>
        <n v="6052984.408615384"/>
        <n v="5644882.588384617"/>
        <n v="5094019.384076923"/>
        <n v="4224885.1365769245"/>
        <n v="12278.102615384618"/>
        <n v="33975.62707692315"/>
        <n v="4869868.726461539"/>
        <n v="5419086.146615382"/>
        <n v="4801792.991538461"/>
        <n v="47558.57238461543"/>
        <n v="-38281.25919230771"/>
        <n v="110773.91220000014"/>
        <n v="-6093.2107769229915"/>
        <n v="18955.18700769241"/>
        <n v="12809.379923077067"/>
        <n v="56502.28015384625"/>
        <n v="-128794.75413846131"/>
        <n v="-47367.5830000001"/>
        <n v="109242.13500000024"/>
        <n v="107545.22563076927"/>
        <n v="18974.40855384618"/>
        <n v="77117.58085384616"/>
        <n v="19711.07469230774"/>
        <n v="69365.25783076929"/>
        <n v="138615.20323076937"/>
        <n v="132798.11446153861"/>
        <n v="122329.03215384623"/>
        <n v="100996.2151076924"/>
        <n v="-242739.48695384618"/>
        <n v="49148.57776153844"/>
        <n v="134563.26976923062"/>
        <n v="151392.23753846157"/>
        <n v="-104527.96380000003"/>
        <n v="6089.403076923161"/>
        <n v="-10151.91323076922"/>
        <n v="-33262.76105384622"/>
        <n v="56975.41938461538"/>
        <n v="253722.0923076924"/>
        <n v="251835.99315384636"/>
        <n v="47567.23607692309"/>
        <n v="147337.6434461535"/>
        <n v="215742.7955923078"/>
        <n v="164486.20069230767"/>
        <n v="265169.81127692293"/>
        <n v="229735.8424615385"/>
        <n v="318951.78952307673"/>
        <n v="241078.38807692286"/>
        <n v="101191.85953846155"/>
        <n v="445128.875769231"/>
        <n v="1515357.6137692314"/>
        <n v="1162421.252923076"/>
        <n v="1457796.202423077"/>
        <n v="197946.1116076922"/>
        <n v="1429387.7478461536"/>
        <n v="1444449.1300769234"/>
        <n v="1341592.9055538466"/>
        <n v="1456159.0273846155"/>
        <n v="48277.6162307692"/>
        <n v="74220.31738461542"/>
        <n v="99560.94701538468"/>
        <n v="125983.68429999985"/>
        <n v="1409413.7756923083"/>
        <n v="101013.87252307683"/>
        <n v="108954.66963076929"/>
        <n v="128838.03961538477"/>
        <n v="47297.274538461585"/>
        <n v="464145.6445384617"/>
        <n v="483807.738215385"/>
        <n v="438466.04358461546"/>
        <n v="661004.5322307688"/>
        <n v="384876.40364615386"/>
        <n v="366483.3773846156"/>
        <n v="427735.67033846164"/>
        <n v="467244.55538461544"/>
        <n v="7440724.261699997"/>
        <n v="6618869.0980461575"/>
        <n v="5944274.587715384"/>
        <n v="6325803.423634615"/>
        <n v="7089757.590676926"/>
        <n v="6881454.580669232"/>
        <n v="7842325.644461539"/>
        <n v="1.0312907717353843E7"/>
        <n v="9178360.746884622"/>
        <n v="8872780.461873077"/>
        <n v="8943057.063292306"/>
        <n v="8880733.342615388"/>
        <n v="9749321.690692306"/>
        <n v="9972357.460115384"/>
        <n v="1.059527284472308E7"/>
        <n v="1192156.176153846"/>
        <n v="700191.255153846"/>
        <n v="1262703.317023077"/>
        <n v="1040314.9042307693"/>
        <n v="1.2277130750192314E7"/>
        <n v="1130792.3580230772"/>
        <n v="983173.7461000001"/>
        <n v="1033536.4506461537"/>
        <n v="596035.0961461542"/>
        <n v="675876.0552230771"/>
        <n v="556354.5026076925"/>
        <n v="433887.52878461545"/>
        <n v="1168507.4035230773"/>
        <n v="561665.6395384618"/>
        <n v="487398.3383076922"/>
        <n v="511764.84295384586"/>
        <n v="757720.5577461538"/>
        <n v="7109.668615384726"/>
        <n v="44097.03146153875"/>
        <n v="192859.49315384636"/>
        <n v="298750.443076923"/>
        <n v="20643.090615384746"/>
        <n v="48615.28330769227"/>
        <n v="172806.27492307685"/>
        <n v="90784.98053846159"/>
        <n v="67032.31861538463"/>
        <n v="136743.63227692316"/>
        <n v="-43839.904369230615"/>
        <n v="-16411.082692307653"/>
        <n v="66781.37496153847"/>
        <n v="-42578.50107692322"/>
        <n v="53576.05299999984"/>
        <n v="356387.5173384617"/>
        <n v="342268.2617692305"/>
        <n v="421521.3681230773"/>
        <n v="335226.4256153847"/>
        <n v="197563.51838461543"/>
        <n v="398236.7594615384"/>
        <n v="367062.7308923076"/>
        <n v="394503.3242615387"/>
        <n v="502601.7438000003"/>
        <n v="5815874.172923079"/>
        <n v="5074332.188538462"/>
        <n v="4643681.650707694"/>
        <n v="4660113.783307694"/>
        <n v="5601210.69846154"/>
        <n v="5016963.170076925"/>
        <n v="5655745.556230769"/>
        <n v="5295864.975153845"/>
        <n v="4698446.617461538"/>
        <n v="4489982.939538462"/>
        <n v="4353766.282076923"/>
        <n v="5156641.311769228"/>
        <n v="5413153.241307693"/>
        <n v="4634192.440538462"/>
        <n v="5336116.145846155"/>
        <n v="4934333.090538461"/>
        <n v="42003.11174615391"/>
        <n v="94964.19129999983"/>
        <n v="-109932.78144615382"/>
        <n v="-9266.628630769206"/>
        <n v="54052.71093846159"/>
        <n v="-31032.15907692304"/>
        <n v="42935.89371538465"/>
        <n v="142400.43803076935"/>
        <n v="28694.196153846162"/>
        <n v="66541.7571538462"/>
        <n v="38072.37063076929"/>
        <n v="155522.68978461553"/>
        <n v="157862.59169230773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C100" firstHeaderRow="0" firstDataRow="2" firstDataCol="0"/>
  <pivotFields>
    <pivotField name="Дата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Территория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Товарооборот, шт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t="default"/>
      </items>
    </pivotField>
    <pivotField name="Товарооборот, руб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Товарооборот в себестоимости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Потери, руб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Количество складов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Количество заказов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t="default"/>
      </items>
    </pivotField>
    <pivotField name="Количество клиентов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t="default"/>
      </items>
    </pivotField>
    <pivotField name="Номер недели" axis="axisRow" compact="0" outline="0" multipleItemSelectionAllowed="1" showAll="0" sortType="ascending">
      <items>
        <item x="4"/>
        <item x="3"/>
        <item x="1"/>
        <item x="2"/>
        <item x="0"/>
        <item x="5"/>
        <item t="default"/>
      </items>
    </pivotField>
    <pivotField name="Товарооборот на склад, руб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</pivotFields>
  <rowFields>
    <field x="9"/>
    <field x="1"/>
  </rowFields>
  <dataFields>
    <dataField name="SUM of Товарооборот на склад, руб" fld="10" baseField="0"/>
  </dataFields>
</pivotTableDefinition>
</file>

<file path=xl/pivotTables/pivotTable2.xml><?xml version="1.0" encoding="utf-8"?>
<pivotTableDefinition xmlns="http://schemas.openxmlformats.org/spreadsheetml/2006/main" name="Pivot Table 1 2" cacheId="1" dataCaption="" compact="0" compactData="0">
  <location ref="J1:Q94" firstHeaderRow="0" firstDataRow="3" firstDataCol="0"/>
  <pivotFields>
    <pivotField name="Дата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Территория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  <autoSortScope>
        <pivotArea>
          <references>
            <reference field="4294967294">
              <x v="1"/>
            </reference>
          </references>
        </pivotArea>
      </autoSortScope>
    </pivotField>
    <pivotField name="Товарооборот, шт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t="default"/>
      </items>
    </pivotField>
    <pivotField name="Товарооборот, руб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Товарооборот в себестоимости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Потери, руб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Количество складов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Количество заказов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t="default"/>
      </items>
    </pivotField>
    <pivotField name="Количество клиентов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t="default"/>
      </items>
    </pivotField>
    <pivotField name="Номер недели" axis="axisRow" compact="0" outline="0" multipleItemSelectionAllowed="1" showAll="0" sortType="ascending" defaultSubtotal="0">
      <items>
        <item x="4"/>
        <item x="3"/>
        <item x="1"/>
        <item x="2"/>
        <item x="0"/>
        <item x="5"/>
      </items>
    </pivotField>
    <pivotField name="Товарооборот на склад, руб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Доля в общем товарообороте за неделю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t="default"/>
      </items>
    </pivotField>
    <pivotField name="Наценка в%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Доходность в %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доходность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</pivotFields>
  <rowFields>
    <field x="9"/>
    <field x="1"/>
  </rowFields>
  <colFields>
    <field x="-2"/>
  </colFields>
  <dataFields>
    <dataField name="SUM of Товарооборот, руб" fld="3" baseField="0"/>
    <dataField name="Доля товарооборота, %" fld="3" showDataAs="percentOfCol" baseField="0" numFmtId="10"/>
    <dataField name="SUM of Товарооборот в себестоимости" fld="4" baseField="0"/>
    <dataField name="Наценка в%" fld="12" baseField="0"/>
    <dataField name="Доходность в %" fld="13" baseField="0"/>
    <dataField name="SUM of доходность" fld="14" baseField="0"/>
  </dataFields>
</pivotTableDefinition>
</file>

<file path=xl/tables/table1.xml><?xml version="1.0" encoding="utf-8"?>
<table xmlns="http://schemas.openxmlformats.org/spreadsheetml/2006/main" headerRowCount="0" ref="B4:G21" displayName="Table_1" 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Лист3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5.43"/>
    <col customWidth="1" min="7" max="7" width="18.0"/>
    <col customWidth="1" min="8" max="8" width="21.43"/>
    <col customWidth="1" min="9" max="9" width="20.0"/>
    <col customWidth="1" min="10" max="10" width="23.14"/>
    <col customWidth="1" min="11" max="11" width="15.71"/>
    <col customWidth="1" min="12" max="12" width="17.29"/>
    <col customWidth="1" min="13" max="14" width="16.86"/>
    <col hidden="1" min="15" max="18" width="14.43"/>
  </cols>
  <sheetData>
    <row r="1">
      <c r="A1" s="1"/>
      <c r="B1" s="2"/>
    </row>
    <row r="2">
      <c r="A2" s="3" t="s">
        <v>0</v>
      </c>
      <c r="B2" s="4">
        <f t="array" ref="B2:G2">TRANSPOSE(R3:R8)</f>
        <v>18</v>
      </c>
      <c r="C2" s="5">
        <v>19.0</v>
      </c>
      <c r="D2" s="5">
        <v>20.0</v>
      </c>
      <c r="E2" s="5">
        <v>21.0</v>
      </c>
      <c r="F2" s="5">
        <v>22.0</v>
      </c>
      <c r="G2" s="6">
        <v>23.0</v>
      </c>
      <c r="H2" s="7" t="s">
        <v>1</v>
      </c>
      <c r="I2" s="8" t="s">
        <v>2</v>
      </c>
      <c r="J2" s="8" t="s">
        <v>3</v>
      </c>
      <c r="K2" s="8" t="s">
        <v>4</v>
      </c>
      <c r="L2" s="8" t="s">
        <v>5</v>
      </c>
      <c r="M2" s="9" t="s">
        <v>6</v>
      </c>
      <c r="N2" s="10"/>
    </row>
    <row r="3">
      <c r="A3" s="11"/>
      <c r="B3" s="12"/>
      <c r="C3" s="13"/>
      <c r="D3" s="13"/>
      <c r="E3" s="13"/>
      <c r="F3" s="13"/>
      <c r="G3" s="14" t="s">
        <v>7</v>
      </c>
      <c r="H3" s="15"/>
      <c r="I3" s="15"/>
      <c r="J3" s="15"/>
      <c r="K3" s="15"/>
      <c r="L3" s="15"/>
      <c r="M3" s="16"/>
      <c r="N3" s="10"/>
      <c r="O3" s="17">
        <v>43982.0</v>
      </c>
      <c r="P3" s="18">
        <f t="shared" ref="P3:P37" si="1">WEEKNUM(O3)</f>
        <v>23</v>
      </c>
      <c r="Q3" s="18">
        <f>IFERROR(__xludf.DUMMYFUNCTION("UNIQUE(P3:P37)"),23.0)</f>
        <v>23</v>
      </c>
      <c r="R3" s="18">
        <v>18.0</v>
      </c>
    </row>
    <row r="4">
      <c r="A4" s="19" t="str">
        <f>IFERROR(__xludf.DUMMYFUNCTION("UNIQUE('Лист1'!B2:B505)"),"Самара")</f>
        <v>Самара</v>
      </c>
      <c r="B4" s="20">
        <f>SUMIFS('Лист1'!$D$2:$D$505,'Лист1'!$B$2:$B$505,A4,'Лист1'!$J$2:$J$505,$B$2)</f>
        <v>0</v>
      </c>
      <c r="C4" s="20">
        <f>SUMIFS('Лист1'!$D$2:$D$505,'Лист1'!$B$2:$B$505,A4,'Лист1'!$J$2:$J$505,$C$2)</f>
        <v>0</v>
      </c>
      <c r="D4" s="20">
        <f>SUMIFS('Лист1'!$D$2:$D$505,'Лист1'!$B$2:$B$505,A4,'Лист1'!$J$2:$J$505,$D$2)</f>
        <v>0</v>
      </c>
      <c r="E4" s="20">
        <f>SUMIFS('Лист1'!$D$2:$D$505,'Лист1'!$B$2:$B$505,A4,'Лист1'!$J$2:$J$505,$E$2)</f>
        <v>0</v>
      </c>
      <c r="F4" s="20">
        <f>SUMIFS('Лист1'!$D$2:$D$505,'Лист1'!$B$2:$B$505,A4,'Лист1'!$J$2:$J$505,$F$2)</f>
        <v>2706253.5</v>
      </c>
      <c r="G4" s="21">
        <f>SUMIFS('Лист1'!$D$2:$D$505,'Лист1'!$B$2:$B$505,A4,'Лист1'!$J$2:$J$505,$G$2)</f>
        <v>636345</v>
      </c>
      <c r="H4" s="20">
        <f t="shared" ref="H4:H21" si="2">SUM(B4:G4)</f>
        <v>3342598.5</v>
      </c>
      <c r="I4" s="22">
        <f t="shared" ref="I4:I21" si="3">H4/$H$22*100</f>
        <v>0.06735905955</v>
      </c>
      <c r="J4" s="22">
        <f>SUMIFS('Лист1'!$E$2:$E$505,'Лист1'!$B$2:$B$505,A4)</f>
        <v>3065993.129</v>
      </c>
      <c r="K4" s="23">
        <f t="shared" ref="K4:K21" si="4">(H4-J4)/J4</f>
        <v>0.09021721816</v>
      </c>
      <c r="L4" s="22">
        <f>SUMIFS('Лист1'!$F$2:$F$505,'Лист1'!$B$2:$B$505,A4)</f>
        <v>511449.2505</v>
      </c>
      <c r="M4" s="24">
        <f t="shared" ref="M4:M21" si="5">(H4-(J4+L4))/H4</f>
        <v>-0.07025787856</v>
      </c>
      <c r="O4" s="17">
        <v>43981.0</v>
      </c>
      <c r="P4" s="18">
        <f t="shared" si="1"/>
        <v>22</v>
      </c>
      <c r="Q4" s="18">
        <f>IFERROR(__xludf.DUMMYFUNCTION("""COMPUTED_VALUE"""),22.0)</f>
        <v>22</v>
      </c>
      <c r="R4" s="18">
        <v>19.0</v>
      </c>
    </row>
    <row r="5">
      <c r="A5" s="19" t="str">
        <f>IFERROR(__xludf.DUMMYFUNCTION("""COMPUTED_VALUE"""),"Кемерово")</f>
        <v>Кемерово</v>
      </c>
      <c r="B5" s="20">
        <f>SUMIFS('Лист1'!$D$2:$D$505,'Лист1'!$B$2:$B$505,A5,'Лист1'!$J$2:$J$505,$B$2)</f>
        <v>16029679.5</v>
      </c>
      <c r="C5" s="20">
        <f>SUMIFS('Лист1'!$D$2:$D$505,'Лист1'!$B$2:$B$505,A5,'Лист1'!$J$2:$J$505,$C$2)</f>
        <v>19479055.5</v>
      </c>
      <c r="D5" s="20">
        <f>SUMIFS('Лист1'!$D$2:$D$505,'Лист1'!$B$2:$B$505,A5,'Лист1'!$J$2:$J$505,$D$2)</f>
        <v>19724733</v>
      </c>
      <c r="E5" s="20">
        <f>SUMIFS('Лист1'!$D$2:$D$505,'Лист1'!$B$2:$B$505,A5,'Лист1'!$J$2:$J$505,$E$2)</f>
        <v>20915751</v>
      </c>
      <c r="F5" s="20">
        <f>SUMIFS('Лист1'!$D$2:$D$505,'Лист1'!$B$2:$B$505,A5,'Лист1'!$J$2:$J$505,$F$2)</f>
        <v>22579281</v>
      </c>
      <c r="G5" s="21">
        <f>SUMIFS('Лист1'!$D$2:$D$505,'Лист1'!$B$2:$B$505,A5,'Лист1'!$J$2:$J$505,$G$2)</f>
        <v>2945035.5</v>
      </c>
      <c r="H5" s="20">
        <f t="shared" si="2"/>
        <v>101673535.5</v>
      </c>
      <c r="I5" s="22">
        <f t="shared" si="3"/>
        <v>2.048895113</v>
      </c>
      <c r="J5" s="22">
        <f>SUMIFS('Лист1'!$E$2:$E$505,'Лист1'!$B$2:$B$505,A5)</f>
        <v>81626883.63</v>
      </c>
      <c r="K5" s="23">
        <f t="shared" si="4"/>
        <v>0.2455888425</v>
      </c>
      <c r="L5" s="22">
        <f>SUMIFS('Лист1'!$F$2:$F$505,'Лист1'!$B$2:$B$505,A5)</f>
        <v>9909799.584</v>
      </c>
      <c r="M5" s="24">
        <f t="shared" si="5"/>
        <v>0.09970000784</v>
      </c>
      <c r="O5" s="17">
        <v>43979.0</v>
      </c>
      <c r="P5" s="18">
        <f t="shared" si="1"/>
        <v>22</v>
      </c>
      <c r="Q5" s="18">
        <f>IFERROR(__xludf.DUMMYFUNCTION("""COMPUTED_VALUE"""),20.0)</f>
        <v>20</v>
      </c>
      <c r="R5" s="18">
        <v>20.0</v>
      </c>
    </row>
    <row r="6">
      <c r="A6" s="19" t="str">
        <f>IFERROR(__xludf.DUMMYFUNCTION("""COMPUTED_VALUE"""),"Екатеринбург")</f>
        <v>Екатеринбург</v>
      </c>
      <c r="B6" s="20">
        <f>SUMIFS('Лист1'!$D$2:$D$505,'Лист1'!$B$2:$B$505,A6,'Лист1'!$J$2:$J$505,$B$2)</f>
        <v>42828757.5</v>
      </c>
      <c r="C6" s="20">
        <f>SUMIFS('Лист1'!$D$2:$D$505,'Лист1'!$B$2:$B$505,A6,'Лист1'!$J$2:$J$505,$C$2)</f>
        <v>46366009.5</v>
      </c>
      <c r="D6" s="20">
        <f>SUMIFS('Лист1'!$D$2:$D$505,'Лист1'!$B$2:$B$505,A6,'Лист1'!$J$2:$J$505,$D$2)</f>
        <v>47079841.5</v>
      </c>
      <c r="E6" s="20">
        <f>SUMIFS('Лист1'!$D$2:$D$505,'Лист1'!$B$2:$B$505,A6,'Лист1'!$J$2:$J$505,$E$2)</f>
        <v>49575288</v>
      </c>
      <c r="F6" s="20">
        <f>SUMIFS('Лист1'!$D$2:$D$505,'Лист1'!$B$2:$B$505,A6,'Лист1'!$J$2:$J$505,$F$2)</f>
        <v>50729185.5</v>
      </c>
      <c r="G6" s="21">
        <f>SUMIFS('Лист1'!$D$2:$D$505,'Лист1'!$B$2:$B$505,A6,'Лист1'!$J$2:$J$505,$G$2)</f>
        <v>6829921.5</v>
      </c>
      <c r="H6" s="20">
        <f t="shared" si="2"/>
        <v>243409003.5</v>
      </c>
      <c r="I6" s="22">
        <f t="shared" si="3"/>
        <v>4.90510648</v>
      </c>
      <c r="J6" s="22">
        <f>SUMIFS('Лист1'!$E$2:$E$505,'Лист1'!$B$2:$B$505,A6)</f>
        <v>187533855.2</v>
      </c>
      <c r="K6" s="23">
        <f t="shared" si="4"/>
        <v>0.2979469931</v>
      </c>
      <c r="L6" s="22">
        <f>SUMIFS('Лист1'!$F$2:$F$505,'Лист1'!$B$2:$B$505,A6)</f>
        <v>6180434.448</v>
      </c>
      <c r="M6" s="24">
        <f t="shared" si="5"/>
        <v>0.2041613626</v>
      </c>
      <c r="O6" s="17">
        <v>43967.0</v>
      </c>
      <c r="P6" s="18">
        <f t="shared" si="1"/>
        <v>20</v>
      </c>
      <c r="Q6" s="18">
        <f>IFERROR(__xludf.DUMMYFUNCTION("""COMPUTED_VALUE"""),21.0)</f>
        <v>21</v>
      </c>
      <c r="R6" s="18">
        <v>21.0</v>
      </c>
    </row>
    <row r="7">
      <c r="A7" s="19" t="str">
        <f>IFERROR(__xludf.DUMMYFUNCTION("""COMPUTED_VALUE"""),"Тольятти")</f>
        <v>Тольятти</v>
      </c>
      <c r="B7" s="20">
        <f>SUMIFS('Лист1'!$D$2:$D$505,'Лист1'!$B$2:$B$505,A7,'Лист1'!$J$2:$J$505,$B$2)</f>
        <v>4531000.5</v>
      </c>
      <c r="C7" s="20">
        <f>SUMIFS('Лист1'!$D$2:$D$505,'Лист1'!$B$2:$B$505,A7,'Лист1'!$J$2:$J$505,$C$2)</f>
        <v>6093688.5</v>
      </c>
      <c r="D7" s="20">
        <f>SUMIFS('Лист1'!$D$2:$D$505,'Лист1'!$B$2:$B$505,A7,'Лист1'!$J$2:$J$505,$D$2)</f>
        <v>6439392</v>
      </c>
      <c r="E7" s="20">
        <f>SUMIFS('Лист1'!$D$2:$D$505,'Лист1'!$B$2:$B$505,A7,'Лист1'!$J$2:$J$505,$E$2)</f>
        <v>7373379</v>
      </c>
      <c r="F7" s="20">
        <f>SUMIFS('Лист1'!$D$2:$D$505,'Лист1'!$B$2:$B$505,A7,'Лист1'!$J$2:$J$505,$F$2)</f>
        <v>7762362</v>
      </c>
      <c r="G7" s="21">
        <f>SUMIFS('Лист1'!$D$2:$D$505,'Лист1'!$B$2:$B$505,A7,'Лист1'!$J$2:$J$505,$G$2)</f>
        <v>1007742</v>
      </c>
      <c r="H7" s="20">
        <f t="shared" si="2"/>
        <v>33207564</v>
      </c>
      <c r="I7" s="22">
        <f t="shared" si="3"/>
        <v>0.6691890399</v>
      </c>
      <c r="J7" s="22">
        <f>SUMIFS('Лист1'!$E$2:$E$505,'Лист1'!$B$2:$B$505,A7)</f>
        <v>29252676.03</v>
      </c>
      <c r="K7" s="23">
        <f t="shared" si="4"/>
        <v>0.135197476</v>
      </c>
      <c r="L7" s="22">
        <f>SUMIFS('Лист1'!$F$2:$F$505,'Лист1'!$B$2:$B$505,A7)</f>
        <v>3059438.391</v>
      </c>
      <c r="M7" s="24">
        <f t="shared" si="5"/>
        <v>0.02696522924</v>
      </c>
      <c r="O7" s="17">
        <v>43970.0</v>
      </c>
      <c r="P7" s="18">
        <f t="shared" si="1"/>
        <v>21</v>
      </c>
      <c r="Q7" s="18">
        <f>IFERROR(__xludf.DUMMYFUNCTION("""COMPUTED_VALUE"""),19.0)</f>
        <v>19</v>
      </c>
      <c r="R7" s="18">
        <v>22.0</v>
      </c>
    </row>
    <row r="8">
      <c r="A8" s="19" t="str">
        <f>IFERROR(__xludf.DUMMYFUNCTION("""COMPUTED_VALUE"""),"Нижний Новгород")</f>
        <v>Нижний Новгород</v>
      </c>
      <c r="B8" s="20">
        <f>SUMIFS('Лист1'!$D$2:$D$505,'Лист1'!$B$2:$B$505,A8,'Лист1'!$J$2:$J$505,$B$2)</f>
        <v>13145965.5</v>
      </c>
      <c r="C8" s="20">
        <f>SUMIFS('Лист1'!$D$2:$D$505,'Лист1'!$B$2:$B$505,A8,'Лист1'!$J$2:$J$505,$C$2)</f>
        <v>17149980</v>
      </c>
      <c r="D8" s="20">
        <f>SUMIFS('Лист1'!$D$2:$D$505,'Лист1'!$B$2:$B$505,A8,'Лист1'!$J$2:$J$505,$D$2)</f>
        <v>19963153.5</v>
      </c>
      <c r="E8" s="20">
        <f>SUMIFS('Лист1'!$D$2:$D$505,'Лист1'!$B$2:$B$505,A8,'Лист1'!$J$2:$J$505,$E$2)</f>
        <v>20713983</v>
      </c>
      <c r="F8" s="20">
        <f>SUMIFS('Лист1'!$D$2:$D$505,'Лист1'!$B$2:$B$505,A8,'Лист1'!$J$2:$J$505,$F$2)</f>
        <v>21605704.5</v>
      </c>
      <c r="G8" s="21">
        <f>SUMIFS('Лист1'!$D$2:$D$505,'Лист1'!$B$2:$B$505,A8,'Лист1'!$J$2:$J$505,$G$2)</f>
        <v>3013512</v>
      </c>
      <c r="H8" s="20">
        <f t="shared" si="2"/>
        <v>95592298.5</v>
      </c>
      <c r="I8" s="22">
        <f t="shared" si="3"/>
        <v>1.926347818</v>
      </c>
      <c r="J8" s="22">
        <f>SUMIFS('Лист1'!$E$2:$E$505,'Лист1'!$B$2:$B$505,A8)</f>
        <v>76754011.38</v>
      </c>
      <c r="K8" s="23">
        <f t="shared" si="4"/>
        <v>0.2454371671</v>
      </c>
      <c r="L8" s="22">
        <f>SUMIFS('Лист1'!$F$2:$F$505,'Лист1'!$B$2:$B$505,A8)</f>
        <v>6173175.178</v>
      </c>
      <c r="M8" s="24">
        <f t="shared" si="5"/>
        <v>0.1324909238</v>
      </c>
      <c r="O8" s="17">
        <v>43968.0</v>
      </c>
      <c r="P8" s="18">
        <f t="shared" si="1"/>
        <v>21</v>
      </c>
      <c r="Q8" s="18">
        <f>IFERROR(__xludf.DUMMYFUNCTION("""COMPUTED_VALUE"""),18.0)</f>
        <v>18</v>
      </c>
      <c r="R8" s="18">
        <v>23.0</v>
      </c>
    </row>
    <row r="9">
      <c r="A9" s="19" t="str">
        <f>IFERROR(__xludf.DUMMYFUNCTION("""COMPUTED_VALUE"""),"Санкт-Петербург Юг")</f>
        <v>Санкт-Петербург Юг</v>
      </c>
      <c r="B9" s="20">
        <f>SUMIFS('Лист1'!$D$2:$D$505,'Лист1'!$B$2:$B$505,A9,'Лист1'!$J$2:$J$505,$B$2)</f>
        <v>176269533</v>
      </c>
      <c r="C9" s="20">
        <f>SUMIFS('Лист1'!$D$2:$D$505,'Лист1'!$B$2:$B$505,A9,'Лист1'!$J$2:$J$505,$C$2)</f>
        <v>208128393.9</v>
      </c>
      <c r="D9" s="20">
        <f>SUMIFS('Лист1'!$D$2:$D$505,'Лист1'!$B$2:$B$505,A9,'Лист1'!$J$2:$J$505,$D$2)</f>
        <v>199569624.2</v>
      </c>
      <c r="E9" s="20">
        <f>SUMIFS('Лист1'!$D$2:$D$505,'Лист1'!$B$2:$B$505,A9,'Лист1'!$J$2:$J$505,$E$2)</f>
        <v>204608809.5</v>
      </c>
      <c r="F9" s="20">
        <f>SUMIFS('Лист1'!$D$2:$D$505,'Лист1'!$B$2:$B$505,A9,'Лист1'!$J$2:$J$505,$F$2)</f>
        <v>219265928.8</v>
      </c>
      <c r="G9" s="21">
        <f>SUMIFS('Лист1'!$D$2:$D$505,'Лист1'!$B$2:$B$505,A9,'Лист1'!$J$2:$J$505,$G$2)</f>
        <v>27770092.5</v>
      </c>
      <c r="H9" s="20">
        <f t="shared" si="2"/>
        <v>1035612382</v>
      </c>
      <c r="I9" s="22">
        <f t="shared" si="3"/>
        <v>20.86935541</v>
      </c>
      <c r="J9" s="22">
        <f>SUMIFS('Лист1'!$E$2:$E$505,'Лист1'!$B$2:$B$505,A9)</f>
        <v>762227039.3</v>
      </c>
      <c r="K9" s="23">
        <f t="shared" si="4"/>
        <v>0.3586665501</v>
      </c>
      <c r="L9" s="22">
        <f>SUMIFS('Лист1'!$F$2:$F$505,'Лист1'!$B$2:$B$505,A9)</f>
        <v>23841249.36</v>
      </c>
      <c r="M9" s="24">
        <f t="shared" si="5"/>
        <v>0.2409628328</v>
      </c>
      <c r="O9" s="17">
        <v>43960.0</v>
      </c>
      <c r="P9" s="18">
        <f t="shared" si="1"/>
        <v>19</v>
      </c>
    </row>
    <row r="10">
      <c r="A10" s="19" t="str">
        <f>IFERROR(__xludf.DUMMYFUNCTION("""COMPUTED_VALUE"""),"Санкт-Петербург Север")</f>
        <v>Санкт-Петербург Север</v>
      </c>
      <c r="B10" s="20">
        <f>SUMIFS('Лист1'!$D$2:$D$505,'Лист1'!$B$2:$B$505,A10,'Лист1'!$J$2:$J$505,$B$2)</f>
        <v>233059077</v>
      </c>
      <c r="C10" s="20">
        <f>SUMIFS('Лист1'!$D$2:$D$505,'Лист1'!$B$2:$B$505,A10,'Лист1'!$J$2:$J$505,$C$2)</f>
        <v>272762503.5</v>
      </c>
      <c r="D10" s="20">
        <f>SUMIFS('Лист1'!$D$2:$D$505,'Лист1'!$B$2:$B$505,A10,'Лист1'!$J$2:$J$505,$D$2)</f>
        <v>269949999</v>
      </c>
      <c r="E10" s="20">
        <f>SUMIFS('Лист1'!$D$2:$D$505,'Лист1'!$B$2:$B$505,A10,'Лист1'!$J$2:$J$505,$E$2)</f>
        <v>275539431.6</v>
      </c>
      <c r="F10" s="20">
        <f>SUMIFS('Лист1'!$D$2:$D$505,'Лист1'!$B$2:$B$505,A10,'Лист1'!$J$2:$J$505,$F$2)</f>
        <v>292155049.5</v>
      </c>
      <c r="G10" s="21">
        <f>SUMIFS('Лист1'!$D$2:$D$505,'Лист1'!$B$2:$B$505,A10,'Лист1'!$J$2:$J$505,$G$2)</f>
        <v>37257840.18</v>
      </c>
      <c r="H10" s="20">
        <f t="shared" si="2"/>
        <v>1380723901</v>
      </c>
      <c r="I10" s="22">
        <f t="shared" si="3"/>
        <v>27.823941</v>
      </c>
      <c r="J10" s="22">
        <f>SUMIFS('Лист1'!$E$2:$E$505,'Лист1'!$B$2:$B$505,A10)</f>
        <v>1009703177</v>
      </c>
      <c r="K10" s="23">
        <f t="shared" si="4"/>
        <v>0.3674552408</v>
      </c>
      <c r="L10" s="22">
        <f>SUMIFS('Лист1'!$F$2:$F$505,'Лист1'!$B$2:$B$505,A10)</f>
        <v>23547947.5</v>
      </c>
      <c r="M10" s="24">
        <f t="shared" si="5"/>
        <v>0.2516598549</v>
      </c>
      <c r="O10" s="17">
        <v>43955.0</v>
      </c>
      <c r="P10" s="18">
        <f t="shared" si="1"/>
        <v>19</v>
      </c>
    </row>
    <row r="11">
      <c r="A11" s="19" t="str">
        <f>IFERROR(__xludf.DUMMYFUNCTION("""COMPUTED_VALUE"""),"Волгоград")</f>
        <v>Волгоград</v>
      </c>
      <c r="B11" s="20">
        <f>SUMIFS('Лист1'!$D$2:$D$505,'Лист1'!$B$2:$B$505,A11,'Лист1'!$J$2:$J$505,$B$2)</f>
        <v>36934095</v>
      </c>
      <c r="C11" s="20">
        <f>SUMIFS('Лист1'!$D$2:$D$505,'Лист1'!$B$2:$B$505,A11,'Лист1'!$J$2:$J$505,$C$2)</f>
        <v>43307155.5</v>
      </c>
      <c r="D11" s="20">
        <f>SUMIFS('Лист1'!$D$2:$D$505,'Лист1'!$B$2:$B$505,A11,'Лист1'!$J$2:$J$505,$D$2)</f>
        <v>41300679</v>
      </c>
      <c r="E11" s="20">
        <f>SUMIFS('Лист1'!$D$2:$D$505,'Лист1'!$B$2:$B$505,A11,'Лист1'!$J$2:$J$505,$E$2)</f>
        <v>44172813</v>
      </c>
      <c r="F11" s="20">
        <f>SUMIFS('Лист1'!$D$2:$D$505,'Лист1'!$B$2:$B$505,A11,'Лист1'!$J$2:$J$505,$F$2)</f>
        <v>46485094.5</v>
      </c>
      <c r="G11" s="21">
        <f>SUMIFS('Лист1'!$D$2:$D$505,'Лист1'!$B$2:$B$505,A11,'Лист1'!$J$2:$J$505,$G$2)</f>
        <v>5800290</v>
      </c>
      <c r="H11" s="20">
        <f t="shared" si="2"/>
        <v>218000127</v>
      </c>
      <c r="I11" s="22">
        <f t="shared" si="3"/>
        <v>4.393074291</v>
      </c>
      <c r="J11" s="22">
        <f>SUMIFS('Лист1'!$E$2:$E$505,'Лист1'!$B$2:$B$505,A11)</f>
        <v>171613702.3</v>
      </c>
      <c r="K11" s="23">
        <f t="shared" si="4"/>
        <v>0.2702955772</v>
      </c>
      <c r="L11" s="22">
        <f>SUMIFS('Лист1'!$F$2:$F$505,'Лист1'!$B$2:$B$505,A11)</f>
        <v>6365491.788</v>
      </c>
      <c r="M11" s="24">
        <f t="shared" si="5"/>
        <v>0.1835821542</v>
      </c>
      <c r="O11" s="17">
        <v>43950.0</v>
      </c>
      <c r="P11" s="18">
        <f t="shared" si="1"/>
        <v>18</v>
      </c>
    </row>
    <row r="12">
      <c r="A12" s="19" t="str">
        <f>IFERROR(__xludf.DUMMYFUNCTION("""COMPUTED_VALUE"""),"Казань")</f>
        <v>Казань</v>
      </c>
      <c r="B12" s="20">
        <f>SUMIFS('Лист1'!$D$2:$D$505,'Лист1'!$B$2:$B$505,A12,'Лист1'!$J$2:$J$505,$B$2)</f>
        <v>17828215.5</v>
      </c>
      <c r="C12" s="20">
        <f>SUMIFS('Лист1'!$D$2:$D$505,'Лист1'!$B$2:$B$505,A12,'Лист1'!$J$2:$J$505,$C$2)</f>
        <v>20974521</v>
      </c>
      <c r="D12" s="20">
        <f>SUMIFS('Лист1'!$D$2:$D$505,'Лист1'!$B$2:$B$505,A12,'Лист1'!$J$2:$J$505,$D$2)</f>
        <v>23603355</v>
      </c>
      <c r="E12" s="20">
        <f>SUMIFS('Лист1'!$D$2:$D$505,'Лист1'!$B$2:$B$505,A12,'Лист1'!$J$2:$J$505,$E$2)</f>
        <v>26815804.5</v>
      </c>
      <c r="F12" s="20">
        <f>SUMIFS('Лист1'!$D$2:$D$505,'Лист1'!$B$2:$B$505,A12,'Лист1'!$J$2:$J$505,$F$2)</f>
        <v>27495690</v>
      </c>
      <c r="G12" s="21">
        <f>SUMIFS('Лист1'!$D$2:$D$505,'Лист1'!$B$2:$B$505,A12,'Лист1'!$J$2:$J$505,$G$2)</f>
        <v>3865251</v>
      </c>
      <c r="H12" s="20">
        <f t="shared" si="2"/>
        <v>120582837</v>
      </c>
      <c r="I12" s="22">
        <f t="shared" si="3"/>
        <v>2.429949782</v>
      </c>
      <c r="J12" s="22">
        <f>SUMIFS('Лист1'!$E$2:$E$505,'Лист1'!$B$2:$B$505,A12)</f>
        <v>94617134.6</v>
      </c>
      <c r="K12" s="23">
        <f t="shared" si="4"/>
        <v>0.2744291772</v>
      </c>
      <c r="L12" s="22">
        <f>SUMIFS('Лист1'!$F$2:$F$505,'Лист1'!$B$2:$B$505,A12)</f>
        <v>6752468.679</v>
      </c>
      <c r="M12" s="24">
        <f t="shared" si="5"/>
        <v>0.1593363882</v>
      </c>
      <c r="O12" s="17">
        <v>43953.0</v>
      </c>
      <c r="P12" s="18">
        <f t="shared" si="1"/>
        <v>18</v>
      </c>
    </row>
    <row r="13">
      <c r="A13" s="19" t="str">
        <f>IFERROR(__xludf.DUMMYFUNCTION("""COMPUTED_VALUE"""),"Пермь")</f>
        <v>Пермь</v>
      </c>
      <c r="B13" s="20">
        <f>SUMIFS('Лист1'!$D$2:$D$505,'Лист1'!$B$2:$B$505,A13,'Лист1'!$J$2:$J$505,$B$2)</f>
        <v>6961020</v>
      </c>
      <c r="C13" s="20">
        <f>SUMIFS('Лист1'!$D$2:$D$505,'Лист1'!$B$2:$B$505,A13,'Лист1'!$J$2:$J$505,$C$2)</f>
        <v>8778597</v>
      </c>
      <c r="D13" s="20">
        <f>SUMIFS('Лист1'!$D$2:$D$505,'Лист1'!$B$2:$B$505,A13,'Лист1'!$J$2:$J$505,$D$2)</f>
        <v>9036316.5</v>
      </c>
      <c r="E13" s="20">
        <f>SUMIFS('Лист1'!$D$2:$D$505,'Лист1'!$B$2:$B$505,A13,'Лист1'!$J$2:$J$505,$E$2)</f>
        <v>10598445</v>
      </c>
      <c r="F13" s="20">
        <f>SUMIFS('Лист1'!$D$2:$D$505,'Лист1'!$B$2:$B$505,A13,'Лист1'!$J$2:$J$505,$F$2)</f>
        <v>11902053</v>
      </c>
      <c r="G13" s="21">
        <f>SUMIFS('Лист1'!$D$2:$D$505,'Лист1'!$B$2:$B$505,A13,'Лист1'!$J$2:$J$505,$G$2)</f>
        <v>1526608.5</v>
      </c>
      <c r="H13" s="20">
        <f t="shared" si="2"/>
        <v>48803040</v>
      </c>
      <c r="I13" s="22">
        <f t="shared" si="3"/>
        <v>0.9834644746</v>
      </c>
      <c r="J13" s="22">
        <f>SUMIFS('Лист1'!$E$2:$E$505,'Лист1'!$B$2:$B$505,A13)</f>
        <v>39400800.92</v>
      </c>
      <c r="K13" s="23">
        <f t="shared" si="4"/>
        <v>0.2386306587</v>
      </c>
      <c r="L13" s="22">
        <f>SUMIFS('Лист1'!$F$2:$F$505,'Лист1'!$B$2:$B$505,A13)</f>
        <v>8063177.953</v>
      </c>
      <c r="M13" s="24">
        <f t="shared" si="5"/>
        <v>0.02743806785</v>
      </c>
      <c r="O13" s="17">
        <v>43977.0</v>
      </c>
      <c r="P13" s="18">
        <f t="shared" si="1"/>
        <v>22</v>
      </c>
    </row>
    <row r="14">
      <c r="A14" s="19" t="str">
        <f>IFERROR(__xludf.DUMMYFUNCTION("""COMPUTED_VALUE"""),"Ростов-на-Дону")</f>
        <v>Ростов-на-Дону</v>
      </c>
      <c r="B14" s="20">
        <f>SUMIFS('Лист1'!$D$2:$D$505,'Лист1'!$B$2:$B$505,A14,'Лист1'!$J$2:$J$505,$B$2)</f>
        <v>2008809</v>
      </c>
      <c r="C14" s="20">
        <f>SUMIFS('Лист1'!$D$2:$D$505,'Лист1'!$B$2:$B$505,A14,'Лист1'!$J$2:$J$505,$C$2)</f>
        <v>5892277.5</v>
      </c>
      <c r="D14" s="20">
        <f>SUMIFS('Лист1'!$D$2:$D$505,'Лист1'!$B$2:$B$505,A14,'Лист1'!$J$2:$J$505,$D$2)</f>
        <v>7382458.5</v>
      </c>
      <c r="E14" s="20">
        <f>SUMIFS('Лист1'!$D$2:$D$505,'Лист1'!$B$2:$B$505,A14,'Лист1'!$J$2:$J$505,$E$2)</f>
        <v>8638525.5</v>
      </c>
      <c r="F14" s="20">
        <f>SUMIFS('Лист1'!$D$2:$D$505,'Лист1'!$B$2:$B$505,A14,'Лист1'!$J$2:$J$505,$F$2)</f>
        <v>9328845</v>
      </c>
      <c r="G14" s="21">
        <f>SUMIFS('Лист1'!$D$2:$D$505,'Лист1'!$B$2:$B$505,A14,'Лист1'!$J$2:$J$505,$G$2)</f>
        <v>1565632.5</v>
      </c>
      <c r="H14" s="20">
        <f t="shared" si="2"/>
        <v>34816548</v>
      </c>
      <c r="I14" s="22">
        <f t="shared" si="3"/>
        <v>0.7016128111</v>
      </c>
      <c r="J14" s="22">
        <f>SUMIFS('Лист1'!$E$2:$E$505,'Лист1'!$B$2:$B$505,A14)</f>
        <v>28773952.87</v>
      </c>
      <c r="K14" s="23">
        <f t="shared" si="4"/>
        <v>0.2100022599</v>
      </c>
      <c r="L14" s="22">
        <f>SUMIFS('Лист1'!$F$2:$F$505,'Лист1'!$B$2:$B$505,A14)</f>
        <v>5559672.97</v>
      </c>
      <c r="M14" s="24">
        <f t="shared" si="5"/>
        <v>0.01387047789</v>
      </c>
      <c r="O14" s="17">
        <v>43952.0</v>
      </c>
      <c r="P14" s="18">
        <f t="shared" si="1"/>
        <v>18</v>
      </c>
    </row>
    <row r="15">
      <c r="A15" s="19" t="str">
        <f>IFERROR(__xludf.DUMMYFUNCTION("""COMPUTED_VALUE"""),"Краснодар")</f>
        <v>Краснодар</v>
      </c>
      <c r="B15" s="20">
        <f>SUMIFS('Лист1'!$D$2:$D$505,'Лист1'!$B$2:$B$505,A15,'Лист1'!$J$2:$J$505,$B$2)</f>
        <v>13955985</v>
      </c>
      <c r="C15" s="20">
        <f>SUMIFS('Лист1'!$D$2:$D$505,'Лист1'!$B$2:$B$505,A15,'Лист1'!$J$2:$J$505,$C$2)</f>
        <v>16391856</v>
      </c>
      <c r="D15" s="20">
        <f>SUMIFS('Лист1'!$D$2:$D$505,'Лист1'!$B$2:$B$505,A15,'Лист1'!$J$2:$J$505,$D$2)</f>
        <v>16732521</v>
      </c>
      <c r="E15" s="20">
        <f>SUMIFS('Лист1'!$D$2:$D$505,'Лист1'!$B$2:$B$505,A15,'Лист1'!$J$2:$J$505,$E$2)</f>
        <v>17647479</v>
      </c>
      <c r="F15" s="20">
        <f>SUMIFS('Лист1'!$D$2:$D$505,'Лист1'!$B$2:$B$505,A15,'Лист1'!$J$2:$J$505,$F$2)</f>
        <v>18595773</v>
      </c>
      <c r="G15" s="21">
        <f>SUMIFS('Лист1'!$D$2:$D$505,'Лист1'!$B$2:$B$505,A15,'Лист1'!$J$2:$J$505,$G$2)</f>
        <v>2538967.5</v>
      </c>
      <c r="H15" s="20">
        <f t="shared" si="2"/>
        <v>85862581.5</v>
      </c>
      <c r="I15" s="22">
        <f t="shared" si="3"/>
        <v>1.730277429</v>
      </c>
      <c r="J15" s="22">
        <f>SUMIFS('Лист1'!$E$2:$E$505,'Лист1'!$B$2:$B$505,A15)</f>
        <v>68357100.84</v>
      </c>
      <c r="K15" s="23">
        <f t="shared" si="4"/>
        <v>0.2560886936</v>
      </c>
      <c r="L15" s="22">
        <f>SUMIFS('Лист1'!$F$2:$F$505,'Лист1'!$B$2:$B$505,A15)</f>
        <v>3791827.965</v>
      </c>
      <c r="M15" s="24">
        <f t="shared" si="5"/>
        <v>0.1597162868</v>
      </c>
      <c r="O15" s="17">
        <v>43963.0</v>
      </c>
      <c r="P15" s="18">
        <f t="shared" si="1"/>
        <v>20</v>
      </c>
    </row>
    <row r="16">
      <c r="A16" s="19" t="str">
        <f>IFERROR(__xludf.DUMMYFUNCTION("""COMPUTED_VALUE"""),"Москва Запад")</f>
        <v>Москва Запад</v>
      </c>
      <c r="B16" s="20">
        <f>SUMIFS('Лист1'!$D$2:$D$505,'Лист1'!$B$2:$B$505,A16,'Лист1'!$J$2:$J$505,$B$2)</f>
        <v>136791225</v>
      </c>
      <c r="C16" s="20">
        <f>SUMIFS('Лист1'!$D$2:$D$505,'Лист1'!$B$2:$B$505,A16,'Лист1'!$J$2:$J$505,$C$2)</f>
        <v>159695760</v>
      </c>
      <c r="D16" s="20">
        <f>SUMIFS('Лист1'!$D$2:$D$505,'Лист1'!$B$2:$B$505,A16,'Лист1'!$J$2:$J$505,$D$2)</f>
        <v>142825023</v>
      </c>
      <c r="E16" s="20">
        <f>SUMIFS('Лист1'!$D$2:$D$505,'Лист1'!$B$2:$B$505,A16,'Лист1'!$J$2:$J$505,$E$2)</f>
        <v>157512358.5</v>
      </c>
      <c r="F16" s="20">
        <f>SUMIFS('Лист1'!$D$2:$D$505,'Лист1'!$B$2:$B$505,A16,'Лист1'!$J$2:$J$505,$F$2)</f>
        <v>157857214.5</v>
      </c>
      <c r="G16" s="21">
        <f>SUMIFS('Лист1'!$D$2:$D$505,'Лист1'!$B$2:$B$505,A16,'Лист1'!$J$2:$J$505,$G$2)</f>
        <v>19465372.5</v>
      </c>
      <c r="H16" s="20">
        <f t="shared" si="2"/>
        <v>774146953.5</v>
      </c>
      <c r="I16" s="22">
        <f t="shared" si="3"/>
        <v>15.60038118</v>
      </c>
      <c r="J16" s="22">
        <f>SUMIFS('Лист1'!$E$2:$E$505,'Лист1'!$B$2:$B$505,A16)</f>
        <v>568254023</v>
      </c>
      <c r="K16" s="23">
        <f t="shared" si="4"/>
        <v>0.3623255132</v>
      </c>
      <c r="L16" s="22">
        <f>SUMIFS('Лист1'!$F$2:$F$505,'Лист1'!$B$2:$B$505,A16)</f>
        <v>11378517.29</v>
      </c>
      <c r="M16" s="24">
        <f t="shared" si="5"/>
        <v>0.251262906</v>
      </c>
      <c r="O16" s="17">
        <v>43972.0</v>
      </c>
      <c r="P16" s="18">
        <f t="shared" si="1"/>
        <v>21</v>
      </c>
    </row>
    <row r="17">
      <c r="A17" s="19" t="str">
        <f>IFERROR(__xludf.DUMMYFUNCTION("""COMPUTED_VALUE"""),"Москва Восток")</f>
        <v>Москва Восток</v>
      </c>
      <c r="B17" s="20">
        <f>SUMIFS('Лист1'!$D$2:$D$505,'Лист1'!$B$2:$B$505,A17,'Лист1'!$J$2:$J$505,$B$2)</f>
        <v>130713645</v>
      </c>
      <c r="C17" s="20">
        <f>SUMIFS('Лист1'!$D$2:$D$505,'Лист1'!$B$2:$B$505,A17,'Лист1'!$J$2:$J$505,$C$2)</f>
        <v>151642039.5</v>
      </c>
      <c r="D17" s="20">
        <f>SUMIFS('Лист1'!$D$2:$D$505,'Лист1'!$B$2:$B$505,A17,'Лист1'!$J$2:$J$505,$D$2)</f>
        <v>135813990</v>
      </c>
      <c r="E17" s="20">
        <f>SUMIFS('Лист1'!$D$2:$D$505,'Лист1'!$B$2:$B$505,A17,'Лист1'!$J$2:$J$505,$E$2)</f>
        <v>149589546</v>
      </c>
      <c r="F17" s="20">
        <f>SUMIFS('Лист1'!$D$2:$D$505,'Лист1'!$B$2:$B$505,A17,'Лист1'!$J$2:$J$505,$F$2)</f>
        <v>151451013</v>
      </c>
      <c r="G17" s="21">
        <f>SUMIFS('Лист1'!$D$2:$D$505,'Лист1'!$B$2:$B$505,A17,'Лист1'!$J$2:$J$505,$G$2)</f>
        <v>18914194.5</v>
      </c>
      <c r="H17" s="20">
        <f t="shared" si="2"/>
        <v>738124428</v>
      </c>
      <c r="I17" s="22">
        <f t="shared" si="3"/>
        <v>14.87446587</v>
      </c>
      <c r="J17" s="22">
        <f>SUMIFS('Лист1'!$E$2:$E$505,'Лист1'!$B$2:$B$505,A17)</f>
        <v>542917418.4</v>
      </c>
      <c r="K17" s="23">
        <f t="shared" si="4"/>
        <v>0.3595519374</v>
      </c>
      <c r="L17" s="22">
        <f>SUMIFS('Лист1'!$F$2:$F$505,'Лист1'!$B$2:$B$505,A17)</f>
        <v>11473733.12</v>
      </c>
      <c r="M17" s="24">
        <f t="shared" si="5"/>
        <v>0.2489191111</v>
      </c>
      <c r="O17" s="17">
        <v>43971.0</v>
      </c>
      <c r="P17" s="18">
        <f t="shared" si="1"/>
        <v>21</v>
      </c>
    </row>
    <row r="18">
      <c r="A18" s="19" t="str">
        <f>IFERROR(__xludf.DUMMYFUNCTION("""COMPUTED_VALUE"""),"Новосибирск")</f>
        <v>Новосибирск</v>
      </c>
      <c r="B18" s="20">
        <f>SUMIFS('Лист1'!$D$2:$D$505,'Лист1'!$B$2:$B$505,A18,'Лист1'!$J$2:$J$505,$B$2)</f>
        <v>5746024.5</v>
      </c>
      <c r="C18" s="20">
        <f>SUMIFS('Лист1'!$D$2:$D$505,'Лист1'!$B$2:$B$505,A18,'Лист1'!$J$2:$J$505,$C$2)</f>
        <v>7253572.5</v>
      </c>
      <c r="D18" s="20">
        <f>SUMIFS('Лист1'!$D$2:$D$505,'Лист1'!$B$2:$B$505,A18,'Лист1'!$J$2:$J$505,$D$2)</f>
        <v>7841920.5</v>
      </c>
      <c r="E18" s="20">
        <f>SUMIFS('Лист1'!$D$2:$D$505,'Лист1'!$B$2:$B$505,A18,'Лист1'!$J$2:$J$505,$E$2)</f>
        <v>8990269.5</v>
      </c>
      <c r="F18" s="20">
        <f>SUMIFS('Лист1'!$D$2:$D$505,'Лист1'!$B$2:$B$505,A18,'Лист1'!$J$2:$J$505,$F$2)</f>
        <v>9909624</v>
      </c>
      <c r="G18" s="21">
        <f>SUMIFS('Лист1'!$D$2:$D$505,'Лист1'!$B$2:$B$505,A18,'Лист1'!$J$2:$J$505,$G$2)</f>
        <v>1293219</v>
      </c>
      <c r="H18" s="20">
        <f t="shared" si="2"/>
        <v>41034630</v>
      </c>
      <c r="I18" s="22">
        <f t="shared" si="3"/>
        <v>0.8269177664</v>
      </c>
      <c r="J18" s="22">
        <f>SUMIFS('Лист1'!$E$2:$E$505,'Лист1'!$B$2:$B$505,A18)</f>
        <v>34112368.98</v>
      </c>
      <c r="K18" s="23">
        <f t="shared" si="4"/>
        <v>0.2029252505</v>
      </c>
      <c r="L18" s="22">
        <f>SUMIFS('Лист1'!$F$2:$F$505,'Лист1'!$B$2:$B$505,A18)</f>
        <v>4731773.365</v>
      </c>
      <c r="M18" s="24">
        <f t="shared" si="5"/>
        <v>0.05338144039</v>
      </c>
      <c r="O18" s="17">
        <v>43956.0</v>
      </c>
      <c r="P18" s="18">
        <f t="shared" si="1"/>
        <v>19</v>
      </c>
    </row>
    <row r="19">
      <c r="A19" s="19" t="str">
        <f>IFERROR(__xludf.DUMMYFUNCTION("""COMPUTED_VALUE"""),"Тюмень")</f>
        <v>Тюмень</v>
      </c>
      <c r="B19" s="20">
        <f>SUMIFS('Лист1'!$D$2:$D$505,'Лист1'!$B$2:$B$505,A19,'Лист1'!$J$2:$J$505,$B$2)</f>
        <v>0</v>
      </c>
      <c r="C19" s="20">
        <f>SUMIFS('Лист1'!$D$2:$D$505,'Лист1'!$B$2:$B$505,A19,'Лист1'!$J$2:$J$505,$C$2)</f>
        <v>0</v>
      </c>
      <c r="D19" s="20">
        <f>SUMIFS('Лист1'!$D$2:$D$505,'Лист1'!$B$2:$B$505,A19,'Лист1'!$J$2:$J$505,$D$2)</f>
        <v>0</v>
      </c>
      <c r="E19" s="20">
        <f>SUMIFS('Лист1'!$D$2:$D$505,'Лист1'!$B$2:$B$505,A19,'Лист1'!$J$2:$J$505,$E$2)</f>
        <v>0</v>
      </c>
      <c r="F19" s="20">
        <f>SUMIFS('Лист1'!$D$2:$D$505,'Лист1'!$B$2:$B$505,A19,'Лист1'!$J$2:$J$505,$F$2)</f>
        <v>4861708.5</v>
      </c>
      <c r="G19" s="21">
        <f>SUMIFS('Лист1'!$D$2:$D$505,'Лист1'!$B$2:$B$505,A19,'Лист1'!$J$2:$J$505,$G$2)</f>
        <v>802447.5</v>
      </c>
      <c r="H19" s="20">
        <f t="shared" si="2"/>
        <v>5664156</v>
      </c>
      <c r="I19" s="22">
        <f t="shared" si="3"/>
        <v>0.1141424019</v>
      </c>
      <c r="J19" s="22">
        <f>SUMIFS('Лист1'!$E$2:$E$505,'Лист1'!$B$2:$B$505,A19)</f>
        <v>4893466.796</v>
      </c>
      <c r="K19" s="23">
        <f t="shared" si="4"/>
        <v>0.1574934982</v>
      </c>
      <c r="L19" s="22">
        <f>SUMIFS('Лист1'!$F$2:$F$505,'Лист1'!$B$2:$B$505,A19)</f>
        <v>419554.3186</v>
      </c>
      <c r="M19" s="24">
        <f t="shared" si="5"/>
        <v>0.06199244607</v>
      </c>
      <c r="O19" s="17">
        <v>43949.0</v>
      </c>
      <c r="P19" s="18">
        <f t="shared" si="1"/>
        <v>18</v>
      </c>
    </row>
    <row r="20">
      <c r="A20" s="19" t="str">
        <f>IFERROR(__xludf.DUMMYFUNCTION("""COMPUTED_VALUE"""),"Томск")</f>
        <v>Томск</v>
      </c>
      <c r="B20" s="20">
        <f>SUMIFS('Лист1'!$D$2:$D$505,'Лист1'!$B$2:$B$505,A20,'Лист1'!$J$2:$J$505,$B$2)</f>
        <v>0</v>
      </c>
      <c r="C20" s="20">
        <f>SUMIFS('Лист1'!$D$2:$D$505,'Лист1'!$B$2:$B$505,A20,'Лист1'!$J$2:$J$505,$C$2)</f>
        <v>0</v>
      </c>
      <c r="D20" s="20">
        <f>SUMIFS('Лист1'!$D$2:$D$505,'Лист1'!$B$2:$B$505,A20,'Лист1'!$J$2:$J$505,$D$2)</f>
        <v>0</v>
      </c>
      <c r="E20" s="20">
        <f>SUMIFS('Лист1'!$D$2:$D$505,'Лист1'!$B$2:$B$505,A20,'Лист1'!$J$2:$J$505,$E$2)</f>
        <v>0</v>
      </c>
      <c r="F20" s="20">
        <f>SUMIFS('Лист1'!$D$2:$D$505,'Лист1'!$B$2:$B$505,A20,'Лист1'!$J$2:$J$505,$F$2)</f>
        <v>493893</v>
      </c>
      <c r="G20" s="21">
        <f>SUMIFS('Лист1'!$D$2:$D$505,'Лист1'!$B$2:$B$505,A20,'Лист1'!$J$2:$J$505,$G$2)</f>
        <v>389013</v>
      </c>
      <c r="H20" s="20">
        <f t="shared" si="2"/>
        <v>882906</v>
      </c>
      <c r="I20" s="22">
        <f t="shared" si="3"/>
        <v>0.01779206142</v>
      </c>
      <c r="J20" s="22">
        <f>SUMIFS('Лист1'!$E$2:$E$505,'Лист1'!$B$2:$B$505,A20)</f>
        <v>817115.693</v>
      </c>
      <c r="K20" s="23">
        <f t="shared" si="4"/>
        <v>0.08051529002</v>
      </c>
      <c r="L20" s="22">
        <f>SUMIFS('Лист1'!$F$2:$F$505,'Лист1'!$B$2:$B$505,A20)</f>
        <v>169633.6854</v>
      </c>
      <c r="M20" s="24">
        <f t="shared" si="5"/>
        <v>-0.1176154408</v>
      </c>
      <c r="O20" s="17">
        <v>43964.0</v>
      </c>
      <c r="P20" s="18">
        <f t="shared" si="1"/>
        <v>20</v>
      </c>
    </row>
    <row r="21">
      <c r="A21" s="19" t="str">
        <f>IFERROR(__xludf.DUMMYFUNCTION("""COMPUTED_VALUE"""),"Уфа")</f>
        <v>Уфа</v>
      </c>
      <c r="B21" s="20">
        <f>SUMIFS('Лист1'!$D$2:$D$505,'Лист1'!$B$2:$B$505,A21,'Лист1'!$J$2:$J$505,$B$2)</f>
        <v>0</v>
      </c>
      <c r="C21" s="20">
        <f>SUMIFS('Лист1'!$D$2:$D$505,'Лист1'!$B$2:$B$505,A21,'Лист1'!$J$2:$J$505,$C$2)</f>
        <v>0</v>
      </c>
      <c r="D21" s="20">
        <f>SUMIFS('Лист1'!$D$2:$D$505,'Лист1'!$B$2:$B$505,A21,'Лист1'!$J$2:$J$505,$D$2)</f>
        <v>0</v>
      </c>
      <c r="E21" s="20">
        <f>SUMIFS('Лист1'!$D$2:$D$505,'Лист1'!$B$2:$B$505,A21,'Лист1'!$J$2:$J$505,$E$2)</f>
        <v>0</v>
      </c>
      <c r="F21" s="20">
        <f>SUMIFS('Лист1'!$D$2:$D$505,'Лист1'!$B$2:$B$505,A21,'Лист1'!$J$2:$J$505,$F$2)</f>
        <v>468835.5</v>
      </c>
      <c r="G21" s="21">
        <f>SUMIFS('Лист1'!$D$2:$D$505,'Лист1'!$B$2:$B$505,A21,'Лист1'!$J$2:$J$505,$G$2)</f>
        <v>410892</v>
      </c>
      <c r="H21" s="20">
        <f t="shared" si="2"/>
        <v>879727.5</v>
      </c>
      <c r="I21" s="22">
        <f t="shared" si="3"/>
        <v>0.01772800923</v>
      </c>
      <c r="J21" s="22">
        <f>SUMIFS('Лист1'!$E$2:$E$505,'Лист1'!$B$2:$B$505,A21)</f>
        <v>758654.937</v>
      </c>
      <c r="K21" s="23">
        <f t="shared" si="4"/>
        <v>0.1595884467</v>
      </c>
      <c r="L21" s="22">
        <f>SUMIFS('Лист1'!$F$2:$F$505,'Лист1'!$B$2:$B$505,A21)</f>
        <v>44811.13077</v>
      </c>
      <c r="M21" s="24">
        <f t="shared" si="5"/>
        <v>0.08668756204</v>
      </c>
      <c r="O21" s="17">
        <v>43954.0</v>
      </c>
      <c r="P21" s="18">
        <f t="shared" si="1"/>
        <v>19</v>
      </c>
    </row>
    <row r="22">
      <c r="A22" s="25" t="s">
        <v>8</v>
      </c>
      <c r="B22" s="26">
        <f t="shared" ref="B22:H22" si="6">SUM(B3:B21)</f>
        <v>836803032</v>
      </c>
      <c r="C22" s="26">
        <f t="shared" si="6"/>
        <v>983915409.9</v>
      </c>
      <c r="D22" s="26">
        <f t="shared" si="6"/>
        <v>947263006.7</v>
      </c>
      <c r="E22" s="26">
        <f t="shared" si="6"/>
        <v>1002691883</v>
      </c>
      <c r="F22" s="26">
        <f t="shared" si="6"/>
        <v>1055653509</v>
      </c>
      <c r="G22" s="27">
        <f t="shared" si="6"/>
        <v>136032376.7</v>
      </c>
      <c r="H22" s="26">
        <f t="shared" si="6"/>
        <v>4962359217</v>
      </c>
      <c r="I22" s="28"/>
      <c r="J22" s="29">
        <f>SUM(J4:J21)</f>
        <v>3704679375</v>
      </c>
      <c r="K22" s="30"/>
      <c r="L22" s="29">
        <f>SUM(L4:L21)</f>
        <v>131974156</v>
      </c>
      <c r="M22" s="31"/>
      <c r="O22" s="17">
        <v>43957.0</v>
      </c>
      <c r="P22" s="18">
        <f t="shared" si="1"/>
        <v>19</v>
      </c>
    </row>
    <row r="23">
      <c r="B23" s="2"/>
      <c r="O23" s="17">
        <v>43974.0</v>
      </c>
      <c r="P23" s="18">
        <f t="shared" si="1"/>
        <v>21</v>
      </c>
    </row>
    <row r="24">
      <c r="B24" s="2"/>
      <c r="O24" s="17">
        <v>43976.0</v>
      </c>
      <c r="P24" s="18">
        <f t="shared" si="1"/>
        <v>22</v>
      </c>
    </row>
    <row r="25">
      <c r="B25" s="2"/>
      <c r="O25" s="17">
        <v>43951.0</v>
      </c>
      <c r="P25" s="18">
        <f t="shared" si="1"/>
        <v>18</v>
      </c>
    </row>
    <row r="26">
      <c r="B26" s="2"/>
      <c r="O26" s="17">
        <v>43961.0</v>
      </c>
      <c r="P26" s="18">
        <f t="shared" si="1"/>
        <v>20</v>
      </c>
    </row>
    <row r="27">
      <c r="B27" s="2"/>
      <c r="O27" s="17">
        <v>43959.0</v>
      </c>
      <c r="P27" s="18">
        <f t="shared" si="1"/>
        <v>19</v>
      </c>
    </row>
    <row r="28">
      <c r="B28" s="2"/>
      <c r="O28" s="17">
        <v>43958.0</v>
      </c>
      <c r="P28" s="18">
        <f t="shared" si="1"/>
        <v>19</v>
      </c>
    </row>
    <row r="29">
      <c r="B29" s="2"/>
      <c r="O29" s="17">
        <v>43975.0</v>
      </c>
      <c r="P29" s="18">
        <f t="shared" si="1"/>
        <v>22</v>
      </c>
    </row>
    <row r="30">
      <c r="B30" s="2"/>
      <c r="O30" s="17">
        <v>43983.0</v>
      </c>
      <c r="P30" s="18">
        <f t="shared" si="1"/>
        <v>23</v>
      </c>
    </row>
    <row r="31">
      <c r="B31" s="2"/>
      <c r="O31" s="17">
        <v>43980.0</v>
      </c>
      <c r="P31" s="18">
        <f t="shared" si="1"/>
        <v>22</v>
      </c>
    </row>
    <row r="32">
      <c r="B32" s="2"/>
      <c r="O32" s="17">
        <v>43978.0</v>
      </c>
      <c r="P32" s="18">
        <f t="shared" si="1"/>
        <v>22</v>
      </c>
    </row>
    <row r="33">
      <c r="B33" s="2"/>
      <c r="O33" s="17">
        <v>43973.0</v>
      </c>
      <c r="P33" s="18">
        <f t="shared" si="1"/>
        <v>21</v>
      </c>
    </row>
    <row r="34">
      <c r="B34" s="2"/>
      <c r="O34" s="17">
        <v>43962.0</v>
      </c>
      <c r="P34" s="18">
        <f t="shared" si="1"/>
        <v>20</v>
      </c>
    </row>
    <row r="35">
      <c r="B35" s="2"/>
      <c r="O35" s="17">
        <v>43969.0</v>
      </c>
      <c r="P35" s="18">
        <f t="shared" si="1"/>
        <v>21</v>
      </c>
    </row>
    <row r="36">
      <c r="B36" s="2"/>
      <c r="O36" s="17">
        <v>43965.0</v>
      </c>
      <c r="P36" s="18">
        <f t="shared" si="1"/>
        <v>20</v>
      </c>
    </row>
    <row r="37">
      <c r="B37" s="2"/>
      <c r="O37" s="17">
        <v>43966.0</v>
      </c>
      <c r="P37" s="18">
        <f t="shared" si="1"/>
        <v>20</v>
      </c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  <row r="1001">
      <c r="B1001" s="2"/>
    </row>
    <row r="1002">
      <c r="B1002" s="2"/>
    </row>
  </sheetData>
  <mergeCells count="7">
    <mergeCell ref="A2:A3"/>
    <mergeCell ref="H2:H3"/>
    <mergeCell ref="I2:I3"/>
    <mergeCell ref="J2:J3"/>
    <mergeCell ref="K2:K3"/>
    <mergeCell ref="L2:L3"/>
    <mergeCell ref="M2:M3"/>
  </mergeCells>
  <conditionalFormatting sqref="I4:I21">
    <cfRule type="colorScale" priority="1">
      <colorScale>
        <cfvo type="min"/>
        <cfvo type="max"/>
        <color rgb="FFFFFFFF"/>
        <color rgb="FF57BB8A"/>
      </colorScale>
    </cfRule>
  </conditionalFormatting>
  <conditionalFormatting sqref="G4:G21">
    <cfRule type="colorScale" priority="2">
      <colorScale>
        <cfvo type="min"/>
        <cfvo type="max"/>
        <color rgb="FFFFFFFF"/>
        <color rgb="FF57BB8A"/>
      </colorScale>
    </cfRule>
  </conditionalFormatting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9" width="22.0"/>
    <col customWidth="1" min="10" max="10" width="15.57"/>
    <col customWidth="1" min="11" max="11" width="21.71"/>
    <col customWidth="1" min="12" max="12" width="14.14"/>
    <col customWidth="1" min="13" max="13" width="20.86"/>
    <col customWidth="1" min="14" max="14" width="19.57"/>
    <col customWidth="1" min="15" max="15" width="14.71"/>
    <col customWidth="1" min="16" max="26" width="8.71"/>
  </cols>
  <sheetData>
    <row r="1" ht="26.25" customHeight="1">
      <c r="A1" s="32" t="s">
        <v>9</v>
      </c>
      <c r="B1" s="33" t="s">
        <v>10</v>
      </c>
      <c r="C1" s="33" t="s">
        <v>11</v>
      </c>
      <c r="D1" s="34" t="s">
        <v>12</v>
      </c>
      <c r="E1" s="33" t="s">
        <v>13</v>
      </c>
      <c r="F1" s="35" t="s">
        <v>14</v>
      </c>
      <c r="G1" s="36" t="s">
        <v>15</v>
      </c>
      <c r="H1" s="36" t="s">
        <v>16</v>
      </c>
      <c r="I1" s="36" t="s">
        <v>17</v>
      </c>
      <c r="J1" s="37" t="s">
        <v>18</v>
      </c>
      <c r="K1" s="38" t="s">
        <v>19</v>
      </c>
      <c r="L1" s="38" t="s">
        <v>20</v>
      </c>
      <c r="M1" s="38" t="s">
        <v>21</v>
      </c>
      <c r="N1" s="10" t="s">
        <v>22</v>
      </c>
      <c r="O1" s="10" t="s">
        <v>23</v>
      </c>
      <c r="Q1" s="39"/>
      <c r="R1" s="39"/>
      <c r="S1" s="39"/>
      <c r="T1" s="39"/>
      <c r="U1" s="39"/>
      <c r="V1" s="39"/>
      <c r="W1" s="39"/>
      <c r="X1" s="39"/>
      <c r="Y1" s="39"/>
      <c r="Z1" s="39"/>
    </row>
    <row r="2" ht="14.25" customHeight="1">
      <c r="A2" s="40">
        <v>43982.0</v>
      </c>
      <c r="B2" s="41" t="s">
        <v>24</v>
      </c>
      <c r="C2" s="41">
        <v>7944.0</v>
      </c>
      <c r="D2" s="42">
        <v>623971.5</v>
      </c>
      <c r="E2" s="41">
        <v>565363.016</v>
      </c>
      <c r="F2" s="43">
        <v>64235.45692307692</v>
      </c>
      <c r="G2" s="18">
        <f t="array" ref="G2">INDEX('Лист2'!$C$2:$C$505,MATCH(B2&amp;A2,'Лист2'!$B$2:$B$505&amp;'Лист2'!$A$2:$A$505,0))
</f>
        <v>15</v>
      </c>
      <c r="H2" s="18">
        <f t="array" ref="H2">INDEX('Лист2'!$D$2:$D$505,MATCH(B2&amp;A2,'Лист2'!$B$2:$B$505&amp;'Лист2'!$A$2:$A$505,0))
</f>
        <v>441</v>
      </c>
      <c r="I2" s="18">
        <f t="array" ref="I2">INDEX('Лист2'!$E$2:$E$505,MATCH(B2&amp;A2,'Лист2'!$B$2:$B$505&amp;'Лист2'!$A$2:$A$505,0))
</f>
        <v>368</v>
      </c>
      <c r="J2" s="18">
        <f t="shared" ref="J2:J505" si="1">WEEKNUM(A2,2)</f>
        <v>22</v>
      </c>
      <c r="K2" s="18">
        <f t="shared" ref="K2:K505" si="2">D2/G2</f>
        <v>41598.1</v>
      </c>
      <c r="L2" s="23">
        <f t="shared" ref="L2:L505" si="3">SUMIFS(D:D,B:B,B2,J:J,J2)/SUMIFS(D:D,J:J,J2)</f>
        <v>0.002563581211</v>
      </c>
      <c r="M2" s="18">
        <f t="shared" ref="M2:M505" si="4">(D2-E2)/SUMIFS($E$2:$E$505,$B$2:$B$505,B2)</f>
        <v>0.01911566058</v>
      </c>
      <c r="N2" s="18">
        <f t="shared" ref="N2:N505" si="5">(D2-(E2+F2))/SUMIFS($D$2:$D$505,$B$2:$B$505,B2)</f>
        <v>-0.001683412747</v>
      </c>
      <c r="O2" s="22">
        <f t="shared" ref="O2:O505" si="6">(D2-(E2+F2))</f>
        <v>-5626.972923</v>
      </c>
    </row>
    <row r="3" ht="14.25" customHeight="1">
      <c r="A3" s="44">
        <v>43981.0</v>
      </c>
      <c r="B3" s="45" t="s">
        <v>24</v>
      </c>
      <c r="C3" s="45">
        <v>10029.0</v>
      </c>
      <c r="D3" s="46">
        <v>787101.0</v>
      </c>
      <c r="E3" s="45">
        <v>707654.6309999999</v>
      </c>
      <c r="F3" s="47">
        <v>112379.26539999999</v>
      </c>
      <c r="G3" s="18">
        <f t="array" ref="G3">INDEX('Лист2'!$C$2:$C$505,MATCH(B3&amp;A3,'Лист2'!$B$2:$B$505&amp;'Лист2'!$A$2:$A$505,0))
</f>
        <v>15</v>
      </c>
      <c r="H3" s="18">
        <f t="array" ref="H3">INDEX('Лист2'!$D$2:$D$505,MATCH(B3&amp;A3,'Лист2'!$B$2:$B$505&amp;'Лист2'!$A$2:$A$505,0))
</f>
        <v>490</v>
      </c>
      <c r="I3" s="18">
        <f t="array" ref="I3">INDEX('Лист2'!$E$2:$E$505,MATCH(B3&amp;A3,'Лист2'!$B$2:$B$505&amp;'Лист2'!$A$2:$A$505,0))
</f>
        <v>409</v>
      </c>
      <c r="J3" s="18">
        <f t="shared" si="1"/>
        <v>22</v>
      </c>
      <c r="K3" s="18">
        <f t="shared" si="2"/>
        <v>52473.4</v>
      </c>
      <c r="L3" s="23">
        <f t="shared" si="3"/>
        <v>0.002563581211</v>
      </c>
      <c r="M3" s="18">
        <f t="shared" si="4"/>
        <v>0.0259121158</v>
      </c>
      <c r="N3" s="18">
        <f t="shared" si="5"/>
        <v>-0.00985248345</v>
      </c>
      <c r="O3" s="22">
        <f t="shared" si="6"/>
        <v>-32932.8964</v>
      </c>
    </row>
    <row r="4" ht="14.25" customHeight="1">
      <c r="A4" s="40">
        <v>43979.0</v>
      </c>
      <c r="B4" s="41" t="s">
        <v>24</v>
      </c>
      <c r="C4" s="41">
        <v>8536.5</v>
      </c>
      <c r="D4" s="42">
        <v>643944.0</v>
      </c>
      <c r="E4" s="41">
        <v>640961.693</v>
      </c>
      <c r="F4" s="43">
        <v>61475.592307692306</v>
      </c>
      <c r="G4" s="18">
        <f t="array" ref="G4">INDEX('Лист2'!$C$2:$C$505,MATCH(B4&amp;A4,'Лист2'!$B$2:$B$505&amp;'Лист2'!$A$2:$A$505,0))
</f>
        <v>15</v>
      </c>
      <c r="H4" s="18">
        <f t="array" ref="H4">INDEX('Лист2'!$D$2:$D$505,MATCH(B4&amp;A4,'Лист2'!$B$2:$B$505&amp;'Лист2'!$A$2:$A$505,0))
</f>
        <v>464</v>
      </c>
      <c r="I4" s="18">
        <f t="array" ref="I4">INDEX('Лист2'!$E$2:$E$505,MATCH(B4&amp;A4,'Лист2'!$B$2:$B$505&amp;'Лист2'!$A$2:$A$505,0))
</f>
        <v>390</v>
      </c>
      <c r="J4" s="18">
        <f t="shared" si="1"/>
        <v>22</v>
      </c>
      <c r="K4" s="18">
        <f t="shared" si="2"/>
        <v>42929.6</v>
      </c>
      <c r="L4" s="23">
        <f t="shared" si="3"/>
        <v>0.002563581211</v>
      </c>
      <c r="M4" s="18">
        <f t="shared" si="4"/>
        <v>0.0009727050501</v>
      </c>
      <c r="N4" s="18">
        <f t="shared" si="5"/>
        <v>-0.01749934529</v>
      </c>
      <c r="O4" s="22">
        <f t="shared" si="6"/>
        <v>-58493.28531</v>
      </c>
    </row>
    <row r="5" ht="14.25" customHeight="1">
      <c r="A5" s="44">
        <v>43967.0</v>
      </c>
      <c r="B5" s="45" t="s">
        <v>25</v>
      </c>
      <c r="C5" s="45">
        <v>38947.5</v>
      </c>
      <c r="D5" s="46">
        <v>3395892.0</v>
      </c>
      <c r="E5" s="45">
        <v>2740255.211</v>
      </c>
      <c r="F5" s="47">
        <v>294361.0811230769</v>
      </c>
      <c r="G5" s="18">
        <f t="array" ref="G5">INDEX('Лист2'!$C$2:$C$505,MATCH(B5&amp;A5,'Лист2'!$B$2:$B$505&amp;'Лист2'!$A$2:$A$505,0))
</f>
        <v>21</v>
      </c>
      <c r="H5" s="18">
        <f t="array" ref="H5">INDEX('Лист2'!$D$2:$D$505,MATCH(B5&amp;A5,'Лист2'!$B$2:$B$505&amp;'Лист2'!$A$2:$A$505,0))
</f>
        <v>2145</v>
      </c>
      <c r="I5" s="18">
        <f t="array" ref="I5">INDEX('Лист2'!$E$2:$E$505,MATCH(B5&amp;A5,'Лист2'!$B$2:$B$505&amp;'Лист2'!$A$2:$A$505,0))
</f>
        <v>1947</v>
      </c>
      <c r="J5" s="18">
        <f t="shared" si="1"/>
        <v>20</v>
      </c>
      <c r="K5" s="18">
        <f t="shared" si="2"/>
        <v>161709.1429</v>
      </c>
      <c r="L5" s="23">
        <f t="shared" si="3"/>
        <v>0.02082286847</v>
      </c>
      <c r="M5" s="18">
        <f t="shared" si="4"/>
        <v>0.008032118339</v>
      </c>
      <c r="N5" s="18">
        <f t="shared" si="5"/>
        <v>0.003553291484</v>
      </c>
      <c r="O5" s="22">
        <f t="shared" si="6"/>
        <v>361275.7079</v>
      </c>
    </row>
    <row r="6" ht="14.25" customHeight="1">
      <c r="A6" s="40">
        <v>43970.0</v>
      </c>
      <c r="B6" s="41" t="s">
        <v>25</v>
      </c>
      <c r="C6" s="41">
        <v>31842.0</v>
      </c>
      <c r="D6" s="42">
        <v>2771116.5</v>
      </c>
      <c r="E6" s="41">
        <v>2269371.4459999995</v>
      </c>
      <c r="F6" s="43">
        <v>328803.8461538461</v>
      </c>
      <c r="G6" s="18">
        <f t="array" ref="G6">INDEX('Лист2'!$C$2:$C$505,MATCH(B6&amp;A6,'Лист2'!$B$2:$B$505&amp;'Лист2'!$A$2:$A$505,0))
</f>
        <v>21</v>
      </c>
      <c r="H6" s="18">
        <f t="array" ref="H6">INDEX('Лист2'!$D$2:$D$505,MATCH(B6&amp;A6,'Лист2'!$B$2:$B$505&amp;'Лист2'!$A$2:$A$505,0))
</f>
        <v>1860</v>
      </c>
      <c r="I6" s="18">
        <f t="array" ref="I6">INDEX('Лист2'!$E$2:$E$505,MATCH(B6&amp;A6,'Лист2'!$B$2:$B$505&amp;'Лист2'!$A$2:$A$505,0))
</f>
        <v>1704</v>
      </c>
      <c r="J6" s="18">
        <f t="shared" si="1"/>
        <v>21</v>
      </c>
      <c r="K6" s="18">
        <f t="shared" si="2"/>
        <v>131957.9286</v>
      </c>
      <c r="L6" s="23">
        <f t="shared" si="3"/>
        <v>0.0208595994</v>
      </c>
      <c r="M6" s="18">
        <f t="shared" si="4"/>
        <v>0.006146811341</v>
      </c>
      <c r="N6" s="18">
        <f t="shared" si="5"/>
        <v>0.001700946141</v>
      </c>
      <c r="O6" s="22">
        <f t="shared" si="6"/>
        <v>172941.2078</v>
      </c>
    </row>
    <row r="7" ht="14.25" customHeight="1">
      <c r="A7" s="44">
        <v>43968.0</v>
      </c>
      <c r="B7" s="45" t="s">
        <v>25</v>
      </c>
      <c r="C7" s="45">
        <v>32023.5</v>
      </c>
      <c r="D7" s="46">
        <v>2882458.5</v>
      </c>
      <c r="E7" s="45">
        <v>2290967.039</v>
      </c>
      <c r="F7" s="47">
        <v>246817.75113846152</v>
      </c>
      <c r="G7" s="18">
        <f t="array" ref="G7">INDEX('Лист2'!$C$2:$C$505,MATCH(B7&amp;A7,'Лист2'!$B$2:$B$505&amp;'Лист2'!$A$2:$A$505,0))
</f>
        <v>21</v>
      </c>
      <c r="H7" s="18">
        <f t="array" ref="H7">INDEX('Лист2'!$D$2:$D$505,MATCH(B7&amp;A7,'Лист2'!$B$2:$B$505&amp;'Лист2'!$A$2:$A$505,0))
</f>
        <v>1874</v>
      </c>
      <c r="I7" s="18">
        <f t="array" ref="I7">INDEX('Лист2'!$E$2:$E$505,MATCH(B7&amp;A7,'Лист2'!$B$2:$B$505&amp;'Лист2'!$A$2:$A$505,0))
</f>
        <v>1705</v>
      </c>
      <c r="J7" s="18">
        <f t="shared" si="1"/>
        <v>20</v>
      </c>
      <c r="K7" s="18">
        <f t="shared" si="2"/>
        <v>137259.9286</v>
      </c>
      <c r="L7" s="23">
        <f t="shared" si="3"/>
        <v>0.02082286847</v>
      </c>
      <c r="M7" s="18">
        <f t="shared" si="4"/>
        <v>0.007246282532</v>
      </c>
      <c r="N7" s="18">
        <f t="shared" si="5"/>
        <v>0.003390004175</v>
      </c>
      <c r="O7" s="22">
        <f t="shared" si="6"/>
        <v>344673.7099</v>
      </c>
    </row>
    <row r="8" ht="14.25" customHeight="1">
      <c r="A8" s="40">
        <v>43960.0</v>
      </c>
      <c r="B8" s="41" t="s">
        <v>25</v>
      </c>
      <c r="C8" s="41">
        <v>31147.5</v>
      </c>
      <c r="D8" s="42">
        <v>2831019.0</v>
      </c>
      <c r="E8" s="41">
        <v>2261296.276</v>
      </c>
      <c r="F8" s="43">
        <v>225845.0</v>
      </c>
      <c r="G8" s="18">
        <f t="array" ref="G8">INDEX('Лист2'!$C$2:$C$505,MATCH(B8&amp;A8,'Лист2'!$B$2:$B$505&amp;'Лист2'!$A$2:$A$505,0))
</f>
        <v>21</v>
      </c>
      <c r="H8" s="18">
        <f t="array" ref="H8">INDEX('Лист2'!$D$2:$D$505,MATCH(B8&amp;A8,'Лист2'!$B$2:$B$505&amp;'Лист2'!$A$2:$A$505,0))
</f>
        <v>1735</v>
      </c>
      <c r="I8" s="18">
        <f t="array" ref="I8">INDEX('Лист2'!$E$2:$E$505,MATCH(B8&amp;A8,'Лист2'!$B$2:$B$505&amp;'Лист2'!$A$2:$A$505,0))
</f>
        <v>1568</v>
      </c>
      <c r="J8" s="18">
        <f t="shared" si="1"/>
        <v>19</v>
      </c>
      <c r="K8" s="18">
        <f t="shared" si="2"/>
        <v>134810.4286</v>
      </c>
      <c r="L8" s="23">
        <f t="shared" si="3"/>
        <v>0.01979749001</v>
      </c>
      <c r="M8" s="18">
        <f t="shared" si="4"/>
        <v>0.006979596656</v>
      </c>
      <c r="N8" s="18">
        <f t="shared" si="5"/>
        <v>0.003382175335</v>
      </c>
      <c r="O8" s="22">
        <f t="shared" si="6"/>
        <v>343877.724</v>
      </c>
    </row>
    <row r="9" ht="14.25" customHeight="1">
      <c r="A9" s="44">
        <v>43955.0</v>
      </c>
      <c r="B9" s="45" t="s">
        <v>25</v>
      </c>
      <c r="C9" s="45">
        <v>25566.0</v>
      </c>
      <c r="D9" s="46">
        <v>2372310.0</v>
      </c>
      <c r="E9" s="45">
        <v>1875929.923</v>
      </c>
      <c r="F9" s="47">
        <v>280340.1657</v>
      </c>
      <c r="G9" s="18">
        <f t="array" ref="G9">INDEX('Лист2'!$C$2:$C$505,MATCH(B9&amp;A9,'Лист2'!$B$2:$B$505&amp;'Лист2'!$A$2:$A$505,0))
</f>
        <v>20</v>
      </c>
      <c r="H9" s="18">
        <f t="array" ref="H9">INDEX('Лист2'!$D$2:$D$505,MATCH(B9&amp;A9,'Лист2'!$B$2:$B$505&amp;'Лист2'!$A$2:$A$505,0))
</f>
        <v>1519</v>
      </c>
      <c r="I9" s="18">
        <f t="array" ref="I9">INDEX('Лист2'!$E$2:$E$505,MATCH(B9&amp;A9,'Лист2'!$B$2:$B$505&amp;'Лист2'!$A$2:$A$505,0))
</f>
        <v>1372</v>
      </c>
      <c r="J9" s="18">
        <f t="shared" si="1"/>
        <v>19</v>
      </c>
      <c r="K9" s="18">
        <f t="shared" si="2"/>
        <v>118615.5</v>
      </c>
      <c r="L9" s="23">
        <f t="shared" si="3"/>
        <v>0.01979749001</v>
      </c>
      <c r="M9" s="18">
        <f t="shared" si="4"/>
        <v>0.006081085727</v>
      </c>
      <c r="N9" s="18">
        <f t="shared" si="5"/>
        <v>0.002124839175</v>
      </c>
      <c r="O9" s="22">
        <f t="shared" si="6"/>
        <v>216039.9113</v>
      </c>
    </row>
    <row r="10" ht="14.25" customHeight="1">
      <c r="A10" s="40">
        <v>43950.0</v>
      </c>
      <c r="B10" s="41" t="s">
        <v>25</v>
      </c>
      <c r="C10" s="41">
        <v>29319.0</v>
      </c>
      <c r="D10" s="42">
        <v>2623480.5</v>
      </c>
      <c r="E10" s="41">
        <v>2115481.9889999996</v>
      </c>
      <c r="F10" s="43">
        <v>139204.6</v>
      </c>
      <c r="G10" s="18">
        <f t="array" ref="G10">INDEX('Лист2'!$C$2:$C$505,MATCH(B10&amp;A10,'Лист2'!$B$2:$B$505&amp;'Лист2'!$A$2:$A$505,0))
</f>
        <v>18</v>
      </c>
      <c r="H10" s="18">
        <f t="array" ref="H10">INDEX('Лист2'!$D$2:$D$505,MATCH(B10&amp;A10,'Лист2'!$B$2:$B$505&amp;'Лист2'!$A$2:$A$505,0))
</f>
        <v>1684</v>
      </c>
      <c r="I10" s="18">
        <f t="array" ref="I10">INDEX('Лист2'!$E$2:$E$505,MATCH(B10&amp;A10,'Лист2'!$B$2:$B$505&amp;'Лист2'!$A$2:$A$505,0))
</f>
        <v>1528</v>
      </c>
      <c r="J10" s="18">
        <f t="shared" si="1"/>
        <v>18</v>
      </c>
      <c r="K10" s="18">
        <f t="shared" si="2"/>
        <v>145748.9167</v>
      </c>
      <c r="L10" s="23">
        <f t="shared" si="3"/>
        <v>0.01915585734</v>
      </c>
      <c r="M10" s="18">
        <f t="shared" si="4"/>
        <v>0.006223421603</v>
      </c>
      <c r="N10" s="18">
        <f t="shared" si="5"/>
        <v>0.003627236027</v>
      </c>
      <c r="O10" s="22">
        <f t="shared" si="6"/>
        <v>368793.911</v>
      </c>
    </row>
    <row r="11" ht="14.25" customHeight="1">
      <c r="A11" s="44">
        <v>43953.0</v>
      </c>
      <c r="B11" s="45" t="s">
        <v>25</v>
      </c>
      <c r="C11" s="45">
        <v>29031.0</v>
      </c>
      <c r="D11" s="46">
        <v>2711247.0</v>
      </c>
      <c r="E11" s="45">
        <v>2165434.925</v>
      </c>
      <c r="F11" s="47">
        <v>185484.16923076924</v>
      </c>
      <c r="G11" s="18">
        <f t="array" ref="G11">INDEX('Лист2'!$C$2:$C$505,MATCH(B11&amp;A11,'Лист2'!$B$2:$B$505&amp;'Лист2'!$A$2:$A$505,0))
</f>
        <v>18</v>
      </c>
      <c r="H11" s="18">
        <f t="array" ref="H11">INDEX('Лист2'!$D$2:$D$505,MATCH(B11&amp;A11,'Лист2'!$B$2:$B$505&amp;'Лист2'!$A$2:$A$505,0))
</f>
        <v>1708</v>
      </c>
      <c r="I11" s="18">
        <f t="array" ref="I11">INDEX('Лист2'!$E$2:$E$505,MATCH(B11&amp;A11,'Лист2'!$B$2:$B$505&amp;'Лист2'!$A$2:$A$505,0))
</f>
        <v>1534</v>
      </c>
      <c r="J11" s="18">
        <f t="shared" si="1"/>
        <v>18</v>
      </c>
      <c r="K11" s="18">
        <f t="shared" si="2"/>
        <v>150624.8333</v>
      </c>
      <c r="L11" s="23">
        <f t="shared" si="3"/>
        <v>0.01915585734</v>
      </c>
      <c r="M11" s="18">
        <f t="shared" si="4"/>
        <v>0.006686670503</v>
      </c>
      <c r="N11" s="18">
        <f t="shared" si="5"/>
        <v>0.00354396947</v>
      </c>
      <c r="O11" s="22">
        <f t="shared" si="6"/>
        <v>360327.9058</v>
      </c>
    </row>
    <row r="12" ht="14.25" customHeight="1">
      <c r="A12" s="40">
        <v>43977.0</v>
      </c>
      <c r="B12" s="41" t="s">
        <v>25</v>
      </c>
      <c r="C12" s="41">
        <v>33423.0</v>
      </c>
      <c r="D12" s="42">
        <v>2970330.0</v>
      </c>
      <c r="E12" s="41">
        <v>2395998.377</v>
      </c>
      <c r="F12" s="43">
        <v>259067.63954615386</v>
      </c>
      <c r="G12" s="18">
        <f t="array" ref="G12">INDEX('Лист2'!$C$2:$C$505,MATCH(B12&amp;A12,'Лист2'!$B$2:$B$505&amp;'Лист2'!$A$2:$A$505,0))
</f>
        <v>20</v>
      </c>
      <c r="H12" s="18">
        <f t="array" ref="H12">INDEX('Лист2'!$D$2:$D$505,MATCH(B12&amp;A12,'Лист2'!$B$2:$B$505&amp;'Лист2'!$A$2:$A$505,0))
</f>
        <v>2044</v>
      </c>
      <c r="I12" s="18">
        <f t="array" ref="I12">INDEX('Лист2'!$E$2:$E$505,MATCH(B12&amp;A12,'Лист2'!$B$2:$B$505&amp;'Лист2'!$A$2:$A$505,0))
</f>
        <v>1863</v>
      </c>
      <c r="J12" s="18">
        <f t="shared" si="1"/>
        <v>22</v>
      </c>
      <c r="K12" s="18">
        <f t="shared" si="2"/>
        <v>148516.5</v>
      </c>
      <c r="L12" s="23">
        <f t="shared" si="3"/>
        <v>0.02138891295</v>
      </c>
      <c r="M12" s="18">
        <f t="shared" si="4"/>
        <v>0.007036059659</v>
      </c>
      <c r="N12" s="18">
        <f t="shared" si="5"/>
        <v>0.003100747721</v>
      </c>
      <c r="O12" s="22">
        <f t="shared" si="6"/>
        <v>315263.9835</v>
      </c>
    </row>
    <row r="13" ht="14.25" customHeight="1">
      <c r="A13" s="44">
        <v>43952.0</v>
      </c>
      <c r="B13" s="45" t="s">
        <v>25</v>
      </c>
      <c r="C13" s="45">
        <v>32487.0</v>
      </c>
      <c r="D13" s="46">
        <v>3031254.0</v>
      </c>
      <c r="E13" s="45">
        <v>2397503.37</v>
      </c>
      <c r="F13" s="47">
        <v>232079.8475076923</v>
      </c>
      <c r="G13" s="18">
        <f t="array" ref="G13">INDEX('Лист2'!$C$2:$C$505,MATCH(B13&amp;A13,'Лист2'!$B$2:$B$505&amp;'Лист2'!$A$2:$A$505,0))
</f>
        <v>18</v>
      </c>
      <c r="H13" s="18">
        <f t="array" ref="H13">INDEX('Лист2'!$D$2:$D$505,MATCH(B13&amp;A13,'Лист2'!$B$2:$B$505&amp;'Лист2'!$A$2:$A$505,0))
</f>
        <v>1826</v>
      </c>
      <c r="I13" s="18">
        <f t="array" ref="I13">INDEX('Лист2'!$E$2:$E$505,MATCH(B13&amp;A13,'Лист2'!$B$2:$B$505&amp;'Лист2'!$A$2:$A$505,0))
</f>
        <v>1633</v>
      </c>
      <c r="J13" s="18">
        <f t="shared" si="1"/>
        <v>18</v>
      </c>
      <c r="K13" s="18">
        <f t="shared" si="2"/>
        <v>168403</v>
      </c>
      <c r="L13" s="23">
        <f t="shared" si="3"/>
        <v>0.01915585734</v>
      </c>
      <c r="M13" s="18">
        <f t="shared" si="4"/>
        <v>0.007763993942</v>
      </c>
      <c r="N13" s="18">
        <f t="shared" si="5"/>
        <v>0.003950593245</v>
      </c>
      <c r="O13" s="22">
        <f t="shared" si="6"/>
        <v>401670.7825</v>
      </c>
    </row>
    <row r="14" ht="14.25" customHeight="1">
      <c r="A14" s="40">
        <v>43963.0</v>
      </c>
      <c r="B14" s="41" t="s">
        <v>25</v>
      </c>
      <c r="C14" s="41">
        <v>28219.5</v>
      </c>
      <c r="D14" s="42">
        <v>2595778.5</v>
      </c>
      <c r="E14" s="41">
        <v>2050101.9780000001</v>
      </c>
      <c r="F14" s="43">
        <v>309760.3357307692</v>
      </c>
      <c r="G14" s="18">
        <f t="array" ref="G14">INDEX('Лист2'!$C$2:$C$505,MATCH(B14&amp;A14,'Лист2'!$B$2:$B$505&amp;'Лист2'!$A$2:$A$505,0))
</f>
        <v>21</v>
      </c>
      <c r="H14" s="18">
        <f t="array" ref="H14">INDEX('Лист2'!$D$2:$D$505,MATCH(B14&amp;A14,'Лист2'!$B$2:$B$505&amp;'Лист2'!$A$2:$A$505,0))
</f>
        <v>1656</v>
      </c>
      <c r="I14" s="18">
        <f t="array" ref="I14">INDEX('Лист2'!$E$2:$E$505,MATCH(B14&amp;A14,'Лист2'!$B$2:$B$505&amp;'Лист2'!$A$2:$A$505,0))
</f>
        <v>1516</v>
      </c>
      <c r="J14" s="18">
        <f t="shared" si="1"/>
        <v>20</v>
      </c>
      <c r="K14" s="18">
        <f t="shared" si="2"/>
        <v>123608.5</v>
      </c>
      <c r="L14" s="23">
        <f t="shared" si="3"/>
        <v>0.02082286847</v>
      </c>
      <c r="M14" s="18">
        <f t="shared" si="4"/>
        <v>0.006685009861</v>
      </c>
      <c r="N14" s="18">
        <f t="shared" si="5"/>
        <v>0.002320330311</v>
      </c>
      <c r="O14" s="22">
        <f t="shared" si="6"/>
        <v>235916.1863</v>
      </c>
    </row>
    <row r="15" ht="14.25" customHeight="1">
      <c r="A15" s="44">
        <v>43972.0</v>
      </c>
      <c r="B15" s="45" t="s">
        <v>25</v>
      </c>
      <c r="C15" s="45">
        <v>31272.0</v>
      </c>
      <c r="D15" s="46">
        <v>2744382.0</v>
      </c>
      <c r="E15" s="45">
        <v>2257728.2139999997</v>
      </c>
      <c r="F15" s="47">
        <v>301623.7923076923</v>
      </c>
      <c r="G15" s="18">
        <f t="array" ref="G15">INDEX('Лист2'!$C$2:$C$505,MATCH(B15&amp;A15,'Лист2'!$B$2:$B$505&amp;'Лист2'!$A$2:$A$505,0))
</f>
        <v>21</v>
      </c>
      <c r="H15" s="18">
        <f t="array" ref="H15">INDEX('Лист2'!$D$2:$D$505,MATCH(B15&amp;A15,'Лист2'!$B$2:$B$505&amp;'Лист2'!$A$2:$A$505,0))
</f>
        <v>1787</v>
      </c>
      <c r="I15" s="18">
        <f t="array" ref="I15">INDEX('Лист2'!$E$2:$E$505,MATCH(B15&amp;A15,'Лист2'!$B$2:$B$505&amp;'Лист2'!$A$2:$A$505,0))
</f>
        <v>1626</v>
      </c>
      <c r="J15" s="18">
        <f t="shared" si="1"/>
        <v>21</v>
      </c>
      <c r="K15" s="18">
        <f t="shared" si="2"/>
        <v>130684.8571</v>
      </c>
      <c r="L15" s="23">
        <f t="shared" si="3"/>
        <v>0.0208595994</v>
      </c>
      <c r="M15" s="18">
        <f t="shared" si="4"/>
        <v>0.005961930241</v>
      </c>
      <c r="N15" s="18">
        <f t="shared" si="5"/>
        <v>0.001819844198</v>
      </c>
      <c r="O15" s="22">
        <f t="shared" si="6"/>
        <v>185029.9937</v>
      </c>
    </row>
    <row r="16" ht="14.25" customHeight="1">
      <c r="A16" s="40">
        <v>43971.0</v>
      </c>
      <c r="B16" s="41" t="s">
        <v>25</v>
      </c>
      <c r="C16" s="41">
        <v>34077.0</v>
      </c>
      <c r="D16" s="42">
        <v>2929330.5</v>
      </c>
      <c r="E16" s="41">
        <v>2389543.528</v>
      </c>
      <c r="F16" s="43">
        <v>459604.9079615384</v>
      </c>
      <c r="G16" s="18">
        <f t="array" ref="G16">INDEX('Лист2'!$C$2:$C$505,MATCH(B16&amp;A16,'Лист2'!$B$2:$B$505&amp;'Лист2'!$A$2:$A$505,0))
</f>
        <v>21</v>
      </c>
      <c r="H16" s="18">
        <f t="array" ref="H16">INDEX('Лист2'!$D$2:$D$505,MATCH(B16&amp;A16,'Лист2'!$B$2:$B$505&amp;'Лист2'!$A$2:$A$505,0))
</f>
        <v>1921</v>
      </c>
      <c r="I16" s="18">
        <f t="array" ref="I16">INDEX('Лист2'!$E$2:$E$505,MATCH(B16&amp;A16,'Лист2'!$B$2:$B$505&amp;'Лист2'!$A$2:$A$505,0))
</f>
        <v>1767</v>
      </c>
      <c r="J16" s="18">
        <f t="shared" si="1"/>
        <v>21</v>
      </c>
      <c r="K16" s="18">
        <f t="shared" si="2"/>
        <v>139491.9286</v>
      </c>
      <c r="L16" s="23">
        <f t="shared" si="3"/>
        <v>0.0208595994</v>
      </c>
      <c r="M16" s="18">
        <f t="shared" si="4"/>
        <v>0.006612857774</v>
      </c>
      <c r="N16" s="18">
        <f t="shared" si="5"/>
        <v>0.0007886227586</v>
      </c>
      <c r="O16" s="22">
        <f t="shared" si="6"/>
        <v>80182.06404</v>
      </c>
    </row>
    <row r="17" ht="14.25" customHeight="1">
      <c r="A17" s="44">
        <v>43956.0</v>
      </c>
      <c r="B17" s="45" t="s">
        <v>25</v>
      </c>
      <c r="C17" s="45">
        <v>31566.0</v>
      </c>
      <c r="D17" s="46">
        <v>2906763.0</v>
      </c>
      <c r="E17" s="45">
        <v>2323003.267</v>
      </c>
      <c r="F17" s="47">
        <v>287619.52953846153</v>
      </c>
      <c r="G17" s="18">
        <f t="array" ref="G17">INDEX('Лист2'!$C$2:$C$505,MATCH(B17&amp;A17,'Лист2'!$B$2:$B$505&amp;'Лист2'!$A$2:$A$505,0))
</f>
        <v>20</v>
      </c>
      <c r="H17" s="18">
        <f t="array" ref="H17">INDEX('Лист2'!$D$2:$D$505,MATCH(B17&amp;A17,'Лист2'!$B$2:$B$505&amp;'Лист2'!$A$2:$A$505,0))
</f>
        <v>1773</v>
      </c>
      <c r="I17" s="18">
        <f t="array" ref="I17">INDEX('Лист2'!$E$2:$E$505,MATCH(B17&amp;A17,'Лист2'!$B$2:$B$505&amp;'Лист2'!$A$2:$A$505,0))
</f>
        <v>1604</v>
      </c>
      <c r="J17" s="18">
        <f t="shared" si="1"/>
        <v>19</v>
      </c>
      <c r="K17" s="18">
        <f t="shared" si="2"/>
        <v>145338.15</v>
      </c>
      <c r="L17" s="23">
        <f t="shared" si="3"/>
        <v>0.01979749001</v>
      </c>
      <c r="M17" s="18">
        <f t="shared" si="4"/>
        <v>0.00715156217</v>
      </c>
      <c r="N17" s="18">
        <f t="shared" si="5"/>
        <v>0.002912657674</v>
      </c>
      <c r="O17" s="22">
        <f t="shared" si="6"/>
        <v>296140.2035</v>
      </c>
    </row>
    <row r="18" ht="14.25" customHeight="1">
      <c r="A18" s="40">
        <v>43949.0</v>
      </c>
      <c r="B18" s="41" t="s">
        <v>25</v>
      </c>
      <c r="C18" s="41">
        <v>26940.0</v>
      </c>
      <c r="D18" s="42">
        <v>2411587.5</v>
      </c>
      <c r="E18" s="41">
        <v>1931011.4870000002</v>
      </c>
      <c r="F18" s="43">
        <v>149032.79178461537</v>
      </c>
      <c r="G18" s="18">
        <f t="array" ref="G18">INDEX('Лист2'!$C$2:$C$505,MATCH(B18&amp;A18,'Лист2'!$B$2:$B$505&amp;'Лист2'!$A$2:$A$505,0))
</f>
        <v>18</v>
      </c>
      <c r="H18" s="18">
        <f t="array" ref="H18">INDEX('Лист2'!$D$2:$D$505,MATCH(B18&amp;A18,'Лист2'!$B$2:$B$505&amp;'Лист2'!$A$2:$A$505,0))
</f>
        <v>1539</v>
      </c>
      <c r="I18" s="18">
        <f t="array" ref="I18">INDEX('Лист2'!$E$2:$E$505,MATCH(B18&amp;A18,'Лист2'!$B$2:$B$505&amp;'Лист2'!$A$2:$A$505,0))
</f>
        <v>1404</v>
      </c>
      <c r="J18" s="18">
        <f t="shared" si="1"/>
        <v>18</v>
      </c>
      <c r="K18" s="18">
        <f t="shared" si="2"/>
        <v>133977.0833</v>
      </c>
      <c r="L18" s="23">
        <f t="shared" si="3"/>
        <v>0.01915585734</v>
      </c>
      <c r="M18" s="18">
        <f t="shared" si="4"/>
        <v>0.005887472259</v>
      </c>
      <c r="N18" s="18">
        <f t="shared" si="5"/>
        <v>0.003260860553</v>
      </c>
      <c r="O18" s="22">
        <f t="shared" si="6"/>
        <v>331543.2212</v>
      </c>
    </row>
    <row r="19" ht="14.25" customHeight="1">
      <c r="A19" s="44">
        <v>43964.0</v>
      </c>
      <c r="B19" s="45" t="s">
        <v>25</v>
      </c>
      <c r="C19" s="45">
        <v>29241.0</v>
      </c>
      <c r="D19" s="46">
        <v>2629782.0</v>
      </c>
      <c r="E19" s="45">
        <v>2071714.724</v>
      </c>
      <c r="F19" s="47">
        <v>361201.8010384615</v>
      </c>
      <c r="G19" s="18">
        <f t="array" ref="G19">INDEX('Лист2'!$C$2:$C$505,MATCH(B19&amp;A19,'Лист2'!$B$2:$B$505&amp;'Лист2'!$A$2:$A$505,0))
</f>
        <v>21</v>
      </c>
      <c r="H19" s="18">
        <f t="array" ref="H19">INDEX('Лист2'!$D$2:$D$505,MATCH(B19&amp;A19,'Лист2'!$B$2:$B$505&amp;'Лист2'!$A$2:$A$505,0))
</f>
        <v>1698</v>
      </c>
      <c r="I19" s="18">
        <f t="array" ref="I19">INDEX('Лист2'!$E$2:$E$505,MATCH(B19&amp;A19,'Лист2'!$B$2:$B$505&amp;'Лист2'!$A$2:$A$505,0))
</f>
        <v>1554</v>
      </c>
      <c r="J19" s="18">
        <f t="shared" si="1"/>
        <v>20</v>
      </c>
      <c r="K19" s="18">
        <f t="shared" si="2"/>
        <v>125227.7143</v>
      </c>
      <c r="L19" s="23">
        <f t="shared" si="3"/>
        <v>0.02082286847</v>
      </c>
      <c r="M19" s="18">
        <f t="shared" si="4"/>
        <v>0.006836807326</v>
      </c>
      <c r="N19" s="18">
        <f t="shared" si="5"/>
        <v>0.001936250903</v>
      </c>
      <c r="O19" s="22">
        <f t="shared" si="6"/>
        <v>196865.475</v>
      </c>
    </row>
    <row r="20" ht="14.25" customHeight="1">
      <c r="A20" s="40">
        <v>43954.0</v>
      </c>
      <c r="B20" s="41" t="s">
        <v>25</v>
      </c>
      <c r="C20" s="41">
        <v>26082.0</v>
      </c>
      <c r="D20" s="42">
        <v>2434914.0</v>
      </c>
      <c r="E20" s="41">
        <v>1925475.1139999998</v>
      </c>
      <c r="F20" s="43">
        <v>247646.60936153846</v>
      </c>
      <c r="G20" s="18">
        <f t="array" ref="G20">INDEX('Лист2'!$C$2:$C$505,MATCH(B20&amp;A20,'Лист2'!$B$2:$B$505&amp;'Лист2'!$A$2:$A$505,0))
</f>
        <v>20</v>
      </c>
      <c r="H20" s="18">
        <f t="array" ref="H20">INDEX('Лист2'!$D$2:$D$505,MATCH(B20&amp;A20,'Лист2'!$B$2:$B$505&amp;'Лист2'!$A$2:$A$505,0))
</f>
        <v>1520</v>
      </c>
      <c r="I20" s="18">
        <f t="array" ref="I20">INDEX('Лист2'!$E$2:$E$505,MATCH(B20&amp;A20,'Лист2'!$B$2:$B$505&amp;'Лист2'!$A$2:$A$505,0))
</f>
        <v>1373</v>
      </c>
      <c r="J20" s="18">
        <f t="shared" si="1"/>
        <v>18</v>
      </c>
      <c r="K20" s="18">
        <f t="shared" si="2"/>
        <v>121745.7</v>
      </c>
      <c r="L20" s="23">
        <f t="shared" si="3"/>
        <v>0.01915585734</v>
      </c>
      <c r="M20" s="18">
        <f t="shared" si="4"/>
        <v>0.006241067444</v>
      </c>
      <c r="N20" s="18">
        <f t="shared" si="5"/>
        <v>0.002574832038</v>
      </c>
      <c r="O20" s="22">
        <f t="shared" si="6"/>
        <v>261792.2766</v>
      </c>
    </row>
    <row r="21" ht="14.25" customHeight="1">
      <c r="A21" s="44">
        <v>43957.0</v>
      </c>
      <c r="B21" s="45" t="s">
        <v>25</v>
      </c>
      <c r="C21" s="45">
        <v>32511.0</v>
      </c>
      <c r="D21" s="46">
        <v>2938623.0</v>
      </c>
      <c r="E21" s="45">
        <v>2406562.0579999997</v>
      </c>
      <c r="F21" s="47">
        <v>306098.4769230769</v>
      </c>
      <c r="G21" s="18">
        <f t="array" ref="G21">INDEX('Лист2'!$C$2:$C$505,MATCH(B21&amp;A21,'Лист2'!$B$2:$B$505&amp;'Лист2'!$A$2:$A$505,0))
</f>
        <v>20</v>
      </c>
      <c r="H21" s="18">
        <f t="array" ref="H21">INDEX('Лист2'!$D$2:$D$505,MATCH(B21&amp;A21,'Лист2'!$B$2:$B$505&amp;'Лист2'!$A$2:$A$505,0))
</f>
        <v>1784</v>
      </c>
      <c r="I21" s="18">
        <f t="array" ref="I21">INDEX('Лист2'!$E$2:$E$505,MATCH(B21&amp;A21,'Лист2'!$B$2:$B$505&amp;'Лист2'!$A$2:$A$505,0))
</f>
        <v>1632</v>
      </c>
      <c r="J21" s="18">
        <f t="shared" si="1"/>
        <v>19</v>
      </c>
      <c r="K21" s="18">
        <f t="shared" si="2"/>
        <v>146931.15</v>
      </c>
      <c r="L21" s="23">
        <f t="shared" si="3"/>
        <v>0.01979749001</v>
      </c>
      <c r="M21" s="18">
        <f t="shared" si="4"/>
        <v>0.006518207217</v>
      </c>
      <c r="N21" s="18">
        <f t="shared" si="5"/>
        <v>0.002222431471</v>
      </c>
      <c r="O21" s="22">
        <f t="shared" si="6"/>
        <v>225962.4651</v>
      </c>
    </row>
    <row r="22" ht="14.25" customHeight="1">
      <c r="A22" s="40">
        <v>43974.0</v>
      </c>
      <c r="B22" s="41" t="s">
        <v>25</v>
      </c>
      <c r="C22" s="41">
        <v>42703.5</v>
      </c>
      <c r="D22" s="42">
        <v>3628726.5</v>
      </c>
      <c r="E22" s="41">
        <v>3056063.735</v>
      </c>
      <c r="F22" s="43">
        <v>223670.01693846151</v>
      </c>
      <c r="G22" s="18">
        <f t="array" ref="G22">INDEX('Лист2'!$C$2:$C$505,MATCH(B22&amp;A22,'Лист2'!$B$2:$B$505&amp;'Лист2'!$A$2:$A$505,0))
</f>
        <v>21</v>
      </c>
      <c r="H22" s="18">
        <f t="array" ref="H22">INDEX('Лист2'!$D$2:$D$505,MATCH(B22&amp;A22,'Лист2'!$B$2:$B$505&amp;'Лист2'!$A$2:$A$505,0))
</f>
        <v>2340</v>
      </c>
      <c r="I22" s="18">
        <f t="array" ref="I22">INDEX('Лист2'!$E$2:$E$505,MATCH(B22&amp;A22,'Лист2'!$B$2:$B$505&amp;'Лист2'!$A$2:$A$505,0))
</f>
        <v>2146</v>
      </c>
      <c r="J22" s="18">
        <f t="shared" si="1"/>
        <v>21</v>
      </c>
      <c r="K22" s="18">
        <f t="shared" si="2"/>
        <v>172796.5</v>
      </c>
      <c r="L22" s="23">
        <f t="shared" si="3"/>
        <v>0.0208595994</v>
      </c>
      <c r="M22" s="18">
        <f t="shared" si="4"/>
        <v>0.007015614704</v>
      </c>
      <c r="N22" s="18">
        <f t="shared" si="5"/>
        <v>0.003432483648</v>
      </c>
      <c r="O22" s="22">
        <f t="shared" si="6"/>
        <v>348992.7481</v>
      </c>
    </row>
    <row r="23" ht="14.25" customHeight="1">
      <c r="A23" s="44">
        <v>43976.0</v>
      </c>
      <c r="B23" s="45" t="s">
        <v>25</v>
      </c>
      <c r="C23" s="45">
        <v>35592.0</v>
      </c>
      <c r="D23" s="46">
        <v>3176580.0</v>
      </c>
      <c r="E23" s="45">
        <v>2540760.0409999997</v>
      </c>
      <c r="F23" s="47">
        <v>351098.05384615384</v>
      </c>
      <c r="G23" s="18">
        <f t="array" ref="G23">INDEX('Лист2'!$C$2:$C$505,MATCH(B23&amp;A23,'Лист2'!$B$2:$B$505&amp;'Лист2'!$A$2:$A$505,0))
</f>
        <v>20</v>
      </c>
      <c r="H23" s="18">
        <f t="array" ref="H23">INDEX('Лист2'!$D$2:$D$505,MATCH(B23&amp;A23,'Лист2'!$B$2:$B$505&amp;'Лист2'!$A$2:$A$505,0))
</f>
        <v>2087</v>
      </c>
      <c r="I23" s="18">
        <f t="array" ref="I23">INDEX('Лист2'!$E$2:$E$505,MATCH(B23&amp;A23,'Лист2'!$B$2:$B$505&amp;'Лист2'!$A$2:$A$505,0))
</f>
        <v>1914</v>
      </c>
      <c r="J23" s="18">
        <f t="shared" si="1"/>
        <v>22</v>
      </c>
      <c r="K23" s="18">
        <f t="shared" si="2"/>
        <v>158829</v>
      </c>
      <c r="L23" s="23">
        <f t="shared" si="3"/>
        <v>0.02138891295</v>
      </c>
      <c r="M23" s="18">
        <f t="shared" si="4"/>
        <v>0.007789345014</v>
      </c>
      <c r="N23" s="18">
        <f t="shared" si="5"/>
        <v>0.002800354131</v>
      </c>
      <c r="O23" s="22">
        <f t="shared" si="6"/>
        <v>284721.9052</v>
      </c>
    </row>
    <row r="24" ht="14.25" customHeight="1">
      <c r="A24" s="40">
        <v>43951.0</v>
      </c>
      <c r="B24" s="41" t="s">
        <v>25</v>
      </c>
      <c r="C24" s="41">
        <v>30445.5</v>
      </c>
      <c r="D24" s="42">
        <v>2817196.5</v>
      </c>
      <c r="E24" s="41">
        <v>2244503.1999999997</v>
      </c>
      <c r="F24" s="43">
        <v>203231.46096923074</v>
      </c>
      <c r="G24" s="18">
        <f t="array" ref="G24">INDEX('Лист2'!$C$2:$C$505,MATCH(B24&amp;A24,'Лист2'!$B$2:$B$505&amp;'Лист2'!$A$2:$A$505,0))
</f>
        <v>19</v>
      </c>
      <c r="H24" s="18">
        <f t="array" ref="H24">INDEX('Лист2'!$D$2:$D$505,MATCH(B24&amp;A24,'Лист2'!$B$2:$B$505&amp;'Лист2'!$A$2:$A$505,0))
</f>
        <v>1712</v>
      </c>
      <c r="I24" s="18">
        <f t="array" ref="I24">INDEX('Лист2'!$E$2:$E$505,MATCH(B24&amp;A24,'Лист2'!$B$2:$B$505&amp;'Лист2'!$A$2:$A$505,0))
</f>
        <v>1552</v>
      </c>
      <c r="J24" s="18">
        <f t="shared" si="1"/>
        <v>18</v>
      </c>
      <c r="K24" s="18">
        <f t="shared" si="2"/>
        <v>148273.5</v>
      </c>
      <c r="L24" s="23">
        <f t="shared" si="3"/>
        <v>0.01915585734</v>
      </c>
      <c r="M24" s="18">
        <f t="shared" si="4"/>
        <v>0.007015988784</v>
      </c>
      <c r="N24" s="18">
        <f t="shared" si="5"/>
        <v>0.003633805367</v>
      </c>
      <c r="O24" s="22">
        <f t="shared" si="6"/>
        <v>369461.839</v>
      </c>
    </row>
    <row r="25" ht="14.25" customHeight="1">
      <c r="A25" s="44">
        <v>43961.0</v>
      </c>
      <c r="B25" s="45" t="s">
        <v>25</v>
      </c>
      <c r="C25" s="45">
        <v>36619.5</v>
      </c>
      <c r="D25" s="46">
        <v>3312967.5</v>
      </c>
      <c r="E25" s="45">
        <v>2647972.343</v>
      </c>
      <c r="F25" s="47">
        <v>371661.6538461539</v>
      </c>
      <c r="G25" s="18">
        <f t="array" ref="G25">INDEX('Лист2'!$C$2:$C$505,MATCH(B25&amp;A25,'Лист2'!$B$2:$B$505&amp;'Лист2'!$A$2:$A$505,0))
</f>
        <v>21</v>
      </c>
      <c r="H25" s="18">
        <f t="array" ref="H25">INDEX('Лист2'!$D$2:$D$505,MATCH(B25&amp;A25,'Лист2'!$B$2:$B$505&amp;'Лист2'!$A$2:$A$505,0))
</f>
        <v>2016</v>
      </c>
      <c r="I25" s="18">
        <f t="array" ref="I25">INDEX('Лист2'!$E$2:$E$505,MATCH(B25&amp;A25,'Лист2'!$B$2:$B$505&amp;'Лист2'!$A$2:$A$505,0))
</f>
        <v>1846</v>
      </c>
      <c r="J25" s="18">
        <f t="shared" si="1"/>
        <v>19</v>
      </c>
      <c r="K25" s="18">
        <f t="shared" si="2"/>
        <v>157760.3571</v>
      </c>
      <c r="L25" s="23">
        <f t="shared" si="3"/>
        <v>0.01979749001</v>
      </c>
      <c r="M25" s="18">
        <f t="shared" si="4"/>
        <v>0.00814676645</v>
      </c>
      <c r="N25" s="18">
        <f t="shared" si="5"/>
        <v>0.002885052651</v>
      </c>
      <c r="O25" s="22">
        <f t="shared" si="6"/>
        <v>293333.5032</v>
      </c>
    </row>
    <row r="26" ht="14.25" customHeight="1">
      <c r="A26" s="40">
        <v>43959.0</v>
      </c>
      <c r="B26" s="41" t="s">
        <v>25</v>
      </c>
      <c r="C26" s="41">
        <v>29409.0</v>
      </c>
      <c r="D26" s="42">
        <v>2645160.0</v>
      </c>
      <c r="E26" s="41">
        <v>2133443.3049999997</v>
      </c>
      <c r="F26" s="43">
        <v>355537.44449230767</v>
      </c>
      <c r="G26" s="18">
        <f t="array" ref="G26">INDEX('Лист2'!$C$2:$C$505,MATCH(B26&amp;A26,'Лист2'!$B$2:$B$505&amp;'Лист2'!$A$2:$A$505,0))
</f>
        <v>21</v>
      </c>
      <c r="H26" s="18">
        <f t="array" ref="H26">INDEX('Лист2'!$D$2:$D$505,MATCH(B26&amp;A26,'Лист2'!$B$2:$B$505&amp;'Лист2'!$A$2:$A$505,0))
</f>
        <v>1646</v>
      </c>
      <c r="I26" s="18">
        <f t="array" ref="I26">INDEX('Лист2'!$E$2:$E$505,MATCH(B26&amp;A26,'Лист2'!$B$2:$B$505&amp;'Лист2'!$A$2:$A$505,0))
</f>
        <v>1492</v>
      </c>
      <c r="J26" s="18">
        <f t="shared" si="1"/>
        <v>19</v>
      </c>
      <c r="K26" s="18">
        <f t="shared" si="2"/>
        <v>125960</v>
      </c>
      <c r="L26" s="23">
        <f t="shared" si="3"/>
        <v>0.01979749001</v>
      </c>
      <c r="M26" s="18">
        <f t="shared" si="4"/>
        <v>0.006268972577</v>
      </c>
      <c r="N26" s="18">
        <f t="shared" si="5"/>
        <v>0.001536085568</v>
      </c>
      <c r="O26" s="22">
        <f t="shared" si="6"/>
        <v>156179.2505</v>
      </c>
    </row>
    <row r="27" ht="14.25" customHeight="1">
      <c r="A27" s="44">
        <v>43958.0</v>
      </c>
      <c r="B27" s="45" t="s">
        <v>25</v>
      </c>
      <c r="C27" s="45">
        <v>27018.0</v>
      </c>
      <c r="D27" s="46">
        <v>2472213.0</v>
      </c>
      <c r="E27" s="45">
        <v>2000889.9870000002</v>
      </c>
      <c r="F27" s="47">
        <v>283287.8692307692</v>
      </c>
      <c r="G27" s="18">
        <f t="array" ref="G27">INDEX('Лист2'!$C$2:$C$505,MATCH(B27&amp;A27,'Лист2'!$B$2:$B$505&amp;'Лист2'!$A$2:$A$505,0))
</f>
        <v>21</v>
      </c>
      <c r="H27" s="18">
        <f t="array" ref="H27">INDEX('Лист2'!$D$2:$D$505,MATCH(B27&amp;A27,'Лист2'!$B$2:$B$505&amp;'Лист2'!$A$2:$A$505,0))
</f>
        <v>1542</v>
      </c>
      <c r="I27" s="18">
        <f t="array" ref="I27">INDEX('Лист2'!$E$2:$E$505,MATCH(B27&amp;A27,'Лист2'!$B$2:$B$505&amp;'Лист2'!$A$2:$A$505,0))
</f>
        <v>1405</v>
      </c>
      <c r="J27" s="18">
        <f t="shared" si="1"/>
        <v>19</v>
      </c>
      <c r="K27" s="18">
        <f t="shared" si="2"/>
        <v>117724.4286</v>
      </c>
      <c r="L27" s="23">
        <f t="shared" si="3"/>
        <v>0.01979749001</v>
      </c>
      <c r="M27" s="18">
        <f t="shared" si="4"/>
        <v>0.005774114998</v>
      </c>
      <c r="N27" s="18">
        <f t="shared" si="5"/>
        <v>0.001849401055</v>
      </c>
      <c r="O27" s="22">
        <f t="shared" si="6"/>
        <v>188035.1438</v>
      </c>
    </row>
    <row r="28" ht="14.25" customHeight="1">
      <c r="A28" s="40">
        <v>43975.0</v>
      </c>
      <c r="B28" s="41" t="s">
        <v>25</v>
      </c>
      <c r="C28" s="41">
        <v>34303.5</v>
      </c>
      <c r="D28" s="42">
        <v>2924746.5</v>
      </c>
      <c r="E28" s="41">
        <v>2399312.935</v>
      </c>
      <c r="F28" s="43">
        <v>282325.24615384615</v>
      </c>
      <c r="G28" s="18">
        <f t="array" ref="G28">INDEX('Лист2'!$C$2:$C$505,MATCH(B28&amp;A28,'Лист2'!$B$2:$B$505&amp;'Лист2'!$A$2:$A$505,0))
</f>
        <v>20</v>
      </c>
      <c r="H28" s="18">
        <f t="array" ref="H28">INDEX('Лист2'!$D$2:$D$505,MATCH(B28&amp;A28,'Лист2'!$B$2:$B$505&amp;'Лист2'!$A$2:$A$505,0))
</f>
        <v>1999</v>
      </c>
      <c r="I28" s="18">
        <f t="array" ref="I28">INDEX('Лист2'!$E$2:$E$505,MATCH(B28&amp;A28,'Лист2'!$B$2:$B$505&amp;'Лист2'!$A$2:$A$505,0))
</f>
        <v>1829</v>
      </c>
      <c r="J28" s="18">
        <f t="shared" si="1"/>
        <v>21</v>
      </c>
      <c r="K28" s="18">
        <f t="shared" si="2"/>
        <v>146237.325</v>
      </c>
      <c r="L28" s="23">
        <f t="shared" si="3"/>
        <v>0.0208595994</v>
      </c>
      <c r="M28" s="18">
        <f t="shared" si="4"/>
        <v>0.006437016111</v>
      </c>
      <c r="N28" s="18">
        <f t="shared" si="5"/>
        <v>0.00239106782</v>
      </c>
      <c r="O28" s="22">
        <f t="shared" si="6"/>
        <v>243108.3188</v>
      </c>
    </row>
    <row r="29" ht="14.25" customHeight="1">
      <c r="A29" s="44">
        <v>43982.0</v>
      </c>
      <c r="B29" s="45" t="s">
        <v>25</v>
      </c>
      <c r="C29" s="45">
        <v>36999.0</v>
      </c>
      <c r="D29" s="46">
        <v>3473895.0</v>
      </c>
      <c r="E29" s="45">
        <v>2757933.63</v>
      </c>
      <c r="F29" s="47">
        <v>112971.77692307692</v>
      </c>
      <c r="G29" s="18">
        <f t="array" ref="G29">INDEX('Лист2'!$C$2:$C$505,MATCH(B29&amp;A29,'Лист2'!$B$2:$B$505&amp;'Лист2'!$A$2:$A$505,0))
</f>
        <v>21</v>
      </c>
      <c r="H29" s="18">
        <f t="array" ref="H29">INDEX('Лист2'!$D$2:$D$505,MATCH(B29&amp;A29,'Лист2'!$B$2:$B$505&amp;'Лист2'!$A$2:$A$505,0))
</f>
        <v>2271</v>
      </c>
      <c r="I29" s="18">
        <f t="array" ref="I29">INDEX('Лист2'!$E$2:$E$505,MATCH(B29&amp;A29,'Лист2'!$B$2:$B$505&amp;'Лист2'!$A$2:$A$505,0))
</f>
        <v>2085</v>
      </c>
      <c r="J29" s="18">
        <f t="shared" si="1"/>
        <v>22</v>
      </c>
      <c r="K29" s="18">
        <f t="shared" si="2"/>
        <v>165423.5714</v>
      </c>
      <c r="L29" s="23">
        <f t="shared" si="3"/>
        <v>0.02138891295</v>
      </c>
      <c r="M29" s="18">
        <f t="shared" si="4"/>
        <v>0.008771146688</v>
      </c>
      <c r="N29" s="18">
        <f t="shared" si="5"/>
        <v>0.00593064449</v>
      </c>
      <c r="O29" s="22">
        <f t="shared" si="6"/>
        <v>602989.5931</v>
      </c>
    </row>
    <row r="30" ht="14.25" customHeight="1">
      <c r="A30" s="40">
        <v>43981.0</v>
      </c>
      <c r="B30" s="41" t="s">
        <v>25</v>
      </c>
      <c r="C30" s="41">
        <v>44001.0</v>
      </c>
      <c r="D30" s="42">
        <v>3921784.5</v>
      </c>
      <c r="E30" s="41">
        <v>3132604.841</v>
      </c>
      <c r="F30" s="43">
        <v>242715.2625384615</v>
      </c>
      <c r="G30" s="18">
        <f t="array" ref="G30">INDEX('Лист2'!$C$2:$C$505,MATCH(B30&amp;A30,'Лист2'!$B$2:$B$505&amp;'Лист2'!$A$2:$A$505,0))
</f>
        <v>20</v>
      </c>
      <c r="H30" s="18">
        <f t="array" ref="H30">INDEX('Лист2'!$D$2:$D$505,MATCH(B30&amp;A30,'Лист2'!$B$2:$B$505&amp;'Лист2'!$A$2:$A$505,0))
</f>
        <v>2597</v>
      </c>
      <c r="I30" s="18">
        <f t="array" ref="I30">INDEX('Лист2'!$E$2:$E$505,MATCH(B30&amp;A30,'Лист2'!$B$2:$B$505&amp;'Лист2'!$A$2:$A$505,0))
</f>
        <v>2376</v>
      </c>
      <c r="J30" s="18">
        <f t="shared" si="1"/>
        <v>22</v>
      </c>
      <c r="K30" s="18">
        <f t="shared" si="2"/>
        <v>196089.225</v>
      </c>
      <c r="L30" s="23">
        <f t="shared" si="3"/>
        <v>0.02138891295</v>
      </c>
      <c r="M30" s="18">
        <f t="shared" si="4"/>
        <v>0.009668134123</v>
      </c>
      <c r="N30" s="18">
        <f t="shared" si="5"/>
        <v>0.00537469651</v>
      </c>
      <c r="O30" s="22">
        <f t="shared" si="6"/>
        <v>546464.3965</v>
      </c>
    </row>
    <row r="31" ht="14.25" customHeight="1">
      <c r="A31" s="44">
        <v>43979.0</v>
      </c>
      <c r="B31" s="45" t="s">
        <v>25</v>
      </c>
      <c r="C31" s="45">
        <v>30982.5</v>
      </c>
      <c r="D31" s="46">
        <v>2827773.0</v>
      </c>
      <c r="E31" s="45">
        <v>2232253.034</v>
      </c>
      <c r="F31" s="47">
        <v>343211.5426230769</v>
      </c>
      <c r="G31" s="18">
        <f t="array" ref="G31">INDEX('Лист2'!$C$2:$C$505,MATCH(B31&amp;A31,'Лист2'!$B$2:$B$505&amp;'Лист2'!$A$2:$A$505,0))
</f>
        <v>20</v>
      </c>
      <c r="H31" s="18">
        <f t="array" ref="H31">INDEX('Лист2'!$D$2:$D$505,MATCH(B31&amp;A31,'Лист2'!$B$2:$B$505&amp;'Лист2'!$A$2:$A$505,0))
</f>
        <v>1886</v>
      </c>
      <c r="I31" s="18">
        <f t="array" ref="I31">INDEX('Лист2'!$E$2:$E$505,MATCH(B31&amp;A31,'Лист2'!$B$2:$B$505&amp;'Лист2'!$A$2:$A$505,0))
</f>
        <v>1736</v>
      </c>
      <c r="J31" s="18">
        <f t="shared" si="1"/>
        <v>22</v>
      </c>
      <c r="K31" s="18">
        <f t="shared" si="2"/>
        <v>141388.65</v>
      </c>
      <c r="L31" s="23">
        <f t="shared" si="3"/>
        <v>0.02138891295</v>
      </c>
      <c r="M31" s="18">
        <f t="shared" si="4"/>
        <v>0.007295635206</v>
      </c>
      <c r="N31" s="18">
        <f t="shared" si="5"/>
        <v>0.002481554538</v>
      </c>
      <c r="O31" s="22">
        <f t="shared" si="6"/>
        <v>252308.4234</v>
      </c>
    </row>
    <row r="32" ht="14.25" customHeight="1">
      <c r="A32" s="40">
        <v>43967.0</v>
      </c>
      <c r="B32" s="41" t="s">
        <v>26</v>
      </c>
      <c r="C32" s="41">
        <v>88063.5</v>
      </c>
      <c r="D32" s="42">
        <v>7583758.5</v>
      </c>
      <c r="E32" s="41">
        <v>5779076.7979999995</v>
      </c>
      <c r="F32" s="43">
        <v>152384.93586153846</v>
      </c>
      <c r="G32" s="18">
        <f t="array" ref="G32">INDEX('Лист2'!$C$2:$C$505,MATCH(B32&amp;A32,'Лист2'!$B$2:$B$505&amp;'Лист2'!$A$2:$A$505,0))
</f>
        <v>31</v>
      </c>
      <c r="H32" s="18">
        <f t="array" ref="H32">INDEX('Лист2'!$D$2:$D$505,MATCH(B32&amp;A32,'Лист2'!$B$2:$B$505&amp;'Лист2'!$A$2:$A$505,0))
</f>
        <v>5593</v>
      </c>
      <c r="I32" s="18">
        <f t="array" ref="I32">INDEX('Лист2'!$E$2:$E$505,MATCH(B32&amp;A32,'Лист2'!$B$2:$B$505&amp;'Лист2'!$A$2:$A$505,0))
</f>
        <v>5177</v>
      </c>
      <c r="J32" s="18">
        <f t="shared" si="1"/>
        <v>20</v>
      </c>
      <c r="K32" s="18">
        <f t="shared" si="2"/>
        <v>244637.371</v>
      </c>
      <c r="L32" s="23">
        <f t="shared" si="3"/>
        <v>0.04970091851</v>
      </c>
      <c r="M32" s="18">
        <f t="shared" si="4"/>
        <v>0.009623231495</v>
      </c>
      <c r="N32" s="18">
        <f t="shared" si="5"/>
        <v>0.00678814975</v>
      </c>
      <c r="O32" s="22">
        <f t="shared" si="6"/>
        <v>1652296.766</v>
      </c>
    </row>
    <row r="33" ht="14.25" customHeight="1">
      <c r="A33" s="44">
        <v>43970.0</v>
      </c>
      <c r="B33" s="45" t="s">
        <v>26</v>
      </c>
      <c r="C33" s="45">
        <v>84024.0</v>
      </c>
      <c r="D33" s="46">
        <v>6815511.0</v>
      </c>
      <c r="E33" s="45">
        <v>5426339.5819999995</v>
      </c>
      <c r="F33" s="47">
        <v>195070.2500307692</v>
      </c>
      <c r="G33" s="18">
        <f t="array" ref="G33">INDEX('Лист2'!$C$2:$C$505,MATCH(B33&amp;A33,'Лист2'!$B$2:$B$505&amp;'Лист2'!$A$2:$A$505,0))
</f>
        <v>31</v>
      </c>
      <c r="H33" s="18">
        <f t="array" ref="H33">INDEX('Лист2'!$D$2:$D$505,MATCH(B33&amp;A33,'Лист2'!$B$2:$B$505&amp;'Лист2'!$A$2:$A$505,0))
</f>
        <v>5389</v>
      </c>
      <c r="I33" s="18">
        <f t="array" ref="I33">INDEX('Лист2'!$E$2:$E$505,MATCH(B33&amp;A33,'Лист2'!$B$2:$B$505&amp;'Лист2'!$A$2:$A$505,0))
</f>
        <v>5024</v>
      </c>
      <c r="J33" s="18">
        <f t="shared" si="1"/>
        <v>21</v>
      </c>
      <c r="K33" s="18">
        <f t="shared" si="2"/>
        <v>219855.1935</v>
      </c>
      <c r="L33" s="23">
        <f t="shared" si="3"/>
        <v>0.04944219539</v>
      </c>
      <c r="M33" s="18">
        <f t="shared" si="4"/>
        <v>0.007407576708</v>
      </c>
      <c r="N33" s="18">
        <f t="shared" si="5"/>
        <v>0.00490573952</v>
      </c>
      <c r="O33" s="22">
        <f t="shared" si="6"/>
        <v>1194101.168</v>
      </c>
    </row>
    <row r="34" ht="14.25" customHeight="1">
      <c r="A34" s="40">
        <v>43968.0</v>
      </c>
      <c r="B34" s="41" t="s">
        <v>26</v>
      </c>
      <c r="C34" s="41">
        <v>78057.0</v>
      </c>
      <c r="D34" s="42">
        <v>6774946.5</v>
      </c>
      <c r="E34" s="41">
        <v>5115462.401</v>
      </c>
      <c r="F34" s="43">
        <v>61149.51538461538</v>
      </c>
      <c r="G34" s="18">
        <f t="array" ref="G34">INDEX('Лист2'!$C$2:$C$505,MATCH(B34&amp;A34,'Лист2'!$B$2:$B$505&amp;'Лист2'!$A$2:$A$505,0))
</f>
        <v>31</v>
      </c>
      <c r="H34" s="18">
        <f t="array" ref="H34">INDEX('Лист2'!$D$2:$D$505,MATCH(B34&amp;A34,'Лист2'!$B$2:$B$505&amp;'Лист2'!$A$2:$A$505,0))
</f>
        <v>5206</v>
      </c>
      <c r="I34" s="18">
        <f t="array" ref="I34">INDEX('Лист2'!$E$2:$E$505,MATCH(B34&amp;A34,'Лист2'!$B$2:$B$505&amp;'Лист2'!$A$2:$A$505,0))
</f>
        <v>4843</v>
      </c>
      <c r="J34" s="18">
        <f t="shared" si="1"/>
        <v>20</v>
      </c>
      <c r="K34" s="18">
        <f t="shared" si="2"/>
        <v>218546.6613</v>
      </c>
      <c r="L34" s="23">
        <f t="shared" si="3"/>
        <v>0.04970091851</v>
      </c>
      <c r="M34" s="18">
        <f t="shared" si="4"/>
        <v>0.008848984078</v>
      </c>
      <c r="N34" s="18">
        <f t="shared" si="5"/>
        <v>0.006566456296</v>
      </c>
      <c r="O34" s="22">
        <f t="shared" si="6"/>
        <v>1598334.584</v>
      </c>
    </row>
    <row r="35" ht="14.25" customHeight="1">
      <c r="A35" s="44">
        <v>43960.0</v>
      </c>
      <c r="B35" s="45" t="s">
        <v>26</v>
      </c>
      <c r="C35" s="45">
        <v>69720.0</v>
      </c>
      <c r="D35" s="46">
        <v>6264933.0</v>
      </c>
      <c r="E35" s="45">
        <v>4726931.9569999995</v>
      </c>
      <c r="F35" s="47">
        <v>294634.3553076923</v>
      </c>
      <c r="G35" s="18">
        <f t="array" ref="G35">INDEX('Лист2'!$C$2:$C$505,MATCH(B35&amp;A35,'Лист2'!$B$2:$B$505&amp;'Лист2'!$A$2:$A$505,0))
</f>
        <v>31</v>
      </c>
      <c r="H35" s="18">
        <f t="array" ref="H35">INDEX('Лист2'!$D$2:$D$505,MATCH(B35&amp;A35,'Лист2'!$B$2:$B$505&amp;'Лист2'!$A$2:$A$505,0))
</f>
        <v>4556</v>
      </c>
      <c r="I35" s="18">
        <f t="array" ref="I35">INDEX('Лист2'!$E$2:$E$505,MATCH(B35&amp;A35,'Лист2'!$B$2:$B$505&amp;'Лист2'!$A$2:$A$505,0))
</f>
        <v>4220</v>
      </c>
      <c r="J35" s="18">
        <f t="shared" si="1"/>
        <v>19</v>
      </c>
      <c r="K35" s="18">
        <f t="shared" si="2"/>
        <v>202094.6129</v>
      </c>
      <c r="L35" s="23">
        <f t="shared" si="3"/>
        <v>0.04712397939</v>
      </c>
      <c r="M35" s="18">
        <f t="shared" si="4"/>
        <v>0.008201191412</v>
      </c>
      <c r="N35" s="18">
        <f t="shared" si="5"/>
        <v>0.005108137619</v>
      </c>
      <c r="O35" s="22">
        <f t="shared" si="6"/>
        <v>1243366.688</v>
      </c>
    </row>
    <row r="36" ht="14.25" customHeight="1">
      <c r="A36" s="40">
        <v>43955.0</v>
      </c>
      <c r="B36" s="41" t="s">
        <v>26</v>
      </c>
      <c r="C36" s="41">
        <v>72928.5</v>
      </c>
      <c r="D36" s="42">
        <v>6642249.0</v>
      </c>
      <c r="E36" s="41">
        <v>4993791.956</v>
      </c>
      <c r="F36" s="43">
        <v>215294.37692307692</v>
      </c>
      <c r="G36" s="18">
        <f t="array" ref="G36">INDEX('Лист2'!$C$2:$C$505,MATCH(B36&amp;A36,'Лист2'!$B$2:$B$505&amp;'Лист2'!$A$2:$A$505,0))
</f>
        <v>31</v>
      </c>
      <c r="H36" s="18">
        <f t="array" ref="H36">INDEX('Лист2'!$D$2:$D$505,MATCH(B36&amp;A36,'Лист2'!$B$2:$B$505&amp;'Лист2'!$A$2:$A$505,0))
</f>
        <v>4968</v>
      </c>
      <c r="I36" s="18">
        <f t="array" ref="I36">INDEX('Лист2'!$E$2:$E$505,MATCH(B36&amp;A36,'Лист2'!$B$2:$B$505&amp;'Лист2'!$A$2:$A$505,0))
</f>
        <v>4596</v>
      </c>
      <c r="J36" s="18">
        <f t="shared" si="1"/>
        <v>19</v>
      </c>
      <c r="K36" s="18">
        <f t="shared" si="2"/>
        <v>214266.0968</v>
      </c>
      <c r="L36" s="23">
        <f t="shared" si="3"/>
        <v>0.04712397939</v>
      </c>
      <c r="M36" s="18">
        <f t="shared" si="4"/>
        <v>0.008790183735</v>
      </c>
      <c r="N36" s="18">
        <f t="shared" si="5"/>
        <v>0.005887878618</v>
      </c>
      <c r="O36" s="22">
        <f t="shared" si="6"/>
        <v>1433162.667</v>
      </c>
    </row>
    <row r="37" ht="14.25" customHeight="1">
      <c r="A37" s="44">
        <v>43950.0</v>
      </c>
      <c r="B37" s="45" t="s">
        <v>26</v>
      </c>
      <c r="C37" s="45">
        <v>79527.0</v>
      </c>
      <c r="D37" s="46">
        <v>7180498.5</v>
      </c>
      <c r="E37" s="45">
        <v>5432087.979</v>
      </c>
      <c r="F37" s="47">
        <v>172769.1923076923</v>
      </c>
      <c r="G37" s="18">
        <f t="array" ref="G37">INDEX('Лист2'!$C$2:$C$505,MATCH(B37&amp;A37,'Лист2'!$B$2:$B$505&amp;'Лист2'!$A$2:$A$505,0))
</f>
        <v>31</v>
      </c>
      <c r="H37" s="18">
        <f t="array" ref="H37">INDEX('Лист2'!$D$2:$D$505,MATCH(B37&amp;A37,'Лист2'!$B$2:$B$505&amp;'Лист2'!$A$2:$A$505,0))
</f>
        <v>5378</v>
      </c>
      <c r="I37" s="18">
        <f t="array" ref="I37">INDEX('Лист2'!$E$2:$E$505,MATCH(B37&amp;A37,'Лист2'!$B$2:$B$505&amp;'Лист2'!$A$2:$A$505,0))
</f>
        <v>4985</v>
      </c>
      <c r="J37" s="18">
        <f t="shared" si="1"/>
        <v>18</v>
      </c>
      <c r="K37" s="18">
        <f t="shared" si="2"/>
        <v>231628.9839</v>
      </c>
      <c r="L37" s="23">
        <f t="shared" si="3"/>
        <v>0.05118140812</v>
      </c>
      <c r="M37" s="18">
        <f t="shared" si="4"/>
        <v>0.009323172708</v>
      </c>
      <c r="N37" s="18">
        <f t="shared" si="5"/>
        <v>0.006473225337</v>
      </c>
      <c r="O37" s="22">
        <f t="shared" si="6"/>
        <v>1575641.329</v>
      </c>
    </row>
    <row r="38" ht="14.25" customHeight="1">
      <c r="A38" s="40">
        <v>43953.0</v>
      </c>
      <c r="B38" s="41" t="s">
        <v>26</v>
      </c>
      <c r="C38" s="41">
        <v>60463.5</v>
      </c>
      <c r="D38" s="42">
        <v>5554192.5</v>
      </c>
      <c r="E38" s="41">
        <v>4218316.029</v>
      </c>
      <c r="F38" s="43">
        <v>244262.12107692307</v>
      </c>
      <c r="G38" s="18">
        <f t="array" ref="G38">INDEX('Лист2'!$C$2:$C$505,MATCH(B38&amp;A38,'Лист2'!$B$2:$B$505&amp;'Лист2'!$A$2:$A$505,0))
</f>
        <v>31</v>
      </c>
      <c r="H38" s="18">
        <f t="array" ref="H38">INDEX('Лист2'!$D$2:$D$505,MATCH(B38&amp;A38,'Лист2'!$B$2:$B$505&amp;'Лист2'!$A$2:$A$505,0))
</f>
        <v>4157</v>
      </c>
      <c r="I38" s="18">
        <f t="array" ref="I38">INDEX('Лист2'!$E$2:$E$505,MATCH(B38&amp;A38,'Лист2'!$B$2:$B$505&amp;'Лист2'!$A$2:$A$505,0))
</f>
        <v>3823</v>
      </c>
      <c r="J38" s="18">
        <f t="shared" si="1"/>
        <v>18</v>
      </c>
      <c r="K38" s="18">
        <f t="shared" si="2"/>
        <v>179167.5</v>
      </c>
      <c r="L38" s="23">
        <f t="shared" si="3"/>
        <v>0.05118140812</v>
      </c>
      <c r="M38" s="18">
        <f t="shared" si="4"/>
        <v>0.007123388304</v>
      </c>
      <c r="N38" s="18">
        <f t="shared" si="5"/>
        <v>0.00448469175</v>
      </c>
      <c r="O38" s="22">
        <f t="shared" si="6"/>
        <v>1091614.35</v>
      </c>
    </row>
    <row r="39" ht="14.25" customHeight="1">
      <c r="A39" s="44">
        <v>43977.0</v>
      </c>
      <c r="B39" s="45" t="s">
        <v>26</v>
      </c>
      <c r="C39" s="45">
        <v>79975.5</v>
      </c>
      <c r="D39" s="46">
        <v>6676459.5</v>
      </c>
      <c r="E39" s="45">
        <v>5083946.169</v>
      </c>
      <c r="F39" s="47">
        <v>141931.13193076922</v>
      </c>
      <c r="G39" s="18">
        <f t="array" ref="G39">INDEX('Лист2'!$C$2:$C$505,MATCH(B39&amp;A39,'Лист2'!$B$2:$B$505&amp;'Лист2'!$A$2:$A$505,0))
</f>
        <v>31</v>
      </c>
      <c r="H39" s="18">
        <f t="array" ref="H39">INDEX('Лист2'!$D$2:$D$505,MATCH(B39&amp;A39,'Лист2'!$B$2:$B$505&amp;'Лист2'!$A$2:$A$505,0))
</f>
        <v>5493</v>
      </c>
      <c r="I39" s="18">
        <f t="array" ref="I39">INDEX('Лист2'!$E$2:$E$505,MATCH(B39&amp;A39,'Лист2'!$B$2:$B$505&amp;'Лист2'!$A$2:$A$505,0))
</f>
        <v>5119</v>
      </c>
      <c r="J39" s="18">
        <f t="shared" si="1"/>
        <v>22</v>
      </c>
      <c r="K39" s="18">
        <f t="shared" si="2"/>
        <v>215369.6613</v>
      </c>
      <c r="L39" s="23">
        <f t="shared" si="3"/>
        <v>0.04805476899</v>
      </c>
      <c r="M39" s="18">
        <f t="shared" si="4"/>
        <v>0.008491871129</v>
      </c>
      <c r="N39" s="18">
        <f t="shared" si="5"/>
        <v>0.005959443481</v>
      </c>
      <c r="O39" s="22">
        <f t="shared" si="6"/>
        <v>1450582.199</v>
      </c>
    </row>
    <row r="40" ht="14.25" customHeight="1">
      <c r="A40" s="40">
        <v>43952.0</v>
      </c>
      <c r="B40" s="41" t="s">
        <v>26</v>
      </c>
      <c r="C40" s="41">
        <v>97534.5</v>
      </c>
      <c r="D40" s="42">
        <v>8893024.5</v>
      </c>
      <c r="E40" s="41">
        <v>6855177.24</v>
      </c>
      <c r="F40" s="43">
        <v>185180.3800769231</v>
      </c>
      <c r="G40" s="18">
        <f t="array" ref="G40">INDEX('Лист2'!$C$2:$C$505,MATCH(B40&amp;A40,'Лист2'!$B$2:$B$505&amp;'Лист2'!$A$2:$A$505,0))
</f>
        <v>31</v>
      </c>
      <c r="H40" s="18">
        <f t="array" ref="H40">INDEX('Лист2'!$D$2:$D$505,MATCH(B40&amp;A40,'Лист2'!$B$2:$B$505&amp;'Лист2'!$A$2:$A$505,0))
</f>
        <v>6118</v>
      </c>
      <c r="I40" s="18">
        <f t="array" ref="I40">INDEX('Лист2'!$E$2:$E$505,MATCH(B40&amp;A40,'Лист2'!$B$2:$B$505&amp;'Лист2'!$A$2:$A$505,0))
</f>
        <v>5564</v>
      </c>
      <c r="J40" s="18">
        <f t="shared" si="1"/>
        <v>18</v>
      </c>
      <c r="K40" s="18">
        <f t="shared" si="2"/>
        <v>286871.7581</v>
      </c>
      <c r="L40" s="23">
        <f t="shared" si="3"/>
        <v>0.05118140812</v>
      </c>
      <c r="M40" s="18">
        <f t="shared" si="4"/>
        <v>0.01086655664</v>
      </c>
      <c r="N40" s="18">
        <f t="shared" si="5"/>
        <v>0.007611332585</v>
      </c>
      <c r="O40" s="22">
        <f t="shared" si="6"/>
        <v>1852666.88</v>
      </c>
    </row>
    <row r="41" ht="14.25" customHeight="1">
      <c r="A41" s="44">
        <v>43963.0</v>
      </c>
      <c r="B41" s="45" t="s">
        <v>26</v>
      </c>
      <c r="C41" s="45">
        <v>71520.0</v>
      </c>
      <c r="D41" s="46">
        <v>6398361.0</v>
      </c>
      <c r="E41" s="45">
        <v>4793096.143999999</v>
      </c>
      <c r="F41" s="47">
        <v>181432.06769230767</v>
      </c>
      <c r="G41" s="18">
        <f t="array" ref="G41">INDEX('Лист2'!$C$2:$C$505,MATCH(B41&amp;A41,'Лист2'!$B$2:$B$505&amp;'Лист2'!$A$2:$A$505,0))
</f>
        <v>31</v>
      </c>
      <c r="H41" s="18">
        <f t="array" ref="H41">INDEX('Лист2'!$D$2:$D$505,MATCH(B41&amp;A41,'Лист2'!$B$2:$B$505&amp;'Лист2'!$A$2:$A$505,0))
</f>
        <v>4800</v>
      </c>
      <c r="I41" s="18">
        <f t="array" ref="I41">INDEX('Лист2'!$E$2:$E$505,MATCH(B41&amp;A41,'Лист2'!$B$2:$B$505&amp;'Лист2'!$A$2:$A$505,0))
</f>
        <v>4470</v>
      </c>
      <c r="J41" s="18">
        <f t="shared" si="1"/>
        <v>20</v>
      </c>
      <c r="K41" s="18">
        <f t="shared" si="2"/>
        <v>206398.7419</v>
      </c>
      <c r="L41" s="23">
        <f t="shared" si="3"/>
        <v>0.04970091851</v>
      </c>
      <c r="M41" s="18">
        <f t="shared" si="4"/>
        <v>0.008559866985</v>
      </c>
      <c r="N41" s="18">
        <f t="shared" si="5"/>
        <v>0.00584954857</v>
      </c>
      <c r="O41" s="22">
        <f t="shared" si="6"/>
        <v>1423832.788</v>
      </c>
    </row>
    <row r="42" ht="14.25" customHeight="1">
      <c r="A42" s="40">
        <v>43972.0</v>
      </c>
      <c r="B42" s="41" t="s">
        <v>26</v>
      </c>
      <c r="C42" s="41">
        <v>79485.0</v>
      </c>
      <c r="D42" s="42">
        <v>6633847.5</v>
      </c>
      <c r="E42" s="41">
        <v>5212858.58</v>
      </c>
      <c r="F42" s="43">
        <v>120955.33846153846</v>
      </c>
      <c r="G42" s="18">
        <f t="array" ref="G42">INDEX('Лист2'!$C$2:$C$505,MATCH(B42&amp;A42,'Лист2'!$B$2:$B$505&amp;'Лист2'!$A$2:$A$505,0))
</f>
        <v>31</v>
      </c>
      <c r="H42" s="18">
        <f t="array" ref="H42">INDEX('Лист2'!$D$2:$D$505,MATCH(B42&amp;A42,'Лист2'!$B$2:$B$505&amp;'Лист2'!$A$2:$A$505,0))
</f>
        <v>5207</v>
      </c>
      <c r="I42" s="18">
        <f t="array" ref="I42">INDEX('Лист2'!$E$2:$E$505,MATCH(B42&amp;A42,'Лист2'!$B$2:$B$505&amp;'Лист2'!$A$2:$A$505,0))
</f>
        <v>4868</v>
      </c>
      <c r="J42" s="18">
        <f t="shared" si="1"/>
        <v>21</v>
      </c>
      <c r="K42" s="18">
        <f t="shared" si="2"/>
        <v>213995.0806</v>
      </c>
      <c r="L42" s="23">
        <f t="shared" si="3"/>
        <v>0.04944219539</v>
      </c>
      <c r="M42" s="18">
        <f t="shared" si="4"/>
        <v>0.007577239418</v>
      </c>
      <c r="N42" s="18">
        <f t="shared" si="5"/>
        <v>0.005340942869</v>
      </c>
      <c r="O42" s="22">
        <f t="shared" si="6"/>
        <v>1300033.582</v>
      </c>
    </row>
    <row r="43" ht="14.25" customHeight="1">
      <c r="A43" s="44">
        <v>43971.0</v>
      </c>
      <c r="B43" s="45" t="s">
        <v>26</v>
      </c>
      <c r="C43" s="45">
        <v>93313.5</v>
      </c>
      <c r="D43" s="46">
        <v>7247575.5</v>
      </c>
      <c r="E43" s="45">
        <v>5922822.677999999</v>
      </c>
      <c r="F43" s="47">
        <v>714758.2</v>
      </c>
      <c r="G43" s="18">
        <f t="array" ref="G43">INDEX('Лист2'!$C$2:$C$505,MATCH(B43&amp;A43,'Лист2'!$B$2:$B$505&amp;'Лист2'!$A$2:$A$505,0))
</f>
        <v>31</v>
      </c>
      <c r="H43" s="18">
        <f t="array" ref="H43">INDEX('Лист2'!$D$2:$D$505,MATCH(B43&amp;A43,'Лист2'!$B$2:$B$505&amp;'Лист2'!$A$2:$A$505,0))
</f>
        <v>5698</v>
      </c>
      <c r="I43" s="18">
        <f t="array" ref="I43">INDEX('Лист2'!$E$2:$E$505,MATCH(B43&amp;A43,'Лист2'!$B$2:$B$505&amp;'Лист2'!$A$2:$A$505,0))
</f>
        <v>5258</v>
      </c>
      <c r="J43" s="18">
        <f t="shared" si="1"/>
        <v>21</v>
      </c>
      <c r="K43" s="18">
        <f t="shared" si="2"/>
        <v>233792.7581</v>
      </c>
      <c r="L43" s="23">
        <f t="shared" si="3"/>
        <v>0.04944219539</v>
      </c>
      <c r="M43" s="18">
        <f t="shared" si="4"/>
        <v>0.007064072886</v>
      </c>
      <c r="N43" s="18">
        <f t="shared" si="5"/>
        <v>0.0025060479</v>
      </c>
      <c r="O43" s="22">
        <f t="shared" si="6"/>
        <v>609994.622</v>
      </c>
    </row>
    <row r="44" ht="14.25" customHeight="1">
      <c r="A44" s="40">
        <v>43956.0</v>
      </c>
      <c r="B44" s="41" t="s">
        <v>26</v>
      </c>
      <c r="C44" s="41">
        <v>76585.5</v>
      </c>
      <c r="D44" s="42">
        <v>6921316.5</v>
      </c>
      <c r="E44" s="41">
        <v>5290094.272</v>
      </c>
      <c r="F44" s="43">
        <v>386033.17544615385</v>
      </c>
      <c r="G44" s="18">
        <f t="array" ref="G44">INDEX('Лист2'!$C$2:$C$505,MATCH(B44&amp;A44,'Лист2'!$B$2:$B$505&amp;'Лист2'!$A$2:$A$505,0))
</f>
        <v>31</v>
      </c>
      <c r="H44" s="18">
        <f t="array" ref="H44">INDEX('Лист2'!$D$2:$D$505,MATCH(B44&amp;A44,'Лист2'!$B$2:$B$505&amp;'Лист2'!$A$2:$A$505,0))
</f>
        <v>5188</v>
      </c>
      <c r="I44" s="18">
        <f t="array" ref="I44">INDEX('Лист2'!$E$2:$E$505,MATCH(B44&amp;A44,'Лист2'!$B$2:$B$505&amp;'Лист2'!$A$2:$A$505,0))
</f>
        <v>4800</v>
      </c>
      <c r="J44" s="18">
        <f t="shared" si="1"/>
        <v>19</v>
      </c>
      <c r="K44" s="18">
        <f t="shared" si="2"/>
        <v>223268.2742</v>
      </c>
      <c r="L44" s="23">
        <f t="shared" si="3"/>
        <v>0.04712397939</v>
      </c>
      <c r="M44" s="18">
        <f t="shared" si="4"/>
        <v>0.00869828131</v>
      </c>
      <c r="N44" s="18">
        <f t="shared" si="5"/>
        <v>0.005115624462</v>
      </c>
      <c r="O44" s="22">
        <f t="shared" si="6"/>
        <v>1245189.053</v>
      </c>
    </row>
    <row r="45" ht="14.25" customHeight="1">
      <c r="A45" s="44">
        <v>43949.0</v>
      </c>
      <c r="B45" s="45" t="s">
        <v>26</v>
      </c>
      <c r="C45" s="45">
        <v>81826.5</v>
      </c>
      <c r="D45" s="46">
        <v>7163644.5</v>
      </c>
      <c r="E45" s="45">
        <v>5366333.713</v>
      </c>
      <c r="F45" s="47">
        <v>145122.77781538462</v>
      </c>
      <c r="G45" s="18">
        <f t="array" ref="G45">INDEX('Лист2'!$C$2:$C$505,MATCH(B45&amp;A45,'Лист2'!$B$2:$B$505&amp;'Лист2'!$A$2:$A$505,0))
</f>
        <v>31</v>
      </c>
      <c r="H45" s="18">
        <f t="array" ref="H45">INDEX('Лист2'!$D$2:$D$505,MATCH(B45&amp;A45,'Лист2'!$B$2:$B$505&amp;'Лист2'!$A$2:$A$505,0))
</f>
        <v>5465</v>
      </c>
      <c r="I45" s="18">
        <f t="array" ref="I45">INDEX('Лист2'!$E$2:$E$505,MATCH(B45&amp;A45,'Лист2'!$B$2:$B$505&amp;'Лист2'!$A$2:$A$505,0))
</f>
        <v>5096</v>
      </c>
      <c r="J45" s="18">
        <f t="shared" si="1"/>
        <v>18</v>
      </c>
      <c r="K45" s="18">
        <f t="shared" si="2"/>
        <v>231085.3065</v>
      </c>
      <c r="L45" s="23">
        <f t="shared" si="3"/>
        <v>0.05118140812</v>
      </c>
      <c r="M45" s="18">
        <f t="shared" si="4"/>
        <v>0.009583927045</v>
      </c>
      <c r="N45" s="18">
        <f t="shared" si="5"/>
        <v>0.006787702942</v>
      </c>
      <c r="O45" s="22">
        <f t="shared" si="6"/>
        <v>1652188.009</v>
      </c>
    </row>
    <row r="46" ht="14.25" customHeight="1">
      <c r="A46" s="40">
        <v>43964.0</v>
      </c>
      <c r="B46" s="41" t="s">
        <v>26</v>
      </c>
      <c r="C46" s="41">
        <v>78846.0</v>
      </c>
      <c r="D46" s="42">
        <v>6993952.5</v>
      </c>
      <c r="E46" s="41">
        <v>5288518.779999999</v>
      </c>
      <c r="F46" s="43">
        <v>227969.01538461537</v>
      </c>
      <c r="G46" s="18">
        <f t="array" ref="G46">INDEX('Лист2'!$C$2:$C$505,MATCH(B46&amp;A46,'Лист2'!$B$2:$B$505&amp;'Лист2'!$A$2:$A$505,0))
</f>
        <v>31</v>
      </c>
      <c r="H46" s="18">
        <f t="array" ref="H46">INDEX('Лист2'!$D$2:$D$505,MATCH(B46&amp;A46,'Лист2'!$B$2:$B$505&amp;'Лист2'!$A$2:$A$505,0))
</f>
        <v>5251</v>
      </c>
      <c r="I46" s="18">
        <f t="array" ref="I46">INDEX('Лист2'!$E$2:$E$505,MATCH(B46&amp;A46,'Лист2'!$B$2:$B$505&amp;'Лист2'!$A$2:$A$505,0))
</f>
        <v>4853</v>
      </c>
      <c r="J46" s="18">
        <f t="shared" si="1"/>
        <v>20</v>
      </c>
      <c r="K46" s="18">
        <f t="shared" si="2"/>
        <v>225611.371</v>
      </c>
      <c r="L46" s="23">
        <f t="shared" si="3"/>
        <v>0.04970091851</v>
      </c>
      <c r="M46" s="18">
        <f t="shared" si="4"/>
        <v>0.009094004482</v>
      </c>
      <c r="N46" s="18">
        <f t="shared" si="5"/>
        <v>0.006069885187</v>
      </c>
      <c r="O46" s="22">
        <f t="shared" si="6"/>
        <v>1477464.705</v>
      </c>
    </row>
    <row r="47" ht="14.25" customHeight="1">
      <c r="A47" s="44">
        <v>43954.0</v>
      </c>
      <c r="B47" s="45" t="s">
        <v>26</v>
      </c>
      <c r="C47" s="45">
        <v>77263.5</v>
      </c>
      <c r="D47" s="46">
        <v>7013670.0</v>
      </c>
      <c r="E47" s="45">
        <v>5282661.8549999995</v>
      </c>
      <c r="F47" s="47">
        <v>161473.0769230769</v>
      </c>
      <c r="G47" s="18">
        <f t="array" ref="G47">INDEX('Лист2'!$C$2:$C$505,MATCH(B47&amp;A47,'Лист2'!$B$2:$B$505&amp;'Лист2'!$A$2:$A$505,0))
</f>
        <v>31</v>
      </c>
      <c r="H47" s="18">
        <f t="array" ref="H47">INDEX('Лист2'!$D$2:$D$505,MATCH(B47&amp;A47,'Лист2'!$B$2:$B$505&amp;'Лист2'!$A$2:$A$505,0))
</f>
        <v>5155</v>
      </c>
      <c r="I47" s="18">
        <f t="array" ref="I47">INDEX('Лист2'!$E$2:$E$505,MATCH(B47&amp;A47,'Лист2'!$B$2:$B$505&amp;'Лист2'!$A$2:$A$505,0))
</f>
        <v>4762</v>
      </c>
      <c r="J47" s="18">
        <f t="shared" si="1"/>
        <v>18</v>
      </c>
      <c r="K47" s="18">
        <f t="shared" si="2"/>
        <v>226247.4194</v>
      </c>
      <c r="L47" s="23">
        <f t="shared" si="3"/>
        <v>0.05118140812</v>
      </c>
      <c r="M47" s="18">
        <f t="shared" si="4"/>
        <v>0.009230376792</v>
      </c>
      <c r="N47" s="18">
        <f t="shared" si="5"/>
        <v>0.006448138916</v>
      </c>
      <c r="O47" s="22">
        <f t="shared" si="6"/>
        <v>1569535.068</v>
      </c>
    </row>
    <row r="48" ht="14.25" customHeight="1">
      <c r="A48" s="40">
        <v>43957.0</v>
      </c>
      <c r="B48" s="41" t="s">
        <v>26</v>
      </c>
      <c r="C48" s="41">
        <v>68994.0</v>
      </c>
      <c r="D48" s="42">
        <v>6168657.0</v>
      </c>
      <c r="E48" s="41">
        <v>4695811.349</v>
      </c>
      <c r="F48" s="43">
        <v>157384.1788307692</v>
      </c>
      <c r="G48" s="18">
        <f t="array" ref="G48">INDEX('Лист2'!$C$2:$C$505,MATCH(B48&amp;A48,'Лист2'!$B$2:$B$505&amp;'Лист2'!$A$2:$A$505,0))
</f>
        <v>31</v>
      </c>
      <c r="H48" s="18">
        <f t="array" ref="H48">INDEX('Лист2'!$D$2:$D$505,MATCH(B48&amp;A48,'Лист2'!$B$2:$B$505&amp;'Лист2'!$A$2:$A$505,0))
</f>
        <v>4709</v>
      </c>
      <c r="I48" s="18">
        <f t="array" ref="I48">INDEX('Лист2'!$E$2:$E$505,MATCH(B48&amp;A48,'Лист2'!$B$2:$B$505&amp;'Лист2'!$A$2:$A$505,0))
</f>
        <v>4348</v>
      </c>
      <c r="J48" s="18">
        <f t="shared" si="1"/>
        <v>19</v>
      </c>
      <c r="K48" s="18">
        <f t="shared" si="2"/>
        <v>198988.9355</v>
      </c>
      <c r="L48" s="23">
        <f t="shared" si="3"/>
        <v>0.04712397939</v>
      </c>
      <c r="M48" s="18">
        <f t="shared" si="4"/>
        <v>0.007853758721</v>
      </c>
      <c r="N48" s="18">
        <f t="shared" si="5"/>
        <v>0.005404325449</v>
      </c>
      <c r="O48" s="22">
        <f t="shared" si="6"/>
        <v>1315461.472</v>
      </c>
    </row>
    <row r="49" ht="14.25" customHeight="1">
      <c r="A49" s="44">
        <v>43974.0</v>
      </c>
      <c r="B49" s="45" t="s">
        <v>26</v>
      </c>
      <c r="C49" s="45">
        <v>102889.5</v>
      </c>
      <c r="D49" s="46">
        <v>8089143.0</v>
      </c>
      <c r="E49" s="45">
        <v>6673236.372</v>
      </c>
      <c r="F49" s="47">
        <v>127223.84583076923</v>
      </c>
      <c r="G49" s="18">
        <f t="array" ref="G49">INDEX('Лист2'!$C$2:$C$505,MATCH(B49&amp;A49,'Лист2'!$B$2:$B$505&amp;'Лист2'!$A$2:$A$505,0))
</f>
        <v>31</v>
      </c>
      <c r="H49" s="18">
        <f t="array" ref="H49">INDEX('Лист2'!$D$2:$D$505,MATCH(B49&amp;A49,'Лист2'!$B$2:$B$505&amp;'Лист2'!$A$2:$A$505,0))
</f>
        <v>6276</v>
      </c>
      <c r="I49" s="18">
        <f t="array" ref="I49">INDEX('Лист2'!$E$2:$E$505,MATCH(B49&amp;A49,'Лист2'!$B$2:$B$505&amp;'Лист2'!$A$2:$A$505,0))
</f>
        <v>5801</v>
      </c>
      <c r="J49" s="18">
        <f t="shared" si="1"/>
        <v>21</v>
      </c>
      <c r="K49" s="18">
        <f t="shared" si="2"/>
        <v>260940.0968</v>
      </c>
      <c r="L49" s="23">
        <f t="shared" si="3"/>
        <v>0.04944219539</v>
      </c>
      <c r="M49" s="18">
        <f t="shared" si="4"/>
        <v>0.007550138754</v>
      </c>
      <c r="N49" s="18">
        <f t="shared" si="5"/>
        <v>0.00529431025</v>
      </c>
      <c r="O49" s="22">
        <f t="shared" si="6"/>
        <v>1288682.782</v>
      </c>
    </row>
    <row r="50" ht="14.25" customHeight="1">
      <c r="A50" s="40">
        <v>43976.0</v>
      </c>
      <c r="B50" s="41" t="s">
        <v>26</v>
      </c>
      <c r="C50" s="41">
        <v>76999.5</v>
      </c>
      <c r="D50" s="42">
        <v>6645603.0</v>
      </c>
      <c r="E50" s="41">
        <v>5032216.188999999</v>
      </c>
      <c r="F50" s="43">
        <v>100883.95384615385</v>
      </c>
      <c r="G50" s="18">
        <f t="array" ref="G50">INDEX('Лист2'!$C$2:$C$505,MATCH(B50&amp;A50,'Лист2'!$B$2:$B$505&amp;'Лист2'!$A$2:$A$505,0))
</f>
        <v>31</v>
      </c>
      <c r="H50" s="18">
        <f t="array" ref="H50">INDEX('Лист2'!$D$2:$D$505,MATCH(B50&amp;A50,'Лист2'!$B$2:$B$505&amp;'Лист2'!$A$2:$A$505,0))
</f>
        <v>5210</v>
      </c>
      <c r="I50" s="18">
        <f t="array" ref="I50">INDEX('Лист2'!$E$2:$E$505,MATCH(B50&amp;A50,'Лист2'!$B$2:$B$505&amp;'Лист2'!$A$2:$A$505,0))
</f>
        <v>4841</v>
      </c>
      <c r="J50" s="18">
        <f t="shared" si="1"/>
        <v>22</v>
      </c>
      <c r="K50" s="18">
        <f t="shared" si="2"/>
        <v>214374.2903</v>
      </c>
      <c r="L50" s="23">
        <f t="shared" si="3"/>
        <v>0.04805476899</v>
      </c>
      <c r="M50" s="18">
        <f t="shared" si="4"/>
        <v>0.008603176258</v>
      </c>
      <c r="N50" s="18">
        <f t="shared" si="5"/>
        <v>0.00621383283</v>
      </c>
      <c r="O50" s="22">
        <f t="shared" si="6"/>
        <v>1512502.857</v>
      </c>
    </row>
    <row r="51" ht="14.25" customHeight="1">
      <c r="A51" s="44">
        <v>43951.0</v>
      </c>
      <c r="B51" s="45" t="s">
        <v>26</v>
      </c>
      <c r="C51" s="45">
        <v>77565.0</v>
      </c>
      <c r="D51" s="46">
        <v>7023727.5</v>
      </c>
      <c r="E51" s="45">
        <v>5349682.484999999</v>
      </c>
      <c r="F51" s="47">
        <v>31578.20769230769</v>
      </c>
      <c r="G51" s="18">
        <f t="array" ref="G51">INDEX('Лист2'!$C$2:$C$505,MATCH(B51&amp;A51,'Лист2'!$B$2:$B$505&amp;'Лист2'!$A$2:$A$505,0))
</f>
        <v>31</v>
      </c>
      <c r="H51" s="18">
        <f t="array" ref="H51">INDEX('Лист2'!$D$2:$D$505,MATCH(B51&amp;A51,'Лист2'!$B$2:$B$505&amp;'Лист2'!$A$2:$A$505,0))
</f>
        <v>5120</v>
      </c>
      <c r="I51" s="18">
        <f t="array" ref="I51">INDEX('Лист2'!$E$2:$E$505,MATCH(B51&amp;A51,'Лист2'!$B$2:$B$505&amp;'Лист2'!$A$2:$A$505,0))
</f>
        <v>4737</v>
      </c>
      <c r="J51" s="18">
        <f t="shared" si="1"/>
        <v>18</v>
      </c>
      <c r="K51" s="18">
        <f t="shared" si="2"/>
        <v>226571.8548</v>
      </c>
      <c r="L51" s="23">
        <f t="shared" si="3"/>
        <v>0.05118140812</v>
      </c>
      <c r="M51" s="18">
        <f t="shared" si="4"/>
        <v>0.008926628277</v>
      </c>
      <c r="N51" s="18">
        <f t="shared" si="5"/>
        <v>0.006747765217</v>
      </c>
      <c r="O51" s="22">
        <f t="shared" si="6"/>
        <v>1642466.807</v>
      </c>
    </row>
    <row r="52" ht="14.25" customHeight="1">
      <c r="A52" s="40">
        <v>43961.0</v>
      </c>
      <c r="B52" s="41" t="s">
        <v>26</v>
      </c>
      <c r="C52" s="41">
        <v>84132.0</v>
      </c>
      <c r="D52" s="42">
        <v>7483194.0</v>
      </c>
      <c r="E52" s="41">
        <v>5637882.125</v>
      </c>
      <c r="F52" s="43">
        <v>126673.26923076922</v>
      </c>
      <c r="G52" s="18">
        <f t="array" ref="G52">INDEX('Лист2'!$C$2:$C$505,MATCH(B52&amp;A52,'Лист2'!$B$2:$B$505&amp;'Лист2'!$A$2:$A$505,0))
</f>
        <v>31</v>
      </c>
      <c r="H52" s="18">
        <f t="array" ref="H52">INDEX('Лист2'!$D$2:$D$505,MATCH(B52&amp;A52,'Лист2'!$B$2:$B$505&amp;'Лист2'!$A$2:$A$505,0))
</f>
        <v>5495</v>
      </c>
      <c r="I52" s="18">
        <f t="array" ref="I52">INDEX('Лист2'!$E$2:$E$505,MATCH(B52&amp;A52,'Лист2'!$B$2:$B$505&amp;'Лист2'!$A$2:$A$505,0))
</f>
        <v>5093</v>
      </c>
      <c r="J52" s="18">
        <f t="shared" si="1"/>
        <v>19</v>
      </c>
      <c r="K52" s="18">
        <f t="shared" si="2"/>
        <v>241393.3548</v>
      </c>
      <c r="L52" s="23">
        <f t="shared" si="3"/>
        <v>0.04712397939</v>
      </c>
      <c r="M52" s="18">
        <f t="shared" si="4"/>
        <v>0.009839886631</v>
      </c>
      <c r="N52" s="18">
        <f t="shared" si="5"/>
        <v>0.00706070269</v>
      </c>
      <c r="O52" s="22">
        <f t="shared" si="6"/>
        <v>1718638.606</v>
      </c>
    </row>
    <row r="53" ht="14.25" customHeight="1">
      <c r="A53" s="44">
        <v>43959.0</v>
      </c>
      <c r="B53" s="45" t="s">
        <v>26</v>
      </c>
      <c r="C53" s="45">
        <v>69544.5</v>
      </c>
      <c r="D53" s="46">
        <v>6293776.5</v>
      </c>
      <c r="E53" s="45">
        <v>4773839.938</v>
      </c>
      <c r="F53" s="47">
        <v>201777.4038153846</v>
      </c>
      <c r="G53" s="18">
        <f t="array" ref="G53">INDEX('Лист2'!$C$2:$C$505,MATCH(B53&amp;A53,'Лист2'!$B$2:$B$505&amp;'Лист2'!$A$2:$A$505,0))
</f>
        <v>31</v>
      </c>
      <c r="H53" s="18">
        <f t="array" ref="H53">INDEX('Лист2'!$D$2:$D$505,MATCH(B53&amp;A53,'Лист2'!$B$2:$B$505&amp;'Лист2'!$A$2:$A$505,0))
</f>
        <v>4635</v>
      </c>
      <c r="I53" s="18">
        <f t="array" ref="I53">INDEX('Лист2'!$E$2:$E$505,MATCH(B53&amp;A53,'Лист2'!$B$2:$B$505&amp;'Лист2'!$A$2:$A$505,0))
</f>
        <v>4266</v>
      </c>
      <c r="J53" s="18">
        <f t="shared" si="1"/>
        <v>19</v>
      </c>
      <c r="K53" s="18">
        <f t="shared" si="2"/>
        <v>203025.0484</v>
      </c>
      <c r="L53" s="23">
        <f t="shared" si="3"/>
        <v>0.04712397939</v>
      </c>
      <c r="M53" s="18">
        <f t="shared" si="4"/>
        <v>0.008104864906</v>
      </c>
      <c r="N53" s="18">
        <f t="shared" si="5"/>
        <v>0.005415408384</v>
      </c>
      <c r="O53" s="22">
        <f t="shared" si="6"/>
        <v>1318159.158</v>
      </c>
    </row>
    <row r="54" ht="14.25" customHeight="1">
      <c r="A54" s="40">
        <v>43958.0</v>
      </c>
      <c r="B54" s="41" t="s">
        <v>26</v>
      </c>
      <c r="C54" s="41">
        <v>73204.5</v>
      </c>
      <c r="D54" s="42">
        <v>6591883.5</v>
      </c>
      <c r="E54" s="41">
        <v>5001227.671</v>
      </c>
      <c r="F54" s="43">
        <v>184167.76355384616</v>
      </c>
      <c r="G54" s="18">
        <f t="array" ref="G54">INDEX('Лист2'!$C$2:$C$505,MATCH(B54&amp;A54,'Лист2'!$B$2:$B$505&amp;'Лист2'!$A$2:$A$505,0))
</f>
        <v>31</v>
      </c>
      <c r="H54" s="18">
        <f t="array" ref="H54">INDEX('Лист2'!$D$2:$D$505,MATCH(B54&amp;A54,'Лист2'!$B$2:$B$505&amp;'Лист2'!$A$2:$A$505,0))
</f>
        <v>4903</v>
      </c>
      <c r="I54" s="18">
        <f t="array" ref="I54">INDEX('Лист2'!$E$2:$E$505,MATCH(B54&amp;A54,'Лист2'!$B$2:$B$505&amp;'Лист2'!$A$2:$A$505,0))
</f>
        <v>4527</v>
      </c>
      <c r="J54" s="18">
        <f t="shared" si="1"/>
        <v>19</v>
      </c>
      <c r="K54" s="18">
        <f t="shared" si="2"/>
        <v>212641.4032</v>
      </c>
      <c r="L54" s="23">
        <f t="shared" si="3"/>
        <v>0.04712397939</v>
      </c>
      <c r="M54" s="18">
        <f t="shared" si="4"/>
        <v>0.00848196624</v>
      </c>
      <c r="N54" s="18">
        <f t="shared" si="5"/>
        <v>0.005778291046</v>
      </c>
      <c r="O54" s="22">
        <f t="shared" si="6"/>
        <v>1406488.065</v>
      </c>
    </row>
    <row r="55" ht="14.25" customHeight="1">
      <c r="A55" s="44">
        <v>43975.0</v>
      </c>
      <c r="B55" s="45" t="s">
        <v>26</v>
      </c>
      <c r="C55" s="45">
        <v>76663.5</v>
      </c>
      <c r="D55" s="46">
        <v>6451032.0</v>
      </c>
      <c r="E55" s="45">
        <v>5048965.796</v>
      </c>
      <c r="F55" s="47">
        <v>94608.14615384614</v>
      </c>
      <c r="G55" s="18">
        <f t="array" ref="G55">INDEX('Лист2'!$C$2:$C$505,MATCH(B55&amp;A55,'Лист2'!$B$2:$B$505&amp;'Лист2'!$A$2:$A$505,0))
</f>
        <v>31</v>
      </c>
      <c r="H55" s="18">
        <f t="array" ref="H55">INDEX('Лист2'!$D$2:$D$505,MATCH(B55&amp;A55,'Лист2'!$B$2:$B$505&amp;'Лист2'!$A$2:$A$505,0))
</f>
        <v>5035</v>
      </c>
      <c r="I55" s="18">
        <f t="array" ref="I55">INDEX('Лист2'!$E$2:$E$505,MATCH(B55&amp;A55,'Лист2'!$B$2:$B$505&amp;'Лист2'!$A$2:$A$505,0))
</f>
        <v>4683</v>
      </c>
      <c r="J55" s="18">
        <f t="shared" si="1"/>
        <v>21</v>
      </c>
      <c r="K55" s="18">
        <f t="shared" si="2"/>
        <v>208097.8065</v>
      </c>
      <c r="L55" s="23">
        <f t="shared" si="3"/>
        <v>0.04944219539</v>
      </c>
      <c r="M55" s="18">
        <f t="shared" si="4"/>
        <v>0.007476336485</v>
      </c>
      <c r="N55" s="18">
        <f t="shared" si="5"/>
        <v>0.00537144493</v>
      </c>
      <c r="O55" s="22">
        <f t="shared" si="6"/>
        <v>1307458.058</v>
      </c>
    </row>
    <row r="56" ht="14.25" customHeight="1">
      <c r="A56" s="48">
        <v>43950.0</v>
      </c>
      <c r="B56" s="49" t="s">
        <v>27</v>
      </c>
      <c r="C56" s="49">
        <v>10840.5</v>
      </c>
      <c r="D56" s="50">
        <v>797919.0</v>
      </c>
      <c r="E56" s="49">
        <v>783753.2949999999</v>
      </c>
      <c r="F56" s="51">
        <v>58214.93076923077</v>
      </c>
      <c r="G56" s="18">
        <f t="array" ref="G56">INDEX('Лист2'!$C$2:$C$505,MATCH(B56&amp;A56,'Лист2'!$B$2:$B$505&amp;'Лист2'!$A$2:$A$505,0))
</f>
        <v>10</v>
      </c>
      <c r="H56" s="18">
        <f t="array" ref="H56">INDEX('Лист2'!$D$2:$D$505,MATCH(B56&amp;A56,'Лист2'!$B$2:$B$505&amp;'Лист2'!$A$2:$A$505,0))
</f>
        <v>502</v>
      </c>
      <c r="I56" s="18">
        <f t="array" ref="I56">INDEX('Лист2'!$E$2:$E$505,MATCH(B56&amp;A56,'Лист2'!$B$2:$B$505&amp;'Лист2'!$A$2:$A$505,0))
</f>
        <v>433</v>
      </c>
      <c r="J56" s="18">
        <f t="shared" si="1"/>
        <v>18</v>
      </c>
      <c r="K56" s="18">
        <f t="shared" si="2"/>
        <v>79791.9</v>
      </c>
      <c r="L56" s="23">
        <f t="shared" si="3"/>
        <v>0.005414655931</v>
      </c>
      <c r="M56" s="18">
        <f t="shared" si="4"/>
        <v>0.0004842533033</v>
      </c>
      <c r="N56" s="18">
        <f t="shared" si="5"/>
        <v>-0.001326481695</v>
      </c>
      <c r="O56" s="22">
        <f t="shared" si="6"/>
        <v>-44049.22577</v>
      </c>
    </row>
    <row r="57" ht="14.25" customHeight="1">
      <c r="A57" s="52">
        <v>43953.0</v>
      </c>
      <c r="B57" s="53" t="s">
        <v>27</v>
      </c>
      <c r="C57" s="53">
        <v>7866.0</v>
      </c>
      <c r="D57" s="54">
        <v>617881.5</v>
      </c>
      <c r="E57" s="53">
        <v>575518.068</v>
      </c>
      <c r="F57" s="55">
        <v>119723.42363076922</v>
      </c>
      <c r="G57" s="18">
        <f t="array" ref="G57">INDEX('Лист2'!$C$2:$C$505,MATCH(B57&amp;A57,'Лист2'!$B$2:$B$505&amp;'Лист2'!$A$2:$A$505,0))
</f>
        <v>10</v>
      </c>
      <c r="H57" s="18">
        <f t="array" ref="H57">INDEX('Лист2'!$D$2:$D$505,MATCH(B57&amp;A57,'Лист2'!$B$2:$B$505&amp;'Лист2'!$A$2:$A$505,0))
</f>
        <v>416</v>
      </c>
      <c r="I57" s="18">
        <f t="array" ref="I57">INDEX('Лист2'!$E$2:$E$505,MATCH(B57&amp;A57,'Лист2'!$B$2:$B$505&amp;'Лист2'!$A$2:$A$505,0))
</f>
        <v>341</v>
      </c>
      <c r="J57" s="18">
        <f t="shared" si="1"/>
        <v>18</v>
      </c>
      <c r="K57" s="18">
        <f t="shared" si="2"/>
        <v>61788.15</v>
      </c>
      <c r="L57" s="23">
        <f t="shared" si="3"/>
        <v>0.005414655931</v>
      </c>
      <c r="M57" s="18">
        <f t="shared" si="4"/>
        <v>0.001448189969</v>
      </c>
      <c r="N57" s="18">
        <f t="shared" si="5"/>
        <v>-0.002329589476</v>
      </c>
      <c r="O57" s="22">
        <f t="shared" si="6"/>
        <v>-77359.99163</v>
      </c>
    </row>
    <row r="58" ht="14.25" customHeight="1">
      <c r="A58" s="40">
        <v>43952.0</v>
      </c>
      <c r="B58" s="41" t="s">
        <v>27</v>
      </c>
      <c r="C58" s="41">
        <v>11619.0</v>
      </c>
      <c r="D58" s="42">
        <v>891139.5</v>
      </c>
      <c r="E58" s="41">
        <v>829782.376</v>
      </c>
      <c r="F58" s="43">
        <v>121759.66210769229</v>
      </c>
      <c r="G58" s="18">
        <f t="array" ref="G58">INDEX('Лист2'!$C$2:$C$505,MATCH(B58&amp;A58,'Лист2'!$B$2:$B$505&amp;'Лист2'!$A$2:$A$505,0))
</f>
        <v>10</v>
      </c>
      <c r="H58" s="18">
        <f t="array" ref="H58">INDEX('Лист2'!$D$2:$D$505,MATCH(B58&amp;A58,'Лист2'!$B$2:$B$505&amp;'Лист2'!$A$2:$A$505,0))
</f>
        <v>554</v>
      </c>
      <c r="I58" s="18">
        <f t="array" ref="I58">INDEX('Лист2'!$E$2:$E$505,MATCH(B58&amp;A58,'Лист2'!$B$2:$B$505&amp;'Лист2'!$A$2:$A$505,0))
</f>
        <v>472</v>
      </c>
      <c r="J58" s="18">
        <f t="shared" si="1"/>
        <v>18</v>
      </c>
      <c r="K58" s="18">
        <f t="shared" si="2"/>
        <v>89113.95</v>
      </c>
      <c r="L58" s="23">
        <f t="shared" si="3"/>
        <v>0.005414655931</v>
      </c>
      <c r="M58" s="18">
        <f t="shared" si="4"/>
        <v>0.002097487557</v>
      </c>
      <c r="N58" s="18">
        <f t="shared" si="5"/>
        <v>-0.001818939146</v>
      </c>
      <c r="O58" s="22">
        <f t="shared" si="6"/>
        <v>-60402.53811</v>
      </c>
    </row>
    <row r="59" ht="14.25" customHeight="1">
      <c r="A59" s="44">
        <v>43949.0</v>
      </c>
      <c r="B59" s="45" t="s">
        <v>27</v>
      </c>
      <c r="C59" s="45">
        <v>12331.5</v>
      </c>
      <c r="D59" s="46">
        <v>869983.5</v>
      </c>
      <c r="E59" s="45">
        <v>896773.3239999999</v>
      </c>
      <c r="F59" s="47">
        <v>51681.03846153846</v>
      </c>
      <c r="G59" s="18">
        <f t="array" ref="G59">INDEX('Лист2'!$C$2:$C$505,MATCH(B59&amp;A59,'Лист2'!$B$2:$B$505&amp;'Лист2'!$A$2:$A$505,0))
</f>
        <v>10</v>
      </c>
      <c r="H59" s="18">
        <f t="array" ref="H59">INDEX('Лист2'!$D$2:$D$505,MATCH(B59&amp;A59,'Лист2'!$B$2:$B$505&amp;'Лист2'!$A$2:$A$505,0))
</f>
        <v>580</v>
      </c>
      <c r="I59" s="18">
        <f t="array" ref="I59">INDEX('Лист2'!$E$2:$E$505,MATCH(B59&amp;A59,'Лист2'!$B$2:$B$505&amp;'Лист2'!$A$2:$A$505,0))
</f>
        <v>506</v>
      </c>
      <c r="J59" s="18">
        <f t="shared" si="1"/>
        <v>18</v>
      </c>
      <c r="K59" s="18">
        <f t="shared" si="2"/>
        <v>86998.35</v>
      </c>
      <c r="L59" s="23">
        <f t="shared" si="3"/>
        <v>0.005414655931</v>
      </c>
      <c r="M59" s="18">
        <f t="shared" si="4"/>
        <v>-0.0009158076331</v>
      </c>
      <c r="N59" s="18">
        <f t="shared" si="5"/>
        <v>-0.00236304182</v>
      </c>
      <c r="O59" s="22">
        <f t="shared" si="6"/>
        <v>-78470.86246</v>
      </c>
    </row>
    <row r="60" ht="14.25" customHeight="1">
      <c r="A60" s="40">
        <v>43954.0</v>
      </c>
      <c r="B60" s="41" t="s">
        <v>27</v>
      </c>
      <c r="C60" s="41">
        <v>8185.5</v>
      </c>
      <c r="D60" s="42">
        <v>637881.0</v>
      </c>
      <c r="E60" s="41">
        <v>575840.677</v>
      </c>
      <c r="F60" s="43">
        <v>73920.5846153846</v>
      </c>
      <c r="G60" s="18">
        <f t="array" ref="G60">INDEX('Лист2'!$C$2:$C$505,MATCH(B60&amp;A60,'Лист2'!$B$2:$B$505&amp;'Лист2'!$A$2:$A$505,0))
</f>
        <v>10</v>
      </c>
      <c r="H60" s="18">
        <f t="array" ref="H60">INDEX('Лист2'!$D$2:$D$505,MATCH(B60&amp;A60,'Лист2'!$B$2:$B$505&amp;'Лист2'!$A$2:$A$505,0))
</f>
        <v>402</v>
      </c>
      <c r="I60" s="18">
        <f t="array" ref="I60">INDEX('Лист2'!$E$2:$E$505,MATCH(B60&amp;A60,'Лист2'!$B$2:$B$505&amp;'Лист2'!$A$2:$A$505,0))
</f>
        <v>333</v>
      </c>
      <c r="J60" s="18">
        <f t="shared" si="1"/>
        <v>18</v>
      </c>
      <c r="K60" s="18">
        <f t="shared" si="2"/>
        <v>63788.1</v>
      </c>
      <c r="L60" s="23">
        <f t="shared" si="3"/>
        <v>0.005414655931</v>
      </c>
      <c r="M60" s="18">
        <f t="shared" si="4"/>
        <v>0.002120842651</v>
      </c>
      <c r="N60" s="18">
        <f t="shared" si="5"/>
        <v>-0.0003577576969</v>
      </c>
      <c r="O60" s="22">
        <f t="shared" si="6"/>
        <v>-11880.26162</v>
      </c>
    </row>
    <row r="61" ht="14.25" customHeight="1">
      <c r="A61" s="52">
        <v>43951.0</v>
      </c>
      <c r="B61" s="53" t="s">
        <v>27</v>
      </c>
      <c r="C61" s="53">
        <v>8934.0</v>
      </c>
      <c r="D61" s="54">
        <v>716196.0</v>
      </c>
      <c r="E61" s="53">
        <v>663415.497</v>
      </c>
      <c r="F61" s="55">
        <v>24274.438461538462</v>
      </c>
      <c r="G61" s="18">
        <f t="array" ref="G61">INDEX('Лист2'!$C$2:$C$505,MATCH(B61&amp;A61,'Лист2'!$B$2:$B$505&amp;'Лист2'!$A$2:$A$505,0))
</f>
        <v>10</v>
      </c>
      <c r="H61" s="18">
        <f t="array" ref="H61">INDEX('Лист2'!$D$2:$D$505,MATCH(B61&amp;A61,'Лист2'!$B$2:$B$505&amp;'Лист2'!$A$2:$A$505,0))
</f>
        <v>448</v>
      </c>
      <c r="I61" s="18">
        <f t="array" ref="I61">INDEX('Лист2'!$E$2:$E$505,MATCH(B61&amp;A61,'Лист2'!$B$2:$B$505&amp;'Лист2'!$A$2:$A$505,0))
</f>
        <v>376</v>
      </c>
      <c r="J61" s="18">
        <f t="shared" si="1"/>
        <v>18</v>
      </c>
      <c r="K61" s="18">
        <f t="shared" si="2"/>
        <v>71619.6</v>
      </c>
      <c r="L61" s="23">
        <f t="shared" si="3"/>
        <v>0.005414655931</v>
      </c>
      <c r="M61" s="18">
        <f t="shared" si="4"/>
        <v>0.001804296569</v>
      </c>
      <c r="N61" s="18">
        <f t="shared" si="5"/>
        <v>0.0008584208266</v>
      </c>
      <c r="O61" s="22">
        <f t="shared" si="6"/>
        <v>28506.06454</v>
      </c>
    </row>
    <row r="62" ht="14.25" customHeight="1">
      <c r="A62" s="48">
        <v>43960.0</v>
      </c>
      <c r="B62" s="49" t="s">
        <v>27</v>
      </c>
      <c r="C62" s="49">
        <v>13216.5</v>
      </c>
      <c r="D62" s="50">
        <v>1046400.0</v>
      </c>
      <c r="E62" s="49">
        <v>937716.1579999999</v>
      </c>
      <c r="F62" s="51">
        <v>61387.77692307692</v>
      </c>
      <c r="G62" s="18">
        <f t="array" ref="G62">INDEX('Лист2'!$C$2:$C$505,MATCH(B62&amp;A62,'Лист2'!$B$2:$B$505&amp;'Лист2'!$A$2:$A$505,0))
</f>
        <v>10</v>
      </c>
      <c r="H62" s="18">
        <f t="array" ref="H62">INDEX('Лист2'!$D$2:$D$505,MATCH(B62&amp;A62,'Лист2'!$B$2:$B$505&amp;'Лист2'!$A$2:$A$505,0))
</f>
        <v>644</v>
      </c>
      <c r="I62" s="18">
        <f t="array" ref="I62">INDEX('Лист2'!$E$2:$E$505,MATCH(B62&amp;A62,'Лист2'!$B$2:$B$505&amp;'Лист2'!$A$2:$A$505,0))
</f>
        <v>559</v>
      </c>
      <c r="J62" s="18">
        <f t="shared" si="1"/>
        <v>19</v>
      </c>
      <c r="K62" s="18">
        <f t="shared" si="2"/>
        <v>104640</v>
      </c>
      <c r="L62" s="23">
        <f t="shared" si="3"/>
        <v>0.006193305277</v>
      </c>
      <c r="M62" s="18">
        <f t="shared" si="4"/>
        <v>0.003715346995</v>
      </c>
      <c r="N62" s="18">
        <f t="shared" si="5"/>
        <v>0.001424255783</v>
      </c>
      <c r="O62" s="22">
        <f t="shared" si="6"/>
        <v>47296.06508</v>
      </c>
    </row>
    <row r="63" ht="14.25" customHeight="1">
      <c r="A63" s="52">
        <v>43955.0</v>
      </c>
      <c r="B63" s="53" t="s">
        <v>27</v>
      </c>
      <c r="C63" s="53">
        <v>9130.5</v>
      </c>
      <c r="D63" s="54">
        <v>728890.5</v>
      </c>
      <c r="E63" s="53">
        <v>644150.519</v>
      </c>
      <c r="F63" s="55">
        <v>98026.49036923076</v>
      </c>
      <c r="G63" s="18">
        <f t="array" ref="G63">INDEX('Лист2'!$C$2:$C$505,MATCH(B63&amp;A63,'Лист2'!$B$2:$B$505&amp;'Лист2'!$A$2:$A$505,0))
</f>
        <v>10</v>
      </c>
      <c r="H63" s="18">
        <f t="array" ref="H63">INDEX('Лист2'!$D$2:$D$505,MATCH(B63&amp;A63,'Лист2'!$B$2:$B$505&amp;'Лист2'!$A$2:$A$505,0))
</f>
        <v>462</v>
      </c>
      <c r="I63" s="18">
        <f t="array" ref="I63">INDEX('Лист2'!$E$2:$E$505,MATCH(B63&amp;A63,'Лист2'!$B$2:$B$505&amp;'Лист2'!$A$2:$A$505,0))
</f>
        <v>396</v>
      </c>
      <c r="J63" s="18">
        <f t="shared" si="1"/>
        <v>19</v>
      </c>
      <c r="K63" s="18">
        <f t="shared" si="2"/>
        <v>72889.05</v>
      </c>
      <c r="L63" s="23">
        <f t="shared" si="3"/>
        <v>0.006193305277</v>
      </c>
      <c r="M63" s="18">
        <f t="shared" si="4"/>
        <v>0.002896828342</v>
      </c>
      <c r="N63" s="18">
        <f t="shared" si="5"/>
        <v>-0.0004001049089</v>
      </c>
      <c r="O63" s="22">
        <f t="shared" si="6"/>
        <v>-13286.50937</v>
      </c>
    </row>
    <row r="64" ht="14.25" customHeight="1">
      <c r="A64" s="40">
        <v>43956.0</v>
      </c>
      <c r="B64" s="41" t="s">
        <v>27</v>
      </c>
      <c r="C64" s="41">
        <v>10147.5</v>
      </c>
      <c r="D64" s="42">
        <v>793320.0</v>
      </c>
      <c r="E64" s="41">
        <v>718019.2760000001</v>
      </c>
      <c r="F64" s="43">
        <v>92027.36809230769</v>
      </c>
      <c r="G64" s="18">
        <f t="array" ref="G64">INDEX('Лист2'!$C$2:$C$505,MATCH(B64&amp;A64,'Лист2'!$B$2:$B$505&amp;'Лист2'!$A$2:$A$505,0))
</f>
        <v>10</v>
      </c>
      <c r="H64" s="18">
        <f t="array" ref="H64">INDEX('Лист2'!$D$2:$D$505,MATCH(B64&amp;A64,'Лист2'!$B$2:$B$505&amp;'Лист2'!$A$2:$A$505,0))
</f>
        <v>511</v>
      </c>
      <c r="I64" s="18">
        <f t="array" ref="I64">INDEX('Лист2'!$E$2:$E$505,MATCH(B64&amp;A64,'Лист2'!$B$2:$B$505&amp;'Лист2'!$A$2:$A$505,0))
</f>
        <v>437</v>
      </c>
      <c r="J64" s="18">
        <f t="shared" si="1"/>
        <v>19</v>
      </c>
      <c r="K64" s="18">
        <f t="shared" si="2"/>
        <v>79332</v>
      </c>
      <c r="L64" s="23">
        <f t="shared" si="3"/>
        <v>0.006193305277</v>
      </c>
      <c r="M64" s="18">
        <f t="shared" si="4"/>
        <v>0.002574148222</v>
      </c>
      <c r="N64" s="18">
        <f t="shared" si="5"/>
        <v>-0.0005036998225</v>
      </c>
      <c r="O64" s="22">
        <f t="shared" si="6"/>
        <v>-16726.64409</v>
      </c>
    </row>
    <row r="65" ht="14.25" customHeight="1">
      <c r="A65" s="52">
        <v>43957.0</v>
      </c>
      <c r="B65" s="53" t="s">
        <v>27</v>
      </c>
      <c r="C65" s="53">
        <v>9210.0</v>
      </c>
      <c r="D65" s="54">
        <v>696832.5</v>
      </c>
      <c r="E65" s="53">
        <v>616683.3809999999</v>
      </c>
      <c r="F65" s="55">
        <v>99623.13076923077</v>
      </c>
      <c r="G65" s="18">
        <f t="array" ref="G65">INDEX('Лист2'!$C$2:$C$505,MATCH(B65&amp;A65,'Лист2'!$B$2:$B$505&amp;'Лист2'!$A$2:$A$505,0))
</f>
        <v>10</v>
      </c>
      <c r="H65" s="18">
        <f t="array" ref="H65">INDEX('Лист2'!$D$2:$D$505,MATCH(B65&amp;A65,'Лист2'!$B$2:$B$505&amp;'Лист2'!$A$2:$A$505,0))
</f>
        <v>465</v>
      </c>
      <c r="I65" s="18">
        <f t="array" ref="I65">INDEX('Лист2'!$E$2:$E$505,MATCH(B65&amp;A65,'Лист2'!$B$2:$B$505&amp;'Лист2'!$A$2:$A$505,0))
</f>
        <v>390</v>
      </c>
      <c r="J65" s="18">
        <f t="shared" si="1"/>
        <v>19</v>
      </c>
      <c r="K65" s="18">
        <f t="shared" si="2"/>
        <v>69683.25</v>
      </c>
      <c r="L65" s="23">
        <f t="shared" si="3"/>
        <v>0.006193305277</v>
      </c>
      <c r="M65" s="18">
        <f t="shared" si="4"/>
        <v>0.002739890153</v>
      </c>
      <c r="N65" s="18">
        <f t="shared" si="5"/>
        <v>-0.0005864330117</v>
      </c>
      <c r="O65" s="22">
        <f t="shared" si="6"/>
        <v>-19474.01177</v>
      </c>
    </row>
    <row r="66" ht="14.25" customHeight="1">
      <c r="A66" s="48">
        <v>43961.0</v>
      </c>
      <c r="B66" s="49" t="s">
        <v>27</v>
      </c>
      <c r="C66" s="49">
        <v>12918.0</v>
      </c>
      <c r="D66" s="50">
        <v>1004788.5</v>
      </c>
      <c r="E66" s="49">
        <v>896111.803</v>
      </c>
      <c r="F66" s="51">
        <v>99729.92307692306</v>
      </c>
      <c r="G66" s="18">
        <f t="array" ref="G66">INDEX('Лист2'!$C$2:$C$505,MATCH(B66&amp;A66,'Лист2'!$B$2:$B$505&amp;'Лист2'!$A$2:$A$505,0))
</f>
        <v>10</v>
      </c>
      <c r="H66" s="18">
        <f t="array" ref="H66">INDEX('Лист2'!$D$2:$D$505,MATCH(B66&amp;A66,'Лист2'!$B$2:$B$505&amp;'Лист2'!$A$2:$A$505,0))
</f>
        <v>642</v>
      </c>
      <c r="I66" s="18">
        <f t="array" ref="I66">INDEX('Лист2'!$E$2:$E$505,MATCH(B66&amp;A66,'Лист2'!$B$2:$B$505&amp;'Лист2'!$A$2:$A$505,0))
</f>
        <v>556</v>
      </c>
      <c r="J66" s="18">
        <f t="shared" si="1"/>
        <v>19</v>
      </c>
      <c r="K66" s="18">
        <f t="shared" si="2"/>
        <v>100478.85</v>
      </c>
      <c r="L66" s="23">
        <f t="shared" si="3"/>
        <v>0.006193305277</v>
      </c>
      <c r="M66" s="18">
        <f t="shared" si="4"/>
        <v>0.003715102744</v>
      </c>
      <c r="N66" s="18">
        <f t="shared" si="5"/>
        <v>0.00026941976</v>
      </c>
      <c r="O66" s="22">
        <f t="shared" si="6"/>
        <v>8946.773923</v>
      </c>
    </row>
    <row r="67" ht="14.25" customHeight="1">
      <c r="A67" s="52">
        <v>43959.0</v>
      </c>
      <c r="B67" s="53" t="s">
        <v>27</v>
      </c>
      <c r="C67" s="53">
        <v>12528.0</v>
      </c>
      <c r="D67" s="54">
        <v>959703.0</v>
      </c>
      <c r="E67" s="53">
        <v>861486.475</v>
      </c>
      <c r="F67" s="55">
        <v>87212.13076923077</v>
      </c>
      <c r="G67" s="18">
        <f t="array" ref="G67">INDEX('Лист2'!$C$2:$C$505,MATCH(B67&amp;A67,'Лист2'!$B$2:$B$505&amp;'Лист2'!$A$2:$A$505,0))
</f>
        <v>10</v>
      </c>
      <c r="H67" s="18">
        <f t="array" ref="H67">INDEX('Лист2'!$D$2:$D$505,MATCH(B67&amp;A67,'Лист2'!$B$2:$B$505&amp;'Лист2'!$A$2:$A$505,0))
</f>
        <v>638</v>
      </c>
      <c r="I67" s="18">
        <f t="array" ref="I67">INDEX('Лист2'!$E$2:$E$505,MATCH(B67&amp;A67,'Лист2'!$B$2:$B$505&amp;'Лист2'!$A$2:$A$505,0))
</f>
        <v>547</v>
      </c>
      <c r="J67" s="18">
        <f t="shared" si="1"/>
        <v>19</v>
      </c>
      <c r="K67" s="18">
        <f t="shared" si="2"/>
        <v>95970.3</v>
      </c>
      <c r="L67" s="23">
        <f t="shared" si="3"/>
        <v>0.006193305277</v>
      </c>
      <c r="M67" s="18">
        <f t="shared" si="4"/>
        <v>0.00335752274</v>
      </c>
      <c r="N67" s="18">
        <f t="shared" si="5"/>
        <v>0.0003313821583</v>
      </c>
      <c r="O67" s="22">
        <f t="shared" si="6"/>
        <v>11004.39423</v>
      </c>
    </row>
    <row r="68" ht="14.25" customHeight="1">
      <c r="A68" s="48">
        <v>43958.0</v>
      </c>
      <c r="B68" s="49" t="s">
        <v>27</v>
      </c>
      <c r="C68" s="49">
        <v>11029.5</v>
      </c>
      <c r="D68" s="50">
        <v>863754.0</v>
      </c>
      <c r="E68" s="49">
        <v>758428.735</v>
      </c>
      <c r="F68" s="51">
        <v>86710.8045076923</v>
      </c>
      <c r="G68" s="18">
        <f t="array" ref="G68">INDEX('Лист2'!$C$2:$C$505,MATCH(B68&amp;A68,'Лист2'!$B$2:$B$505&amp;'Лист2'!$A$2:$A$505,0))
</f>
        <v>10</v>
      </c>
      <c r="H68" s="18">
        <f t="array" ref="H68">INDEX('Лист2'!$D$2:$D$505,MATCH(B68&amp;A68,'Лист2'!$B$2:$B$505&amp;'Лист2'!$A$2:$A$505,0))
</f>
        <v>563</v>
      </c>
      <c r="I68" s="18">
        <f t="array" ref="I68">INDEX('Лист2'!$E$2:$E$505,MATCH(B68&amp;A68,'Лист2'!$B$2:$B$505&amp;'Лист2'!$A$2:$A$505,0))
</f>
        <v>486</v>
      </c>
      <c r="J68" s="18">
        <f t="shared" si="1"/>
        <v>19</v>
      </c>
      <c r="K68" s="18">
        <f t="shared" si="2"/>
        <v>86375.4</v>
      </c>
      <c r="L68" s="23">
        <f t="shared" si="3"/>
        <v>0.006193305277</v>
      </c>
      <c r="M68" s="18">
        <f t="shared" si="4"/>
        <v>0.003600534354</v>
      </c>
      <c r="N68" s="18">
        <f t="shared" si="5"/>
        <v>0.0005605488103</v>
      </c>
      <c r="O68" s="22">
        <f t="shared" si="6"/>
        <v>18614.46049</v>
      </c>
    </row>
    <row r="69" ht="14.25" customHeight="1">
      <c r="A69" s="52">
        <v>43967.0</v>
      </c>
      <c r="B69" s="53" t="s">
        <v>27</v>
      </c>
      <c r="C69" s="53">
        <v>14265.0</v>
      </c>
      <c r="D69" s="54">
        <v>1130506.5</v>
      </c>
      <c r="E69" s="53">
        <v>1024403.9859999999</v>
      </c>
      <c r="F69" s="55">
        <v>72626.81390769231</v>
      </c>
      <c r="G69" s="18">
        <f t="array" ref="G69">INDEX('Лист2'!$C$2:$C$505,MATCH(B69&amp;A69,'Лист2'!$B$2:$B$505&amp;'Лист2'!$A$2:$A$505,0))
</f>
        <v>10</v>
      </c>
      <c r="H69" s="18">
        <f t="array" ref="H69">INDEX('Лист2'!$D$2:$D$505,MATCH(B69&amp;A69,'Лист2'!$B$2:$B$505&amp;'Лист2'!$A$2:$A$505,0))
</f>
        <v>760</v>
      </c>
      <c r="I69" s="18">
        <f t="array" ref="I69">INDEX('Лист2'!$E$2:$E$505,MATCH(B69&amp;A69,'Лист2'!$B$2:$B$505&amp;'Лист2'!$A$2:$A$505,0))
</f>
        <v>672</v>
      </c>
      <c r="J69" s="18">
        <f t="shared" si="1"/>
        <v>20</v>
      </c>
      <c r="K69" s="18">
        <f t="shared" si="2"/>
        <v>113050.65</v>
      </c>
      <c r="L69" s="23">
        <f t="shared" si="3"/>
        <v>0.006797892406</v>
      </c>
      <c r="M69" s="18">
        <f t="shared" si="4"/>
        <v>0.003627104538</v>
      </c>
      <c r="N69" s="18">
        <f t="shared" si="5"/>
        <v>0.001008074549</v>
      </c>
      <c r="O69" s="22">
        <f t="shared" si="6"/>
        <v>33475.70009</v>
      </c>
    </row>
    <row r="70" ht="14.25" customHeight="1">
      <c r="A70" s="40">
        <v>43968.0</v>
      </c>
      <c r="B70" s="41" t="s">
        <v>27</v>
      </c>
      <c r="C70" s="41">
        <v>10402.5</v>
      </c>
      <c r="D70" s="42">
        <v>843727.5</v>
      </c>
      <c r="E70" s="41">
        <v>729677.519</v>
      </c>
      <c r="F70" s="43">
        <v>140731.9646153846</v>
      </c>
      <c r="G70" s="18">
        <f t="array" ref="G70">INDEX('Лист2'!$C$2:$C$505,MATCH(B70&amp;A70,'Лист2'!$B$2:$B$505&amp;'Лист2'!$A$2:$A$505,0))
</f>
        <v>10</v>
      </c>
      <c r="H70" s="18">
        <f t="array" ref="H70">INDEX('Лист2'!$D$2:$D$505,MATCH(B70&amp;A70,'Лист2'!$B$2:$B$505&amp;'Лист2'!$A$2:$A$505,0))
</f>
        <v>591</v>
      </c>
      <c r="I70" s="18">
        <f t="array" ref="I70">INDEX('Лист2'!$E$2:$E$505,MATCH(B70&amp;A70,'Лист2'!$B$2:$B$505&amp;'Лист2'!$A$2:$A$505,0))
</f>
        <v>513</v>
      </c>
      <c r="J70" s="18">
        <f t="shared" si="1"/>
        <v>20</v>
      </c>
      <c r="K70" s="18">
        <f t="shared" si="2"/>
        <v>84372.75</v>
      </c>
      <c r="L70" s="23">
        <f t="shared" si="3"/>
        <v>0.006797892406</v>
      </c>
      <c r="M70" s="18">
        <f t="shared" si="4"/>
        <v>0.003898787956</v>
      </c>
      <c r="N70" s="18">
        <f t="shared" si="5"/>
        <v>-0.0008034911448</v>
      </c>
      <c r="O70" s="22">
        <f t="shared" si="6"/>
        <v>-26681.98362</v>
      </c>
    </row>
    <row r="71" ht="14.25" customHeight="1">
      <c r="A71" s="44">
        <v>43982.0</v>
      </c>
      <c r="B71" s="45" t="s">
        <v>26</v>
      </c>
      <c r="C71" s="45">
        <v>89149.5</v>
      </c>
      <c r="D71" s="46">
        <v>7512646.5</v>
      </c>
      <c r="E71" s="45">
        <v>5979210.097</v>
      </c>
      <c r="F71" s="47">
        <v>47580.14615384615</v>
      </c>
      <c r="G71" s="18">
        <f t="array" ref="G71">INDEX('Лист2'!$C$2:$C$505,MATCH(B71&amp;A71,'Лист2'!$B$2:$B$505&amp;'Лист2'!$A$2:$A$505,0))
</f>
        <v>31</v>
      </c>
      <c r="H71" s="18">
        <f t="array" ref="H71">INDEX('Лист2'!$D$2:$D$505,MATCH(B71&amp;A71,'Лист2'!$B$2:$B$505&amp;'Лист2'!$A$2:$A$505,0))
</f>
        <v>5760</v>
      </c>
      <c r="I71" s="18">
        <f t="array" ref="I71">INDEX('Лист2'!$E$2:$E$505,MATCH(B71&amp;A71,'Лист2'!$B$2:$B$505&amp;'Лист2'!$A$2:$A$505,0))
</f>
        <v>5367</v>
      </c>
      <c r="J71" s="18">
        <f t="shared" si="1"/>
        <v>22</v>
      </c>
      <c r="K71" s="18">
        <f t="shared" si="2"/>
        <v>242343.4355</v>
      </c>
      <c r="L71" s="23">
        <f t="shared" si="3"/>
        <v>0.04805476899</v>
      </c>
      <c r="M71" s="18">
        <f t="shared" si="4"/>
        <v>0.00817685106</v>
      </c>
      <c r="N71" s="18">
        <f t="shared" si="5"/>
        <v>0.006104360297</v>
      </c>
      <c r="O71" s="22">
        <f t="shared" si="6"/>
        <v>1485856.257</v>
      </c>
    </row>
    <row r="72" ht="14.25" customHeight="1">
      <c r="A72" s="48">
        <v>43963.0</v>
      </c>
      <c r="B72" s="49" t="s">
        <v>27</v>
      </c>
      <c r="C72" s="49">
        <v>9328.5</v>
      </c>
      <c r="D72" s="50">
        <v>732964.5</v>
      </c>
      <c r="E72" s="49">
        <v>634517.673</v>
      </c>
      <c r="F72" s="51">
        <v>136157.9836153846</v>
      </c>
      <c r="G72" s="18">
        <f t="array" ref="G72">INDEX('Лист2'!$C$2:$C$505,MATCH(B72&amp;A72,'Лист2'!$B$2:$B$505&amp;'Лист2'!$A$2:$A$505,0))
</f>
        <v>10</v>
      </c>
      <c r="H72" s="18">
        <f t="array" ref="H72">INDEX('Лист2'!$D$2:$D$505,MATCH(B72&amp;A72,'Лист2'!$B$2:$B$505&amp;'Лист2'!$A$2:$A$505,0))
</f>
        <v>526</v>
      </c>
      <c r="I72" s="18">
        <f t="array" ref="I72">INDEX('Лист2'!$E$2:$E$505,MATCH(B72&amp;A72,'Лист2'!$B$2:$B$505&amp;'Лист2'!$A$2:$A$505,0))
</f>
        <v>448</v>
      </c>
      <c r="J72" s="18">
        <f t="shared" si="1"/>
        <v>20</v>
      </c>
      <c r="K72" s="18">
        <f t="shared" si="2"/>
        <v>73296.45</v>
      </c>
      <c r="L72" s="23">
        <f t="shared" si="3"/>
        <v>0.006797892406</v>
      </c>
      <c r="M72" s="18">
        <f t="shared" si="4"/>
        <v>0.003365395593</v>
      </c>
      <c r="N72" s="18">
        <f t="shared" si="5"/>
        <v>-0.001135619482</v>
      </c>
      <c r="O72" s="22">
        <f t="shared" si="6"/>
        <v>-37711.15662</v>
      </c>
    </row>
    <row r="73" ht="14.25" customHeight="1">
      <c r="A73" s="44">
        <v>43981.0</v>
      </c>
      <c r="B73" s="45" t="s">
        <v>26</v>
      </c>
      <c r="C73" s="45">
        <v>108123.0</v>
      </c>
      <c r="D73" s="46">
        <v>9164707.5</v>
      </c>
      <c r="E73" s="45">
        <v>7329868.665</v>
      </c>
      <c r="F73" s="47">
        <v>137418.1593076923</v>
      </c>
      <c r="G73" s="18">
        <f t="array" ref="G73">INDEX('Лист2'!$C$2:$C$505,MATCH(B73&amp;A73,'Лист2'!$B$2:$B$505&amp;'Лист2'!$A$2:$A$505,0))
</f>
        <v>31</v>
      </c>
      <c r="H73" s="18">
        <f t="array" ref="H73">INDEX('Лист2'!$D$2:$D$505,MATCH(B73&amp;A73,'Лист2'!$B$2:$B$505&amp;'Лист2'!$A$2:$A$505,0))
</f>
        <v>6735</v>
      </c>
      <c r="I73" s="18">
        <f t="array" ref="I73">INDEX('Лист2'!$E$2:$E$505,MATCH(B73&amp;A73,'Лист2'!$B$2:$B$505&amp;'Лист2'!$A$2:$A$505,0))
</f>
        <v>6264</v>
      </c>
      <c r="J73" s="18">
        <f t="shared" si="1"/>
        <v>22</v>
      </c>
      <c r="K73" s="18">
        <f t="shared" si="2"/>
        <v>295635.7258</v>
      </c>
      <c r="L73" s="23">
        <f t="shared" si="3"/>
        <v>0.04805476899</v>
      </c>
      <c r="M73" s="18">
        <f t="shared" si="4"/>
        <v>0.009784040501</v>
      </c>
      <c r="N73" s="18">
        <f t="shared" si="5"/>
        <v>0.006973532825</v>
      </c>
      <c r="O73" s="22">
        <f t="shared" si="6"/>
        <v>1697420.676</v>
      </c>
    </row>
    <row r="74" ht="14.25" customHeight="1">
      <c r="A74" s="40">
        <v>43964.0</v>
      </c>
      <c r="B74" s="41" t="s">
        <v>27</v>
      </c>
      <c r="C74" s="41">
        <v>11202.0</v>
      </c>
      <c r="D74" s="42">
        <v>865714.5</v>
      </c>
      <c r="E74" s="41">
        <v>799644.759</v>
      </c>
      <c r="F74" s="43">
        <v>111860.49372307691</v>
      </c>
      <c r="G74" s="18">
        <f t="array" ref="G74">INDEX('Лист2'!$C$2:$C$505,MATCH(B74&amp;A74,'Лист2'!$B$2:$B$505&amp;'Лист2'!$A$2:$A$505,0))
</f>
        <v>10</v>
      </c>
      <c r="H74" s="18">
        <f t="array" ref="H74">INDEX('Лист2'!$D$2:$D$505,MATCH(B74&amp;A74,'Лист2'!$B$2:$B$505&amp;'Лист2'!$A$2:$A$505,0))
</f>
        <v>612</v>
      </c>
      <c r="I74" s="18">
        <f t="array" ref="I74">INDEX('Лист2'!$E$2:$E$505,MATCH(B74&amp;A74,'Лист2'!$B$2:$B$505&amp;'Лист2'!$A$2:$A$505,0))
</f>
        <v>530</v>
      </c>
      <c r="J74" s="18">
        <f t="shared" si="1"/>
        <v>20</v>
      </c>
      <c r="K74" s="18">
        <f t="shared" si="2"/>
        <v>86571.45</v>
      </c>
      <c r="L74" s="23">
        <f t="shared" si="3"/>
        <v>0.006797892406</v>
      </c>
      <c r="M74" s="18">
        <f t="shared" si="4"/>
        <v>0.00225858793</v>
      </c>
      <c r="N74" s="18">
        <f t="shared" si="5"/>
        <v>-0.001378925377</v>
      </c>
      <c r="O74" s="22">
        <f t="shared" si="6"/>
        <v>-45790.75272</v>
      </c>
    </row>
    <row r="75" ht="14.25" customHeight="1">
      <c r="A75" s="44">
        <v>43962.0</v>
      </c>
      <c r="B75" s="45" t="s">
        <v>27</v>
      </c>
      <c r="C75" s="45">
        <v>9007.5</v>
      </c>
      <c r="D75" s="46">
        <v>734335.5</v>
      </c>
      <c r="E75" s="45">
        <v>622482.404</v>
      </c>
      <c r="F75" s="47">
        <v>113093.66153846154</v>
      </c>
      <c r="G75" s="18">
        <f t="array" ref="G75">INDEX('Лист2'!$C$2:$C$505,MATCH(B75&amp;A75,'Лист2'!$B$2:$B$505&amp;'Лист2'!$A$2:$A$505,0))
</f>
        <v>10</v>
      </c>
      <c r="H75" s="18">
        <f t="array" ref="H75">INDEX('Лист2'!$D$2:$D$505,MATCH(B75&amp;A75,'Лист2'!$B$2:$B$505&amp;'Лист2'!$A$2:$A$505,0))
</f>
        <v>494</v>
      </c>
      <c r="I75" s="18">
        <f t="array" ref="I75">INDEX('Лист2'!$E$2:$E$505,MATCH(B75&amp;A75,'Лист2'!$B$2:$B$505&amp;'Лист2'!$A$2:$A$505,0))
</f>
        <v>421</v>
      </c>
      <c r="J75" s="18">
        <f t="shared" si="1"/>
        <v>20</v>
      </c>
      <c r="K75" s="18">
        <f t="shared" si="2"/>
        <v>73433.55</v>
      </c>
      <c r="L75" s="23">
        <f t="shared" si="3"/>
        <v>0.006797892406</v>
      </c>
      <c r="M75" s="18">
        <f t="shared" si="4"/>
        <v>0.003823687647</v>
      </c>
      <c r="N75" s="18">
        <f t="shared" si="5"/>
        <v>-0.00003735792058</v>
      </c>
      <c r="O75" s="22">
        <f t="shared" si="6"/>
        <v>-1240.565538</v>
      </c>
    </row>
    <row r="76" ht="14.25" customHeight="1">
      <c r="A76" s="40">
        <v>43979.0</v>
      </c>
      <c r="B76" s="41" t="s">
        <v>26</v>
      </c>
      <c r="C76" s="41">
        <v>78141.0</v>
      </c>
      <c r="D76" s="42">
        <v>6641569.5</v>
      </c>
      <c r="E76" s="41">
        <v>5084073.516</v>
      </c>
      <c r="F76" s="43">
        <v>142499.01538461537</v>
      </c>
      <c r="G76" s="18">
        <f t="array" ref="G76">INDEX('Лист2'!$C$2:$C$505,MATCH(B76&amp;A76,'Лист2'!$B$2:$B$505&amp;'Лист2'!$A$2:$A$505,0))
</f>
        <v>31</v>
      </c>
      <c r="H76" s="18">
        <f t="array" ref="H76">INDEX('Лист2'!$D$2:$D$505,MATCH(B76&amp;A76,'Лист2'!$B$2:$B$505&amp;'Лист2'!$A$2:$A$505,0))
</f>
        <v>5355</v>
      </c>
      <c r="I76" s="18">
        <f t="array" ref="I76">INDEX('Лист2'!$E$2:$E$505,MATCH(B76&amp;A76,'Лист2'!$B$2:$B$505&amp;'Лист2'!$A$2:$A$505,0))
</f>
        <v>4969</v>
      </c>
      <c r="J76" s="18">
        <f t="shared" si="1"/>
        <v>22</v>
      </c>
      <c r="K76" s="18">
        <f t="shared" si="2"/>
        <v>214244.1774</v>
      </c>
      <c r="L76" s="23">
        <f t="shared" si="3"/>
        <v>0.04805476899</v>
      </c>
      <c r="M76" s="18">
        <f t="shared" si="4"/>
        <v>0.008305145661</v>
      </c>
      <c r="N76" s="18">
        <f t="shared" si="5"/>
        <v>0.00581324827</v>
      </c>
      <c r="O76" s="22">
        <f t="shared" si="6"/>
        <v>1414996.969</v>
      </c>
    </row>
    <row r="77" ht="14.25" customHeight="1">
      <c r="A77" s="52">
        <v>43965.0</v>
      </c>
      <c r="B77" s="53" t="s">
        <v>27</v>
      </c>
      <c r="C77" s="53">
        <v>12037.5</v>
      </c>
      <c r="D77" s="54">
        <v>981564.0</v>
      </c>
      <c r="E77" s="53">
        <v>877726.201</v>
      </c>
      <c r="F77" s="55">
        <v>69249.01181538461</v>
      </c>
      <c r="G77" s="18">
        <f t="array" ref="G77">INDEX('Лист2'!$C$2:$C$505,MATCH(B77&amp;A77,'Лист2'!$B$2:$B$505&amp;'Лист2'!$A$2:$A$505,0))
</f>
        <v>10</v>
      </c>
      <c r="H77" s="18">
        <f t="array" ref="H77">INDEX('Лист2'!$D$2:$D$505,MATCH(B77&amp;A77,'Лист2'!$B$2:$B$505&amp;'Лист2'!$A$2:$A$505,0))
</f>
        <v>627</v>
      </c>
      <c r="I77" s="18">
        <f t="array" ref="I77">INDEX('Лист2'!$E$2:$E$505,MATCH(B77&amp;A77,'Лист2'!$B$2:$B$505&amp;'Лист2'!$A$2:$A$505,0))
</f>
        <v>545</v>
      </c>
      <c r="J77" s="18">
        <f t="shared" si="1"/>
        <v>20</v>
      </c>
      <c r="K77" s="18">
        <f t="shared" si="2"/>
        <v>98156.4</v>
      </c>
      <c r="L77" s="23">
        <f t="shared" si="3"/>
        <v>0.006797892406</v>
      </c>
      <c r="M77" s="18">
        <f t="shared" si="4"/>
        <v>0.003549685468</v>
      </c>
      <c r="N77" s="18">
        <f t="shared" si="5"/>
        <v>0.001041593632</v>
      </c>
      <c r="O77" s="22">
        <f t="shared" si="6"/>
        <v>34588.78718</v>
      </c>
    </row>
    <row r="78" ht="14.25" customHeight="1">
      <c r="A78" s="48">
        <v>43966.0</v>
      </c>
      <c r="B78" s="49" t="s">
        <v>27</v>
      </c>
      <c r="C78" s="49">
        <v>14421.0</v>
      </c>
      <c r="D78" s="50">
        <v>1150579.5</v>
      </c>
      <c r="E78" s="49">
        <v>1038033.7869999999</v>
      </c>
      <c r="F78" s="51">
        <v>68487.35856923077</v>
      </c>
      <c r="G78" s="18">
        <f t="array" ref="G78">INDEX('Лист2'!$C$2:$C$505,MATCH(B78&amp;A78,'Лист2'!$B$2:$B$505&amp;'Лист2'!$A$2:$A$505,0))
</f>
        <v>10</v>
      </c>
      <c r="H78" s="18">
        <f t="array" ref="H78">INDEX('Лист2'!$D$2:$D$505,MATCH(B78&amp;A78,'Лист2'!$B$2:$B$505&amp;'Лист2'!$A$2:$A$505,0))
</f>
        <v>743</v>
      </c>
      <c r="I78" s="18">
        <f t="array" ref="I78">INDEX('Лист2'!$E$2:$E$505,MATCH(B78&amp;A78,'Лист2'!$B$2:$B$505&amp;'Лист2'!$A$2:$A$505,0))
</f>
        <v>652</v>
      </c>
      <c r="J78" s="18">
        <f t="shared" si="1"/>
        <v>20</v>
      </c>
      <c r="K78" s="18">
        <f t="shared" si="2"/>
        <v>115057.95</v>
      </c>
      <c r="L78" s="23">
        <f t="shared" si="3"/>
        <v>0.006797892406</v>
      </c>
      <c r="M78" s="18">
        <f t="shared" si="4"/>
        <v>0.003847364695</v>
      </c>
      <c r="N78" s="18">
        <f t="shared" si="5"/>
        <v>0.001326756592</v>
      </c>
      <c r="O78" s="22">
        <f t="shared" si="6"/>
        <v>44058.35443</v>
      </c>
    </row>
    <row r="79" ht="14.25" customHeight="1">
      <c r="A79" s="44">
        <v>43970.0</v>
      </c>
      <c r="B79" s="45" t="s">
        <v>27</v>
      </c>
      <c r="C79" s="45">
        <v>11526.0</v>
      </c>
      <c r="D79" s="46">
        <v>938764.5</v>
      </c>
      <c r="E79" s="45">
        <v>820018.375</v>
      </c>
      <c r="F79" s="47">
        <v>77816.21538461538</v>
      </c>
      <c r="G79" s="18">
        <f t="array" ref="G79">INDEX('Лист2'!$C$2:$C$505,MATCH(B79&amp;A79,'Лист2'!$B$2:$B$505&amp;'Лист2'!$A$2:$A$505,0))
</f>
        <v>10</v>
      </c>
      <c r="H79" s="18">
        <f t="array" ref="H79">INDEX('Лист2'!$D$2:$D$505,MATCH(B79&amp;A79,'Лист2'!$B$2:$B$505&amp;'Лист2'!$A$2:$A$505,0))
</f>
        <v>649</v>
      </c>
      <c r="I79" s="18">
        <f t="array" ref="I79">INDEX('Лист2'!$E$2:$E$505,MATCH(B79&amp;A79,'Лист2'!$B$2:$B$505&amp;'Лист2'!$A$2:$A$505,0))
</f>
        <v>568</v>
      </c>
      <c r="J79" s="18">
        <f t="shared" si="1"/>
        <v>21</v>
      </c>
      <c r="K79" s="18">
        <f t="shared" si="2"/>
        <v>93876.45</v>
      </c>
      <c r="L79" s="23">
        <f t="shared" si="3"/>
        <v>0.007353584012</v>
      </c>
      <c r="M79" s="18">
        <f t="shared" si="4"/>
        <v>0.0040593252</v>
      </c>
      <c r="N79" s="18">
        <f t="shared" si="5"/>
        <v>0.00123254779</v>
      </c>
      <c r="O79" s="22">
        <f t="shared" si="6"/>
        <v>40929.90962</v>
      </c>
    </row>
    <row r="80" ht="14.25" customHeight="1">
      <c r="A80" s="40">
        <v>43972.0</v>
      </c>
      <c r="B80" s="41" t="s">
        <v>27</v>
      </c>
      <c r="C80" s="41">
        <v>11250.0</v>
      </c>
      <c r="D80" s="42">
        <v>935523.0</v>
      </c>
      <c r="E80" s="41">
        <v>808524.505</v>
      </c>
      <c r="F80" s="43">
        <v>94344.95384615385</v>
      </c>
      <c r="G80" s="18">
        <f t="array" ref="G80">INDEX('Лист2'!$C$2:$C$505,MATCH(B80&amp;A80,'Лист2'!$B$2:$B$505&amp;'Лист2'!$A$2:$A$505,0))
</f>
        <v>10</v>
      </c>
      <c r="H80" s="18">
        <f t="array" ref="H80">INDEX('Лист2'!$D$2:$D$505,MATCH(B80&amp;A80,'Лист2'!$B$2:$B$505&amp;'Лист2'!$A$2:$A$505,0))
</f>
        <v>677</v>
      </c>
      <c r="I80" s="18">
        <f t="array" ref="I80">INDEX('Лист2'!$E$2:$E$505,MATCH(B80&amp;A80,'Лист2'!$B$2:$B$505&amp;'Лист2'!$A$2:$A$505,0))
</f>
        <v>591</v>
      </c>
      <c r="J80" s="18">
        <f t="shared" si="1"/>
        <v>21</v>
      </c>
      <c r="K80" s="18">
        <f t="shared" si="2"/>
        <v>93552.3</v>
      </c>
      <c r="L80" s="23">
        <f t="shared" si="3"/>
        <v>0.007353584012</v>
      </c>
      <c r="M80" s="18">
        <f t="shared" si="4"/>
        <v>0.004341431699</v>
      </c>
      <c r="N80" s="18">
        <f t="shared" si="5"/>
        <v>0.0009833163659</v>
      </c>
      <c r="O80" s="22">
        <f t="shared" si="6"/>
        <v>32653.54115</v>
      </c>
    </row>
    <row r="81" ht="14.25" customHeight="1">
      <c r="A81" s="44">
        <v>43971.0</v>
      </c>
      <c r="B81" s="45" t="s">
        <v>27</v>
      </c>
      <c r="C81" s="45">
        <v>13063.5</v>
      </c>
      <c r="D81" s="46">
        <v>1037247.0</v>
      </c>
      <c r="E81" s="45">
        <v>910480.6449999999</v>
      </c>
      <c r="F81" s="47">
        <v>64430.96412307692</v>
      </c>
      <c r="G81" s="18">
        <f t="array" ref="G81">INDEX('Лист2'!$C$2:$C$505,MATCH(B81&amp;A81,'Лист2'!$B$2:$B$505&amp;'Лист2'!$A$2:$A$505,0))
</f>
        <v>10</v>
      </c>
      <c r="H81" s="18">
        <f t="array" ref="H81">INDEX('Лист2'!$D$2:$D$505,MATCH(B81&amp;A81,'Лист2'!$B$2:$B$505&amp;'Лист2'!$A$2:$A$505,0))
</f>
        <v>745</v>
      </c>
      <c r="I81" s="18">
        <f t="array" ref="I81">INDEX('Лист2'!$E$2:$E$505,MATCH(B81&amp;A81,'Лист2'!$B$2:$B$505&amp;'Лист2'!$A$2:$A$505,0))
</f>
        <v>654</v>
      </c>
      <c r="J81" s="18">
        <f t="shared" si="1"/>
        <v>21</v>
      </c>
      <c r="K81" s="18">
        <f t="shared" si="2"/>
        <v>103724.7</v>
      </c>
      <c r="L81" s="23">
        <f t="shared" si="3"/>
        <v>0.007353584012</v>
      </c>
      <c r="M81" s="18">
        <f t="shared" si="4"/>
        <v>0.004333496014</v>
      </c>
      <c r="N81" s="18">
        <f t="shared" si="5"/>
        <v>0.001877144342</v>
      </c>
      <c r="O81" s="22">
        <f t="shared" si="6"/>
        <v>62335.39088</v>
      </c>
    </row>
    <row r="82" ht="14.25" customHeight="1">
      <c r="A82" s="48">
        <v>43974.0</v>
      </c>
      <c r="B82" s="49" t="s">
        <v>27</v>
      </c>
      <c r="C82" s="49">
        <v>14773.5</v>
      </c>
      <c r="D82" s="50">
        <v>1241383.5</v>
      </c>
      <c r="E82" s="49">
        <v>1069622.507</v>
      </c>
      <c r="F82" s="51">
        <v>74049.52307692308</v>
      </c>
      <c r="G82" s="18">
        <f t="array" ref="G82">INDEX('Лист2'!$C$2:$C$505,MATCH(B82&amp;A82,'Лист2'!$B$2:$B$505&amp;'Лист2'!$A$2:$A$505,0))
</f>
        <v>10</v>
      </c>
      <c r="H82" s="18">
        <f t="array" ref="H82">INDEX('Лист2'!$D$2:$D$505,MATCH(B82&amp;A82,'Лист2'!$B$2:$B$505&amp;'Лист2'!$A$2:$A$505,0))
</f>
        <v>828</v>
      </c>
      <c r="I82" s="18">
        <f t="array" ref="I82">INDEX('Лист2'!$E$2:$E$505,MATCH(B82&amp;A82,'Лист2'!$B$2:$B$505&amp;'Лист2'!$A$2:$A$505,0))
</f>
        <v>734</v>
      </c>
      <c r="J82" s="18">
        <f t="shared" si="1"/>
        <v>21</v>
      </c>
      <c r="K82" s="18">
        <f t="shared" si="2"/>
        <v>124138.35</v>
      </c>
      <c r="L82" s="23">
        <f t="shared" si="3"/>
        <v>0.007353584012</v>
      </c>
      <c r="M82" s="18">
        <f t="shared" si="4"/>
        <v>0.005871633515</v>
      </c>
      <c r="N82" s="18">
        <f t="shared" si="5"/>
        <v>0.002942446183</v>
      </c>
      <c r="O82" s="22">
        <f t="shared" si="6"/>
        <v>97711.46992</v>
      </c>
    </row>
    <row r="83" ht="14.25" customHeight="1">
      <c r="A83" s="52">
        <v>43975.0</v>
      </c>
      <c r="B83" s="53" t="s">
        <v>27</v>
      </c>
      <c r="C83" s="53">
        <v>9994.5</v>
      </c>
      <c r="D83" s="54">
        <v>828984.0</v>
      </c>
      <c r="E83" s="53">
        <v>702631.811</v>
      </c>
      <c r="F83" s="55">
        <v>82264.56716923077</v>
      </c>
      <c r="G83" s="18">
        <f t="array" ref="G83">INDEX('Лист2'!$C$2:$C$505,MATCH(B83&amp;A83,'Лист2'!$B$2:$B$505&amp;'Лист2'!$A$2:$A$505,0))
</f>
        <v>10</v>
      </c>
      <c r="H83" s="18">
        <f t="array" ref="H83">INDEX('Лист2'!$D$2:$D$505,MATCH(B83&amp;A83,'Лист2'!$B$2:$B$505&amp;'Лист2'!$A$2:$A$505,0))
</f>
        <v>639</v>
      </c>
      <c r="I83" s="18">
        <f t="array" ref="I83">INDEX('Лист2'!$E$2:$E$505,MATCH(B83&amp;A83,'Лист2'!$B$2:$B$505&amp;'Лист2'!$A$2:$A$505,0))
</f>
        <v>557</v>
      </c>
      <c r="J83" s="18">
        <f t="shared" si="1"/>
        <v>21</v>
      </c>
      <c r="K83" s="18">
        <f t="shared" si="2"/>
        <v>82898.4</v>
      </c>
      <c r="L83" s="23">
        <f t="shared" si="3"/>
        <v>0.007353584012</v>
      </c>
      <c r="M83" s="18">
        <f t="shared" si="4"/>
        <v>0.004319337788</v>
      </c>
      <c r="N83" s="18">
        <f t="shared" si="5"/>
        <v>0.001327637939</v>
      </c>
      <c r="O83" s="22">
        <f t="shared" si="6"/>
        <v>44087.62183</v>
      </c>
    </row>
    <row r="84" ht="14.25" customHeight="1">
      <c r="A84" s="48">
        <v>43973.0</v>
      </c>
      <c r="B84" s="49" t="s">
        <v>27</v>
      </c>
      <c r="C84" s="49">
        <v>18036.0</v>
      </c>
      <c r="D84" s="50">
        <v>1455049.5</v>
      </c>
      <c r="E84" s="49">
        <v>1301439.284</v>
      </c>
      <c r="F84" s="51">
        <v>69189.12307692308</v>
      </c>
      <c r="G84" s="18">
        <f t="array" ref="G84">INDEX('Лист2'!$C$2:$C$505,MATCH(B84&amp;A84,'Лист2'!$B$2:$B$505&amp;'Лист2'!$A$2:$A$505,0))
</f>
        <v>10</v>
      </c>
      <c r="H84" s="18">
        <f t="array" ref="H84">INDEX('Лист2'!$D$2:$D$505,MATCH(B84&amp;A84,'Лист2'!$B$2:$B$505&amp;'Лист2'!$A$2:$A$505,0))
</f>
        <v>965</v>
      </c>
      <c r="I84" s="18">
        <f t="array" ref="I84">INDEX('Лист2'!$E$2:$E$505,MATCH(B84&amp;A84,'Лист2'!$B$2:$B$505&amp;'Лист2'!$A$2:$A$505,0))
</f>
        <v>861</v>
      </c>
      <c r="J84" s="18">
        <f t="shared" si="1"/>
        <v>21</v>
      </c>
      <c r="K84" s="18">
        <f t="shared" si="2"/>
        <v>145504.95</v>
      </c>
      <c r="L84" s="23">
        <f t="shared" si="3"/>
        <v>0.007353584012</v>
      </c>
      <c r="M84" s="18">
        <f t="shared" si="4"/>
        <v>0.005251150897</v>
      </c>
      <c r="N84" s="18">
        <f t="shared" si="5"/>
        <v>0.002542224805</v>
      </c>
      <c r="O84" s="22">
        <f t="shared" si="6"/>
        <v>84421.09292</v>
      </c>
    </row>
    <row r="85" ht="14.25" customHeight="1">
      <c r="A85" s="44">
        <v>43969.0</v>
      </c>
      <c r="B85" s="45" t="s">
        <v>27</v>
      </c>
      <c r="C85" s="45">
        <v>11680.5</v>
      </c>
      <c r="D85" s="46">
        <v>936427.5</v>
      </c>
      <c r="E85" s="45">
        <v>813406.684</v>
      </c>
      <c r="F85" s="47">
        <v>117272.7846153846</v>
      </c>
      <c r="G85" s="18">
        <f t="array" ref="G85">INDEX('Лист2'!$C$2:$C$505,MATCH(B85&amp;A85,'Лист2'!$B$2:$B$505&amp;'Лист2'!$A$2:$A$505,0))
</f>
        <v>10</v>
      </c>
      <c r="H85" s="18">
        <f t="array" ref="H85">INDEX('Лист2'!$D$2:$D$505,MATCH(B85&amp;A85,'Лист2'!$B$2:$B$505&amp;'Лист2'!$A$2:$A$505,0))
</f>
        <v>645</v>
      </c>
      <c r="I85" s="18">
        <f t="array" ref="I85">INDEX('Лист2'!$E$2:$E$505,MATCH(B85&amp;A85,'Лист2'!$B$2:$B$505&amp;'Лист2'!$A$2:$A$505,0))
</f>
        <v>565</v>
      </c>
      <c r="J85" s="18">
        <f t="shared" si="1"/>
        <v>21</v>
      </c>
      <c r="K85" s="18">
        <f t="shared" si="2"/>
        <v>93642.75</v>
      </c>
      <c r="L85" s="23">
        <f t="shared" si="3"/>
        <v>0.007353584012</v>
      </c>
      <c r="M85" s="18">
        <f t="shared" si="4"/>
        <v>0.004205455113</v>
      </c>
      <c r="N85" s="18">
        <f t="shared" si="5"/>
        <v>0.0001730940392</v>
      </c>
      <c r="O85" s="22">
        <f t="shared" si="6"/>
        <v>5748.031385</v>
      </c>
    </row>
    <row r="86" ht="14.25" customHeight="1">
      <c r="A86" s="40">
        <v>43967.0</v>
      </c>
      <c r="B86" s="41" t="s">
        <v>28</v>
      </c>
      <c r="C86" s="41">
        <v>35482.5</v>
      </c>
      <c r="D86" s="42">
        <v>3222517.5</v>
      </c>
      <c r="E86" s="41">
        <v>2633868.174</v>
      </c>
      <c r="F86" s="43">
        <v>150484.18215384614</v>
      </c>
      <c r="G86" s="18">
        <f t="array" ref="G86">INDEX('Лист2'!$C$2:$C$505,MATCH(B86&amp;A86,'Лист2'!$B$2:$B$505&amp;'Лист2'!$A$2:$A$505,0))
</f>
        <v>19</v>
      </c>
      <c r="H86" s="18">
        <f t="array" ref="H86">INDEX('Лист2'!$D$2:$D$505,MATCH(B86&amp;A86,'Лист2'!$B$2:$B$505&amp;'Лист2'!$A$2:$A$505,0))
</f>
        <v>2080</v>
      </c>
      <c r="I86" s="18">
        <f t="array" ref="I86">INDEX('Лист2'!$E$2:$E$505,MATCH(B86&amp;A86,'Лист2'!$B$2:$B$505&amp;'Лист2'!$A$2:$A$505,0))
</f>
        <v>1844</v>
      </c>
      <c r="J86" s="18">
        <f t="shared" si="1"/>
        <v>20</v>
      </c>
      <c r="K86" s="18">
        <f t="shared" si="2"/>
        <v>169606.1842</v>
      </c>
      <c r="L86" s="23">
        <f t="shared" si="3"/>
        <v>0.02107456256</v>
      </c>
      <c r="M86" s="18">
        <f t="shared" si="4"/>
        <v>0.007669297218</v>
      </c>
      <c r="N86" s="18">
        <f t="shared" si="5"/>
        <v>0.004583686664</v>
      </c>
      <c r="O86" s="22">
        <f t="shared" si="6"/>
        <v>438165.1438</v>
      </c>
    </row>
    <row r="87" ht="14.25" customHeight="1">
      <c r="A87" s="44">
        <v>43970.0</v>
      </c>
      <c r="B87" s="45" t="s">
        <v>28</v>
      </c>
      <c r="C87" s="45">
        <v>32434.5</v>
      </c>
      <c r="D87" s="46">
        <v>2865337.5</v>
      </c>
      <c r="E87" s="45">
        <v>2368028.685</v>
      </c>
      <c r="F87" s="47">
        <v>225452.8907846154</v>
      </c>
      <c r="G87" s="18">
        <f t="array" ref="G87">INDEX('Лист2'!$C$2:$C$505,MATCH(B87&amp;A87,'Лист2'!$B$2:$B$505&amp;'Лист2'!$A$2:$A$505,0))
</f>
        <v>19</v>
      </c>
      <c r="H87" s="18">
        <f t="array" ref="H87">INDEX('Лист2'!$D$2:$D$505,MATCH(B87&amp;A87,'Лист2'!$B$2:$B$505&amp;'Лист2'!$A$2:$A$505,0))
</f>
        <v>1999</v>
      </c>
      <c r="I87" s="18">
        <f t="array" ref="I87">INDEX('Лист2'!$E$2:$E$505,MATCH(B87&amp;A87,'Лист2'!$B$2:$B$505&amp;'Лист2'!$A$2:$A$505,0))
</f>
        <v>1799</v>
      </c>
      <c r="J87" s="18">
        <f t="shared" si="1"/>
        <v>21</v>
      </c>
      <c r="K87" s="18">
        <f t="shared" si="2"/>
        <v>150807.2368</v>
      </c>
      <c r="L87" s="23">
        <f t="shared" si="3"/>
        <v>0.02065837308</v>
      </c>
      <c r="M87" s="18">
        <f t="shared" si="4"/>
        <v>0.006479255039</v>
      </c>
      <c r="N87" s="18">
        <f t="shared" si="5"/>
        <v>0.00284391032</v>
      </c>
      <c r="O87" s="22">
        <f t="shared" si="6"/>
        <v>271855.9242</v>
      </c>
    </row>
    <row r="88" ht="14.25" customHeight="1">
      <c r="A88" s="40">
        <v>43968.0</v>
      </c>
      <c r="B88" s="41" t="s">
        <v>28</v>
      </c>
      <c r="C88" s="41">
        <v>30486.0</v>
      </c>
      <c r="D88" s="42">
        <v>2694289.5</v>
      </c>
      <c r="E88" s="41">
        <v>2183502.7290000003</v>
      </c>
      <c r="F88" s="43">
        <v>153558.02257692307</v>
      </c>
      <c r="G88" s="18">
        <f t="array" ref="G88">INDEX('Лист2'!$C$2:$C$505,MATCH(B88&amp;A88,'Лист2'!$B$2:$B$505&amp;'Лист2'!$A$2:$A$505,0))
</f>
        <v>19</v>
      </c>
      <c r="H88" s="18">
        <f t="array" ref="H88">INDEX('Лист2'!$D$2:$D$505,MATCH(B88&amp;A88,'Лист2'!$B$2:$B$505&amp;'Лист2'!$A$2:$A$505,0))
</f>
        <v>1871</v>
      </c>
      <c r="I88" s="18">
        <f t="array" ref="I88">INDEX('Лист2'!$E$2:$E$505,MATCH(B88&amp;A88,'Лист2'!$B$2:$B$505&amp;'Лист2'!$A$2:$A$505,0))
</f>
        <v>1660</v>
      </c>
      <c r="J88" s="18">
        <f t="shared" si="1"/>
        <v>20</v>
      </c>
      <c r="K88" s="18">
        <f t="shared" si="2"/>
        <v>141804.7105</v>
      </c>
      <c r="L88" s="23">
        <f t="shared" si="3"/>
        <v>0.02107456256</v>
      </c>
      <c r="M88" s="18">
        <f t="shared" si="4"/>
        <v>0.006654854408</v>
      </c>
      <c r="N88" s="18">
        <f t="shared" si="5"/>
        <v>0.003737003441</v>
      </c>
      <c r="O88" s="22">
        <f t="shared" si="6"/>
        <v>357228.7484</v>
      </c>
    </row>
    <row r="89" ht="14.25" customHeight="1">
      <c r="A89" s="44">
        <v>43960.0</v>
      </c>
      <c r="B89" s="45" t="s">
        <v>28</v>
      </c>
      <c r="C89" s="45">
        <v>32079.0</v>
      </c>
      <c r="D89" s="46">
        <v>2902167.0</v>
      </c>
      <c r="E89" s="45">
        <v>2319890.346</v>
      </c>
      <c r="F89" s="47">
        <v>194963.39216923076</v>
      </c>
      <c r="G89" s="18">
        <f t="array" ref="G89">INDEX('Лист2'!$C$2:$C$505,MATCH(B89&amp;A89,'Лист2'!$B$2:$B$505&amp;'Лист2'!$A$2:$A$505,0))
</f>
        <v>19</v>
      </c>
      <c r="H89" s="18">
        <f t="array" ref="H89">INDEX('Лист2'!$D$2:$D$505,MATCH(B89&amp;A89,'Лист2'!$B$2:$B$505&amp;'Лист2'!$A$2:$A$505,0))
</f>
        <v>1851</v>
      </c>
      <c r="I89" s="18">
        <f t="array" ref="I89">INDEX('Лист2'!$E$2:$E$505,MATCH(B89&amp;A89,'Лист2'!$B$2:$B$505&amp;'Лист2'!$A$2:$A$505,0))
</f>
        <v>1635</v>
      </c>
      <c r="J89" s="18">
        <f t="shared" si="1"/>
        <v>19</v>
      </c>
      <c r="K89" s="18">
        <f t="shared" si="2"/>
        <v>152745.6316</v>
      </c>
      <c r="L89" s="23">
        <f t="shared" si="3"/>
        <v>0.01743033987</v>
      </c>
      <c r="M89" s="18">
        <f t="shared" si="4"/>
        <v>0.007586270001</v>
      </c>
      <c r="N89" s="18">
        <f t="shared" si="5"/>
        <v>0.004051720357</v>
      </c>
      <c r="O89" s="22">
        <f t="shared" si="6"/>
        <v>387313.2618</v>
      </c>
    </row>
    <row r="90" ht="14.25" customHeight="1">
      <c r="A90" s="40">
        <v>43955.0</v>
      </c>
      <c r="B90" s="41" t="s">
        <v>28</v>
      </c>
      <c r="C90" s="41">
        <v>27072.0</v>
      </c>
      <c r="D90" s="42">
        <v>2450968.5</v>
      </c>
      <c r="E90" s="41">
        <v>1980824.9889999998</v>
      </c>
      <c r="F90" s="43">
        <v>188174.3243923077</v>
      </c>
      <c r="G90" s="18">
        <f t="array" ref="G90">INDEX('Лист2'!$C$2:$C$505,MATCH(B90&amp;A90,'Лист2'!$B$2:$B$505&amp;'Лист2'!$A$2:$A$505,0))
</f>
        <v>19</v>
      </c>
      <c r="H90" s="18">
        <f t="array" ref="H90">INDEX('Лист2'!$D$2:$D$505,MATCH(B90&amp;A90,'Лист2'!$B$2:$B$505&amp;'Лист2'!$A$2:$A$505,0))
</f>
        <v>1582</v>
      </c>
      <c r="I90" s="18">
        <f t="array" ref="I90">INDEX('Лист2'!$E$2:$E$505,MATCH(B90&amp;A90,'Лист2'!$B$2:$B$505&amp;'Лист2'!$A$2:$A$505,0))
</f>
        <v>1403</v>
      </c>
      <c r="J90" s="18">
        <f t="shared" si="1"/>
        <v>19</v>
      </c>
      <c r="K90" s="18">
        <f t="shared" si="2"/>
        <v>128998.3421</v>
      </c>
      <c r="L90" s="23">
        <f t="shared" si="3"/>
        <v>0.01743033987</v>
      </c>
      <c r="M90" s="18">
        <f t="shared" si="4"/>
        <v>0.006125328208</v>
      </c>
      <c r="N90" s="18">
        <f t="shared" si="5"/>
        <v>0.002949706106</v>
      </c>
      <c r="O90" s="22">
        <f t="shared" si="6"/>
        <v>281969.1866</v>
      </c>
    </row>
    <row r="91" ht="14.25" customHeight="1">
      <c r="A91" s="44">
        <v>43950.0</v>
      </c>
      <c r="B91" s="45" t="s">
        <v>28</v>
      </c>
      <c r="C91" s="45">
        <v>25917.0</v>
      </c>
      <c r="D91" s="46">
        <v>2397588.0</v>
      </c>
      <c r="E91" s="45">
        <v>1937222.0459999999</v>
      </c>
      <c r="F91" s="47">
        <v>159472.57584615384</v>
      </c>
      <c r="G91" s="18">
        <f t="array" ref="G91">INDEX('Лист2'!$C$2:$C$505,MATCH(B91&amp;A91,'Лист2'!$B$2:$B$505&amp;'Лист2'!$A$2:$A$505,0))
</f>
        <v>18</v>
      </c>
      <c r="H91" s="18">
        <f t="array" ref="H91">INDEX('Лист2'!$D$2:$D$505,MATCH(B91&amp;A91,'Лист2'!$B$2:$B$505&amp;'Лист2'!$A$2:$A$505,0))
</f>
        <v>1534</v>
      </c>
      <c r="I91" s="18">
        <f t="array" ref="I91">INDEX('Лист2'!$E$2:$E$505,MATCH(B91&amp;A91,'Лист2'!$B$2:$B$505&amp;'Лист2'!$A$2:$A$505,0))
</f>
        <v>1369</v>
      </c>
      <c r="J91" s="18">
        <f t="shared" si="1"/>
        <v>18</v>
      </c>
      <c r="K91" s="18">
        <f t="shared" si="2"/>
        <v>133199.3333</v>
      </c>
      <c r="L91" s="23">
        <f t="shared" si="3"/>
        <v>0.01570974889</v>
      </c>
      <c r="M91" s="18">
        <f t="shared" si="4"/>
        <v>0.005997939987</v>
      </c>
      <c r="N91" s="18">
        <f t="shared" si="5"/>
        <v>0.003147673849</v>
      </c>
      <c r="O91" s="22">
        <f t="shared" si="6"/>
        <v>300893.3782</v>
      </c>
    </row>
    <row r="92" ht="14.25" customHeight="1">
      <c r="A92" s="40">
        <v>43953.0</v>
      </c>
      <c r="B92" s="41" t="s">
        <v>28</v>
      </c>
      <c r="C92" s="41">
        <v>19461.0</v>
      </c>
      <c r="D92" s="42">
        <v>1799230.5</v>
      </c>
      <c r="E92" s="41">
        <v>1457108.1479999998</v>
      </c>
      <c r="F92" s="43">
        <v>183829.81409230767</v>
      </c>
      <c r="G92" s="18">
        <f t="array" ref="G92">INDEX('Лист2'!$C$2:$C$505,MATCH(B92&amp;A92,'Лист2'!$B$2:$B$505&amp;'Лист2'!$A$2:$A$505,0))
</f>
        <v>19</v>
      </c>
      <c r="H92" s="18">
        <f t="array" ref="H92">INDEX('Лист2'!$D$2:$D$505,MATCH(B92&amp;A92,'Лист2'!$B$2:$B$505&amp;'Лист2'!$A$2:$A$505,0))
</f>
        <v>1217</v>
      </c>
      <c r="I92" s="18">
        <f t="array" ref="I92">INDEX('Лист2'!$E$2:$E$505,MATCH(B92&amp;A92,'Лист2'!$B$2:$B$505&amp;'Лист2'!$A$2:$A$505,0))
</f>
        <v>1048</v>
      </c>
      <c r="J92" s="18">
        <f t="shared" si="1"/>
        <v>18</v>
      </c>
      <c r="K92" s="18">
        <f t="shared" si="2"/>
        <v>94696.34211</v>
      </c>
      <c r="L92" s="23">
        <f t="shared" si="3"/>
        <v>0.01570974889</v>
      </c>
      <c r="M92" s="18">
        <f t="shared" si="4"/>
        <v>0.004457387254</v>
      </c>
      <c r="N92" s="18">
        <f t="shared" si="5"/>
        <v>0.001655913085</v>
      </c>
      <c r="O92" s="22">
        <f t="shared" si="6"/>
        <v>158292.5379</v>
      </c>
    </row>
    <row r="93" ht="14.25" customHeight="1">
      <c r="A93" s="44">
        <v>43977.0</v>
      </c>
      <c r="B93" s="45" t="s">
        <v>28</v>
      </c>
      <c r="C93" s="45">
        <v>31407.0</v>
      </c>
      <c r="D93" s="46">
        <v>2907411.0</v>
      </c>
      <c r="E93" s="45">
        <v>2288433.495</v>
      </c>
      <c r="F93" s="47">
        <v>193538.8704076923</v>
      </c>
      <c r="G93" s="18">
        <f t="array" ref="G93">INDEX('Лист2'!$C$2:$C$505,MATCH(B93&amp;A93,'Лист2'!$B$2:$B$505&amp;'Лист2'!$A$2:$A$505,0))
</f>
        <v>20</v>
      </c>
      <c r="H93" s="18">
        <f t="array" ref="H93">INDEX('Лист2'!$D$2:$D$505,MATCH(B93&amp;A93,'Лист2'!$B$2:$B$505&amp;'Лист2'!$A$2:$A$505,0))
</f>
        <v>2036</v>
      </c>
      <c r="I93" s="18">
        <f t="array" ref="I93">INDEX('Лист2'!$E$2:$E$505,MATCH(B93&amp;A93,'Лист2'!$B$2:$B$505&amp;'Лист2'!$A$2:$A$505,0))
</f>
        <v>1790</v>
      </c>
      <c r="J93" s="18">
        <f t="shared" si="1"/>
        <v>22</v>
      </c>
      <c r="K93" s="18">
        <f t="shared" si="2"/>
        <v>145370.55</v>
      </c>
      <c r="L93" s="23">
        <f t="shared" si="3"/>
        <v>0.0204666629</v>
      </c>
      <c r="M93" s="18">
        <f t="shared" si="4"/>
        <v>0.008064431993</v>
      </c>
      <c r="N93" s="18">
        <f t="shared" si="5"/>
        <v>0.004450553457</v>
      </c>
      <c r="O93" s="22">
        <f t="shared" si="6"/>
        <v>425438.6346</v>
      </c>
    </row>
    <row r="94" ht="14.25" customHeight="1">
      <c r="A94" s="40">
        <v>43952.0</v>
      </c>
      <c r="B94" s="41" t="s">
        <v>28</v>
      </c>
      <c r="C94" s="41">
        <v>25792.5</v>
      </c>
      <c r="D94" s="42">
        <v>2374356.0</v>
      </c>
      <c r="E94" s="41">
        <v>1915101.034</v>
      </c>
      <c r="F94" s="43">
        <v>277477.3193230769</v>
      </c>
      <c r="G94" s="18">
        <f t="array" ref="G94">INDEX('Лист2'!$C$2:$C$505,MATCH(B94&amp;A94,'Лист2'!$B$2:$B$505&amp;'Лист2'!$A$2:$A$505,0))
</f>
        <v>19</v>
      </c>
      <c r="H94" s="18">
        <f t="array" ref="H94">INDEX('Лист2'!$D$2:$D$505,MATCH(B94&amp;A94,'Лист2'!$B$2:$B$505&amp;'Лист2'!$A$2:$A$505,0))
</f>
        <v>1497</v>
      </c>
      <c r="I94" s="18">
        <f t="array" ref="I94">INDEX('Лист2'!$E$2:$E$505,MATCH(B94&amp;A94,'Лист2'!$B$2:$B$505&amp;'Лист2'!$A$2:$A$505,0))
</f>
        <v>1291</v>
      </c>
      <c r="J94" s="18">
        <f t="shared" si="1"/>
        <v>18</v>
      </c>
      <c r="K94" s="18">
        <f t="shared" si="2"/>
        <v>124966.1053</v>
      </c>
      <c r="L94" s="23">
        <f t="shared" si="3"/>
        <v>0.01570974889</v>
      </c>
      <c r="M94" s="18">
        <f t="shared" si="4"/>
        <v>0.005983465329</v>
      </c>
      <c r="N94" s="18">
        <f t="shared" si="5"/>
        <v>0.00190159301</v>
      </c>
      <c r="O94" s="22">
        <f t="shared" si="6"/>
        <v>181777.6467</v>
      </c>
    </row>
    <row r="95" ht="14.25" customHeight="1">
      <c r="A95" s="44">
        <v>43963.0</v>
      </c>
      <c r="B95" s="45" t="s">
        <v>28</v>
      </c>
      <c r="C95" s="45">
        <v>26032.5</v>
      </c>
      <c r="D95" s="46">
        <v>2370432.0</v>
      </c>
      <c r="E95" s="45">
        <v>1847737.837</v>
      </c>
      <c r="F95" s="47">
        <v>141864.00329999998</v>
      </c>
      <c r="G95" s="18">
        <f t="array" ref="G95">INDEX('Лист2'!$C$2:$C$505,MATCH(B95&amp;A95,'Лист2'!$B$2:$B$505&amp;'Лист2'!$A$2:$A$505,0))
</f>
        <v>19</v>
      </c>
      <c r="H95" s="18">
        <f t="array" ref="H95">INDEX('Лист2'!$D$2:$D$505,MATCH(B95&amp;A95,'Лист2'!$B$2:$B$505&amp;'Лист2'!$A$2:$A$505,0))
</f>
        <v>1649</v>
      </c>
      <c r="I95" s="18">
        <f t="array" ref="I95">INDEX('Лист2'!$E$2:$E$505,MATCH(B95&amp;A95,'Лист2'!$B$2:$B$505&amp;'Лист2'!$A$2:$A$505,0))
</f>
        <v>1460</v>
      </c>
      <c r="J95" s="18">
        <f t="shared" si="1"/>
        <v>20</v>
      </c>
      <c r="K95" s="18">
        <f t="shared" si="2"/>
        <v>124759.5789</v>
      </c>
      <c r="L95" s="23">
        <f t="shared" si="3"/>
        <v>0.02107456256</v>
      </c>
      <c r="M95" s="18">
        <f t="shared" si="4"/>
        <v>0.006809991473</v>
      </c>
      <c r="N95" s="18">
        <f t="shared" si="5"/>
        <v>0.003983900018</v>
      </c>
      <c r="O95" s="22">
        <f t="shared" si="6"/>
        <v>380830.1597</v>
      </c>
    </row>
    <row r="96" ht="14.25" customHeight="1">
      <c r="A96" s="40">
        <v>43972.0</v>
      </c>
      <c r="B96" s="41" t="s">
        <v>28</v>
      </c>
      <c r="C96" s="41">
        <v>31707.0</v>
      </c>
      <c r="D96" s="42">
        <v>2853181.5</v>
      </c>
      <c r="E96" s="41">
        <v>2349459.5</v>
      </c>
      <c r="F96" s="43">
        <v>187617.05315384615</v>
      </c>
      <c r="G96" s="18">
        <f t="array" ref="G96">INDEX('Лист2'!$C$2:$C$505,MATCH(B96&amp;A96,'Лист2'!$B$2:$B$505&amp;'Лист2'!$A$2:$A$505,0))
</f>
        <v>19</v>
      </c>
      <c r="H96" s="18">
        <f t="array" ref="H96">INDEX('Лист2'!$D$2:$D$505,MATCH(B96&amp;A96,'Лист2'!$B$2:$B$505&amp;'Лист2'!$A$2:$A$505,0))
</f>
        <v>1949</v>
      </c>
      <c r="I96" s="18">
        <f t="array" ref="I96">INDEX('Лист2'!$E$2:$E$505,MATCH(B96&amp;A96,'Лист2'!$B$2:$B$505&amp;'Лист2'!$A$2:$A$505,0))
</f>
        <v>1724</v>
      </c>
      <c r="J96" s="18">
        <f t="shared" si="1"/>
        <v>21</v>
      </c>
      <c r="K96" s="18">
        <f t="shared" si="2"/>
        <v>150167.4474</v>
      </c>
      <c r="L96" s="23">
        <f t="shared" si="3"/>
        <v>0.02065837308</v>
      </c>
      <c r="M96" s="18">
        <f t="shared" si="4"/>
        <v>0.006562810085</v>
      </c>
      <c r="N96" s="18">
        <f t="shared" si="5"/>
        <v>0.003306803496</v>
      </c>
      <c r="O96" s="22">
        <f t="shared" si="6"/>
        <v>316104.9468</v>
      </c>
    </row>
    <row r="97" ht="14.25" customHeight="1">
      <c r="A97" s="44">
        <v>43971.0</v>
      </c>
      <c r="B97" s="45" t="s">
        <v>28</v>
      </c>
      <c r="C97" s="45">
        <v>29955.0</v>
      </c>
      <c r="D97" s="46">
        <v>2692230.0</v>
      </c>
      <c r="E97" s="45">
        <v>2195766.121</v>
      </c>
      <c r="F97" s="47">
        <v>202002.14775384613</v>
      </c>
      <c r="G97" s="18">
        <f t="array" ref="G97">INDEX('Лист2'!$C$2:$C$505,MATCH(B97&amp;A97,'Лист2'!$B$2:$B$505&amp;'Лист2'!$A$2:$A$505,0))
</f>
        <v>19</v>
      </c>
      <c r="H97" s="18">
        <f t="array" ref="H97">INDEX('Лист2'!$D$2:$D$505,MATCH(B97&amp;A97,'Лист2'!$B$2:$B$505&amp;'Лист2'!$A$2:$A$505,0))
</f>
        <v>1889</v>
      </c>
      <c r="I97" s="18">
        <f t="array" ref="I97">INDEX('Лист2'!$E$2:$E$505,MATCH(B97&amp;A97,'Лист2'!$B$2:$B$505&amp;'Лист2'!$A$2:$A$505,0))
</f>
        <v>1690</v>
      </c>
      <c r="J97" s="18">
        <f t="shared" si="1"/>
        <v>21</v>
      </c>
      <c r="K97" s="18">
        <f t="shared" si="2"/>
        <v>141696.3158</v>
      </c>
      <c r="L97" s="23">
        <f t="shared" si="3"/>
        <v>0.02065837308</v>
      </c>
      <c r="M97" s="18">
        <f t="shared" si="4"/>
        <v>0.006468246676</v>
      </c>
      <c r="N97" s="18">
        <f t="shared" si="5"/>
        <v>0.003080391787</v>
      </c>
      <c r="O97" s="22">
        <f t="shared" si="6"/>
        <v>294461.7312</v>
      </c>
    </row>
    <row r="98" ht="14.25" customHeight="1">
      <c r="A98" s="40">
        <v>43956.0</v>
      </c>
      <c r="B98" s="41" t="s">
        <v>28</v>
      </c>
      <c r="C98" s="41">
        <v>22848.0</v>
      </c>
      <c r="D98" s="42">
        <v>2079900.0</v>
      </c>
      <c r="E98" s="41">
        <v>1657688.853</v>
      </c>
      <c r="F98" s="43">
        <v>178454.88537692308</v>
      </c>
      <c r="G98" s="18">
        <f t="array" ref="G98">INDEX('Лист2'!$C$2:$C$505,MATCH(B98&amp;A98,'Лист2'!$B$2:$B$505&amp;'Лист2'!$A$2:$A$505,0))
</f>
        <v>19</v>
      </c>
      <c r="H98" s="18">
        <f t="array" ref="H98">INDEX('Лист2'!$D$2:$D$505,MATCH(B98&amp;A98,'Лист2'!$B$2:$B$505&amp;'Лист2'!$A$2:$A$505,0))
</f>
        <v>1417</v>
      </c>
      <c r="I98" s="18">
        <f t="array" ref="I98">INDEX('Лист2'!$E$2:$E$505,MATCH(B98&amp;A98,'Лист2'!$B$2:$B$505&amp;'Лист2'!$A$2:$A$505,0))
</f>
        <v>1245</v>
      </c>
      <c r="J98" s="18">
        <f t="shared" si="1"/>
        <v>19</v>
      </c>
      <c r="K98" s="18">
        <f t="shared" si="2"/>
        <v>109468.4211</v>
      </c>
      <c r="L98" s="23">
        <f t="shared" si="3"/>
        <v>0.01743033987</v>
      </c>
      <c r="M98" s="18">
        <f t="shared" si="4"/>
        <v>0.005500834932</v>
      </c>
      <c r="N98" s="18">
        <f t="shared" si="5"/>
        <v>0.002549957114</v>
      </c>
      <c r="O98" s="22">
        <f t="shared" si="6"/>
        <v>243756.2616</v>
      </c>
    </row>
    <row r="99" ht="14.25" customHeight="1">
      <c r="A99" s="44">
        <v>43949.0</v>
      </c>
      <c r="B99" s="45" t="s">
        <v>28</v>
      </c>
      <c r="C99" s="45">
        <v>23314.5</v>
      </c>
      <c r="D99" s="46">
        <v>2136817.5</v>
      </c>
      <c r="E99" s="45">
        <v>1701780.478</v>
      </c>
      <c r="F99" s="47">
        <v>141999.40078461537</v>
      </c>
      <c r="G99" s="18">
        <f t="array" ref="G99">INDEX('Лист2'!$C$2:$C$505,MATCH(B99&amp;A99,'Лист2'!$B$2:$B$505&amp;'Лист2'!$A$2:$A$505,0))
</f>
        <v>17</v>
      </c>
      <c r="H99" s="18">
        <f t="array" ref="H99">INDEX('Лист2'!$D$2:$D$505,MATCH(B99&amp;A99,'Лист2'!$B$2:$B$505&amp;'Лист2'!$A$2:$A$505,0))
</f>
        <v>1439</v>
      </c>
      <c r="I99" s="18">
        <f t="array" ref="I99">INDEX('Лист2'!$E$2:$E$505,MATCH(B99&amp;A99,'Лист2'!$B$2:$B$505&amp;'Лист2'!$A$2:$A$505,0))
</f>
        <v>1265</v>
      </c>
      <c r="J99" s="18">
        <f t="shared" si="1"/>
        <v>18</v>
      </c>
      <c r="K99" s="18">
        <f t="shared" si="2"/>
        <v>125695.1471</v>
      </c>
      <c r="L99" s="23">
        <f t="shared" si="3"/>
        <v>0.01570974889</v>
      </c>
      <c r="M99" s="18">
        <f t="shared" si="4"/>
        <v>0.005667938576</v>
      </c>
      <c r="N99" s="18">
        <f t="shared" si="5"/>
        <v>0.003065494039</v>
      </c>
      <c r="O99" s="22">
        <f t="shared" si="6"/>
        <v>293037.6212</v>
      </c>
    </row>
    <row r="100" ht="14.25" customHeight="1">
      <c r="A100" s="40">
        <v>43964.0</v>
      </c>
      <c r="B100" s="41" t="s">
        <v>28</v>
      </c>
      <c r="C100" s="41">
        <v>26464.5</v>
      </c>
      <c r="D100" s="42">
        <v>2373337.5</v>
      </c>
      <c r="E100" s="41">
        <v>1886244.741</v>
      </c>
      <c r="F100" s="43">
        <v>207105.15935384613</v>
      </c>
      <c r="G100" s="18">
        <f t="array" ref="G100">INDEX('Лист2'!$C$2:$C$505,MATCH(B100&amp;A100,'Лист2'!$B$2:$B$505&amp;'Лист2'!$A$2:$A$505,0))
</f>
        <v>19</v>
      </c>
      <c r="H100" s="18">
        <f t="array" ref="H100">INDEX('Лист2'!$D$2:$D$505,MATCH(B100&amp;A100,'Лист2'!$B$2:$B$505&amp;'Лист2'!$A$2:$A$505,0))
</f>
        <v>1625</v>
      </c>
      <c r="I100" s="18">
        <f t="array" ref="I100">INDEX('Лист2'!$E$2:$E$505,MATCH(B100&amp;A100,'Лист2'!$B$2:$B$505&amp;'Лист2'!$A$2:$A$505,0))
</f>
        <v>1444</v>
      </c>
      <c r="J100" s="18">
        <f t="shared" si="1"/>
        <v>20</v>
      </c>
      <c r="K100" s="18">
        <f t="shared" si="2"/>
        <v>124912.5</v>
      </c>
      <c r="L100" s="23">
        <f t="shared" si="3"/>
        <v>0.02107456256</v>
      </c>
      <c r="M100" s="18">
        <f t="shared" si="4"/>
        <v>0.006346153774</v>
      </c>
      <c r="N100" s="18">
        <f t="shared" si="5"/>
        <v>0.002928976539</v>
      </c>
      <c r="O100" s="22">
        <f t="shared" si="6"/>
        <v>279987.5996</v>
      </c>
    </row>
    <row r="101" ht="14.25" customHeight="1">
      <c r="A101" s="44">
        <v>43954.0</v>
      </c>
      <c r="B101" s="45" t="s">
        <v>28</v>
      </c>
      <c r="C101" s="45">
        <v>23539.5</v>
      </c>
      <c r="D101" s="46">
        <v>2170309.5</v>
      </c>
      <c r="E101" s="45">
        <v>1735984.614</v>
      </c>
      <c r="F101" s="47">
        <v>170377.8575384615</v>
      </c>
      <c r="G101" s="18">
        <f t="array" ref="G101">INDEX('Лист2'!$C$2:$C$505,MATCH(B101&amp;A101,'Лист2'!$B$2:$B$505&amp;'Лист2'!$A$2:$A$505,0))
</f>
        <v>19</v>
      </c>
      <c r="H101" s="18">
        <f t="array" ref="H101">INDEX('Лист2'!$D$2:$D$505,MATCH(B101&amp;A101,'Лист2'!$B$2:$B$505&amp;'Лист2'!$A$2:$A$505,0))
</f>
        <v>1402</v>
      </c>
      <c r="I101" s="18">
        <f t="array" ref="I101">INDEX('Лист2'!$E$2:$E$505,MATCH(B101&amp;A101,'Лист2'!$B$2:$B$505&amp;'Лист2'!$A$2:$A$505,0))
</f>
        <v>1234</v>
      </c>
      <c r="J101" s="18">
        <f t="shared" si="1"/>
        <v>18</v>
      </c>
      <c r="K101" s="18">
        <f t="shared" si="2"/>
        <v>114226.8158</v>
      </c>
      <c r="L101" s="23">
        <f t="shared" si="3"/>
        <v>0.01570974889</v>
      </c>
      <c r="M101" s="18">
        <f t="shared" si="4"/>
        <v>0.005658660416</v>
      </c>
      <c r="N101" s="18">
        <f t="shared" si="5"/>
        <v>0.00276117462</v>
      </c>
      <c r="O101" s="22">
        <f t="shared" si="6"/>
        <v>263947.0285</v>
      </c>
    </row>
    <row r="102" ht="14.25" customHeight="1">
      <c r="A102" s="40">
        <v>43957.0</v>
      </c>
      <c r="B102" s="41" t="s">
        <v>28</v>
      </c>
      <c r="C102" s="41">
        <v>24678.0</v>
      </c>
      <c r="D102" s="42">
        <v>2232519.0</v>
      </c>
      <c r="E102" s="41">
        <v>1781999.058</v>
      </c>
      <c r="F102" s="43">
        <v>359577.9060076923</v>
      </c>
      <c r="G102" s="18">
        <f t="array" ref="G102">INDEX('Лист2'!$C$2:$C$505,MATCH(B102&amp;A102,'Лист2'!$B$2:$B$505&amp;'Лист2'!$A$2:$A$505,0))
</f>
        <v>19</v>
      </c>
      <c r="H102" s="18">
        <f t="array" ref="H102">INDEX('Лист2'!$D$2:$D$505,MATCH(B102&amp;A102,'Лист2'!$B$2:$B$505&amp;'Лист2'!$A$2:$A$505,0))
</f>
        <v>1499</v>
      </c>
      <c r="I102" s="18">
        <f t="array" ref="I102">INDEX('Лист2'!$E$2:$E$505,MATCH(B102&amp;A102,'Лист2'!$B$2:$B$505&amp;'Лист2'!$A$2:$A$505,0))
</f>
        <v>1323</v>
      </c>
      <c r="J102" s="18">
        <f t="shared" si="1"/>
        <v>19</v>
      </c>
      <c r="K102" s="18">
        <f t="shared" si="2"/>
        <v>117501</v>
      </c>
      <c r="L102" s="23">
        <f t="shared" si="3"/>
        <v>0.01743033987</v>
      </c>
      <c r="M102" s="18">
        <f t="shared" si="4"/>
        <v>0.00586965989</v>
      </c>
      <c r="N102" s="18">
        <f t="shared" si="5"/>
        <v>0.0009513531678</v>
      </c>
      <c r="O102" s="22">
        <f t="shared" si="6"/>
        <v>90942.03599</v>
      </c>
    </row>
    <row r="103" ht="14.25" customHeight="1">
      <c r="A103" s="44">
        <v>43974.0</v>
      </c>
      <c r="B103" s="45" t="s">
        <v>28</v>
      </c>
      <c r="C103" s="45">
        <v>38176.5</v>
      </c>
      <c r="D103" s="46">
        <v>3385372.5</v>
      </c>
      <c r="E103" s="45">
        <v>2831498.2739999997</v>
      </c>
      <c r="F103" s="47">
        <v>146460.30097692306</v>
      </c>
      <c r="G103" s="18">
        <f t="array" ref="G103">INDEX('Лист2'!$C$2:$C$505,MATCH(B103&amp;A103,'Лист2'!$B$2:$B$505&amp;'Лист2'!$A$2:$A$505,0))
</f>
        <v>20</v>
      </c>
      <c r="H103" s="18">
        <f t="array" ref="H103">INDEX('Лист2'!$D$2:$D$505,MATCH(B103&amp;A103,'Лист2'!$B$2:$B$505&amp;'Лист2'!$A$2:$A$505,0))
</f>
        <v>2266</v>
      </c>
      <c r="I103" s="18">
        <f t="array" ref="I103">INDEX('Лист2'!$E$2:$E$505,MATCH(B103&amp;A103,'Лист2'!$B$2:$B$505&amp;'Лист2'!$A$2:$A$505,0))
</f>
        <v>1993</v>
      </c>
      <c r="J103" s="18">
        <f t="shared" si="1"/>
        <v>21</v>
      </c>
      <c r="K103" s="18">
        <f t="shared" si="2"/>
        <v>169268.625</v>
      </c>
      <c r="L103" s="23">
        <f t="shared" si="3"/>
        <v>0.02065837308</v>
      </c>
      <c r="M103" s="18">
        <f t="shared" si="4"/>
        <v>0.007216225133</v>
      </c>
      <c r="N103" s="18">
        <f t="shared" si="5"/>
        <v>0.00426199528</v>
      </c>
      <c r="O103" s="22">
        <f t="shared" si="6"/>
        <v>407413.925</v>
      </c>
    </row>
    <row r="104" ht="14.25" customHeight="1">
      <c r="A104" s="40">
        <v>43976.0</v>
      </c>
      <c r="B104" s="41" t="s">
        <v>28</v>
      </c>
      <c r="C104" s="41">
        <v>30603.0</v>
      </c>
      <c r="D104" s="42">
        <v>2865727.5</v>
      </c>
      <c r="E104" s="41">
        <v>2288224.429</v>
      </c>
      <c r="F104" s="43">
        <v>167381.28187692308</v>
      </c>
      <c r="G104" s="18">
        <f t="array" ref="G104">INDEX('Лист2'!$C$2:$C$505,MATCH(B104&amp;A104,'Лист2'!$B$2:$B$505&amp;'Лист2'!$A$2:$A$505,0))
</f>
        <v>20</v>
      </c>
      <c r="H104" s="18">
        <f t="array" ref="H104">INDEX('Лист2'!$D$2:$D$505,MATCH(B104&amp;A104,'Лист2'!$B$2:$B$505&amp;'Лист2'!$A$2:$A$505,0))
</f>
        <v>2011</v>
      </c>
      <c r="I104" s="18">
        <f t="array" ref="I104">INDEX('Лист2'!$E$2:$E$505,MATCH(B104&amp;A104,'Лист2'!$B$2:$B$505&amp;'Лист2'!$A$2:$A$505,0))
</f>
        <v>1791</v>
      </c>
      <c r="J104" s="18">
        <f t="shared" si="1"/>
        <v>22</v>
      </c>
      <c r="K104" s="18">
        <f t="shared" si="2"/>
        <v>143286.375</v>
      </c>
      <c r="L104" s="23">
        <f t="shared" si="3"/>
        <v>0.0204666629</v>
      </c>
      <c r="M104" s="18">
        <f t="shared" si="4"/>
        <v>0.00752407673</v>
      </c>
      <c r="N104" s="18">
        <f t="shared" si="5"/>
        <v>0.0042903225</v>
      </c>
      <c r="O104" s="22">
        <f t="shared" si="6"/>
        <v>410121.7891</v>
      </c>
    </row>
    <row r="105" ht="14.25" customHeight="1">
      <c r="A105" s="44">
        <v>43951.0</v>
      </c>
      <c r="B105" s="45" t="s">
        <v>28</v>
      </c>
      <c r="C105" s="45">
        <v>24211.5</v>
      </c>
      <c r="D105" s="46">
        <v>2267664.0</v>
      </c>
      <c r="E105" s="45">
        <v>1801564.392</v>
      </c>
      <c r="F105" s="47">
        <v>97090.63692307692</v>
      </c>
      <c r="G105" s="18">
        <f t="array" ref="G105">INDEX('Лист2'!$C$2:$C$505,MATCH(B105&amp;A105,'Лист2'!$B$2:$B$505&amp;'Лист2'!$A$2:$A$505,0))
</f>
        <v>19</v>
      </c>
      <c r="H105" s="18">
        <f t="array" ref="H105">INDEX('Лист2'!$D$2:$D$505,MATCH(B105&amp;A105,'Лист2'!$B$2:$B$505&amp;'Лист2'!$A$2:$A$505,0))
</f>
        <v>1499</v>
      </c>
      <c r="I105" s="18">
        <f t="array" ref="I105">INDEX('Лист2'!$E$2:$E$505,MATCH(B105&amp;A105,'Лист2'!$B$2:$B$505&amp;'Лист2'!$A$2:$A$505,0))
</f>
        <v>1322</v>
      </c>
      <c r="J105" s="18">
        <f t="shared" si="1"/>
        <v>18</v>
      </c>
      <c r="K105" s="18">
        <f t="shared" si="2"/>
        <v>119350.7368</v>
      </c>
      <c r="L105" s="23">
        <f t="shared" si="3"/>
        <v>0.01570974889</v>
      </c>
      <c r="M105" s="18">
        <f t="shared" si="4"/>
        <v>0.006072641672</v>
      </c>
      <c r="N105" s="18">
        <f t="shared" si="5"/>
        <v>0.003860237455</v>
      </c>
      <c r="O105" s="22">
        <f t="shared" si="6"/>
        <v>369008.9711</v>
      </c>
    </row>
    <row r="106" ht="14.25" customHeight="1">
      <c r="A106" s="40">
        <v>43961.0</v>
      </c>
      <c r="B106" s="41" t="s">
        <v>28</v>
      </c>
      <c r="C106" s="41">
        <v>31399.5</v>
      </c>
      <c r="D106" s="42">
        <v>2862298.5</v>
      </c>
      <c r="E106" s="41">
        <v>2267667.519</v>
      </c>
      <c r="F106" s="43">
        <v>169650.86923076923</v>
      </c>
      <c r="G106" s="18">
        <f t="array" ref="G106">INDEX('Лист2'!$C$2:$C$505,MATCH(B106&amp;A106,'Лист2'!$B$2:$B$505&amp;'Лист2'!$A$2:$A$505,0))
</f>
        <v>19</v>
      </c>
      <c r="H106" s="18">
        <f t="array" ref="H106">INDEX('Лист2'!$D$2:$D$505,MATCH(B106&amp;A106,'Лист2'!$B$2:$B$505&amp;'Лист2'!$A$2:$A$505,0))
</f>
        <v>1848</v>
      </c>
      <c r="I106" s="18">
        <f t="array" ref="I106">INDEX('Лист2'!$E$2:$E$505,MATCH(B106&amp;A106,'Лист2'!$B$2:$B$505&amp;'Лист2'!$A$2:$A$505,0))
</f>
        <v>1649</v>
      </c>
      <c r="J106" s="18">
        <f t="shared" si="1"/>
        <v>19</v>
      </c>
      <c r="K106" s="18">
        <f t="shared" si="2"/>
        <v>150647.2895</v>
      </c>
      <c r="L106" s="23">
        <f t="shared" si="3"/>
        <v>0.01743033987</v>
      </c>
      <c r="M106" s="18">
        <f t="shared" si="4"/>
        <v>0.007747230018</v>
      </c>
      <c r="N106" s="18">
        <f t="shared" si="5"/>
        <v>0.004445756807</v>
      </c>
      <c r="O106" s="22">
        <f t="shared" si="6"/>
        <v>424980.1118</v>
      </c>
    </row>
    <row r="107" ht="14.25" customHeight="1">
      <c r="A107" s="44">
        <v>43959.0</v>
      </c>
      <c r="B107" s="45" t="s">
        <v>28</v>
      </c>
      <c r="C107" s="45">
        <v>25294.5</v>
      </c>
      <c r="D107" s="46">
        <v>2271454.5</v>
      </c>
      <c r="E107" s="45">
        <v>1811009.8979999998</v>
      </c>
      <c r="F107" s="47">
        <v>151659.17713846153</v>
      </c>
      <c r="G107" s="18">
        <f t="array" ref="G107">INDEX('Лист2'!$C$2:$C$505,MATCH(B107&amp;A107,'Лист2'!$B$2:$B$505&amp;'Лист2'!$A$2:$A$505,0))
</f>
        <v>19</v>
      </c>
      <c r="H107" s="18">
        <f t="array" ref="H107">INDEX('Лист2'!$D$2:$D$505,MATCH(B107&amp;A107,'Лист2'!$B$2:$B$505&amp;'Лист2'!$A$2:$A$505,0))
</f>
        <v>1522</v>
      </c>
      <c r="I107" s="18">
        <f t="array" ref="I107">INDEX('Лист2'!$E$2:$E$505,MATCH(B107&amp;A107,'Лист2'!$B$2:$B$505&amp;'Лист2'!$A$2:$A$505,0))
</f>
        <v>1340</v>
      </c>
      <c r="J107" s="18">
        <f t="shared" si="1"/>
        <v>19</v>
      </c>
      <c r="K107" s="18">
        <f t="shared" si="2"/>
        <v>119550.2368</v>
      </c>
      <c r="L107" s="23">
        <f t="shared" si="3"/>
        <v>0.01743033987</v>
      </c>
      <c r="M107" s="18">
        <f t="shared" si="4"/>
        <v>0.005998964663</v>
      </c>
      <c r="N107" s="18">
        <f t="shared" si="5"/>
        <v>0.00323023329</v>
      </c>
      <c r="O107" s="22">
        <f t="shared" si="6"/>
        <v>308785.4249</v>
      </c>
    </row>
    <row r="108" ht="14.25" customHeight="1">
      <c r="A108" s="40">
        <v>43958.0</v>
      </c>
      <c r="B108" s="41" t="s">
        <v>28</v>
      </c>
      <c r="C108" s="41">
        <v>25468.5</v>
      </c>
      <c r="D108" s="42">
        <v>2350672.5</v>
      </c>
      <c r="E108" s="41">
        <v>1875294.65</v>
      </c>
      <c r="F108" s="43">
        <v>221739.45623076922</v>
      </c>
      <c r="G108" s="18">
        <f t="array" ref="G108">INDEX('Лист2'!$C$2:$C$505,MATCH(B108&amp;A108,'Лист2'!$B$2:$B$505&amp;'Лист2'!$A$2:$A$505,0))
</f>
        <v>19</v>
      </c>
      <c r="H108" s="18">
        <f t="array" ref="H108">INDEX('Лист2'!$D$2:$D$505,MATCH(B108&amp;A108,'Лист2'!$B$2:$B$505&amp;'Лист2'!$A$2:$A$505,0))
</f>
        <v>1530</v>
      </c>
      <c r="I108" s="18">
        <f t="array" ref="I108">INDEX('Лист2'!$E$2:$E$505,MATCH(B108&amp;A108,'Лист2'!$B$2:$B$505&amp;'Лист2'!$A$2:$A$505,0))
</f>
        <v>1338</v>
      </c>
      <c r="J108" s="18">
        <f t="shared" si="1"/>
        <v>19</v>
      </c>
      <c r="K108" s="18">
        <f t="shared" si="2"/>
        <v>123719.6053</v>
      </c>
      <c r="L108" s="23">
        <f t="shared" si="3"/>
        <v>0.01743033987</v>
      </c>
      <c r="M108" s="18">
        <f t="shared" si="4"/>
        <v>0.0061935245</v>
      </c>
      <c r="N108" s="18">
        <f t="shared" si="5"/>
        <v>0.002653335025</v>
      </c>
      <c r="O108" s="22">
        <f t="shared" si="6"/>
        <v>253638.3938</v>
      </c>
    </row>
    <row r="109" ht="14.25" customHeight="1">
      <c r="A109" s="44">
        <v>43975.0</v>
      </c>
      <c r="B109" s="45" t="s">
        <v>28</v>
      </c>
      <c r="C109" s="45">
        <v>31854.0</v>
      </c>
      <c r="D109" s="46">
        <v>2915533.5</v>
      </c>
      <c r="E109" s="45">
        <v>2431800.394</v>
      </c>
      <c r="F109" s="47">
        <v>155421.87692307692</v>
      </c>
      <c r="G109" s="18">
        <f t="array" ref="G109">INDEX('Лист2'!$C$2:$C$505,MATCH(B109&amp;A109,'Лист2'!$B$2:$B$505&amp;'Лист2'!$A$2:$A$505,0))
</f>
        <v>20</v>
      </c>
      <c r="H109" s="18">
        <f t="array" ref="H109">INDEX('Лист2'!$D$2:$D$505,MATCH(B109&amp;A109,'Лист2'!$B$2:$B$505&amp;'Лист2'!$A$2:$A$505,0))
</f>
        <v>2015</v>
      </c>
      <c r="I109" s="18">
        <f t="array" ref="I109">INDEX('Лист2'!$E$2:$E$505,MATCH(B109&amp;A109,'Лист2'!$B$2:$B$505&amp;'Лист2'!$A$2:$A$505,0))
</f>
        <v>1803</v>
      </c>
      <c r="J109" s="18">
        <f t="shared" si="1"/>
        <v>21</v>
      </c>
      <c r="K109" s="18">
        <f t="shared" si="2"/>
        <v>145776.675</v>
      </c>
      <c r="L109" s="23">
        <f t="shared" si="3"/>
        <v>0.02065837308</v>
      </c>
      <c r="M109" s="18">
        <f t="shared" si="4"/>
        <v>0.006302382081</v>
      </c>
      <c r="N109" s="18">
        <f t="shared" si="5"/>
        <v>0.003434494559</v>
      </c>
      <c r="O109" s="22">
        <f t="shared" si="6"/>
        <v>328311.2291</v>
      </c>
    </row>
    <row r="110" ht="14.25" customHeight="1">
      <c r="A110" s="40">
        <v>43982.0</v>
      </c>
      <c r="B110" s="41" t="s">
        <v>28</v>
      </c>
      <c r="C110" s="41">
        <v>32359.5</v>
      </c>
      <c r="D110" s="42">
        <v>2991999.0</v>
      </c>
      <c r="E110" s="41">
        <v>2374135.6799999997</v>
      </c>
      <c r="F110" s="43">
        <v>106116.64615384616</v>
      </c>
      <c r="G110" s="18">
        <f t="array" ref="G110">INDEX('Лист2'!$C$2:$C$505,MATCH(B110&amp;A110,'Лист2'!$B$2:$B$505&amp;'Лист2'!$A$2:$A$505,0))
</f>
        <v>20</v>
      </c>
      <c r="H110" s="18">
        <f t="array" ref="H110">INDEX('Лист2'!$D$2:$D$505,MATCH(B110&amp;A110,'Лист2'!$B$2:$B$505&amp;'Лист2'!$A$2:$A$505,0))
</f>
        <v>2060</v>
      </c>
      <c r="I110" s="18">
        <f t="array" ref="I110">INDEX('Лист2'!$E$2:$E$505,MATCH(B110&amp;A110,'Лист2'!$B$2:$B$505&amp;'Лист2'!$A$2:$A$505,0))
</f>
        <v>1826</v>
      </c>
      <c r="J110" s="18">
        <f t="shared" si="1"/>
        <v>22</v>
      </c>
      <c r="K110" s="18">
        <f t="shared" si="2"/>
        <v>149599.95</v>
      </c>
      <c r="L110" s="23">
        <f t="shared" si="3"/>
        <v>0.0204666629</v>
      </c>
      <c r="M110" s="18">
        <f t="shared" si="4"/>
        <v>0.008049915684</v>
      </c>
      <c r="N110" s="18">
        <f t="shared" si="5"/>
        <v>0.005353429951</v>
      </c>
      <c r="O110" s="22">
        <f t="shared" si="6"/>
        <v>511746.6738</v>
      </c>
    </row>
    <row r="111" ht="14.25" customHeight="1">
      <c r="A111" s="44">
        <v>43981.0</v>
      </c>
      <c r="B111" s="45" t="s">
        <v>28</v>
      </c>
      <c r="C111" s="45">
        <v>39867.0</v>
      </c>
      <c r="D111" s="46">
        <v>3654166.5</v>
      </c>
      <c r="E111" s="45">
        <v>2919786.295</v>
      </c>
      <c r="F111" s="47">
        <v>182639.11723076922</v>
      </c>
      <c r="G111" s="18">
        <f t="array" ref="G111">INDEX('Лист2'!$C$2:$C$505,MATCH(B111&amp;A111,'Лист2'!$B$2:$B$505&amp;'Лист2'!$A$2:$A$505,0))
</f>
        <v>20</v>
      </c>
      <c r="H111" s="18">
        <f t="array" ref="H111">INDEX('Лист2'!$D$2:$D$505,MATCH(B111&amp;A111,'Лист2'!$B$2:$B$505&amp;'Лист2'!$A$2:$A$505,0))
</f>
        <v>2451</v>
      </c>
      <c r="I111" s="18">
        <f t="array" ref="I111">INDEX('Лист2'!$E$2:$E$505,MATCH(B111&amp;A111,'Лист2'!$B$2:$B$505&amp;'Лист2'!$A$2:$A$505,0))
</f>
        <v>2178</v>
      </c>
      <c r="J111" s="18">
        <f t="shared" si="1"/>
        <v>22</v>
      </c>
      <c r="K111" s="18">
        <f t="shared" si="2"/>
        <v>182708.325</v>
      </c>
      <c r="L111" s="23">
        <f t="shared" si="3"/>
        <v>0.0204666629</v>
      </c>
      <c r="M111" s="18">
        <f t="shared" si="4"/>
        <v>0.009567971651</v>
      </c>
      <c r="N111" s="18">
        <f t="shared" si="5"/>
        <v>0.005771815266</v>
      </c>
      <c r="O111" s="22">
        <f t="shared" si="6"/>
        <v>551741.0878</v>
      </c>
    </row>
    <row r="112" ht="14.25" customHeight="1">
      <c r="A112" s="40">
        <v>43979.0</v>
      </c>
      <c r="B112" s="41" t="s">
        <v>28</v>
      </c>
      <c r="C112" s="41">
        <v>31974.0</v>
      </c>
      <c r="D112" s="42">
        <v>3004213.5</v>
      </c>
      <c r="E112" s="41">
        <v>2389834.3129999996</v>
      </c>
      <c r="F112" s="43">
        <v>174780.66518461538</v>
      </c>
      <c r="G112" s="18">
        <f t="array" ref="G112">INDEX('Лист2'!$C$2:$C$505,MATCH(B112&amp;A112,'Лист2'!$B$2:$B$505&amp;'Лист2'!$A$2:$A$505,0))
</f>
        <v>20</v>
      </c>
      <c r="H112" s="18">
        <f t="array" ref="H112">INDEX('Лист2'!$D$2:$D$505,MATCH(B112&amp;A112,'Лист2'!$B$2:$B$505&amp;'Лист2'!$A$2:$A$505,0))
</f>
        <v>2088</v>
      </c>
      <c r="I112" s="18">
        <f t="array" ref="I112">INDEX('Лист2'!$E$2:$E$505,MATCH(B112&amp;A112,'Лист2'!$B$2:$B$505&amp;'Лист2'!$A$2:$A$505,0))
</f>
        <v>1848</v>
      </c>
      <c r="J112" s="18">
        <f t="shared" si="1"/>
        <v>22</v>
      </c>
      <c r="K112" s="18">
        <f t="shared" si="2"/>
        <v>150210.675</v>
      </c>
      <c r="L112" s="23">
        <f t="shared" si="3"/>
        <v>0.0204666629</v>
      </c>
      <c r="M112" s="18">
        <f t="shared" si="4"/>
        <v>0.008004522186</v>
      </c>
      <c r="N112" s="18">
        <f t="shared" si="5"/>
        <v>0.004598681366</v>
      </c>
      <c r="O112" s="22">
        <f t="shared" si="6"/>
        <v>439598.5218</v>
      </c>
    </row>
    <row r="113" ht="14.25" customHeight="1">
      <c r="A113" s="44">
        <v>43967.0</v>
      </c>
      <c r="B113" s="45" t="s">
        <v>29</v>
      </c>
      <c r="C113" s="45">
        <v>321412.5</v>
      </c>
      <c r="D113" s="46">
        <v>3.2235864E7</v>
      </c>
      <c r="E113" s="45">
        <v>2.3691368555E7</v>
      </c>
      <c r="F113" s="47">
        <v>595097.1592923077</v>
      </c>
      <c r="G113" s="18">
        <f t="array" ref="G113">INDEX('Лист2'!$C$2:$C$505,MATCH(B113&amp;A113,'Лист2'!$B$2:$B$505&amp;'Лист2'!$A$2:$A$505,0))
</f>
        <v>129</v>
      </c>
      <c r="H113" s="18">
        <f t="array" ref="H113">INDEX('Лист2'!$D$2:$D$505,MATCH(B113&amp;A113,'Лист2'!$B$2:$B$505&amp;'Лист2'!$A$2:$A$505,0))
</f>
        <v>17914</v>
      </c>
      <c r="I113" s="18">
        <f t="array" ref="I113">INDEX('Лист2'!$E$2:$E$505,MATCH(B113&amp;A113,'Лист2'!$B$2:$B$505&amp;'Лист2'!$A$2:$A$505,0))
</f>
        <v>16631</v>
      </c>
      <c r="J113" s="18">
        <f t="shared" si="1"/>
        <v>20</v>
      </c>
      <c r="K113" s="18">
        <f t="shared" si="2"/>
        <v>249890.4186</v>
      </c>
      <c r="L113" s="23">
        <f t="shared" si="3"/>
        <v>0.2106802681</v>
      </c>
      <c r="M113" s="18">
        <f t="shared" si="4"/>
        <v>0.0112099086</v>
      </c>
      <c r="N113" s="18">
        <f t="shared" si="5"/>
        <v>0.007676036348</v>
      </c>
      <c r="O113" s="22">
        <f t="shared" si="6"/>
        <v>7949398.286</v>
      </c>
    </row>
    <row r="114" ht="14.25" customHeight="1">
      <c r="A114" s="40">
        <v>43970.0</v>
      </c>
      <c r="B114" s="41" t="s">
        <v>29</v>
      </c>
      <c r="C114" s="41">
        <v>276568.5</v>
      </c>
      <c r="D114" s="42">
        <v>2.7093624E7</v>
      </c>
      <c r="E114" s="41">
        <v>1.97686965E7</v>
      </c>
      <c r="F114" s="43">
        <v>759335.8046923077</v>
      </c>
      <c r="G114" s="18">
        <f t="array" ref="G114">INDEX('Лист2'!$C$2:$C$505,MATCH(B114&amp;A114,'Лист2'!$B$2:$B$505&amp;'Лист2'!$A$2:$A$505,0))
</f>
        <v>129</v>
      </c>
      <c r="H114" s="18">
        <f t="array" ref="H114">INDEX('Лист2'!$D$2:$D$505,MATCH(B114&amp;A114,'Лист2'!$B$2:$B$505&amp;'Лист2'!$A$2:$A$505,0))
</f>
        <v>16191</v>
      </c>
      <c r="I114" s="18">
        <f t="array" ref="I114">INDEX('Лист2'!$E$2:$E$505,MATCH(B114&amp;A114,'Лист2'!$B$2:$B$505&amp;'Лист2'!$A$2:$A$505,0))
</f>
        <v>15102</v>
      </c>
      <c r="J114" s="18">
        <f t="shared" si="1"/>
        <v>21</v>
      </c>
      <c r="K114" s="18">
        <f t="shared" si="2"/>
        <v>210028.093</v>
      </c>
      <c r="L114" s="23">
        <f t="shared" si="3"/>
        <v>0.2040595052</v>
      </c>
      <c r="M114" s="18">
        <f t="shared" si="4"/>
        <v>0.009609902461</v>
      </c>
      <c r="N114" s="18">
        <f t="shared" si="5"/>
        <v>0.006339815756</v>
      </c>
      <c r="O114" s="22">
        <f t="shared" si="6"/>
        <v>6565591.695</v>
      </c>
    </row>
    <row r="115" ht="14.25" customHeight="1">
      <c r="A115" s="44">
        <v>43968.0</v>
      </c>
      <c r="B115" s="45" t="s">
        <v>29</v>
      </c>
      <c r="C115" s="45">
        <v>269029.5</v>
      </c>
      <c r="D115" s="46">
        <v>2.66599305E7</v>
      </c>
      <c r="E115" s="45">
        <v>1.9515982116E7</v>
      </c>
      <c r="F115" s="47">
        <v>551393.4769230769</v>
      </c>
      <c r="G115" s="18">
        <f t="array" ref="G115">INDEX('Лист2'!$C$2:$C$505,MATCH(B115&amp;A115,'Лист2'!$B$2:$B$505&amp;'Лист2'!$A$2:$A$505,0))
</f>
        <v>129</v>
      </c>
      <c r="H115" s="18">
        <f t="array" ref="H115">INDEX('Лист2'!$D$2:$D$505,MATCH(B115&amp;A115,'Лист2'!$B$2:$B$505&amp;'Лист2'!$A$2:$A$505,0))
</f>
        <v>15744</v>
      </c>
      <c r="I115" s="18">
        <f t="array" ref="I115">INDEX('Лист2'!$E$2:$E$505,MATCH(B115&amp;A115,'Лист2'!$B$2:$B$505&amp;'Лист2'!$A$2:$A$505,0))
</f>
        <v>14685</v>
      </c>
      <c r="J115" s="18">
        <f t="shared" si="1"/>
        <v>20</v>
      </c>
      <c r="K115" s="18">
        <f t="shared" si="2"/>
        <v>206666.1279</v>
      </c>
      <c r="L115" s="23">
        <f t="shared" si="3"/>
        <v>0.2106802681</v>
      </c>
      <c r="M115" s="18">
        <f t="shared" si="4"/>
        <v>0.009372467803</v>
      </c>
      <c r="N115" s="18">
        <f t="shared" si="5"/>
        <v>0.006365851764</v>
      </c>
      <c r="O115" s="22">
        <f t="shared" si="6"/>
        <v>6592554.907</v>
      </c>
    </row>
    <row r="116" ht="14.25" customHeight="1">
      <c r="A116" s="40">
        <v>43960.0</v>
      </c>
      <c r="B116" s="41" t="s">
        <v>29</v>
      </c>
      <c r="C116" s="41">
        <v>285972.0</v>
      </c>
      <c r="D116" s="42">
        <v>2.9768199E7</v>
      </c>
      <c r="E116" s="41">
        <v>2.1483666921E7</v>
      </c>
      <c r="F116" s="43">
        <v>549316.9501538462</v>
      </c>
      <c r="G116" s="18">
        <f t="array" ref="G116">INDEX('Лист2'!$C$2:$C$505,MATCH(B116&amp;A116,'Лист2'!$B$2:$B$505&amp;'Лист2'!$A$2:$A$505,0))
</f>
        <v>129</v>
      </c>
      <c r="H116" s="18">
        <f t="array" ref="H116">INDEX('Лист2'!$D$2:$D$505,MATCH(B116&amp;A116,'Лист2'!$B$2:$B$505&amp;'Лист2'!$A$2:$A$505,0))
</f>
        <v>16420</v>
      </c>
      <c r="I116" s="18">
        <f t="array" ref="I116">INDEX('Лист2'!$E$2:$E$505,MATCH(B116&amp;A116,'Лист2'!$B$2:$B$505&amp;'Лист2'!$A$2:$A$505,0))
</f>
        <v>15169</v>
      </c>
      <c r="J116" s="18">
        <f t="shared" si="1"/>
        <v>19</v>
      </c>
      <c r="K116" s="18">
        <f t="shared" si="2"/>
        <v>230761.2326</v>
      </c>
      <c r="L116" s="23">
        <f t="shared" si="3"/>
        <v>0.2115307798</v>
      </c>
      <c r="M116" s="18">
        <f t="shared" si="4"/>
        <v>0.01086885095</v>
      </c>
      <c r="N116" s="18">
        <f t="shared" si="5"/>
        <v>0.007469218469</v>
      </c>
      <c r="O116" s="22">
        <f t="shared" si="6"/>
        <v>7735215.129</v>
      </c>
    </row>
    <row r="117" ht="14.25" customHeight="1">
      <c r="A117" s="44">
        <v>43955.0</v>
      </c>
      <c r="B117" s="45" t="s">
        <v>29</v>
      </c>
      <c r="C117" s="45">
        <v>283942.5</v>
      </c>
      <c r="D117" s="46">
        <v>2.935794E7</v>
      </c>
      <c r="E117" s="45">
        <v>2.1174604830000002E7</v>
      </c>
      <c r="F117" s="47">
        <v>988153.4080307692</v>
      </c>
      <c r="G117" s="18">
        <f t="array" ref="G117">INDEX('Лист2'!$C$2:$C$505,MATCH(B117&amp;A117,'Лист2'!$B$2:$B$505&amp;'Лист2'!$A$2:$A$505,0))
</f>
        <v>129</v>
      </c>
      <c r="H117" s="18">
        <f t="array" ref="H117">INDEX('Лист2'!$D$2:$D$505,MATCH(B117&amp;A117,'Лист2'!$B$2:$B$505&amp;'Лист2'!$A$2:$A$505,0))
</f>
        <v>16525</v>
      </c>
      <c r="I117" s="18">
        <f t="array" ref="I117">INDEX('Лист2'!$E$2:$E$505,MATCH(B117&amp;A117,'Лист2'!$B$2:$B$505&amp;'Лист2'!$A$2:$A$505,0))
</f>
        <v>15310</v>
      </c>
      <c r="J117" s="18">
        <f t="shared" si="1"/>
        <v>19</v>
      </c>
      <c r="K117" s="18">
        <f t="shared" si="2"/>
        <v>227580.9302</v>
      </c>
      <c r="L117" s="23">
        <f t="shared" si="3"/>
        <v>0.2115307798</v>
      </c>
      <c r="M117" s="18">
        <f t="shared" si="4"/>
        <v>0.01073608616</v>
      </c>
      <c r="N117" s="18">
        <f t="shared" si="5"/>
        <v>0.006947755636</v>
      </c>
      <c r="O117" s="22">
        <f t="shared" si="6"/>
        <v>7195181.762</v>
      </c>
    </row>
    <row r="118" ht="14.25" customHeight="1">
      <c r="A118" s="40">
        <v>43950.0</v>
      </c>
      <c r="B118" s="41" t="s">
        <v>29</v>
      </c>
      <c r="C118" s="41">
        <v>298059.0</v>
      </c>
      <c r="D118" s="42">
        <v>3.08692875E7</v>
      </c>
      <c r="E118" s="41">
        <v>2.2717731617999997E7</v>
      </c>
      <c r="F118" s="43">
        <v>661329.1783384614</v>
      </c>
      <c r="G118" s="18">
        <f t="array" ref="G118">INDEX('Лист2'!$C$2:$C$505,MATCH(B118&amp;A118,'Лист2'!$B$2:$B$505&amp;'Лист2'!$A$2:$A$505,0))
</f>
        <v>128</v>
      </c>
      <c r="H118" s="18">
        <f t="array" ref="H118">INDEX('Лист2'!$D$2:$D$505,MATCH(B118&amp;A118,'Лист2'!$B$2:$B$505&amp;'Лист2'!$A$2:$A$505,0))
</f>
        <v>17368</v>
      </c>
      <c r="I118" s="18">
        <f t="array" ref="I118">INDEX('Лист2'!$E$2:$E$505,MATCH(B118&amp;A118,'Лист2'!$B$2:$B$505&amp;'Лист2'!$A$2:$A$505,0))
</f>
        <v>16077</v>
      </c>
      <c r="J118" s="18">
        <f t="shared" si="1"/>
        <v>18</v>
      </c>
      <c r="K118" s="18">
        <f t="shared" si="2"/>
        <v>241166.3086</v>
      </c>
      <c r="L118" s="23">
        <f t="shared" si="3"/>
        <v>0.2106463842</v>
      </c>
      <c r="M118" s="18">
        <f t="shared" si="4"/>
        <v>0.01069439348</v>
      </c>
      <c r="N118" s="18">
        <f t="shared" si="5"/>
        <v>0.007232654645</v>
      </c>
      <c r="O118" s="22">
        <f t="shared" si="6"/>
        <v>7490226.704</v>
      </c>
    </row>
    <row r="119" ht="14.25" customHeight="1">
      <c r="A119" s="44">
        <v>43953.0</v>
      </c>
      <c r="B119" s="45" t="s">
        <v>29</v>
      </c>
      <c r="C119" s="45">
        <v>232903.5</v>
      </c>
      <c r="D119" s="46">
        <v>2.43420165E7</v>
      </c>
      <c r="E119" s="45">
        <v>1.7790852444E7</v>
      </c>
      <c r="F119" s="47">
        <v>634118.8692307692</v>
      </c>
      <c r="G119" s="18">
        <f t="array" ref="G119">INDEX('Лист2'!$C$2:$C$505,MATCH(B119&amp;A119,'Лист2'!$B$2:$B$505&amp;'Лист2'!$A$2:$A$505,0))
</f>
        <v>129</v>
      </c>
      <c r="H119" s="18">
        <f t="array" ref="H119">INDEX('Лист2'!$D$2:$D$505,MATCH(B119&amp;A119,'Лист2'!$B$2:$B$505&amp;'Лист2'!$A$2:$A$505,0))
</f>
        <v>14009</v>
      </c>
      <c r="I119" s="18">
        <f t="array" ref="I119">INDEX('Лист2'!$E$2:$E$505,MATCH(B119&amp;A119,'Лист2'!$B$2:$B$505&amp;'Лист2'!$A$2:$A$505,0))
</f>
        <v>12920</v>
      </c>
      <c r="J119" s="18">
        <f t="shared" si="1"/>
        <v>18</v>
      </c>
      <c r="K119" s="18">
        <f t="shared" si="2"/>
        <v>188697.8023</v>
      </c>
      <c r="L119" s="23">
        <f t="shared" si="3"/>
        <v>0.2106463842</v>
      </c>
      <c r="M119" s="18">
        <f t="shared" si="4"/>
        <v>0.008594767331</v>
      </c>
      <c r="N119" s="18">
        <f t="shared" si="5"/>
        <v>0.005713571304</v>
      </c>
      <c r="O119" s="22">
        <f t="shared" si="6"/>
        <v>5917045.187</v>
      </c>
    </row>
    <row r="120" ht="14.25" customHeight="1">
      <c r="A120" s="40">
        <v>43977.0</v>
      </c>
      <c r="B120" s="41" t="s">
        <v>29</v>
      </c>
      <c r="C120" s="41">
        <v>276966.0</v>
      </c>
      <c r="D120" s="42">
        <v>2.787261789885E7</v>
      </c>
      <c r="E120" s="41">
        <v>2.0223763805E7</v>
      </c>
      <c r="F120" s="43">
        <v>645572.5782615384</v>
      </c>
      <c r="G120" s="18">
        <f t="array" ref="G120">INDEX('Лист2'!$C$2:$C$505,MATCH(B120&amp;A120,'Лист2'!$B$2:$B$505&amp;'Лист2'!$A$2:$A$505,0))
</f>
        <v>129</v>
      </c>
      <c r="H120" s="18">
        <f t="array" ref="H120">INDEX('Лист2'!$D$2:$D$505,MATCH(B120&amp;A120,'Лист2'!$B$2:$B$505&amp;'Лист2'!$A$2:$A$505,0))
</f>
        <v>16459</v>
      </c>
      <c r="I120" s="18">
        <f t="array" ref="I120">INDEX('Лист2'!$E$2:$E$505,MATCH(B120&amp;A120,'Лист2'!$B$2:$B$505&amp;'Лист2'!$A$2:$A$505,0))
</f>
        <v>15355</v>
      </c>
      <c r="J120" s="18">
        <f t="shared" si="1"/>
        <v>22</v>
      </c>
      <c r="K120" s="18">
        <f t="shared" si="2"/>
        <v>216066.8054</v>
      </c>
      <c r="L120" s="23">
        <f t="shared" si="3"/>
        <v>0.207706342</v>
      </c>
      <c r="M120" s="18">
        <f t="shared" si="4"/>
        <v>0.01003487636</v>
      </c>
      <c r="N120" s="18">
        <f t="shared" si="5"/>
        <v>0.006762454407</v>
      </c>
      <c r="O120" s="22">
        <f t="shared" si="6"/>
        <v>7003281.516</v>
      </c>
    </row>
    <row r="121" ht="14.25" customHeight="1">
      <c r="A121" s="44">
        <v>43952.0</v>
      </c>
      <c r="B121" s="45" t="s">
        <v>29</v>
      </c>
      <c r="C121" s="45">
        <v>296149.5</v>
      </c>
      <c r="D121" s="46">
        <v>3.10533165E7</v>
      </c>
      <c r="E121" s="45">
        <v>2.2737807547E7</v>
      </c>
      <c r="F121" s="47">
        <v>896375.1692307692</v>
      </c>
      <c r="G121" s="18">
        <f t="array" ref="G121">INDEX('Лист2'!$C$2:$C$505,MATCH(B121&amp;A121,'Лист2'!$B$2:$B$505&amp;'Лист2'!$A$2:$A$505,0))
</f>
        <v>129</v>
      </c>
      <c r="H121" s="18">
        <f t="array" ref="H121">INDEX('Лист2'!$D$2:$D$505,MATCH(B121&amp;A121,'Лист2'!$B$2:$B$505&amp;'Лист2'!$A$2:$A$505,0))
</f>
        <v>17002</v>
      </c>
      <c r="I121" s="18">
        <f t="array" ref="I121">INDEX('Лист2'!$E$2:$E$505,MATCH(B121&amp;A121,'Лист2'!$B$2:$B$505&amp;'Лист2'!$A$2:$A$505,0))
</f>
        <v>15570</v>
      </c>
      <c r="J121" s="18">
        <f t="shared" si="1"/>
        <v>18</v>
      </c>
      <c r="K121" s="18">
        <f t="shared" si="2"/>
        <v>240723.3837</v>
      </c>
      <c r="L121" s="23">
        <f t="shared" si="3"/>
        <v>0.2106463842</v>
      </c>
      <c r="M121" s="18">
        <f t="shared" si="4"/>
        <v>0.01090949091</v>
      </c>
      <c r="N121" s="18">
        <f t="shared" si="5"/>
        <v>0.007164006451</v>
      </c>
      <c r="O121" s="22">
        <f t="shared" si="6"/>
        <v>7419133.784</v>
      </c>
    </row>
    <row r="122" ht="14.25" customHeight="1">
      <c r="A122" s="40">
        <v>43963.0</v>
      </c>
      <c r="B122" s="41" t="s">
        <v>29</v>
      </c>
      <c r="C122" s="41">
        <v>281796.0</v>
      </c>
      <c r="D122" s="42">
        <v>2.904252E7</v>
      </c>
      <c r="E122" s="41">
        <v>2.0980503505E7</v>
      </c>
      <c r="F122" s="43">
        <v>776209.0316999999</v>
      </c>
      <c r="G122" s="18">
        <f t="array" ref="G122">INDEX('Лист2'!$C$2:$C$505,MATCH(B122&amp;A122,'Лист2'!$B$2:$B$505&amp;'Лист2'!$A$2:$A$505,0))
</f>
        <v>129</v>
      </c>
      <c r="H122" s="18">
        <f t="array" ref="H122">INDEX('Лист2'!$D$2:$D$505,MATCH(B122&amp;A122,'Лист2'!$B$2:$B$505&amp;'Лист2'!$A$2:$A$505,0))
</f>
        <v>16387</v>
      </c>
      <c r="I122" s="18">
        <f t="array" ref="I122">INDEX('Лист2'!$E$2:$E$505,MATCH(B122&amp;A122,'Лист2'!$B$2:$B$505&amp;'Лист2'!$A$2:$A$505,0))
</f>
        <v>15322</v>
      </c>
      <c r="J122" s="18">
        <f t="shared" si="1"/>
        <v>20</v>
      </c>
      <c r="K122" s="18">
        <f t="shared" si="2"/>
        <v>225135.814</v>
      </c>
      <c r="L122" s="23">
        <f t="shared" si="3"/>
        <v>0.2106802681</v>
      </c>
      <c r="M122" s="18">
        <f t="shared" si="4"/>
        <v>0.01057692273</v>
      </c>
      <c r="N122" s="18">
        <f t="shared" si="5"/>
        <v>0.007035264923</v>
      </c>
      <c r="O122" s="22">
        <f t="shared" si="6"/>
        <v>7285807.463</v>
      </c>
    </row>
    <row r="123" ht="14.25" customHeight="1">
      <c r="A123" s="44">
        <v>43972.0</v>
      </c>
      <c r="B123" s="45" t="s">
        <v>29</v>
      </c>
      <c r="C123" s="45">
        <v>288936.0</v>
      </c>
      <c r="D123" s="46">
        <v>2.78529E7</v>
      </c>
      <c r="E123" s="45">
        <v>2.0824687999E7</v>
      </c>
      <c r="F123" s="47">
        <v>822353.4393615385</v>
      </c>
      <c r="G123" s="18">
        <f t="array" ref="G123">INDEX('Лист2'!$C$2:$C$505,MATCH(B123&amp;A123,'Лист2'!$B$2:$B$505&amp;'Лист2'!$A$2:$A$505,0))
</f>
        <v>129</v>
      </c>
      <c r="H123" s="18">
        <f t="array" ref="H123">INDEX('Лист2'!$D$2:$D$505,MATCH(B123&amp;A123,'Лист2'!$B$2:$B$505&amp;'Лист2'!$A$2:$A$505,0))
</f>
        <v>16373</v>
      </c>
      <c r="I123" s="18">
        <f t="array" ref="I123">INDEX('Лист2'!$E$2:$E$505,MATCH(B123&amp;A123,'Лист2'!$B$2:$B$505&amp;'Лист2'!$A$2:$A$505,0))
</f>
        <v>15223</v>
      </c>
      <c r="J123" s="18">
        <f t="shared" si="1"/>
        <v>21</v>
      </c>
      <c r="K123" s="18">
        <f t="shared" si="2"/>
        <v>215913.9535</v>
      </c>
      <c r="L123" s="23">
        <f t="shared" si="3"/>
        <v>0.2040595052</v>
      </c>
      <c r="M123" s="18">
        <f t="shared" si="4"/>
        <v>0.009220628027</v>
      </c>
      <c r="N123" s="18">
        <f t="shared" si="5"/>
        <v>0.005992453036</v>
      </c>
      <c r="O123" s="22">
        <f t="shared" si="6"/>
        <v>6205858.562</v>
      </c>
    </row>
    <row r="124" ht="14.25" customHeight="1">
      <c r="A124" s="40">
        <v>43971.0</v>
      </c>
      <c r="B124" s="41" t="s">
        <v>29</v>
      </c>
      <c r="C124" s="41">
        <v>300151.5</v>
      </c>
      <c r="D124" s="42">
        <v>2.936877161745E7</v>
      </c>
      <c r="E124" s="41">
        <v>2.1545834136E7</v>
      </c>
      <c r="F124" s="43">
        <v>1052145.9026769232</v>
      </c>
      <c r="G124" s="18">
        <f t="array" ref="G124">INDEX('Лист2'!$C$2:$C$505,MATCH(B124&amp;A124,'Лист2'!$B$2:$B$505&amp;'Лист2'!$A$2:$A$505,0))
</f>
        <v>129</v>
      </c>
      <c r="H124" s="18">
        <f t="array" ref="H124">INDEX('Лист2'!$D$2:$D$505,MATCH(B124&amp;A124,'Лист2'!$B$2:$B$505&amp;'Лист2'!$A$2:$A$505,0))
</f>
        <v>17095</v>
      </c>
      <c r="I124" s="18">
        <f t="array" ref="I124">INDEX('Лист2'!$E$2:$E$505,MATCH(B124&amp;A124,'Лист2'!$B$2:$B$505&amp;'Лист2'!$A$2:$A$505,0))
</f>
        <v>15919</v>
      </c>
      <c r="J124" s="18">
        <f t="shared" si="1"/>
        <v>21</v>
      </c>
      <c r="K124" s="18">
        <f t="shared" si="2"/>
        <v>227664.8963</v>
      </c>
      <c r="L124" s="23">
        <f t="shared" si="3"/>
        <v>0.2040595052</v>
      </c>
      <c r="M124" s="18">
        <f t="shared" si="4"/>
        <v>0.0102632642</v>
      </c>
      <c r="N124" s="18">
        <f t="shared" si="5"/>
        <v>0.006537959277</v>
      </c>
      <c r="O124" s="22">
        <f t="shared" si="6"/>
        <v>6770791.579</v>
      </c>
    </row>
    <row r="125" ht="14.25" customHeight="1">
      <c r="A125" s="44">
        <v>43956.0</v>
      </c>
      <c r="B125" s="45" t="s">
        <v>29</v>
      </c>
      <c r="C125" s="45">
        <v>262734.0</v>
      </c>
      <c r="D125" s="46">
        <v>2.7278441145E7</v>
      </c>
      <c r="E125" s="45">
        <v>1.9610637316999998E7</v>
      </c>
      <c r="F125" s="47">
        <v>919330.0461538462</v>
      </c>
      <c r="G125" s="18">
        <f t="array" ref="G125">INDEX('Лист2'!$C$2:$C$505,MATCH(B125&amp;A125,'Лист2'!$B$2:$B$505&amp;'Лист2'!$A$2:$A$505,0))
</f>
        <v>129</v>
      </c>
      <c r="H125" s="18">
        <f t="array" ref="H125">INDEX('Лист2'!$D$2:$D$505,MATCH(B125&amp;A125,'Лист2'!$B$2:$B$505&amp;'Лист2'!$A$2:$A$505,0))
</f>
        <v>15665</v>
      </c>
      <c r="I125" s="18">
        <f t="array" ref="I125">INDEX('Лист2'!$E$2:$E$505,MATCH(B125&amp;A125,'Лист2'!$B$2:$B$505&amp;'Лист2'!$A$2:$A$505,0))
</f>
        <v>14501</v>
      </c>
      <c r="J125" s="18">
        <f t="shared" si="1"/>
        <v>19</v>
      </c>
      <c r="K125" s="18">
        <f t="shared" si="2"/>
        <v>211460.7841</v>
      </c>
      <c r="L125" s="23">
        <f t="shared" si="3"/>
        <v>0.2115307798</v>
      </c>
      <c r="M125" s="18">
        <f t="shared" si="4"/>
        <v>0.01005973737</v>
      </c>
      <c r="N125" s="18">
        <f t="shared" si="5"/>
        <v>0.006516408939</v>
      </c>
      <c r="O125" s="22">
        <f t="shared" si="6"/>
        <v>6748473.782</v>
      </c>
    </row>
    <row r="126" ht="14.25" customHeight="1">
      <c r="A126" s="40">
        <v>43949.0</v>
      </c>
      <c r="B126" s="41" t="s">
        <v>29</v>
      </c>
      <c r="C126" s="41">
        <v>286002.0</v>
      </c>
      <c r="D126" s="42">
        <v>2.91590325E7</v>
      </c>
      <c r="E126" s="41">
        <v>2.1437602310000002E7</v>
      </c>
      <c r="F126" s="43">
        <v>637711.5937230769</v>
      </c>
      <c r="G126" s="18">
        <f t="array" ref="G126">INDEX('Лист2'!$C$2:$C$505,MATCH(B126&amp;A126,'Лист2'!$B$2:$B$505&amp;'Лист2'!$A$2:$A$505,0))
</f>
        <v>128</v>
      </c>
      <c r="H126" s="18">
        <f t="array" ref="H126">INDEX('Лист2'!$D$2:$D$505,MATCH(B126&amp;A126,'Лист2'!$B$2:$B$505&amp;'Лист2'!$A$2:$A$505,0))
</f>
        <v>16450</v>
      </c>
      <c r="I126" s="18">
        <f t="array" ref="I126">INDEX('Лист2'!$E$2:$E$505,MATCH(B126&amp;A126,'Лист2'!$B$2:$B$505&amp;'Лист2'!$A$2:$A$505,0))
</f>
        <v>15320</v>
      </c>
      <c r="J126" s="18">
        <f t="shared" si="1"/>
        <v>18</v>
      </c>
      <c r="K126" s="18">
        <f t="shared" si="2"/>
        <v>227804.9414</v>
      </c>
      <c r="L126" s="23">
        <f t="shared" si="3"/>
        <v>0.2106463842</v>
      </c>
      <c r="M126" s="18">
        <f t="shared" si="4"/>
        <v>0.01013009221</v>
      </c>
      <c r="N126" s="18">
        <f t="shared" si="5"/>
        <v>0.006840125438</v>
      </c>
      <c r="O126" s="22">
        <f t="shared" si="6"/>
        <v>7083718.596</v>
      </c>
    </row>
    <row r="127" ht="14.25" customHeight="1">
      <c r="A127" s="44">
        <v>43964.0</v>
      </c>
      <c r="B127" s="45" t="s">
        <v>29</v>
      </c>
      <c r="C127" s="45">
        <v>258459.0</v>
      </c>
      <c r="D127" s="46">
        <v>2.64674535E7</v>
      </c>
      <c r="E127" s="45">
        <v>1.9153152527E7</v>
      </c>
      <c r="F127" s="47">
        <v>636197.2334076923</v>
      </c>
      <c r="G127" s="18">
        <f t="array" ref="G127">INDEX('Лист2'!$C$2:$C$505,MATCH(B127&amp;A127,'Лист2'!$B$2:$B$505&amp;'Лист2'!$A$2:$A$505,0))
</f>
        <v>129</v>
      </c>
      <c r="H127" s="18">
        <f t="array" ref="H127">INDEX('Лист2'!$D$2:$D$505,MATCH(B127&amp;A127,'Лист2'!$B$2:$B$505&amp;'Лист2'!$A$2:$A$505,0))
</f>
        <v>15304</v>
      </c>
      <c r="I127" s="18">
        <f t="array" ref="I127">INDEX('Лист2'!$E$2:$E$505,MATCH(B127&amp;A127,'Лист2'!$B$2:$B$505&amp;'Лист2'!$A$2:$A$505,0))
</f>
        <v>14315</v>
      </c>
      <c r="J127" s="18">
        <f t="shared" si="1"/>
        <v>20</v>
      </c>
      <c r="K127" s="18">
        <f t="shared" si="2"/>
        <v>205174.0581</v>
      </c>
      <c r="L127" s="23">
        <f t="shared" si="3"/>
        <v>0.2106802681</v>
      </c>
      <c r="M127" s="18">
        <f t="shared" si="4"/>
        <v>0.009595961041</v>
      </c>
      <c r="N127" s="18">
        <f t="shared" si="5"/>
        <v>0.006448458764</v>
      </c>
      <c r="O127" s="22">
        <f t="shared" si="6"/>
        <v>6678103.74</v>
      </c>
    </row>
    <row r="128" ht="14.25" customHeight="1">
      <c r="A128" s="40">
        <v>43954.0</v>
      </c>
      <c r="B128" s="41" t="s">
        <v>29</v>
      </c>
      <c r="C128" s="41">
        <v>274083.0</v>
      </c>
      <c r="D128" s="42">
        <v>2.8427001E7</v>
      </c>
      <c r="E128" s="41">
        <v>2.0563887599E7</v>
      </c>
      <c r="F128" s="43">
        <v>779849.3653846154</v>
      </c>
      <c r="G128" s="18">
        <f t="array" ref="G128">INDEX('Лист2'!$C$2:$C$505,MATCH(B128&amp;A128,'Лист2'!$B$2:$B$505&amp;'Лист2'!$A$2:$A$505,0))
</f>
        <v>129</v>
      </c>
      <c r="H128" s="18">
        <f t="array" ref="H128">INDEX('Лист2'!$D$2:$D$505,MATCH(B128&amp;A128,'Лист2'!$B$2:$B$505&amp;'Лист2'!$A$2:$A$505,0))
</f>
        <v>15778</v>
      </c>
      <c r="I128" s="18">
        <f t="array" ref="I128">INDEX('Лист2'!$E$2:$E$505,MATCH(B128&amp;A128,'Лист2'!$B$2:$B$505&amp;'Лист2'!$A$2:$A$505,0))
</f>
        <v>14624</v>
      </c>
      <c r="J128" s="18">
        <f t="shared" si="1"/>
        <v>18</v>
      </c>
      <c r="K128" s="18">
        <f t="shared" si="2"/>
        <v>220364.3488</v>
      </c>
      <c r="L128" s="23">
        <f t="shared" si="3"/>
        <v>0.2106463842</v>
      </c>
      <c r="M128" s="18">
        <f t="shared" si="4"/>
        <v>0.0103159728</v>
      </c>
      <c r="N128" s="18">
        <f t="shared" si="5"/>
        <v>0.006839686508</v>
      </c>
      <c r="O128" s="22">
        <f t="shared" si="6"/>
        <v>7083264.036</v>
      </c>
    </row>
    <row r="129" ht="14.25" customHeight="1">
      <c r="A129" s="44">
        <v>43957.0</v>
      </c>
      <c r="B129" s="45" t="s">
        <v>29</v>
      </c>
      <c r="C129" s="45">
        <v>277512.0</v>
      </c>
      <c r="D129" s="46">
        <v>2.87708101056E7</v>
      </c>
      <c r="E129" s="45">
        <v>2.0810852736E7</v>
      </c>
      <c r="F129" s="47">
        <v>790162.5769230769</v>
      </c>
      <c r="G129" s="18">
        <f t="array" ref="G129">INDEX('Лист2'!$C$2:$C$505,MATCH(B129&amp;A129,'Лист2'!$B$2:$B$505&amp;'Лист2'!$A$2:$A$505,0))
</f>
        <v>129</v>
      </c>
      <c r="H129" s="18">
        <f t="array" ref="H129">INDEX('Лист2'!$D$2:$D$505,MATCH(B129&amp;A129,'Лист2'!$B$2:$B$505&amp;'Лист2'!$A$2:$A$505,0))
</f>
        <v>16376</v>
      </c>
      <c r="I129" s="18">
        <f t="array" ref="I129">INDEX('Лист2'!$E$2:$E$505,MATCH(B129&amp;A129,'Лист2'!$B$2:$B$505&amp;'Лист2'!$A$2:$A$505,0))
</f>
        <v>15197</v>
      </c>
      <c r="J129" s="18">
        <f t="shared" si="1"/>
        <v>19</v>
      </c>
      <c r="K129" s="18">
        <f t="shared" si="2"/>
        <v>223029.5357</v>
      </c>
      <c r="L129" s="23">
        <f t="shared" si="3"/>
        <v>0.2115307798</v>
      </c>
      <c r="M129" s="18">
        <f t="shared" si="4"/>
        <v>0.01044302676</v>
      </c>
      <c r="N129" s="18">
        <f t="shared" si="5"/>
        <v>0.006923241667</v>
      </c>
      <c r="O129" s="22">
        <f t="shared" si="6"/>
        <v>7169794.793</v>
      </c>
    </row>
    <row r="130" ht="14.25" customHeight="1">
      <c r="A130" s="40">
        <v>43974.0</v>
      </c>
      <c r="B130" s="41" t="s">
        <v>29</v>
      </c>
      <c r="C130" s="41">
        <v>356982.0</v>
      </c>
      <c r="D130" s="42">
        <v>3.510392671155E7</v>
      </c>
      <c r="E130" s="41">
        <v>2.6357141036999997E7</v>
      </c>
      <c r="F130" s="43">
        <v>601482.0769230769</v>
      </c>
      <c r="G130" s="18">
        <f t="array" ref="G130">INDEX('Лист2'!$C$2:$C$505,MATCH(B130&amp;A130,'Лист2'!$B$2:$B$505&amp;'Лист2'!$A$2:$A$505,0))
</f>
        <v>129</v>
      </c>
      <c r="H130" s="18">
        <f t="array" ref="H130">INDEX('Лист2'!$D$2:$D$505,MATCH(B130&amp;A130,'Лист2'!$B$2:$B$505&amp;'Лист2'!$A$2:$A$505,0))
</f>
        <v>19856</v>
      </c>
      <c r="I130" s="18">
        <f t="array" ref="I130">INDEX('Лист2'!$E$2:$E$505,MATCH(B130&amp;A130,'Лист2'!$B$2:$B$505&amp;'Лист2'!$A$2:$A$505,0))
</f>
        <v>18325</v>
      </c>
      <c r="J130" s="18">
        <f t="shared" si="1"/>
        <v>21</v>
      </c>
      <c r="K130" s="18">
        <f t="shared" si="2"/>
        <v>272123.4629</v>
      </c>
      <c r="L130" s="23">
        <f t="shared" si="3"/>
        <v>0.2040595052</v>
      </c>
      <c r="M130" s="18">
        <f t="shared" si="4"/>
        <v>0.01147530227</v>
      </c>
      <c r="N130" s="18">
        <f t="shared" si="5"/>
        <v>0.007865204917</v>
      </c>
      <c r="O130" s="22">
        <f t="shared" si="6"/>
        <v>8145303.598</v>
      </c>
    </row>
    <row r="131" ht="14.25" customHeight="1">
      <c r="A131" s="44">
        <v>43976.0</v>
      </c>
      <c r="B131" s="45" t="s">
        <v>29</v>
      </c>
      <c r="C131" s="45">
        <v>266983.5</v>
      </c>
      <c r="D131" s="46">
        <v>2.71659135E7</v>
      </c>
      <c r="E131" s="45">
        <v>1.9659432722999997E7</v>
      </c>
      <c r="F131" s="47">
        <v>698314.9846153846</v>
      </c>
      <c r="G131" s="18">
        <f t="array" ref="G131">INDEX('Лист2'!$C$2:$C$505,MATCH(B131&amp;A131,'Лист2'!$B$2:$B$505&amp;'Лист2'!$A$2:$A$505,0))
</f>
        <v>129</v>
      </c>
      <c r="H131" s="18">
        <f t="array" ref="H131">INDEX('Лист2'!$D$2:$D$505,MATCH(B131&amp;A131,'Лист2'!$B$2:$B$505&amp;'Лист2'!$A$2:$A$505,0))
</f>
        <v>15822</v>
      </c>
      <c r="I131" s="18">
        <f t="array" ref="I131">INDEX('Лист2'!$E$2:$E$505,MATCH(B131&amp;A131,'Лист2'!$B$2:$B$505&amp;'Лист2'!$A$2:$A$505,0))
</f>
        <v>14753</v>
      </c>
      <c r="J131" s="18">
        <f t="shared" si="1"/>
        <v>22</v>
      </c>
      <c r="K131" s="18">
        <f t="shared" si="2"/>
        <v>210588.4767</v>
      </c>
      <c r="L131" s="23">
        <f t="shared" si="3"/>
        <v>0.207706342</v>
      </c>
      <c r="M131" s="18">
        <f t="shared" si="4"/>
        <v>0.009848090386</v>
      </c>
      <c r="N131" s="18">
        <f t="shared" si="5"/>
        <v>0.006574048275</v>
      </c>
      <c r="O131" s="22">
        <f t="shared" si="6"/>
        <v>6808165.792</v>
      </c>
    </row>
    <row r="132" ht="14.25" customHeight="1">
      <c r="A132" s="40">
        <v>43951.0</v>
      </c>
      <c r="B132" s="41" t="s">
        <v>29</v>
      </c>
      <c r="C132" s="41">
        <v>311131.5</v>
      </c>
      <c r="D132" s="42">
        <v>3.2418879E7</v>
      </c>
      <c r="E132" s="41">
        <v>2.3595019661E7</v>
      </c>
      <c r="F132" s="43">
        <v>265444.33165384614</v>
      </c>
      <c r="G132" s="18">
        <f t="array" ref="G132">INDEX('Лист2'!$C$2:$C$505,MATCH(B132&amp;A132,'Лист2'!$B$2:$B$505&amp;'Лист2'!$A$2:$A$505,0))
</f>
        <v>129</v>
      </c>
      <c r="H132" s="18">
        <f t="array" ref="H132">INDEX('Лист2'!$D$2:$D$505,MATCH(B132&amp;A132,'Лист2'!$B$2:$B$505&amp;'Лист2'!$A$2:$A$505,0))
</f>
        <v>18042</v>
      </c>
      <c r="I132" s="18">
        <f t="array" ref="I132">INDEX('Лист2'!$E$2:$E$505,MATCH(B132&amp;A132,'Лист2'!$B$2:$B$505&amp;'Лист2'!$A$2:$A$505,0))
</f>
        <v>16631</v>
      </c>
      <c r="J132" s="18">
        <f t="shared" si="1"/>
        <v>18</v>
      </c>
      <c r="K132" s="18">
        <f t="shared" si="2"/>
        <v>251309.1395</v>
      </c>
      <c r="L132" s="23">
        <f t="shared" si="3"/>
        <v>0.2106463842</v>
      </c>
      <c r="M132" s="18">
        <f t="shared" si="4"/>
        <v>0.01157641868</v>
      </c>
      <c r="N132" s="18">
        <f t="shared" si="5"/>
        <v>0.008264110354</v>
      </c>
      <c r="O132" s="22">
        <f t="shared" si="6"/>
        <v>8558415.007</v>
      </c>
    </row>
    <row r="133" ht="14.25" customHeight="1">
      <c r="A133" s="44">
        <v>43961.0</v>
      </c>
      <c r="B133" s="45" t="s">
        <v>29</v>
      </c>
      <c r="C133" s="45">
        <v>287206.5</v>
      </c>
      <c r="D133" s="46">
        <v>2.953617610605E7</v>
      </c>
      <c r="E133" s="45">
        <v>2.1276357106E7</v>
      </c>
      <c r="F133" s="47">
        <v>541588.8935615384</v>
      </c>
      <c r="G133" s="18">
        <f t="array" ref="G133">INDEX('Лист2'!$C$2:$C$505,MATCH(B133&amp;A133,'Лист2'!$B$2:$B$505&amp;'Лист2'!$A$2:$A$505,0))
</f>
        <v>129</v>
      </c>
      <c r="H133" s="18">
        <f t="array" ref="H133">INDEX('Лист2'!$D$2:$D$505,MATCH(B133&amp;A133,'Лист2'!$B$2:$B$505&amp;'Лист2'!$A$2:$A$505,0))
</f>
        <v>16437</v>
      </c>
      <c r="I133" s="18">
        <f t="array" ref="I133">INDEX('Лист2'!$E$2:$E$505,MATCH(B133&amp;A133,'Лист2'!$B$2:$B$505&amp;'Лист2'!$A$2:$A$505,0))
</f>
        <v>15285</v>
      </c>
      <c r="J133" s="18">
        <f t="shared" si="1"/>
        <v>19</v>
      </c>
      <c r="K133" s="18">
        <f t="shared" si="2"/>
        <v>228962.6055</v>
      </c>
      <c r="L133" s="23">
        <f t="shared" si="3"/>
        <v>0.2115307798</v>
      </c>
      <c r="M133" s="18">
        <f t="shared" si="4"/>
        <v>0.01083642875</v>
      </c>
      <c r="N133" s="18">
        <f t="shared" si="5"/>
        <v>0.007452817523</v>
      </c>
      <c r="O133" s="22">
        <f t="shared" si="6"/>
        <v>7718230.106</v>
      </c>
    </row>
    <row r="134" ht="14.25" customHeight="1">
      <c r="A134" s="40">
        <v>43959.0</v>
      </c>
      <c r="B134" s="41" t="s">
        <v>29</v>
      </c>
      <c r="C134" s="41">
        <v>370092.0</v>
      </c>
      <c r="D134" s="42">
        <v>3.80915565E7</v>
      </c>
      <c r="E134" s="41">
        <v>2.8012065349999998E7</v>
      </c>
      <c r="F134" s="43">
        <v>725212.9959230769</v>
      </c>
      <c r="G134" s="18">
        <f t="array" ref="G134">INDEX('Лист2'!$C$2:$C$505,MATCH(B134&amp;A134,'Лист2'!$B$2:$B$505&amp;'Лист2'!$A$2:$A$505,0))
</f>
        <v>129</v>
      </c>
      <c r="H134" s="18">
        <f t="array" ref="H134">INDEX('Лист2'!$D$2:$D$505,MATCH(B134&amp;A134,'Лист2'!$B$2:$B$505&amp;'Лист2'!$A$2:$A$505,0))
</f>
        <v>20452</v>
      </c>
      <c r="I134" s="18">
        <f t="array" ref="I134">INDEX('Лист2'!$E$2:$E$505,MATCH(B134&amp;A134,'Лист2'!$B$2:$B$505&amp;'Лист2'!$A$2:$A$505,0))
</f>
        <v>18857</v>
      </c>
      <c r="J134" s="18">
        <f t="shared" si="1"/>
        <v>19</v>
      </c>
      <c r="K134" s="18">
        <f t="shared" si="2"/>
        <v>295283.3837</v>
      </c>
      <c r="L134" s="23">
        <f t="shared" si="3"/>
        <v>0.2115307798</v>
      </c>
      <c r="M134" s="18">
        <f t="shared" si="4"/>
        <v>0.01322373864</v>
      </c>
      <c r="N134" s="18">
        <f t="shared" si="5"/>
        <v>0.009032605556</v>
      </c>
      <c r="O134" s="22">
        <f t="shared" si="6"/>
        <v>9354278.154</v>
      </c>
    </row>
    <row r="135" ht="14.25" customHeight="1">
      <c r="A135" s="44">
        <v>43958.0</v>
      </c>
      <c r="B135" s="45" t="s">
        <v>29</v>
      </c>
      <c r="C135" s="45">
        <v>247813.5</v>
      </c>
      <c r="D135" s="46">
        <v>2.5325271E7</v>
      </c>
      <c r="E135" s="45">
        <v>1.8582990428E7</v>
      </c>
      <c r="F135" s="47">
        <v>865201.878576923</v>
      </c>
      <c r="G135" s="18">
        <f t="array" ref="G135">INDEX('Лист2'!$C$2:$C$505,MATCH(B135&amp;A135,'Лист2'!$B$2:$B$505&amp;'Лист2'!$A$2:$A$505,0))
</f>
        <v>129</v>
      </c>
      <c r="H135" s="18">
        <f t="array" ref="H135">INDEX('Лист2'!$D$2:$D$505,MATCH(B135&amp;A135,'Лист2'!$B$2:$B$505&amp;'Лист2'!$A$2:$A$505,0))
</f>
        <v>14582</v>
      </c>
      <c r="I135" s="18">
        <f t="array" ref="I135">INDEX('Лист2'!$E$2:$E$505,MATCH(B135&amp;A135,'Лист2'!$B$2:$B$505&amp;'Лист2'!$A$2:$A$505,0))
</f>
        <v>13512</v>
      </c>
      <c r="J135" s="18">
        <f t="shared" si="1"/>
        <v>19</v>
      </c>
      <c r="K135" s="18">
        <f t="shared" si="2"/>
        <v>196319.9302</v>
      </c>
      <c r="L135" s="23">
        <f t="shared" si="3"/>
        <v>0.2115307798</v>
      </c>
      <c r="M135" s="18">
        <f t="shared" si="4"/>
        <v>0.008845501701</v>
      </c>
      <c r="N135" s="18">
        <f t="shared" si="5"/>
        <v>0.005674979169</v>
      </c>
      <c r="O135" s="22">
        <f t="shared" si="6"/>
        <v>5877078.693</v>
      </c>
    </row>
    <row r="136" ht="14.25" customHeight="1">
      <c r="A136" s="40">
        <v>43975.0</v>
      </c>
      <c r="B136" s="41" t="s">
        <v>29</v>
      </c>
      <c r="C136" s="41">
        <v>287740.5</v>
      </c>
      <c r="D136" s="42">
        <v>2.8188534E7</v>
      </c>
      <c r="E136" s="41">
        <v>2.1369401387E7</v>
      </c>
      <c r="F136" s="43">
        <v>607679.3461538461</v>
      </c>
      <c r="G136" s="18">
        <f t="array" ref="G136">INDEX('Лист2'!$C$2:$C$505,MATCH(B136&amp;A136,'Лист2'!$B$2:$B$505&amp;'Лист2'!$A$2:$A$505,0))
</f>
        <v>129</v>
      </c>
      <c r="H136" s="18">
        <f t="array" ref="H136">INDEX('Лист2'!$D$2:$D$505,MATCH(B136&amp;A136,'Лист2'!$B$2:$B$505&amp;'Лист2'!$A$2:$A$505,0))
</f>
        <v>16432</v>
      </c>
      <c r="I136" s="18">
        <f t="array" ref="I136">INDEX('Лист2'!$E$2:$E$505,MATCH(B136&amp;A136,'Лист2'!$B$2:$B$505&amp;'Лист2'!$A$2:$A$505,0))
</f>
        <v>15345</v>
      </c>
      <c r="J136" s="18">
        <f t="shared" si="1"/>
        <v>21</v>
      </c>
      <c r="K136" s="18">
        <f t="shared" si="2"/>
        <v>218515.7674</v>
      </c>
      <c r="L136" s="23">
        <f t="shared" si="3"/>
        <v>0.2040595052</v>
      </c>
      <c r="M136" s="18">
        <f t="shared" si="4"/>
        <v>0.008946327356</v>
      </c>
      <c r="N136" s="18">
        <f t="shared" si="5"/>
        <v>0.005997855352</v>
      </c>
      <c r="O136" s="22">
        <f t="shared" si="6"/>
        <v>6211453.267</v>
      </c>
    </row>
    <row r="137" ht="14.25" customHeight="1">
      <c r="A137" s="44">
        <v>43967.0</v>
      </c>
      <c r="B137" s="45" t="s">
        <v>30</v>
      </c>
      <c r="C137" s="45">
        <v>408810.0</v>
      </c>
      <c r="D137" s="46">
        <v>4.2323631E7</v>
      </c>
      <c r="E137" s="45">
        <v>3.1033323692999996E7</v>
      </c>
      <c r="F137" s="47">
        <v>571764.0907692307</v>
      </c>
      <c r="G137" s="18">
        <f t="array" ref="G137">INDEX('Лист2'!$C$2:$C$505,MATCH(B137&amp;A137,'Лист2'!$B$2:$B$505&amp;'Лист2'!$A$2:$A$505,0))
</f>
        <v>125</v>
      </c>
      <c r="H137" s="18">
        <f t="array" ref="H137">INDEX('Лист2'!$D$2:$D$505,MATCH(B137&amp;A137,'Лист2'!$B$2:$B$505&amp;'Лист2'!$A$2:$A$505,0))
</f>
        <v>22291</v>
      </c>
      <c r="I137" s="18">
        <f t="array" ref="I137">INDEX('Лист2'!$E$2:$E$505,MATCH(B137&amp;A137,'Лист2'!$B$2:$B$505&amp;'Лист2'!$A$2:$A$505,0))
</f>
        <v>20635</v>
      </c>
      <c r="J137" s="18">
        <f t="shared" si="1"/>
        <v>20</v>
      </c>
      <c r="K137" s="18">
        <f t="shared" si="2"/>
        <v>338589.048</v>
      </c>
      <c r="L137" s="23">
        <f t="shared" si="3"/>
        <v>0.284978931</v>
      </c>
      <c r="M137" s="18">
        <f t="shared" si="4"/>
        <v>0.01118180825</v>
      </c>
      <c r="N137" s="18">
        <f t="shared" si="5"/>
        <v>0.007762988104</v>
      </c>
      <c r="O137" s="22">
        <f t="shared" si="6"/>
        <v>10718543.22</v>
      </c>
    </row>
    <row r="138" ht="14.25" customHeight="1">
      <c r="A138" s="40">
        <v>43970.0</v>
      </c>
      <c r="B138" s="41" t="s">
        <v>30</v>
      </c>
      <c r="C138" s="41">
        <v>362536.5</v>
      </c>
      <c r="D138" s="42">
        <v>3.7023243E7</v>
      </c>
      <c r="E138" s="41">
        <v>2.6762183377E7</v>
      </c>
      <c r="F138" s="43">
        <v>650375.7684923077</v>
      </c>
      <c r="G138" s="18">
        <f t="array" ref="G138">INDEX('Лист2'!$C$2:$C$505,MATCH(B138&amp;A138,'Лист2'!$B$2:$B$505&amp;'Лист2'!$A$2:$A$505,0))
</f>
        <v>125</v>
      </c>
      <c r="H138" s="18">
        <f t="array" ref="H138">INDEX('Лист2'!$D$2:$D$505,MATCH(B138&amp;A138,'Лист2'!$B$2:$B$505&amp;'Лист2'!$A$2:$A$505,0))
</f>
        <v>20771</v>
      </c>
      <c r="I138" s="18">
        <f t="array" ref="I138">INDEX('Лист2'!$E$2:$E$505,MATCH(B138&amp;A138,'Лист2'!$B$2:$B$505&amp;'Лист2'!$A$2:$A$505,0))
</f>
        <v>19338</v>
      </c>
      <c r="J138" s="18">
        <f t="shared" si="1"/>
        <v>21</v>
      </c>
      <c r="K138" s="18">
        <f t="shared" si="2"/>
        <v>296185.944</v>
      </c>
      <c r="L138" s="23">
        <f t="shared" si="3"/>
        <v>0.2747997029</v>
      </c>
      <c r="M138" s="18">
        <f t="shared" si="4"/>
        <v>0.01016245156</v>
      </c>
      <c r="N138" s="18">
        <f t="shared" si="5"/>
        <v>0.006960612364</v>
      </c>
      <c r="O138" s="22">
        <f t="shared" si="6"/>
        <v>9610683.855</v>
      </c>
    </row>
    <row r="139" ht="14.25" customHeight="1">
      <c r="A139" s="44">
        <v>43968.0</v>
      </c>
      <c r="B139" s="45" t="s">
        <v>30</v>
      </c>
      <c r="C139" s="45">
        <v>357072.0</v>
      </c>
      <c r="D139" s="46">
        <v>3.6834567E7</v>
      </c>
      <c r="E139" s="45">
        <v>2.6914635671E7</v>
      </c>
      <c r="F139" s="47">
        <v>566638.9257538462</v>
      </c>
      <c r="G139" s="18">
        <f t="array" ref="G139">INDEX('Лист2'!$C$2:$C$505,MATCH(B139&amp;A139,'Лист2'!$B$2:$B$505&amp;'Лист2'!$A$2:$A$505,0))
</f>
        <v>125</v>
      </c>
      <c r="H139" s="18">
        <f t="array" ref="H139">INDEX('Лист2'!$D$2:$D$505,MATCH(B139&amp;A139,'Лист2'!$B$2:$B$505&amp;'Лист2'!$A$2:$A$505,0))
</f>
        <v>20079</v>
      </c>
      <c r="I139" s="18">
        <f t="array" ref="I139">INDEX('Лист2'!$E$2:$E$505,MATCH(B139&amp;A139,'Лист2'!$B$2:$B$505&amp;'Лист2'!$A$2:$A$505,0))
</f>
        <v>18721</v>
      </c>
      <c r="J139" s="18">
        <f t="shared" si="1"/>
        <v>20</v>
      </c>
      <c r="K139" s="18">
        <f t="shared" si="2"/>
        <v>294676.536</v>
      </c>
      <c r="L139" s="23">
        <f t="shared" si="3"/>
        <v>0.284978931</v>
      </c>
      <c r="M139" s="18">
        <f t="shared" si="4"/>
        <v>0.009824601484</v>
      </c>
      <c r="N139" s="18">
        <f t="shared" si="5"/>
        <v>0.006774194608</v>
      </c>
      <c r="O139" s="22">
        <f t="shared" si="6"/>
        <v>9353292.403</v>
      </c>
    </row>
    <row r="140" ht="14.25" customHeight="1">
      <c r="A140" s="40">
        <v>43960.0</v>
      </c>
      <c r="B140" s="41" t="s">
        <v>30</v>
      </c>
      <c r="C140" s="41">
        <v>359214.0</v>
      </c>
      <c r="D140" s="42">
        <v>3.8693427E7</v>
      </c>
      <c r="E140" s="41">
        <v>2.7863789055E7</v>
      </c>
      <c r="F140" s="43">
        <v>582268.7261538461</v>
      </c>
      <c r="G140" s="18">
        <f t="array" ref="G140">INDEX('Лист2'!$C$2:$C$505,MATCH(B140&amp;A140,'Лист2'!$B$2:$B$505&amp;'Лист2'!$A$2:$A$505,0))
</f>
        <v>125</v>
      </c>
      <c r="H140" s="18">
        <f t="array" ref="H140">INDEX('Лист2'!$D$2:$D$505,MATCH(B140&amp;A140,'Лист2'!$B$2:$B$505&amp;'Лист2'!$A$2:$A$505,0))
</f>
        <v>20132</v>
      </c>
      <c r="I140" s="18">
        <f t="array" ref="I140">INDEX('Лист2'!$E$2:$E$505,MATCH(B140&amp;A140,'Лист2'!$B$2:$B$505&amp;'Лист2'!$A$2:$A$505,0))
</f>
        <v>18617</v>
      </c>
      <c r="J140" s="18">
        <f t="shared" si="1"/>
        <v>19</v>
      </c>
      <c r="K140" s="18">
        <f t="shared" si="2"/>
        <v>309547.416</v>
      </c>
      <c r="L140" s="23">
        <f t="shared" si="3"/>
        <v>0.2772214977</v>
      </c>
      <c r="M140" s="18">
        <f t="shared" si="4"/>
        <v>0.01072556588</v>
      </c>
      <c r="N140" s="18">
        <f t="shared" si="5"/>
        <v>0.00742173668</v>
      </c>
      <c r="O140" s="22">
        <f t="shared" si="6"/>
        <v>10247369.22</v>
      </c>
    </row>
    <row r="141" ht="14.25" customHeight="1">
      <c r="A141" s="44">
        <v>43955.0</v>
      </c>
      <c r="B141" s="45" t="s">
        <v>30</v>
      </c>
      <c r="C141" s="45">
        <v>360255.0</v>
      </c>
      <c r="D141" s="46">
        <v>3.8406954E7</v>
      </c>
      <c r="E141" s="45">
        <v>2.7588003988E7</v>
      </c>
      <c r="F141" s="47">
        <v>1078421.345076923</v>
      </c>
      <c r="G141" s="18">
        <f t="array" ref="G141">INDEX('Лист2'!$C$2:$C$505,MATCH(B141&amp;A141,'Лист2'!$B$2:$B$505&amp;'Лист2'!$A$2:$A$505,0))
</f>
        <v>125</v>
      </c>
      <c r="H141" s="18">
        <f t="array" ref="H141">INDEX('Лист2'!$D$2:$D$505,MATCH(B141&amp;A141,'Лист2'!$B$2:$B$505&amp;'Лист2'!$A$2:$A$505,0))
</f>
        <v>20495</v>
      </c>
      <c r="I141" s="18">
        <f t="array" ref="I141">INDEX('Лист2'!$E$2:$E$505,MATCH(B141&amp;A141,'Лист2'!$B$2:$B$505&amp;'Лист2'!$A$2:$A$505,0))
</f>
        <v>18964</v>
      </c>
      <c r="J141" s="18">
        <f t="shared" si="1"/>
        <v>19</v>
      </c>
      <c r="K141" s="18">
        <f t="shared" si="2"/>
        <v>307255.632</v>
      </c>
      <c r="L141" s="23">
        <f t="shared" si="3"/>
        <v>0.2772214977</v>
      </c>
      <c r="M141" s="18">
        <f t="shared" si="4"/>
        <v>0.01071498066</v>
      </c>
      <c r="N141" s="18">
        <f t="shared" si="5"/>
        <v>0.007054653477</v>
      </c>
      <c r="O141" s="22">
        <f t="shared" si="6"/>
        <v>9740528.667</v>
      </c>
    </row>
    <row r="142" ht="14.25" customHeight="1">
      <c r="A142" s="40">
        <v>43950.0</v>
      </c>
      <c r="B142" s="41" t="s">
        <v>30</v>
      </c>
      <c r="C142" s="41">
        <v>387220.5</v>
      </c>
      <c r="D142" s="42">
        <v>4.1559384E7</v>
      </c>
      <c r="E142" s="41">
        <v>3.0476170214999996E7</v>
      </c>
      <c r="F142" s="43">
        <v>642893.5665692308</v>
      </c>
      <c r="G142" s="18">
        <f t="array" ref="G142">INDEX('Лист2'!$C$2:$C$505,MATCH(B142&amp;A142,'Лист2'!$B$2:$B$505&amp;'Лист2'!$A$2:$A$505,0))
</f>
        <v>125</v>
      </c>
      <c r="H142" s="18">
        <f t="array" ref="H142">INDEX('Лист2'!$D$2:$D$505,MATCH(B142&amp;A142,'Лист2'!$B$2:$B$505&amp;'Лист2'!$A$2:$A$505,0))
</f>
        <v>21863</v>
      </c>
      <c r="I142" s="18">
        <f t="array" ref="I142">INDEX('Лист2'!$E$2:$E$505,MATCH(B142&amp;A142,'Лист2'!$B$2:$B$505&amp;'Лист2'!$A$2:$A$505,0))
</f>
        <v>20160</v>
      </c>
      <c r="J142" s="18">
        <f t="shared" si="1"/>
        <v>18</v>
      </c>
      <c r="K142" s="18">
        <f t="shared" si="2"/>
        <v>332475.072</v>
      </c>
      <c r="L142" s="23">
        <f t="shared" si="3"/>
        <v>0.2785112722</v>
      </c>
      <c r="M142" s="18">
        <f t="shared" si="4"/>
        <v>0.01097670488</v>
      </c>
      <c r="N142" s="18">
        <f t="shared" si="5"/>
        <v>0.007561482939</v>
      </c>
      <c r="O142" s="22">
        <f t="shared" si="6"/>
        <v>10440320.22</v>
      </c>
    </row>
    <row r="143" ht="14.25" customHeight="1">
      <c r="A143" s="44">
        <v>43953.0</v>
      </c>
      <c r="B143" s="45" t="s">
        <v>30</v>
      </c>
      <c r="C143" s="45">
        <v>296580.0</v>
      </c>
      <c r="D143" s="46">
        <v>3.1843737E7</v>
      </c>
      <c r="E143" s="45">
        <v>2.311977798E7</v>
      </c>
      <c r="F143" s="47">
        <v>657754.3188</v>
      </c>
      <c r="G143" s="18">
        <f t="array" ref="G143">INDEX('Лист2'!$C$2:$C$505,MATCH(B143&amp;A143,'Лист2'!$B$2:$B$505&amp;'Лист2'!$A$2:$A$505,0))
</f>
        <v>125</v>
      </c>
      <c r="H143" s="18">
        <f t="array" ref="H143">INDEX('Лист2'!$D$2:$D$505,MATCH(B143&amp;A143,'Лист2'!$B$2:$B$505&amp;'Лист2'!$A$2:$A$505,0))
</f>
        <v>16932</v>
      </c>
      <c r="I143" s="18">
        <f t="array" ref="I143">INDEX('Лист2'!$E$2:$E$505,MATCH(B143&amp;A143,'Лист2'!$B$2:$B$505&amp;'Лист2'!$A$2:$A$505,0))
</f>
        <v>15601</v>
      </c>
      <c r="J143" s="18">
        <f t="shared" si="1"/>
        <v>18</v>
      </c>
      <c r="K143" s="18">
        <f t="shared" si="2"/>
        <v>254749.896</v>
      </c>
      <c r="L143" s="23">
        <f t="shared" si="3"/>
        <v>0.2785112722</v>
      </c>
      <c r="M143" s="18">
        <f t="shared" si="4"/>
        <v>0.008640122385</v>
      </c>
      <c r="N143" s="18">
        <f t="shared" si="5"/>
        <v>0.005842011351</v>
      </c>
      <c r="O143" s="22">
        <f t="shared" si="6"/>
        <v>8066204.701</v>
      </c>
    </row>
    <row r="144" ht="14.25" customHeight="1">
      <c r="A144" s="40">
        <v>43977.0</v>
      </c>
      <c r="B144" s="41" t="s">
        <v>30</v>
      </c>
      <c r="C144" s="41">
        <v>369861.0</v>
      </c>
      <c r="D144" s="42">
        <v>3.83659605E7</v>
      </c>
      <c r="E144" s="41">
        <v>2.7592063503E7</v>
      </c>
      <c r="F144" s="43">
        <v>589339.0338461538</v>
      </c>
      <c r="G144" s="18">
        <f t="array" ref="G144">INDEX('Лист2'!$C$2:$C$505,MATCH(B144&amp;A144,'Лист2'!$B$2:$B$505&amp;'Лист2'!$A$2:$A$505,0))
</f>
        <v>124</v>
      </c>
      <c r="H144" s="18">
        <f t="array" ref="H144">INDEX('Лист2'!$D$2:$D$505,MATCH(B144&amp;A144,'Лист2'!$B$2:$B$505&amp;'Лист2'!$A$2:$A$505,0))
</f>
        <v>21153</v>
      </c>
      <c r="I144" s="18">
        <f t="array" ref="I144">INDEX('Лист2'!$E$2:$E$505,MATCH(B144&amp;A144,'Лист2'!$B$2:$B$505&amp;'Лист2'!$A$2:$A$505,0))
</f>
        <v>19673</v>
      </c>
      <c r="J144" s="18">
        <f t="shared" si="1"/>
        <v>22</v>
      </c>
      <c r="K144" s="18">
        <f t="shared" si="2"/>
        <v>309402.9073</v>
      </c>
      <c r="L144" s="23">
        <f t="shared" si="3"/>
        <v>0.2767527859</v>
      </c>
      <c r="M144" s="18">
        <f t="shared" si="4"/>
        <v>0.0106703606</v>
      </c>
      <c r="N144" s="18">
        <f t="shared" si="5"/>
        <v>0.00737624514</v>
      </c>
      <c r="O144" s="22">
        <f t="shared" si="6"/>
        <v>10184557.96</v>
      </c>
    </row>
    <row r="145" ht="14.25" customHeight="1">
      <c r="A145" s="44">
        <v>43952.0</v>
      </c>
      <c r="B145" s="45" t="s">
        <v>30</v>
      </c>
      <c r="C145" s="45">
        <v>372504.0</v>
      </c>
      <c r="D145" s="46">
        <v>4.00771935E7</v>
      </c>
      <c r="E145" s="45">
        <v>2.9141359438E7</v>
      </c>
      <c r="F145" s="47">
        <v>848425.4184384615</v>
      </c>
      <c r="G145" s="18">
        <f t="array" ref="G145">INDEX('Лист2'!$C$2:$C$505,MATCH(B145&amp;A145,'Лист2'!$B$2:$B$505&amp;'Лист2'!$A$2:$A$505,0))
</f>
        <v>125</v>
      </c>
      <c r="H145" s="18">
        <f t="array" ref="H145">INDEX('Лист2'!$D$2:$D$505,MATCH(B145&amp;A145,'Лист2'!$B$2:$B$505&amp;'Лист2'!$A$2:$A$505,0))
</f>
        <v>20602</v>
      </c>
      <c r="I145" s="18">
        <f t="array" ref="I145">INDEX('Лист2'!$E$2:$E$505,MATCH(B145&amp;A145,'Лист2'!$B$2:$B$505&amp;'Лист2'!$A$2:$A$505,0))
</f>
        <v>18845</v>
      </c>
      <c r="J145" s="18">
        <f t="shared" si="1"/>
        <v>18</v>
      </c>
      <c r="K145" s="18">
        <f t="shared" si="2"/>
        <v>320617.548</v>
      </c>
      <c r="L145" s="23">
        <f t="shared" si="3"/>
        <v>0.2785112722</v>
      </c>
      <c r="M145" s="18">
        <f t="shared" si="4"/>
        <v>0.01083074146</v>
      </c>
      <c r="N145" s="18">
        <f t="shared" si="5"/>
        <v>0.007305883992</v>
      </c>
      <c r="O145" s="22">
        <f t="shared" si="6"/>
        <v>10087408.64</v>
      </c>
    </row>
    <row r="146" ht="14.25" customHeight="1">
      <c r="A146" s="40">
        <v>43963.0</v>
      </c>
      <c r="B146" s="41" t="s">
        <v>30</v>
      </c>
      <c r="C146" s="41">
        <v>373392.0</v>
      </c>
      <c r="D146" s="42">
        <v>3.9578577E7</v>
      </c>
      <c r="E146" s="41">
        <v>2.8453665595E7</v>
      </c>
      <c r="F146" s="43">
        <v>535419.8979692308</v>
      </c>
      <c r="G146" s="18">
        <f t="array" ref="G146">INDEX('Лист2'!$C$2:$C$505,MATCH(B146&amp;A146,'Лист2'!$B$2:$B$505&amp;'Лист2'!$A$2:$A$505,0))
</f>
        <v>125</v>
      </c>
      <c r="H146" s="18">
        <f t="array" ref="H146">INDEX('Лист2'!$D$2:$D$505,MATCH(B146&amp;A146,'Лист2'!$B$2:$B$505&amp;'Лист2'!$A$2:$A$505,0))
</f>
        <v>21106</v>
      </c>
      <c r="I146" s="18">
        <f t="array" ref="I146">INDEX('Лист2'!$E$2:$E$505,MATCH(B146&amp;A146,'Лист2'!$B$2:$B$505&amp;'Лист2'!$A$2:$A$505,0))
</f>
        <v>19651</v>
      </c>
      <c r="J146" s="18">
        <f t="shared" si="1"/>
        <v>20</v>
      </c>
      <c r="K146" s="18">
        <f t="shared" si="2"/>
        <v>316628.616</v>
      </c>
      <c r="L146" s="23">
        <f t="shared" si="3"/>
        <v>0.284978931</v>
      </c>
      <c r="M146" s="18">
        <f t="shared" si="4"/>
        <v>0.01101800179</v>
      </c>
      <c r="N146" s="18">
        <f t="shared" si="5"/>
        <v>0.007669521402</v>
      </c>
      <c r="O146" s="22">
        <f t="shared" si="6"/>
        <v>10589491.51</v>
      </c>
    </row>
    <row r="147" ht="14.25" customHeight="1">
      <c r="A147" s="44">
        <v>43972.0</v>
      </c>
      <c r="B147" s="45" t="s">
        <v>30</v>
      </c>
      <c r="C147" s="45">
        <v>378043.5</v>
      </c>
      <c r="D147" s="46">
        <v>3.790215657E7</v>
      </c>
      <c r="E147" s="45">
        <v>2.8083686689999998E7</v>
      </c>
      <c r="F147" s="47">
        <v>713697.6076923077</v>
      </c>
      <c r="G147" s="18">
        <f t="array" ref="G147">INDEX('Лист2'!$C$2:$C$505,MATCH(B147&amp;A147,'Лист2'!$B$2:$B$505&amp;'Лист2'!$A$2:$A$505,0))
</f>
        <v>125</v>
      </c>
      <c r="H147" s="18">
        <f t="array" ref="H147">INDEX('Лист2'!$D$2:$D$505,MATCH(B147&amp;A147,'Лист2'!$B$2:$B$505&amp;'Лист2'!$A$2:$A$505,0))
</f>
        <v>20911</v>
      </c>
      <c r="I147" s="18">
        <f t="array" ref="I147">INDEX('Лист2'!$E$2:$E$505,MATCH(B147&amp;A147,'Лист2'!$B$2:$B$505&amp;'Лист2'!$A$2:$A$505,0))
</f>
        <v>19358</v>
      </c>
      <c r="J147" s="18">
        <f t="shared" si="1"/>
        <v>21</v>
      </c>
      <c r="K147" s="18">
        <f t="shared" si="2"/>
        <v>303217.2526</v>
      </c>
      <c r="L147" s="23">
        <f t="shared" si="3"/>
        <v>0.2747997029</v>
      </c>
      <c r="M147" s="18">
        <f t="shared" si="4"/>
        <v>0.009724115073</v>
      </c>
      <c r="N147" s="18">
        <f t="shared" si="5"/>
        <v>0.006594201974</v>
      </c>
      <c r="O147" s="22">
        <f t="shared" si="6"/>
        <v>9104772.272</v>
      </c>
    </row>
    <row r="148" ht="14.25" customHeight="1">
      <c r="A148" s="40">
        <v>43971.0</v>
      </c>
      <c r="B148" s="41" t="s">
        <v>30</v>
      </c>
      <c r="C148" s="41">
        <v>388668.0</v>
      </c>
      <c r="D148" s="42">
        <v>3.9639309E7</v>
      </c>
      <c r="E148" s="41">
        <v>2.8736966634E7</v>
      </c>
      <c r="F148" s="43">
        <v>997757.7538461538</v>
      </c>
      <c r="G148" s="18">
        <f t="array" ref="G148">INDEX('Лист2'!$C$2:$C$505,MATCH(B148&amp;A148,'Лист2'!$B$2:$B$505&amp;'Лист2'!$A$2:$A$505,0))
</f>
        <v>125</v>
      </c>
      <c r="H148" s="18">
        <f t="array" ref="H148">INDEX('Лист2'!$D$2:$D$505,MATCH(B148&amp;A148,'Лист2'!$B$2:$B$505&amp;'Лист2'!$A$2:$A$505,0))
</f>
        <v>21674</v>
      </c>
      <c r="I148" s="18">
        <f t="array" ref="I148">INDEX('Лист2'!$E$2:$E$505,MATCH(B148&amp;A148,'Лист2'!$B$2:$B$505&amp;'Лист2'!$A$2:$A$505,0))
</f>
        <v>20155</v>
      </c>
      <c r="J148" s="18">
        <f t="shared" si="1"/>
        <v>21</v>
      </c>
      <c r="K148" s="18">
        <f t="shared" si="2"/>
        <v>317114.472</v>
      </c>
      <c r="L148" s="23">
        <f t="shared" si="3"/>
        <v>0.2747997029</v>
      </c>
      <c r="M148" s="18">
        <f t="shared" si="4"/>
        <v>0.01079757162</v>
      </c>
      <c r="N148" s="18">
        <f t="shared" si="5"/>
        <v>0.007173472268</v>
      </c>
      <c r="O148" s="22">
        <f t="shared" si="6"/>
        <v>9904584.612</v>
      </c>
    </row>
    <row r="149" ht="14.25" customHeight="1">
      <c r="A149" s="44">
        <v>43956.0</v>
      </c>
      <c r="B149" s="45" t="s">
        <v>30</v>
      </c>
      <c r="C149" s="45">
        <v>333792.0</v>
      </c>
      <c r="D149" s="46">
        <v>3.5671734E7</v>
      </c>
      <c r="E149" s="45">
        <v>2.5644478342E7</v>
      </c>
      <c r="F149" s="47">
        <v>919576.9605538462</v>
      </c>
      <c r="G149" s="18">
        <f t="array" ref="G149">INDEX('Лист2'!$C$2:$C$505,MATCH(B149&amp;A149,'Лист2'!$B$2:$B$505&amp;'Лист2'!$A$2:$A$505,0))
</f>
        <v>125</v>
      </c>
      <c r="H149" s="18">
        <f t="array" ref="H149">INDEX('Лист2'!$D$2:$D$505,MATCH(B149&amp;A149,'Лист2'!$B$2:$B$505&amp;'Лист2'!$A$2:$A$505,0))
</f>
        <v>18944</v>
      </c>
      <c r="I149" s="18">
        <f t="array" ref="I149">INDEX('Лист2'!$E$2:$E$505,MATCH(B149&amp;A149,'Лист2'!$B$2:$B$505&amp;'Лист2'!$A$2:$A$505,0))
</f>
        <v>17541</v>
      </c>
      <c r="J149" s="18">
        <f t="shared" si="1"/>
        <v>19</v>
      </c>
      <c r="K149" s="18">
        <f t="shared" si="2"/>
        <v>285373.872</v>
      </c>
      <c r="L149" s="23">
        <f t="shared" si="3"/>
        <v>0.2772214977</v>
      </c>
      <c r="M149" s="18">
        <f t="shared" si="4"/>
        <v>0.009930894434</v>
      </c>
      <c r="N149" s="18">
        <f t="shared" si="5"/>
        <v>0.006596306975</v>
      </c>
      <c r="O149" s="22">
        <f t="shared" si="6"/>
        <v>9107678.697</v>
      </c>
    </row>
    <row r="150" ht="14.25" customHeight="1">
      <c r="A150" s="40">
        <v>43949.0</v>
      </c>
      <c r="B150" s="41" t="s">
        <v>30</v>
      </c>
      <c r="C150" s="41">
        <v>376060.5</v>
      </c>
      <c r="D150" s="42">
        <v>3.99180285E7</v>
      </c>
      <c r="E150" s="41">
        <v>2.9154014884E7</v>
      </c>
      <c r="F150" s="43">
        <v>611904.2335230769</v>
      </c>
      <c r="G150" s="18">
        <f t="array" ref="G150">INDEX('Лист2'!$C$2:$C$505,MATCH(B150&amp;A150,'Лист2'!$B$2:$B$505&amp;'Лист2'!$A$2:$A$505,0))
</f>
        <v>125</v>
      </c>
      <c r="H150" s="18">
        <f t="array" ref="H150">INDEX('Лист2'!$D$2:$D$505,MATCH(B150&amp;A150,'Лист2'!$B$2:$B$505&amp;'Лист2'!$A$2:$A$505,0))
</f>
        <v>20914</v>
      </c>
      <c r="I150" s="18">
        <f t="array" ref="I150">INDEX('Лист2'!$E$2:$E$505,MATCH(B150&amp;A150,'Лист2'!$B$2:$B$505&amp;'Лист2'!$A$2:$A$505,0))
</f>
        <v>19479</v>
      </c>
      <c r="J150" s="18">
        <f t="shared" si="1"/>
        <v>18</v>
      </c>
      <c r="K150" s="18">
        <f t="shared" si="2"/>
        <v>319344.228</v>
      </c>
      <c r="L150" s="23">
        <f t="shared" si="3"/>
        <v>0.2785112722</v>
      </c>
      <c r="M150" s="18">
        <f t="shared" si="4"/>
        <v>0.0106605722</v>
      </c>
      <c r="N150" s="18">
        <f t="shared" si="5"/>
        <v>0.007352744004</v>
      </c>
      <c r="O150" s="22">
        <f t="shared" si="6"/>
        <v>10152109.38</v>
      </c>
    </row>
    <row r="151" ht="14.25" customHeight="1">
      <c r="A151" s="44">
        <v>43964.0</v>
      </c>
      <c r="B151" s="45" t="s">
        <v>30</v>
      </c>
      <c r="C151" s="45">
        <v>350068.5</v>
      </c>
      <c r="D151" s="46">
        <v>3.71971155E7</v>
      </c>
      <c r="E151" s="45">
        <v>2.6793668158999998E7</v>
      </c>
      <c r="F151" s="47">
        <v>582815.3615384615</v>
      </c>
      <c r="G151" s="18">
        <f t="array" ref="G151">INDEX('Лист2'!$C$2:$C$505,MATCH(B151&amp;A151,'Лист2'!$B$2:$B$505&amp;'Лист2'!$A$2:$A$505,0))
</f>
        <v>125</v>
      </c>
      <c r="H151" s="18">
        <f t="array" ref="H151">INDEX('Лист2'!$D$2:$D$505,MATCH(B151&amp;A151,'Лист2'!$B$2:$B$505&amp;'Лист2'!$A$2:$A$505,0))
</f>
        <v>19965</v>
      </c>
      <c r="I151" s="18">
        <f t="array" ref="I151">INDEX('Лист2'!$E$2:$E$505,MATCH(B151&amp;A151,'Лист2'!$B$2:$B$505&amp;'Лист2'!$A$2:$A$505,0))
</f>
        <v>18573</v>
      </c>
      <c r="J151" s="18">
        <f t="shared" si="1"/>
        <v>20</v>
      </c>
      <c r="K151" s="18">
        <f t="shared" si="2"/>
        <v>297576.924</v>
      </c>
      <c r="L151" s="23">
        <f t="shared" si="3"/>
        <v>0.284978931</v>
      </c>
      <c r="M151" s="18">
        <f t="shared" si="4"/>
        <v>0.01030347094</v>
      </c>
      <c r="N151" s="18">
        <f t="shared" si="5"/>
        <v>0.007112668923</v>
      </c>
      <c r="O151" s="22">
        <f t="shared" si="6"/>
        <v>9820631.979</v>
      </c>
    </row>
    <row r="152" ht="14.25" customHeight="1">
      <c r="A152" s="40">
        <v>43982.0</v>
      </c>
      <c r="B152" s="41" t="s">
        <v>29</v>
      </c>
      <c r="C152" s="41">
        <v>294337.5</v>
      </c>
      <c r="D152" s="42">
        <v>2.9327766E7</v>
      </c>
      <c r="E152" s="41">
        <v>2.2491044692999996E7</v>
      </c>
      <c r="F152" s="43">
        <v>283716.73846153845</v>
      </c>
      <c r="G152" s="18">
        <f t="array" ref="G152">INDEX('Лист2'!$C$2:$C$505,MATCH(B152&amp;A152,'Лист2'!$B$2:$B$505&amp;'Лист2'!$A$2:$A$505,0))
</f>
        <v>129</v>
      </c>
      <c r="H152" s="18">
        <f t="array" ref="H152">INDEX('Лист2'!$D$2:$D$505,MATCH(B152&amp;A152,'Лист2'!$B$2:$B$505&amp;'Лист2'!$A$2:$A$505,0))
</f>
        <v>17235</v>
      </c>
      <c r="I152" s="18">
        <f t="array" ref="I152">INDEX('Лист2'!$E$2:$E$505,MATCH(B152&amp;A152,'Лист2'!$B$2:$B$505&amp;'Лист2'!$A$2:$A$505,0))
</f>
        <v>16052</v>
      </c>
      <c r="J152" s="18">
        <f t="shared" si="1"/>
        <v>22</v>
      </c>
      <c r="K152" s="18">
        <f t="shared" si="2"/>
        <v>227347.0233</v>
      </c>
      <c r="L152" s="23">
        <f t="shared" si="3"/>
        <v>0.207706342</v>
      </c>
      <c r="M152" s="18">
        <f t="shared" si="4"/>
        <v>0.008969402757</v>
      </c>
      <c r="N152" s="18">
        <f t="shared" si="5"/>
        <v>0.006327661472</v>
      </c>
      <c r="O152" s="22">
        <f t="shared" si="6"/>
        <v>6553004.569</v>
      </c>
    </row>
    <row r="153" ht="14.25" customHeight="1">
      <c r="A153" s="44">
        <v>43954.0</v>
      </c>
      <c r="B153" s="45" t="s">
        <v>30</v>
      </c>
      <c r="C153" s="45">
        <v>342666.0</v>
      </c>
      <c r="D153" s="46">
        <v>3.66319995E7</v>
      </c>
      <c r="E153" s="45">
        <v>2.6408496047999997E7</v>
      </c>
      <c r="F153" s="47">
        <v>820373.5681538461</v>
      </c>
      <c r="G153" s="18">
        <f t="array" ref="G153">INDEX('Лист2'!$C$2:$C$505,MATCH(B153&amp;A153,'Лист2'!$B$2:$B$505&amp;'Лист2'!$A$2:$A$505,0))
</f>
        <v>125</v>
      </c>
      <c r="H153" s="18">
        <f t="array" ref="H153">INDEX('Лист2'!$D$2:$D$505,MATCH(B153&amp;A153,'Лист2'!$B$2:$B$505&amp;'Лист2'!$A$2:$A$505,0))
</f>
        <v>18861</v>
      </c>
      <c r="I153" s="18">
        <f t="array" ref="I153">INDEX('Лист2'!$E$2:$E$505,MATCH(B153&amp;A153,'Лист2'!$B$2:$B$505&amp;'Лист2'!$A$2:$A$505,0))
</f>
        <v>17420</v>
      </c>
      <c r="J153" s="18">
        <f t="shared" si="1"/>
        <v>18</v>
      </c>
      <c r="K153" s="18">
        <f t="shared" si="2"/>
        <v>293055.996</v>
      </c>
      <c r="L153" s="23">
        <f t="shared" si="3"/>
        <v>0.2785112722</v>
      </c>
      <c r="M153" s="18">
        <f t="shared" si="4"/>
        <v>0.0101252563</v>
      </c>
      <c r="N153" s="18">
        <f t="shared" si="5"/>
        <v>0.00681028979</v>
      </c>
      <c r="O153" s="22">
        <f t="shared" si="6"/>
        <v>9403129.884</v>
      </c>
    </row>
    <row r="154" ht="14.25" customHeight="1">
      <c r="A154" s="40">
        <v>43981.0</v>
      </c>
      <c r="B154" s="41" t="s">
        <v>29</v>
      </c>
      <c r="C154" s="41">
        <v>364882.5</v>
      </c>
      <c r="D154" s="42">
        <v>3.57244935E7</v>
      </c>
      <c r="E154" s="41">
        <v>2.7535617434E7</v>
      </c>
      <c r="F154" s="43">
        <v>541116.6988461538</v>
      </c>
      <c r="G154" s="18">
        <f t="array" ref="G154">INDEX('Лист2'!$C$2:$C$505,MATCH(B154&amp;A154,'Лист2'!$B$2:$B$505&amp;'Лист2'!$A$2:$A$505,0))
</f>
        <v>129</v>
      </c>
      <c r="H154" s="18">
        <f t="array" ref="H154">INDEX('Лист2'!$D$2:$D$505,MATCH(B154&amp;A154,'Лист2'!$B$2:$B$505&amp;'Лист2'!$A$2:$A$505,0))
</f>
        <v>20243</v>
      </c>
      <c r="I154" s="18">
        <f t="array" ref="I154">INDEX('Лист2'!$E$2:$E$505,MATCH(B154&amp;A154,'Лист2'!$B$2:$B$505&amp;'Лист2'!$A$2:$A$505,0))
</f>
        <v>18711</v>
      </c>
      <c r="J154" s="18">
        <f t="shared" si="1"/>
        <v>22</v>
      </c>
      <c r="K154" s="18">
        <f t="shared" si="2"/>
        <v>276934.0581</v>
      </c>
      <c r="L154" s="23">
        <f t="shared" si="3"/>
        <v>0.207706342</v>
      </c>
      <c r="M154" s="18">
        <f t="shared" si="4"/>
        <v>0.01074335552</v>
      </c>
      <c r="N154" s="18">
        <f t="shared" si="5"/>
        <v>0.007384770114</v>
      </c>
      <c r="O154" s="22">
        <f t="shared" si="6"/>
        <v>7647759.367</v>
      </c>
    </row>
    <row r="155" ht="14.25" customHeight="1">
      <c r="A155" s="44">
        <v>43957.0</v>
      </c>
      <c r="B155" s="45" t="s">
        <v>30</v>
      </c>
      <c r="C155" s="45">
        <v>355278.0</v>
      </c>
      <c r="D155" s="46">
        <v>3.8092344E7</v>
      </c>
      <c r="E155" s="45">
        <v>2.7467616702999998E7</v>
      </c>
      <c r="F155" s="47">
        <v>942702.9</v>
      </c>
      <c r="G155" s="18">
        <f t="array" ref="G155">INDEX('Лист2'!$C$2:$C$505,MATCH(B155&amp;A155,'Лист2'!$B$2:$B$505&amp;'Лист2'!$A$2:$A$505,0))
</f>
        <v>125</v>
      </c>
      <c r="H155" s="18">
        <f t="array" ref="H155">INDEX('Лист2'!$D$2:$D$505,MATCH(B155&amp;A155,'Лист2'!$B$2:$B$505&amp;'Лист2'!$A$2:$A$505,0))
</f>
        <v>20218</v>
      </c>
      <c r="I155" s="18">
        <f t="array" ref="I155">INDEX('Лист2'!$E$2:$E$505,MATCH(B155&amp;A155,'Лист2'!$B$2:$B$505&amp;'Лист2'!$A$2:$A$505,0))
</f>
        <v>18647</v>
      </c>
      <c r="J155" s="18">
        <f t="shared" si="1"/>
        <v>19</v>
      </c>
      <c r="K155" s="18">
        <f t="shared" si="2"/>
        <v>304738.752</v>
      </c>
      <c r="L155" s="23">
        <f t="shared" si="3"/>
        <v>0.2772214977</v>
      </c>
      <c r="M155" s="18">
        <f t="shared" si="4"/>
        <v>0.01052262441</v>
      </c>
      <c r="N155" s="18">
        <f t="shared" si="5"/>
        <v>0.007012281305</v>
      </c>
      <c r="O155" s="22">
        <f t="shared" si="6"/>
        <v>9682024.397</v>
      </c>
    </row>
    <row r="156" ht="14.25" customHeight="1">
      <c r="A156" s="40">
        <v>43974.0</v>
      </c>
      <c r="B156" s="41" t="s">
        <v>30</v>
      </c>
      <c r="C156" s="41">
        <v>456885.0</v>
      </c>
      <c r="D156" s="42">
        <v>4.640808E7</v>
      </c>
      <c r="E156" s="41">
        <v>3.4793888933E7</v>
      </c>
      <c r="F156" s="43">
        <v>595793.090653846</v>
      </c>
      <c r="G156" s="18">
        <f t="array" ref="G156">INDEX('Лист2'!$C$2:$C$505,MATCH(B156&amp;A156,'Лист2'!$B$2:$B$505&amp;'Лист2'!$A$2:$A$505,0))
</f>
        <v>125</v>
      </c>
      <c r="H156" s="18">
        <f t="array" ref="H156">INDEX('Лист2'!$D$2:$D$505,MATCH(B156&amp;A156,'Лист2'!$B$2:$B$505&amp;'Лист2'!$A$2:$A$505,0))
</f>
        <v>24574</v>
      </c>
      <c r="I156" s="18">
        <f t="array" ref="I156">INDEX('Лист2'!$E$2:$E$505,MATCH(B156&amp;A156,'Лист2'!$B$2:$B$505&amp;'Лист2'!$A$2:$A$505,0))
</f>
        <v>22609</v>
      </c>
      <c r="J156" s="18">
        <f t="shared" si="1"/>
        <v>21</v>
      </c>
      <c r="K156" s="18">
        <f t="shared" si="2"/>
        <v>371264.64</v>
      </c>
      <c r="L156" s="23">
        <f t="shared" si="3"/>
        <v>0.2747997029</v>
      </c>
      <c r="M156" s="18">
        <f t="shared" si="4"/>
        <v>0.0115025795</v>
      </c>
      <c r="N156" s="18">
        <f t="shared" si="5"/>
        <v>0.007980160241</v>
      </c>
      <c r="O156" s="22">
        <f t="shared" si="6"/>
        <v>11018397.98</v>
      </c>
    </row>
    <row r="157" ht="14.25" customHeight="1">
      <c r="A157" s="44">
        <v>43979.0</v>
      </c>
      <c r="B157" s="45" t="s">
        <v>29</v>
      </c>
      <c r="C157" s="45">
        <v>278491.5</v>
      </c>
      <c r="D157" s="46">
        <v>2.815100475E7</v>
      </c>
      <c r="E157" s="45">
        <v>2.0806418796E7</v>
      </c>
      <c r="F157" s="47">
        <v>591565.3538461538</v>
      </c>
      <c r="G157" s="18">
        <f t="array" ref="G157">INDEX('Лист2'!$C$2:$C$505,MATCH(B157&amp;A157,'Лист2'!$B$2:$B$505&amp;'Лист2'!$A$2:$A$505,0))
</f>
        <v>129</v>
      </c>
      <c r="H157" s="18">
        <f t="array" ref="H157">INDEX('Лист2'!$D$2:$D$505,MATCH(B157&amp;A157,'Лист2'!$B$2:$B$505&amp;'Лист2'!$A$2:$A$505,0))
</f>
        <v>16453</v>
      </c>
      <c r="I157" s="18">
        <f t="array" ref="I157">INDEX('Лист2'!$E$2:$E$505,MATCH(B157&amp;A157,'Лист2'!$B$2:$B$505&amp;'Лист2'!$A$2:$A$505,0))
</f>
        <v>15289</v>
      </c>
      <c r="J157" s="18">
        <f t="shared" si="1"/>
        <v>22</v>
      </c>
      <c r="K157" s="18">
        <f t="shared" si="2"/>
        <v>218224.843</v>
      </c>
      <c r="L157" s="23">
        <f t="shared" si="3"/>
        <v>0.207706342</v>
      </c>
      <c r="M157" s="18">
        <f t="shared" si="4"/>
        <v>0.009635693272</v>
      </c>
      <c r="N157" s="18">
        <f t="shared" si="5"/>
        <v>0.006520799402</v>
      </c>
      <c r="O157" s="22">
        <f t="shared" si="6"/>
        <v>6753020.6</v>
      </c>
    </row>
    <row r="158" ht="14.25" customHeight="1">
      <c r="A158" s="40">
        <v>43976.0</v>
      </c>
      <c r="B158" s="41" t="s">
        <v>30</v>
      </c>
      <c r="C158" s="41">
        <v>349734.0</v>
      </c>
      <c r="D158" s="42">
        <v>3.6883428E7</v>
      </c>
      <c r="E158" s="41">
        <v>2.6438356803E7</v>
      </c>
      <c r="F158" s="43">
        <v>742420.2692307691</v>
      </c>
      <c r="G158" s="18">
        <f t="array" ref="G158">INDEX('Лист2'!$C$2:$C$505,MATCH(B158&amp;A158,'Лист2'!$B$2:$B$505&amp;'Лист2'!$A$2:$A$505,0))
</f>
        <v>124</v>
      </c>
      <c r="H158" s="18">
        <f t="array" ref="H158">INDEX('Лист2'!$D$2:$D$505,MATCH(B158&amp;A158,'Лист2'!$B$2:$B$505&amp;'Лист2'!$A$2:$A$505,0))
</f>
        <v>20358</v>
      </c>
      <c r="I158" s="18">
        <f t="array" ref="I158">INDEX('Лист2'!$E$2:$E$505,MATCH(B158&amp;A158,'Лист2'!$B$2:$B$505&amp;'Лист2'!$A$2:$A$505,0))
</f>
        <v>18890</v>
      </c>
      <c r="J158" s="18">
        <f t="shared" si="1"/>
        <v>22</v>
      </c>
      <c r="K158" s="18">
        <f t="shared" si="2"/>
        <v>297447</v>
      </c>
      <c r="L158" s="23">
        <f t="shared" si="3"/>
        <v>0.2767527859</v>
      </c>
      <c r="M158" s="18">
        <f t="shared" si="4"/>
        <v>0.01034469479</v>
      </c>
      <c r="N158" s="18">
        <f t="shared" si="5"/>
        <v>0.00702722023</v>
      </c>
      <c r="O158" s="22">
        <f t="shared" si="6"/>
        <v>9702650.928</v>
      </c>
    </row>
    <row r="159" ht="14.25" customHeight="1">
      <c r="A159" s="44">
        <v>43951.0</v>
      </c>
      <c r="B159" s="45" t="s">
        <v>30</v>
      </c>
      <c r="C159" s="45">
        <v>401580.0</v>
      </c>
      <c r="D159" s="46">
        <v>4.30287345E7</v>
      </c>
      <c r="E159" s="45">
        <v>3.1156525939999998E7</v>
      </c>
      <c r="F159" s="47">
        <v>343786.0846153846</v>
      </c>
      <c r="G159" s="18">
        <f t="array" ref="G159">INDEX('Лист2'!$C$2:$C$505,MATCH(B159&amp;A159,'Лист2'!$B$2:$B$505&amp;'Лист2'!$A$2:$A$505,0))
</f>
        <v>125</v>
      </c>
      <c r="H159" s="18">
        <f t="array" ref="H159">INDEX('Лист2'!$D$2:$D$505,MATCH(B159&amp;A159,'Лист2'!$B$2:$B$505&amp;'Лист2'!$A$2:$A$505,0))
</f>
        <v>22368</v>
      </c>
      <c r="I159" s="18">
        <f t="array" ref="I159">INDEX('Лист2'!$E$2:$E$505,MATCH(B159&amp;A159,'Лист2'!$B$2:$B$505&amp;'Лист2'!$A$2:$A$505,0))
</f>
        <v>20625</v>
      </c>
      <c r="J159" s="18">
        <f t="shared" si="1"/>
        <v>18</v>
      </c>
      <c r="K159" s="18">
        <f t="shared" si="2"/>
        <v>344229.876</v>
      </c>
      <c r="L159" s="23">
        <f t="shared" si="3"/>
        <v>0.2785112722</v>
      </c>
      <c r="M159" s="18">
        <f t="shared" si="4"/>
        <v>0.01175811747</v>
      </c>
      <c r="N159" s="18">
        <f t="shared" si="5"/>
        <v>0.008349549442</v>
      </c>
      <c r="O159" s="22">
        <f t="shared" si="6"/>
        <v>11528422.48</v>
      </c>
    </row>
    <row r="160" ht="14.25" customHeight="1">
      <c r="A160" s="40">
        <v>43961.0</v>
      </c>
      <c r="B160" s="41" t="s">
        <v>30</v>
      </c>
      <c r="C160" s="41">
        <v>368649.0</v>
      </c>
      <c r="D160" s="42">
        <v>3.9010875E7</v>
      </c>
      <c r="E160" s="41">
        <v>2.8090230959E7</v>
      </c>
      <c r="F160" s="43">
        <v>532663.1615384615</v>
      </c>
      <c r="G160" s="18">
        <f t="array" ref="G160">INDEX('Лист2'!$C$2:$C$505,MATCH(B160&amp;A160,'Лист2'!$B$2:$B$505&amp;'Лист2'!$A$2:$A$505,0))
</f>
        <v>125</v>
      </c>
      <c r="H160" s="18">
        <f t="array" ref="H160">INDEX('Лист2'!$D$2:$D$505,MATCH(B160&amp;A160,'Лист2'!$B$2:$B$505&amp;'Лист2'!$A$2:$A$505,0))
</f>
        <v>20368</v>
      </c>
      <c r="I160" s="18">
        <f t="array" ref="I160">INDEX('Лист2'!$E$2:$E$505,MATCH(B160&amp;A160,'Лист2'!$B$2:$B$505&amp;'Лист2'!$A$2:$A$505,0))
</f>
        <v>18884</v>
      </c>
      <c r="J160" s="18">
        <f t="shared" si="1"/>
        <v>19</v>
      </c>
      <c r="K160" s="18">
        <f t="shared" si="2"/>
        <v>312087</v>
      </c>
      <c r="L160" s="23">
        <f t="shared" si="3"/>
        <v>0.2772214977</v>
      </c>
      <c r="M160" s="18">
        <f t="shared" si="4"/>
        <v>0.01081569742</v>
      </c>
      <c r="N160" s="18">
        <f t="shared" si="5"/>
        <v>0.007523575766</v>
      </c>
      <c r="O160" s="22">
        <f t="shared" si="6"/>
        <v>10387980.88</v>
      </c>
    </row>
    <row r="161" ht="14.25" customHeight="1">
      <c r="A161" s="44">
        <v>43959.0</v>
      </c>
      <c r="B161" s="45" t="s">
        <v>30</v>
      </c>
      <c r="C161" s="45">
        <v>463530.0</v>
      </c>
      <c r="D161" s="46">
        <v>4.91231805E7</v>
      </c>
      <c r="E161" s="45">
        <v>3.6012087989E7</v>
      </c>
      <c r="F161" s="47">
        <v>700442.1153769231</v>
      </c>
      <c r="G161" s="18">
        <f t="array" ref="G161">INDEX('Лист2'!$C$2:$C$505,MATCH(B161&amp;A161,'Лист2'!$B$2:$B$505&amp;'Лист2'!$A$2:$A$505,0))
</f>
        <v>125</v>
      </c>
      <c r="H161" s="18">
        <f t="array" ref="H161">INDEX('Лист2'!$D$2:$D$505,MATCH(B161&amp;A161,'Лист2'!$B$2:$B$505&amp;'Лист2'!$A$2:$A$505,0))
</f>
        <v>24620</v>
      </c>
      <c r="I161" s="18">
        <f t="array" ref="I161">INDEX('Лист2'!$E$2:$E$505,MATCH(B161&amp;A161,'Лист2'!$B$2:$B$505&amp;'Лист2'!$A$2:$A$505,0))
</f>
        <v>22641</v>
      </c>
      <c r="J161" s="18">
        <f t="shared" si="1"/>
        <v>19</v>
      </c>
      <c r="K161" s="18">
        <f t="shared" si="2"/>
        <v>392985.444</v>
      </c>
      <c r="L161" s="23">
        <f t="shared" si="3"/>
        <v>0.2772214977</v>
      </c>
      <c r="M161" s="18">
        <f t="shared" si="4"/>
        <v>0.01298509583</v>
      </c>
      <c r="N161" s="18">
        <f t="shared" si="5"/>
        <v>0.00898850986</v>
      </c>
      <c r="O161" s="22">
        <f t="shared" si="6"/>
        <v>12410650.4</v>
      </c>
    </row>
    <row r="162" ht="14.25" customHeight="1">
      <c r="A162" s="40">
        <v>43958.0</v>
      </c>
      <c r="B162" s="41" t="s">
        <v>30</v>
      </c>
      <c r="C162" s="41">
        <v>319110.0</v>
      </c>
      <c r="D162" s="42">
        <v>3.3763989E7</v>
      </c>
      <c r="E162" s="41">
        <v>2.4610757489E7</v>
      </c>
      <c r="F162" s="43">
        <v>1101833.447230769</v>
      </c>
      <c r="G162" s="18">
        <f t="array" ref="G162">INDEX('Лист2'!$C$2:$C$505,MATCH(B162&amp;A162,'Лист2'!$B$2:$B$505&amp;'Лист2'!$A$2:$A$505,0))
</f>
        <v>125</v>
      </c>
      <c r="H162" s="18">
        <f t="array" ref="H162">INDEX('Лист2'!$D$2:$D$505,MATCH(B162&amp;A162,'Лист2'!$B$2:$B$505&amp;'Лист2'!$A$2:$A$505,0))
</f>
        <v>18014</v>
      </c>
      <c r="I162" s="18">
        <f t="array" ref="I162">INDEX('Лист2'!$E$2:$E$505,MATCH(B162&amp;A162,'Лист2'!$B$2:$B$505&amp;'Лист2'!$A$2:$A$505,0))
</f>
        <v>16675</v>
      </c>
      <c r="J162" s="18">
        <f t="shared" si="1"/>
        <v>19</v>
      </c>
      <c r="K162" s="18">
        <f t="shared" si="2"/>
        <v>270111.912</v>
      </c>
      <c r="L162" s="23">
        <f t="shared" si="3"/>
        <v>0.2772214977</v>
      </c>
      <c r="M162" s="18">
        <f t="shared" si="4"/>
        <v>0.009065269598</v>
      </c>
      <c r="N162" s="18">
        <f t="shared" si="5"/>
        <v>0.005831287529</v>
      </c>
      <c r="O162" s="22">
        <f t="shared" si="6"/>
        <v>8051398.064</v>
      </c>
    </row>
    <row r="163" ht="14.25" customHeight="1">
      <c r="A163" s="44">
        <v>43975.0</v>
      </c>
      <c r="B163" s="45" t="s">
        <v>30</v>
      </c>
      <c r="C163" s="45">
        <v>375744.0</v>
      </c>
      <c r="D163" s="46">
        <v>3.81913815E7</v>
      </c>
      <c r="E163" s="45">
        <v>2.8822960470999997E7</v>
      </c>
      <c r="F163" s="47">
        <v>574198.1153846154</v>
      </c>
      <c r="G163" s="18">
        <f t="array" ref="G163">INDEX('Лист2'!$C$2:$C$505,MATCH(B163&amp;A163,'Лист2'!$B$2:$B$505&amp;'Лист2'!$A$2:$A$505,0))
</f>
        <v>125</v>
      </c>
      <c r="H163" s="18">
        <f t="array" ref="H163">INDEX('Лист2'!$D$2:$D$505,MATCH(B163&amp;A163,'Лист2'!$B$2:$B$505&amp;'Лист2'!$A$2:$A$505,0))
</f>
        <v>21004</v>
      </c>
      <c r="I163" s="18">
        <f t="array" ref="I163">INDEX('Лист2'!$E$2:$E$505,MATCH(B163&amp;A163,'Лист2'!$B$2:$B$505&amp;'Лист2'!$A$2:$A$505,0))
</f>
        <v>19556</v>
      </c>
      <c r="J163" s="18">
        <f t="shared" si="1"/>
        <v>21</v>
      </c>
      <c r="K163" s="18">
        <f t="shared" si="2"/>
        <v>305531.052</v>
      </c>
      <c r="L163" s="23">
        <f t="shared" si="3"/>
        <v>0.2747997029</v>
      </c>
      <c r="M163" s="18">
        <f t="shared" si="4"/>
        <v>0.00927839116</v>
      </c>
      <c r="N163" s="18">
        <f t="shared" si="5"/>
        <v>0.006369284191</v>
      </c>
      <c r="O163" s="22">
        <f t="shared" si="6"/>
        <v>8794222.914</v>
      </c>
    </row>
    <row r="164" ht="14.25" customHeight="1">
      <c r="A164" s="40">
        <v>43967.0</v>
      </c>
      <c r="B164" s="41" t="s">
        <v>31</v>
      </c>
      <c r="C164" s="41">
        <v>81331.5</v>
      </c>
      <c r="D164" s="42">
        <v>6652179.0</v>
      </c>
      <c r="E164" s="41">
        <v>5305378.904</v>
      </c>
      <c r="F164" s="43">
        <v>156413.8362153846</v>
      </c>
      <c r="G164" s="18">
        <f t="array" ref="G164">INDEX('Лист2'!$C$2:$C$505,MATCH(B164&amp;A164,'Лист2'!$B$2:$B$505&amp;'Лист2'!$A$2:$A$505,0))
</f>
        <v>36</v>
      </c>
      <c r="H164" s="18">
        <f t="array" ref="H164">INDEX('Лист2'!$D$2:$D$505,MATCH(B164&amp;A164,'Лист2'!$B$2:$B$505&amp;'Лист2'!$A$2:$A$505,0))
</f>
        <v>5286</v>
      </c>
      <c r="I164" s="18">
        <f t="array" ref="I164">INDEX('Лист2'!$E$2:$E$505,MATCH(B164&amp;A164,'Лист2'!$B$2:$B$505&amp;'Лист2'!$A$2:$A$505,0))
</f>
        <v>4867</v>
      </c>
      <c r="J164" s="18">
        <f t="shared" si="1"/>
        <v>20</v>
      </c>
      <c r="K164" s="18">
        <f t="shared" si="2"/>
        <v>184782.75</v>
      </c>
      <c r="L164" s="23">
        <f t="shared" si="3"/>
        <v>0.04360001257</v>
      </c>
      <c r="M164" s="18">
        <f t="shared" si="4"/>
        <v>0.007847858755</v>
      </c>
      <c r="N164" s="18">
        <f t="shared" si="5"/>
        <v>0.005460484249</v>
      </c>
      <c r="O164" s="22">
        <f t="shared" si="6"/>
        <v>1190386.26</v>
      </c>
    </row>
    <row r="165" ht="14.25" customHeight="1">
      <c r="A165" s="44">
        <v>43970.0</v>
      </c>
      <c r="B165" s="45" t="s">
        <v>31</v>
      </c>
      <c r="C165" s="45">
        <v>75796.5</v>
      </c>
      <c r="D165" s="46">
        <v>6173463.0</v>
      </c>
      <c r="E165" s="45">
        <v>4915101.795</v>
      </c>
      <c r="F165" s="47">
        <v>253686.7171923077</v>
      </c>
      <c r="G165" s="18">
        <f t="array" ref="G165">INDEX('Лист2'!$C$2:$C$505,MATCH(B165&amp;A165,'Лист2'!$B$2:$B$505&amp;'Лист2'!$A$2:$A$505,0))
</f>
        <v>36</v>
      </c>
      <c r="H165" s="18">
        <f t="array" ref="H165">INDEX('Лист2'!$D$2:$D$505,MATCH(B165&amp;A165,'Лист2'!$B$2:$B$505&amp;'Лист2'!$A$2:$A$505,0))
</f>
        <v>5094</v>
      </c>
      <c r="I165" s="18">
        <f t="array" ref="I165">INDEX('Лист2'!$E$2:$E$505,MATCH(B165&amp;A165,'Лист2'!$B$2:$B$505&amp;'Лист2'!$A$2:$A$505,0))
</f>
        <v>4716</v>
      </c>
      <c r="J165" s="18">
        <f t="shared" si="1"/>
        <v>21</v>
      </c>
      <c r="K165" s="18">
        <f t="shared" si="2"/>
        <v>171485.0833</v>
      </c>
      <c r="L165" s="23">
        <f t="shared" si="3"/>
        <v>0.04405422418</v>
      </c>
      <c r="M165" s="18">
        <f t="shared" si="4"/>
        <v>0.007332521752</v>
      </c>
      <c r="N165" s="18">
        <f t="shared" si="5"/>
        <v>0.004608595883</v>
      </c>
      <c r="O165" s="22">
        <f t="shared" si="6"/>
        <v>1004674.488</v>
      </c>
    </row>
    <row r="166" ht="14.25" customHeight="1">
      <c r="A166" s="40">
        <v>43968.0</v>
      </c>
      <c r="B166" s="41" t="s">
        <v>31</v>
      </c>
      <c r="C166" s="41">
        <v>72861.0</v>
      </c>
      <c r="D166" s="42">
        <v>5952802.5</v>
      </c>
      <c r="E166" s="41">
        <v>4711294.200999999</v>
      </c>
      <c r="F166" s="43">
        <v>125880.90000000001</v>
      </c>
      <c r="G166" s="18">
        <f t="array" ref="G166">INDEX('Лист2'!$C$2:$C$505,MATCH(B166&amp;A166,'Лист2'!$B$2:$B$505&amp;'Лист2'!$A$2:$A$505,0))
</f>
        <v>36</v>
      </c>
      <c r="H166" s="18">
        <f t="array" ref="H166">INDEX('Лист2'!$D$2:$D$505,MATCH(B166&amp;A166,'Лист2'!$B$2:$B$505&amp;'Лист2'!$A$2:$A$505,0))
</f>
        <v>4918</v>
      </c>
      <c r="I166" s="18">
        <f t="array" ref="I166">INDEX('Лист2'!$E$2:$E$505,MATCH(B166&amp;A166,'Лист2'!$B$2:$B$505&amp;'Лист2'!$A$2:$A$505,0))
</f>
        <v>4554</v>
      </c>
      <c r="J166" s="18">
        <f t="shared" si="1"/>
        <v>20</v>
      </c>
      <c r="K166" s="18">
        <f t="shared" si="2"/>
        <v>165355.625</v>
      </c>
      <c r="L166" s="23">
        <f t="shared" si="3"/>
        <v>0.04360001257</v>
      </c>
      <c r="M166" s="18">
        <f t="shared" si="4"/>
        <v>0.007234319186</v>
      </c>
      <c r="N166" s="18">
        <f t="shared" si="5"/>
        <v>0.005117553895</v>
      </c>
      <c r="O166" s="22">
        <f t="shared" si="6"/>
        <v>1115627.399</v>
      </c>
    </row>
    <row r="167" ht="14.25" customHeight="1">
      <c r="A167" s="44">
        <v>43960.0</v>
      </c>
      <c r="B167" s="45" t="s">
        <v>31</v>
      </c>
      <c r="C167" s="45">
        <v>83373.0</v>
      </c>
      <c r="D167" s="46">
        <v>7253427.0</v>
      </c>
      <c r="E167" s="45">
        <v>5531366.381</v>
      </c>
      <c r="F167" s="47">
        <v>221053.87967692307</v>
      </c>
      <c r="G167" s="18">
        <f t="array" ref="G167">INDEX('Лист2'!$C$2:$C$505,MATCH(B167&amp;A167,'Лист2'!$B$2:$B$505&amp;'Лист2'!$A$2:$A$505,0))
</f>
        <v>36</v>
      </c>
      <c r="H167" s="18">
        <f t="array" ref="H167">INDEX('Лист2'!$D$2:$D$505,MATCH(B167&amp;A167,'Лист2'!$B$2:$B$505&amp;'Лист2'!$A$2:$A$505,0))
</f>
        <v>5413</v>
      </c>
      <c r="I167" s="18">
        <f t="array" ref="I167">INDEX('Лист2'!$E$2:$E$505,MATCH(B167&amp;A167,'Лист2'!$B$2:$B$505&amp;'Лист2'!$A$2:$A$505,0))
</f>
        <v>4959</v>
      </c>
      <c r="J167" s="18">
        <f t="shared" si="1"/>
        <v>19</v>
      </c>
      <c r="K167" s="18">
        <f t="shared" si="2"/>
        <v>201484.0833</v>
      </c>
      <c r="L167" s="23">
        <f t="shared" si="3"/>
        <v>0.04401512068</v>
      </c>
      <c r="M167" s="18">
        <f t="shared" si="4"/>
        <v>0.01003451703</v>
      </c>
      <c r="N167" s="18">
        <f t="shared" si="5"/>
        <v>0.006885348004</v>
      </c>
      <c r="O167" s="22">
        <f t="shared" si="6"/>
        <v>1501006.739</v>
      </c>
    </row>
    <row r="168" ht="14.25" customHeight="1">
      <c r="A168" s="40">
        <v>43955.0</v>
      </c>
      <c r="B168" s="41" t="s">
        <v>31</v>
      </c>
      <c r="C168" s="41">
        <v>64108.5</v>
      </c>
      <c r="D168" s="42">
        <v>5561452.5</v>
      </c>
      <c r="E168" s="41">
        <v>4257859.372</v>
      </c>
      <c r="F168" s="43">
        <v>337872.83273076924</v>
      </c>
      <c r="G168" s="18">
        <f t="array" ref="G168">INDEX('Лист2'!$C$2:$C$505,MATCH(B168&amp;A168,'Лист2'!$B$2:$B$505&amp;'Лист2'!$A$2:$A$505,0))
</f>
        <v>36</v>
      </c>
      <c r="H168" s="18">
        <f t="array" ref="H168">INDEX('Лист2'!$D$2:$D$505,MATCH(B168&amp;A168,'Лист2'!$B$2:$B$505&amp;'Лист2'!$A$2:$A$505,0))
</f>
        <v>4508</v>
      </c>
      <c r="I168" s="18">
        <f t="array" ref="I168">INDEX('Лист2'!$E$2:$E$505,MATCH(B168&amp;A168,'Лист2'!$B$2:$B$505&amp;'Лист2'!$A$2:$A$505,0))
</f>
        <v>4149</v>
      </c>
      <c r="J168" s="18">
        <f t="shared" si="1"/>
        <v>19</v>
      </c>
      <c r="K168" s="18">
        <f t="shared" si="2"/>
        <v>154484.7917</v>
      </c>
      <c r="L168" s="23">
        <f t="shared" si="3"/>
        <v>0.04401512068</v>
      </c>
      <c r="M168" s="18">
        <f t="shared" si="4"/>
        <v>0.007596090001</v>
      </c>
      <c r="N168" s="18">
        <f t="shared" si="5"/>
        <v>0.004429907031</v>
      </c>
      <c r="O168" s="22">
        <f t="shared" si="6"/>
        <v>965720.2953</v>
      </c>
    </row>
    <row r="169" ht="14.25" customHeight="1">
      <c r="A169" s="44">
        <v>43950.0</v>
      </c>
      <c r="B169" s="45" t="s">
        <v>31</v>
      </c>
      <c r="C169" s="45">
        <v>74707.5</v>
      </c>
      <c r="D169" s="46">
        <v>6454458.0</v>
      </c>
      <c r="E169" s="45">
        <v>4968152.947</v>
      </c>
      <c r="F169" s="47">
        <v>118941.29398461539</v>
      </c>
      <c r="G169" s="18">
        <f t="array" ref="G169">INDEX('Лист2'!$C$2:$C$505,MATCH(B169&amp;A169,'Лист2'!$B$2:$B$505&amp;'Лист2'!$A$2:$A$505,0))
</f>
        <v>36</v>
      </c>
      <c r="H169" s="18">
        <f t="array" ref="H169">INDEX('Лист2'!$D$2:$D$505,MATCH(B169&amp;A169,'Лист2'!$B$2:$B$505&amp;'Лист2'!$A$2:$A$505,0))
</f>
        <v>4937</v>
      </c>
      <c r="I169" s="18">
        <f t="array" ref="I169">INDEX('Лист2'!$E$2:$E$505,MATCH(B169&amp;A169,'Лист2'!$B$2:$B$505&amp;'Лист2'!$A$2:$A$505,0))
</f>
        <v>4561</v>
      </c>
      <c r="J169" s="18">
        <f t="shared" si="1"/>
        <v>18</v>
      </c>
      <c r="K169" s="18">
        <f t="shared" si="2"/>
        <v>179290.5</v>
      </c>
      <c r="L169" s="23">
        <f t="shared" si="3"/>
        <v>0.0441371429</v>
      </c>
      <c r="M169" s="18">
        <f t="shared" si="4"/>
        <v>0.008660759795</v>
      </c>
      <c r="N169" s="18">
        <f t="shared" si="5"/>
        <v>0.006272307167</v>
      </c>
      <c r="O169" s="22">
        <f t="shared" si="6"/>
        <v>1367363.759</v>
      </c>
    </row>
    <row r="170" ht="14.25" customHeight="1">
      <c r="A170" s="40">
        <v>43953.0</v>
      </c>
      <c r="B170" s="41" t="s">
        <v>31</v>
      </c>
      <c r="C170" s="41">
        <v>46216.5</v>
      </c>
      <c r="D170" s="42">
        <v>4118251.5</v>
      </c>
      <c r="E170" s="41">
        <v>3133704.928</v>
      </c>
      <c r="F170" s="43">
        <v>179531.89196153847</v>
      </c>
      <c r="G170" s="18">
        <f t="array" ref="G170">INDEX('Лист2'!$C$2:$C$505,MATCH(B170&amp;A170,'Лист2'!$B$2:$B$505&amp;'Лист2'!$A$2:$A$505,0))
</f>
        <v>36</v>
      </c>
      <c r="H170" s="18">
        <f t="array" ref="H170">INDEX('Лист2'!$D$2:$D$505,MATCH(B170&amp;A170,'Лист2'!$B$2:$B$505&amp;'Лист2'!$A$2:$A$505,0))
</f>
        <v>3442</v>
      </c>
      <c r="I170" s="18">
        <f t="array" ref="I170">INDEX('Лист2'!$E$2:$E$505,MATCH(B170&amp;A170,'Лист2'!$B$2:$B$505&amp;'Лист2'!$A$2:$A$505,0))
</f>
        <v>3147</v>
      </c>
      <c r="J170" s="18">
        <f t="shared" si="1"/>
        <v>18</v>
      </c>
      <c r="K170" s="18">
        <f t="shared" si="2"/>
        <v>114395.875</v>
      </c>
      <c r="L170" s="23">
        <f t="shared" si="3"/>
        <v>0.0441371429</v>
      </c>
      <c r="M170" s="18">
        <f t="shared" si="4"/>
        <v>0.005736992786</v>
      </c>
      <c r="N170" s="18">
        <f t="shared" si="5"/>
        <v>0.003692725739</v>
      </c>
      <c r="O170" s="22">
        <f t="shared" si="6"/>
        <v>805014.68</v>
      </c>
    </row>
    <row r="171" ht="14.25" customHeight="1">
      <c r="A171" s="44">
        <v>43977.0</v>
      </c>
      <c r="B171" s="45" t="s">
        <v>31</v>
      </c>
      <c r="C171" s="45">
        <v>67726.5</v>
      </c>
      <c r="D171" s="46">
        <v>5864989.5</v>
      </c>
      <c r="E171" s="45">
        <v>4506085.484</v>
      </c>
      <c r="F171" s="47">
        <v>167003.69436153845</v>
      </c>
      <c r="G171" s="18">
        <f t="array" ref="G171">INDEX('Лист2'!$C$2:$C$505,MATCH(B171&amp;A171,'Лист2'!$B$2:$B$505&amp;'Лист2'!$A$2:$A$505,0))
</f>
        <v>36</v>
      </c>
      <c r="H171" s="18">
        <f t="array" ref="H171">INDEX('Лист2'!$D$2:$D$505,MATCH(B171&amp;A171,'Лист2'!$B$2:$B$505&amp;'Лист2'!$A$2:$A$505,0))
</f>
        <v>4770</v>
      </c>
      <c r="I171" s="18">
        <f t="array" ref="I171">INDEX('Лист2'!$E$2:$E$505,MATCH(B171&amp;A171,'Лист2'!$B$2:$B$505&amp;'Лист2'!$A$2:$A$505,0))
</f>
        <v>4424</v>
      </c>
      <c r="J171" s="18">
        <f t="shared" si="1"/>
        <v>22</v>
      </c>
      <c r="K171" s="18">
        <f t="shared" si="2"/>
        <v>162916.375</v>
      </c>
      <c r="L171" s="23">
        <f t="shared" si="3"/>
        <v>0.04403442428</v>
      </c>
      <c r="M171" s="18">
        <f t="shared" si="4"/>
        <v>0.007918388788</v>
      </c>
      <c r="N171" s="18">
        <f t="shared" si="5"/>
        <v>0.005467429483</v>
      </c>
      <c r="O171" s="22">
        <f t="shared" si="6"/>
        <v>1191900.322</v>
      </c>
    </row>
    <row r="172" ht="14.25" customHeight="1">
      <c r="A172" s="40">
        <v>43952.0</v>
      </c>
      <c r="B172" s="41" t="s">
        <v>31</v>
      </c>
      <c r="C172" s="41">
        <v>82228.5</v>
      </c>
      <c r="D172" s="42">
        <v>7032225.0</v>
      </c>
      <c r="E172" s="41">
        <v>5546127.192</v>
      </c>
      <c r="F172" s="43">
        <v>196859.98644615384</v>
      </c>
      <c r="G172" s="18">
        <f t="array" ref="G172">INDEX('Лист2'!$C$2:$C$505,MATCH(B172&amp;A172,'Лист2'!$B$2:$B$505&amp;'Лист2'!$A$2:$A$505,0))
</f>
        <v>36</v>
      </c>
      <c r="H172" s="18">
        <f t="array" ref="H172">INDEX('Лист2'!$D$2:$D$505,MATCH(B172&amp;A172,'Лист2'!$B$2:$B$505&amp;'Лист2'!$A$2:$A$505,0))
</f>
        <v>5457</v>
      </c>
      <c r="I172" s="18">
        <f t="array" ref="I172">INDEX('Лист2'!$E$2:$E$505,MATCH(B172&amp;A172,'Лист2'!$B$2:$B$505&amp;'Лист2'!$A$2:$A$505,0))
</f>
        <v>4916</v>
      </c>
      <c r="J172" s="18">
        <f t="shared" si="1"/>
        <v>18</v>
      </c>
      <c r="K172" s="18">
        <f t="shared" si="2"/>
        <v>195339.5833</v>
      </c>
      <c r="L172" s="23">
        <f t="shared" si="3"/>
        <v>0.0441371429</v>
      </c>
      <c r="M172" s="18">
        <f t="shared" si="4"/>
        <v>0.00865955217</v>
      </c>
      <c r="N172" s="18">
        <f t="shared" si="5"/>
        <v>0.005913931516</v>
      </c>
      <c r="O172" s="22">
        <f t="shared" si="6"/>
        <v>1289237.822</v>
      </c>
    </row>
    <row r="173" ht="14.25" customHeight="1">
      <c r="A173" s="44">
        <v>43963.0</v>
      </c>
      <c r="B173" s="45" t="s">
        <v>31</v>
      </c>
      <c r="C173" s="45">
        <v>64390.5</v>
      </c>
      <c r="D173" s="46">
        <v>5523145.5</v>
      </c>
      <c r="E173" s="45">
        <v>4230689.2069999995</v>
      </c>
      <c r="F173" s="47">
        <v>183154.05167692306</v>
      </c>
      <c r="G173" s="18">
        <f t="array" ref="G173">INDEX('Лист2'!$C$2:$C$505,MATCH(B173&amp;A173,'Лист2'!$B$2:$B$505&amp;'Лист2'!$A$2:$A$505,0))
</f>
        <v>36</v>
      </c>
      <c r="H173" s="18">
        <f t="array" ref="H173">INDEX('Лист2'!$D$2:$D$505,MATCH(B173&amp;A173,'Лист2'!$B$2:$B$505&amp;'Лист2'!$A$2:$A$505,0))
</f>
        <v>4418</v>
      </c>
      <c r="I173" s="18">
        <f t="array" ref="I173">INDEX('Лист2'!$E$2:$E$505,MATCH(B173&amp;A173,'Лист2'!$B$2:$B$505&amp;'Лист2'!$A$2:$A$505,0))
</f>
        <v>4088</v>
      </c>
      <c r="J173" s="18">
        <f t="shared" si="1"/>
        <v>20</v>
      </c>
      <c r="K173" s="18">
        <f t="shared" si="2"/>
        <v>153420.7083</v>
      </c>
      <c r="L173" s="23">
        <f t="shared" si="3"/>
        <v>0.04360001257</v>
      </c>
      <c r="M173" s="18">
        <f t="shared" si="4"/>
        <v>0.007531195212</v>
      </c>
      <c r="N173" s="18">
        <f t="shared" si="5"/>
        <v>0.005088539427</v>
      </c>
      <c r="O173" s="22">
        <f t="shared" si="6"/>
        <v>1109302.241</v>
      </c>
    </row>
    <row r="174" ht="14.25" customHeight="1">
      <c r="A174" s="40">
        <v>43972.0</v>
      </c>
      <c r="B174" s="41" t="s">
        <v>31</v>
      </c>
      <c r="C174" s="41">
        <v>73126.5</v>
      </c>
      <c r="D174" s="42">
        <v>5864085.0</v>
      </c>
      <c r="E174" s="41">
        <v>4847142.986</v>
      </c>
      <c r="F174" s="43">
        <v>142998.2095</v>
      </c>
      <c r="G174" s="18">
        <f t="array" ref="G174">INDEX('Лист2'!$C$2:$C$505,MATCH(B174&amp;A174,'Лист2'!$B$2:$B$505&amp;'Лист2'!$A$2:$A$505,0))
</f>
        <v>36</v>
      </c>
      <c r="H174" s="18">
        <f t="array" ref="H174">INDEX('Лист2'!$D$2:$D$505,MATCH(B174&amp;A174,'Лист2'!$B$2:$B$505&amp;'Лист2'!$A$2:$A$505,0))
</f>
        <v>4816</v>
      </c>
      <c r="I174" s="18">
        <f t="array" ref="I174">INDEX('Лист2'!$E$2:$E$505,MATCH(B174&amp;A174,'Лист2'!$B$2:$B$505&amp;'Лист2'!$A$2:$A$505,0))
</f>
        <v>4452</v>
      </c>
      <c r="J174" s="18">
        <f t="shared" si="1"/>
        <v>21</v>
      </c>
      <c r="K174" s="18">
        <f t="shared" si="2"/>
        <v>162891.25</v>
      </c>
      <c r="L174" s="23">
        <f t="shared" si="3"/>
        <v>0.04405422418</v>
      </c>
      <c r="M174" s="18">
        <f t="shared" si="4"/>
        <v>0.00592576234</v>
      </c>
      <c r="N174" s="18">
        <f t="shared" si="5"/>
        <v>0.004008914199</v>
      </c>
      <c r="O174" s="22">
        <f t="shared" si="6"/>
        <v>873943.8045</v>
      </c>
    </row>
    <row r="175" ht="14.25" customHeight="1">
      <c r="A175" s="44">
        <v>43971.0</v>
      </c>
      <c r="B175" s="45" t="s">
        <v>31</v>
      </c>
      <c r="C175" s="45">
        <v>99631.5</v>
      </c>
      <c r="D175" s="46">
        <v>7121946.0</v>
      </c>
      <c r="E175" s="45">
        <v>6279205.85</v>
      </c>
      <c r="F175" s="47">
        <v>279127.2760230769</v>
      </c>
      <c r="G175" s="18">
        <f t="array" ref="G175">INDEX('Лист2'!$C$2:$C$505,MATCH(B175&amp;A175,'Лист2'!$B$2:$B$505&amp;'Лист2'!$A$2:$A$505,0))
</f>
        <v>36</v>
      </c>
      <c r="H175" s="18">
        <f t="array" ref="H175">INDEX('Лист2'!$D$2:$D$505,MATCH(B175&amp;A175,'Лист2'!$B$2:$B$505&amp;'Лист2'!$A$2:$A$505,0))
</f>
        <v>5914</v>
      </c>
      <c r="I175" s="18">
        <f t="array" ref="I175">INDEX('Лист2'!$E$2:$E$505,MATCH(B175&amp;A175,'Лист2'!$B$2:$B$505&amp;'Лист2'!$A$2:$A$505,0))
</f>
        <v>5384</v>
      </c>
      <c r="J175" s="18">
        <f t="shared" si="1"/>
        <v>21</v>
      </c>
      <c r="K175" s="18">
        <f t="shared" si="2"/>
        <v>197831.8333</v>
      </c>
      <c r="L175" s="23">
        <f t="shared" si="3"/>
        <v>0.04405422418</v>
      </c>
      <c r="M175" s="18">
        <f t="shared" si="4"/>
        <v>0.004910681017</v>
      </c>
      <c r="N175" s="18">
        <f t="shared" si="5"/>
        <v>0.00258537865</v>
      </c>
      <c r="O175" s="22">
        <f t="shared" si="6"/>
        <v>563612.874</v>
      </c>
    </row>
    <row r="176" ht="14.25" customHeight="1">
      <c r="A176" s="40">
        <v>43956.0</v>
      </c>
      <c r="B176" s="41" t="s">
        <v>31</v>
      </c>
      <c r="C176" s="41">
        <v>66396.0</v>
      </c>
      <c r="D176" s="42">
        <v>5770539.0</v>
      </c>
      <c r="E176" s="41">
        <v>4433831.250999999</v>
      </c>
      <c r="F176" s="43">
        <v>232587.42287692308</v>
      </c>
      <c r="G176" s="18">
        <f t="array" ref="G176">INDEX('Лист2'!$C$2:$C$505,MATCH(B176&amp;A176,'Лист2'!$B$2:$B$505&amp;'Лист2'!$A$2:$A$505,0))
</f>
        <v>36</v>
      </c>
      <c r="H176" s="18">
        <f t="array" ref="H176">INDEX('Лист2'!$D$2:$D$505,MATCH(B176&amp;A176,'Лист2'!$B$2:$B$505&amp;'Лист2'!$A$2:$A$505,0))
</f>
        <v>4575</v>
      </c>
      <c r="I176" s="18">
        <f t="array" ref="I176">INDEX('Лист2'!$E$2:$E$505,MATCH(B176&amp;A176,'Лист2'!$B$2:$B$505&amp;'Лист2'!$A$2:$A$505,0))
</f>
        <v>4206</v>
      </c>
      <c r="J176" s="18">
        <f t="shared" si="1"/>
        <v>19</v>
      </c>
      <c r="K176" s="18">
        <f t="shared" si="2"/>
        <v>160292.75</v>
      </c>
      <c r="L176" s="23">
        <f t="shared" si="3"/>
        <v>0.04401512068</v>
      </c>
      <c r="M176" s="18">
        <f t="shared" si="4"/>
        <v>0.00778905024</v>
      </c>
      <c r="N176" s="18">
        <f t="shared" si="5"/>
        <v>0.005064769188</v>
      </c>
      <c r="O176" s="22">
        <f t="shared" si="6"/>
        <v>1104120.326</v>
      </c>
    </row>
    <row r="177" ht="14.25" customHeight="1">
      <c r="A177" s="44">
        <v>43949.0</v>
      </c>
      <c r="B177" s="45" t="s">
        <v>31</v>
      </c>
      <c r="C177" s="45">
        <v>73147.5</v>
      </c>
      <c r="D177" s="46">
        <v>6288246.0</v>
      </c>
      <c r="E177" s="45">
        <v>4798265.113</v>
      </c>
      <c r="F177" s="47">
        <v>123081.63515384615</v>
      </c>
      <c r="G177" s="18">
        <f t="array" ref="G177">INDEX('Лист2'!$C$2:$C$505,MATCH(B177&amp;A177,'Лист2'!$B$2:$B$505&amp;'Лист2'!$A$2:$A$505,0))
</f>
        <v>36</v>
      </c>
      <c r="H177" s="18">
        <f t="array" ref="H177">INDEX('Лист2'!$D$2:$D$505,MATCH(B177&amp;A177,'Лист2'!$B$2:$B$505&amp;'Лист2'!$A$2:$A$505,0))
</f>
        <v>4923</v>
      </c>
      <c r="I177" s="18">
        <f t="array" ref="I177">INDEX('Лист2'!$E$2:$E$505,MATCH(B177&amp;A177,'Лист2'!$B$2:$B$505&amp;'Лист2'!$A$2:$A$505,0))
</f>
        <v>4560</v>
      </c>
      <c r="J177" s="18">
        <f t="shared" si="1"/>
        <v>18</v>
      </c>
      <c r="K177" s="18">
        <f t="shared" si="2"/>
        <v>174673.5</v>
      </c>
      <c r="L177" s="23">
        <f t="shared" si="3"/>
        <v>0.0441371429</v>
      </c>
      <c r="M177" s="18">
        <f t="shared" si="4"/>
        <v>0.008682179028</v>
      </c>
      <c r="N177" s="18">
        <f t="shared" si="5"/>
        <v>0.006270176402</v>
      </c>
      <c r="O177" s="22">
        <f t="shared" si="6"/>
        <v>1366899.252</v>
      </c>
    </row>
    <row r="178" ht="14.25" customHeight="1">
      <c r="A178" s="40">
        <v>43964.0</v>
      </c>
      <c r="B178" s="41" t="s">
        <v>31</v>
      </c>
      <c r="C178" s="41">
        <v>73062.0</v>
      </c>
      <c r="D178" s="42">
        <v>6333828.0</v>
      </c>
      <c r="E178" s="41">
        <v>4890619.262</v>
      </c>
      <c r="F178" s="43">
        <v>181964.6876923077</v>
      </c>
      <c r="G178" s="18">
        <f t="array" ref="G178">INDEX('Лист2'!$C$2:$C$505,MATCH(B178&amp;A178,'Лист2'!$B$2:$B$505&amp;'Лист2'!$A$2:$A$505,0))
</f>
        <v>36</v>
      </c>
      <c r="H178" s="18">
        <f t="array" ref="H178">INDEX('Лист2'!$D$2:$D$505,MATCH(B178&amp;A178,'Лист2'!$B$2:$B$505&amp;'Лист2'!$A$2:$A$505,0))
</f>
        <v>4967</v>
      </c>
      <c r="I178" s="18">
        <f t="array" ref="I178">INDEX('Лист2'!$E$2:$E$505,MATCH(B178&amp;A178,'Лист2'!$B$2:$B$505&amp;'Лист2'!$A$2:$A$505,0))
</f>
        <v>4583</v>
      </c>
      <c r="J178" s="18">
        <f t="shared" si="1"/>
        <v>20</v>
      </c>
      <c r="K178" s="18">
        <f t="shared" si="2"/>
        <v>175939.6667</v>
      </c>
      <c r="L178" s="23">
        <f t="shared" si="3"/>
        <v>0.04360001257</v>
      </c>
      <c r="M178" s="18">
        <f t="shared" si="4"/>
        <v>0.00840963582</v>
      </c>
      <c r="N178" s="18">
        <f t="shared" si="5"/>
        <v>0.005785519796</v>
      </c>
      <c r="O178" s="22">
        <f t="shared" si="6"/>
        <v>1261244.05</v>
      </c>
    </row>
    <row r="179" ht="14.25" customHeight="1">
      <c r="A179" s="44">
        <v>43982.0</v>
      </c>
      <c r="B179" s="45" t="s">
        <v>30</v>
      </c>
      <c r="C179" s="45">
        <v>379663.5</v>
      </c>
      <c r="D179" s="46">
        <v>3.9380178E7</v>
      </c>
      <c r="E179" s="45">
        <v>2.9726473223999996E7</v>
      </c>
      <c r="F179" s="47">
        <v>305744.9884307692</v>
      </c>
      <c r="G179" s="18">
        <f t="array" ref="G179">INDEX('Лист2'!$C$2:$C$505,MATCH(B179&amp;A179,'Лист2'!$B$2:$B$505&amp;'Лист2'!$A$2:$A$505,0))
</f>
        <v>124</v>
      </c>
      <c r="H179" s="18">
        <f t="array" ref="H179">INDEX('Лист2'!$D$2:$D$505,MATCH(B179&amp;A179,'Лист2'!$B$2:$B$505&amp;'Лист2'!$A$2:$A$505,0))
</f>
        <v>21392</v>
      </c>
      <c r="I179" s="18">
        <f t="array" ref="I179">INDEX('Лист2'!$E$2:$E$505,MATCH(B179&amp;A179,'Лист2'!$B$2:$B$505&amp;'Лист2'!$A$2:$A$505,0))
</f>
        <v>19869</v>
      </c>
      <c r="J179" s="18">
        <f t="shared" si="1"/>
        <v>22</v>
      </c>
      <c r="K179" s="18">
        <f t="shared" si="2"/>
        <v>317582.0806</v>
      </c>
      <c r="L179" s="23">
        <f t="shared" si="3"/>
        <v>0.2767527859</v>
      </c>
      <c r="M179" s="18">
        <f t="shared" si="4"/>
        <v>0.00956093335</v>
      </c>
      <c r="N179" s="18">
        <f t="shared" si="5"/>
        <v>0.006770332419</v>
      </c>
      <c r="O179" s="22">
        <f t="shared" si="6"/>
        <v>9347959.788</v>
      </c>
    </row>
    <row r="180" ht="14.25" customHeight="1">
      <c r="A180" s="40">
        <v>43954.0</v>
      </c>
      <c r="B180" s="41" t="s">
        <v>31</v>
      </c>
      <c r="C180" s="41">
        <v>70581.0</v>
      </c>
      <c r="D180" s="42">
        <v>6221320.5</v>
      </c>
      <c r="E180" s="41">
        <v>4762185.061</v>
      </c>
      <c r="F180" s="43">
        <v>172821.83076923076</v>
      </c>
      <c r="G180" s="18">
        <f t="array" ref="G180">INDEX('Лист2'!$C$2:$C$505,MATCH(B180&amp;A180,'Лист2'!$B$2:$B$505&amp;'Лист2'!$A$2:$A$505,0))
</f>
        <v>36</v>
      </c>
      <c r="H180" s="18">
        <f t="array" ref="H180">INDEX('Лист2'!$D$2:$D$505,MATCH(B180&amp;A180,'Лист2'!$B$2:$B$505&amp;'Лист2'!$A$2:$A$505,0))
</f>
        <v>4751</v>
      </c>
      <c r="I180" s="18">
        <f t="array" ref="I180">INDEX('Лист2'!$E$2:$E$505,MATCH(B180&amp;A180,'Лист2'!$B$2:$B$505&amp;'Лист2'!$A$2:$A$505,0))
</f>
        <v>4370</v>
      </c>
      <c r="J180" s="18">
        <f t="shared" si="1"/>
        <v>18</v>
      </c>
      <c r="K180" s="18">
        <f t="shared" si="2"/>
        <v>172814.4583</v>
      </c>
      <c r="L180" s="23">
        <f t="shared" si="3"/>
        <v>0.0441371429</v>
      </c>
      <c r="M180" s="18">
        <f t="shared" si="4"/>
        <v>0.008502441353</v>
      </c>
      <c r="N180" s="18">
        <f t="shared" si="5"/>
        <v>0.005900517701</v>
      </c>
      <c r="O180" s="22">
        <f t="shared" si="6"/>
        <v>1286313.608</v>
      </c>
    </row>
    <row r="181" ht="14.25" customHeight="1">
      <c r="A181" s="44">
        <v>43981.0</v>
      </c>
      <c r="B181" s="45" t="s">
        <v>30</v>
      </c>
      <c r="C181" s="45">
        <v>453123.0</v>
      </c>
      <c r="D181" s="46">
        <v>4.6370904E7</v>
      </c>
      <c r="E181" s="45">
        <v>3.5190775285000004E7</v>
      </c>
      <c r="F181" s="47">
        <v>552625.8</v>
      </c>
      <c r="G181" s="18">
        <f t="array" ref="G181">INDEX('Лист2'!$C$2:$C$505,MATCH(B181&amp;A181,'Лист2'!$B$2:$B$505&amp;'Лист2'!$A$2:$A$505,0))
</f>
        <v>124</v>
      </c>
      <c r="H181" s="18">
        <f t="array" ref="H181">INDEX('Лист2'!$D$2:$D$505,MATCH(B181&amp;A181,'Лист2'!$B$2:$B$505&amp;'Лист2'!$A$2:$A$505,0))
</f>
        <v>24325</v>
      </c>
      <c r="I181" s="18">
        <f t="array" ref="I181">INDEX('Лист2'!$E$2:$E$505,MATCH(B181&amp;A181,'Лист2'!$B$2:$B$505&amp;'Лист2'!$A$2:$A$505,0))
</f>
        <v>22469</v>
      </c>
      <c r="J181" s="18">
        <f t="shared" si="1"/>
        <v>22</v>
      </c>
      <c r="K181" s="18">
        <f t="shared" si="2"/>
        <v>373958.9032</v>
      </c>
      <c r="L181" s="23">
        <f t="shared" si="3"/>
        <v>0.2767527859</v>
      </c>
      <c r="M181" s="18">
        <f t="shared" si="4"/>
        <v>0.01107268846</v>
      </c>
      <c r="N181" s="18">
        <f t="shared" si="5"/>
        <v>0.007697051459</v>
      </c>
      <c r="O181" s="22">
        <f t="shared" si="6"/>
        <v>10627502.92</v>
      </c>
    </row>
    <row r="182" ht="14.25" customHeight="1">
      <c r="A182" s="40">
        <v>43957.0</v>
      </c>
      <c r="B182" s="41" t="s">
        <v>31</v>
      </c>
      <c r="C182" s="41">
        <v>63012.0</v>
      </c>
      <c r="D182" s="42">
        <v>5454121.5</v>
      </c>
      <c r="E182" s="41">
        <v>4155234.554</v>
      </c>
      <c r="F182" s="43">
        <v>234787.5564923077</v>
      </c>
      <c r="G182" s="18">
        <f t="array" ref="G182">INDEX('Лист2'!$C$2:$C$505,MATCH(B182&amp;A182,'Лист2'!$B$2:$B$505&amp;'Лист2'!$A$2:$A$505,0))
</f>
        <v>36</v>
      </c>
      <c r="H182" s="18">
        <f t="array" ref="H182">INDEX('Лист2'!$D$2:$D$505,MATCH(B182&amp;A182,'Лист2'!$B$2:$B$505&amp;'Лист2'!$A$2:$A$505,0))
</f>
        <v>4384</v>
      </c>
      <c r="I182" s="18">
        <f t="array" ref="I182">INDEX('Лист2'!$E$2:$E$505,MATCH(B182&amp;A182,'Лист2'!$B$2:$B$505&amp;'Лист2'!$A$2:$A$505,0))
</f>
        <v>4025</v>
      </c>
      <c r="J182" s="18">
        <f t="shared" si="1"/>
        <v>19</v>
      </c>
      <c r="K182" s="18">
        <f t="shared" si="2"/>
        <v>151503.375</v>
      </c>
      <c r="L182" s="23">
        <f t="shared" si="3"/>
        <v>0.04401512068</v>
      </c>
      <c r="M182" s="18">
        <f t="shared" si="4"/>
        <v>0.007568666888</v>
      </c>
      <c r="N182" s="18">
        <f t="shared" si="5"/>
        <v>0.004881187016</v>
      </c>
      <c r="O182" s="22">
        <f t="shared" si="6"/>
        <v>1064099.39</v>
      </c>
    </row>
    <row r="183" ht="14.25" customHeight="1">
      <c r="A183" s="44">
        <v>43974.0</v>
      </c>
      <c r="B183" s="45" t="s">
        <v>31</v>
      </c>
      <c r="C183" s="45">
        <v>89556.0</v>
      </c>
      <c r="D183" s="46">
        <v>7173117.0</v>
      </c>
      <c r="E183" s="45">
        <v>6068194.523</v>
      </c>
      <c r="F183" s="47">
        <v>139983.69019999998</v>
      </c>
      <c r="G183" s="18">
        <f t="array" ref="G183">INDEX('Лист2'!$C$2:$C$505,MATCH(B183&amp;A183,'Лист2'!$B$2:$B$505&amp;'Лист2'!$A$2:$A$505,0))
</f>
        <v>36</v>
      </c>
      <c r="H183" s="18">
        <f t="array" ref="H183">INDEX('Лист2'!$D$2:$D$505,MATCH(B183&amp;A183,'Лист2'!$B$2:$B$505&amp;'Лист2'!$A$2:$A$505,0))
</f>
        <v>5651</v>
      </c>
      <c r="I183" s="18">
        <f t="array" ref="I183">INDEX('Лист2'!$E$2:$E$505,MATCH(B183&amp;A183,'Лист2'!$B$2:$B$505&amp;'Лист2'!$A$2:$A$505,0))
</f>
        <v>5212</v>
      </c>
      <c r="J183" s="18">
        <f t="shared" si="1"/>
        <v>21</v>
      </c>
      <c r="K183" s="18">
        <f t="shared" si="2"/>
        <v>199253.25</v>
      </c>
      <c r="L183" s="23">
        <f t="shared" si="3"/>
        <v>0.04405422418</v>
      </c>
      <c r="M183" s="18">
        <f t="shared" si="4"/>
        <v>0.006438428064</v>
      </c>
      <c r="N183" s="18">
        <f t="shared" si="5"/>
        <v>0.004426322131</v>
      </c>
      <c r="O183" s="22">
        <f t="shared" si="6"/>
        <v>964938.7868</v>
      </c>
    </row>
    <row r="184" ht="14.25" customHeight="1">
      <c r="A184" s="40">
        <v>43979.0</v>
      </c>
      <c r="B184" s="41" t="s">
        <v>30</v>
      </c>
      <c r="C184" s="41">
        <v>364638.0</v>
      </c>
      <c r="D184" s="42">
        <v>3.79476885E7</v>
      </c>
      <c r="E184" s="41">
        <v>2.7829971363E7</v>
      </c>
      <c r="F184" s="43">
        <v>628647.3307692307</v>
      </c>
      <c r="G184" s="18">
        <f t="array" ref="G184">INDEX('Лист2'!$C$2:$C$505,MATCH(B184&amp;A184,'Лист2'!$B$2:$B$505&amp;'Лист2'!$A$2:$A$505,0))
</f>
        <v>124</v>
      </c>
      <c r="H184" s="18">
        <f t="array" ref="H184">INDEX('Лист2'!$D$2:$D$505,MATCH(B184&amp;A184,'Лист2'!$B$2:$B$505&amp;'Лист2'!$A$2:$A$505,0))
</f>
        <v>20868</v>
      </c>
      <c r="I184" s="18">
        <f t="array" ref="I184">INDEX('Лист2'!$E$2:$E$505,MATCH(B184&amp;A184,'Лист2'!$B$2:$B$505&amp;'Лист2'!$A$2:$A$505,0))
</f>
        <v>19342</v>
      </c>
      <c r="J184" s="18">
        <f t="shared" si="1"/>
        <v>22</v>
      </c>
      <c r="K184" s="18">
        <f t="shared" si="2"/>
        <v>306029.746</v>
      </c>
      <c r="L184" s="23">
        <f t="shared" si="3"/>
        <v>0.2767527859</v>
      </c>
      <c r="M184" s="18">
        <f t="shared" si="4"/>
        <v>0.01002048658</v>
      </c>
      <c r="N184" s="18">
        <f t="shared" si="5"/>
        <v>0.006872532446</v>
      </c>
      <c r="O184" s="22">
        <f t="shared" si="6"/>
        <v>9489069.806</v>
      </c>
    </row>
    <row r="185" ht="14.25" customHeight="1">
      <c r="A185" s="44">
        <v>43976.0</v>
      </c>
      <c r="B185" s="45" t="s">
        <v>31</v>
      </c>
      <c r="C185" s="45">
        <v>66316.5</v>
      </c>
      <c r="D185" s="46">
        <v>5704650.0</v>
      </c>
      <c r="E185" s="45">
        <v>4375924.236</v>
      </c>
      <c r="F185" s="47">
        <v>135246.95929230767</v>
      </c>
      <c r="G185" s="18">
        <f t="array" ref="G185">INDEX('Лист2'!$C$2:$C$505,MATCH(B185&amp;A185,'Лист2'!$B$2:$B$505&amp;'Лист2'!$A$2:$A$505,0))
</f>
        <v>36</v>
      </c>
      <c r="H185" s="18">
        <f t="array" ref="H185">INDEX('Лист2'!$D$2:$D$505,MATCH(B185&amp;A185,'Лист2'!$B$2:$B$505&amp;'Лист2'!$A$2:$A$505,0))
</f>
        <v>4641</v>
      </c>
      <c r="I185" s="18">
        <f t="array" ref="I185">INDEX('Лист2'!$E$2:$E$505,MATCH(B185&amp;A185,'Лист2'!$B$2:$B$505&amp;'Лист2'!$A$2:$A$505,0))
</f>
        <v>4274</v>
      </c>
      <c r="J185" s="18">
        <f t="shared" si="1"/>
        <v>22</v>
      </c>
      <c r="K185" s="18">
        <f t="shared" si="2"/>
        <v>158462.5</v>
      </c>
      <c r="L185" s="23">
        <f t="shared" si="3"/>
        <v>0.04403442428</v>
      </c>
      <c r="M185" s="18">
        <f t="shared" si="4"/>
        <v>0.00774253889</v>
      </c>
      <c r="N185" s="18">
        <f t="shared" si="5"/>
        <v>0.005474670227</v>
      </c>
      <c r="O185" s="22">
        <f t="shared" si="6"/>
        <v>1193478.805</v>
      </c>
    </row>
    <row r="186" ht="14.25" customHeight="1">
      <c r="A186" s="40">
        <v>43951.0</v>
      </c>
      <c r="B186" s="41" t="s">
        <v>31</v>
      </c>
      <c r="C186" s="41">
        <v>78235.5</v>
      </c>
      <c r="D186" s="42">
        <v>6819594.0</v>
      </c>
      <c r="E186" s="41">
        <v>5260171.534999999</v>
      </c>
      <c r="F186" s="43">
        <v>70931.81667692307</v>
      </c>
      <c r="G186" s="18">
        <f t="array" ref="G186">INDEX('Лист2'!$C$2:$C$505,MATCH(B186&amp;A186,'Лист2'!$B$2:$B$505&amp;'Лист2'!$A$2:$A$505,0))
</f>
        <v>36</v>
      </c>
      <c r="H186" s="18">
        <f t="array" ref="H186">INDEX('Лист2'!$D$2:$D$505,MATCH(B186&amp;A186,'Лист2'!$B$2:$B$505&amp;'Лист2'!$A$2:$A$505,0))
</f>
        <v>5143</v>
      </c>
      <c r="I186" s="18">
        <f t="array" ref="I186">INDEX('Лист2'!$E$2:$E$505,MATCH(B186&amp;A186,'Лист2'!$B$2:$B$505&amp;'Лист2'!$A$2:$A$505,0))
</f>
        <v>4715</v>
      </c>
      <c r="J186" s="18">
        <f t="shared" si="1"/>
        <v>18</v>
      </c>
      <c r="K186" s="18">
        <f t="shared" si="2"/>
        <v>189433.1667</v>
      </c>
      <c r="L186" s="23">
        <f t="shared" si="3"/>
        <v>0.0441371429</v>
      </c>
      <c r="M186" s="18">
        <f t="shared" si="4"/>
        <v>0.009086817918</v>
      </c>
      <c r="N186" s="18">
        <f t="shared" si="5"/>
        <v>0.006827934776</v>
      </c>
      <c r="O186" s="22">
        <f t="shared" si="6"/>
        <v>1488490.648</v>
      </c>
    </row>
    <row r="187" ht="14.25" customHeight="1">
      <c r="A187" s="44">
        <v>43961.0</v>
      </c>
      <c r="B187" s="45" t="s">
        <v>31</v>
      </c>
      <c r="C187" s="45">
        <v>88311.0</v>
      </c>
      <c r="D187" s="46">
        <v>7726069.5</v>
      </c>
      <c r="E187" s="45">
        <v>5922893.721</v>
      </c>
      <c r="F187" s="47">
        <v>161614.12454615385</v>
      </c>
      <c r="G187" s="18">
        <f t="array" ref="G187">INDEX('Лист2'!$C$2:$C$505,MATCH(B187&amp;A187,'Лист2'!$B$2:$B$505&amp;'Лист2'!$A$2:$A$505,0))
</f>
        <v>36</v>
      </c>
      <c r="H187" s="18">
        <f t="array" ref="H187">INDEX('Лист2'!$D$2:$D$505,MATCH(B187&amp;A187,'Лист2'!$B$2:$B$505&amp;'Лист2'!$A$2:$A$505,0))
</f>
        <v>5746</v>
      </c>
      <c r="I187" s="18">
        <f t="array" ref="I187">INDEX('Лист2'!$E$2:$E$505,MATCH(B187&amp;A187,'Лист2'!$B$2:$B$505&amp;'Лист2'!$A$2:$A$505,0))
</f>
        <v>5277</v>
      </c>
      <c r="J187" s="18">
        <f t="shared" si="1"/>
        <v>19</v>
      </c>
      <c r="K187" s="18">
        <f t="shared" si="2"/>
        <v>214613.0417</v>
      </c>
      <c r="L187" s="23">
        <f t="shared" si="3"/>
        <v>0.04401512068</v>
      </c>
      <c r="M187" s="18">
        <f t="shared" si="4"/>
        <v>0.01050717836</v>
      </c>
      <c r="N187" s="18">
        <f t="shared" si="5"/>
        <v>0.007530094946</v>
      </c>
      <c r="O187" s="22">
        <f t="shared" si="6"/>
        <v>1641561.654</v>
      </c>
    </row>
    <row r="188" ht="14.25" customHeight="1">
      <c r="A188" s="40">
        <v>43959.0</v>
      </c>
      <c r="B188" s="41" t="s">
        <v>31</v>
      </c>
      <c r="C188" s="41">
        <v>61804.5</v>
      </c>
      <c r="D188" s="42">
        <v>5365708.5</v>
      </c>
      <c r="E188" s="41">
        <v>4091691.3249999997</v>
      </c>
      <c r="F188" s="43">
        <v>232169.67161538458</v>
      </c>
      <c r="G188" s="18">
        <f t="array" ref="G188">INDEX('Лист2'!$C$2:$C$505,MATCH(B188&amp;A188,'Лист2'!$B$2:$B$505&amp;'Лист2'!$A$2:$A$505,0))
</f>
        <v>36</v>
      </c>
      <c r="H188" s="18">
        <f t="array" ref="H188">INDEX('Лист2'!$D$2:$D$505,MATCH(B188&amp;A188,'Лист2'!$B$2:$B$505&amp;'Лист2'!$A$2:$A$505,0))
</f>
        <v>4199</v>
      </c>
      <c r="I188" s="18">
        <f t="array" ref="I188">INDEX('Лист2'!$E$2:$E$505,MATCH(B188&amp;A188,'Лист2'!$B$2:$B$505&amp;'Лист2'!$A$2:$A$505,0))
</f>
        <v>3867</v>
      </c>
      <c r="J188" s="18">
        <f t="shared" si="1"/>
        <v>19</v>
      </c>
      <c r="K188" s="18">
        <f t="shared" si="2"/>
        <v>149047.4583</v>
      </c>
      <c r="L188" s="23">
        <f t="shared" si="3"/>
        <v>0.04401512068</v>
      </c>
      <c r="M188" s="18">
        <f t="shared" si="4"/>
        <v>0.007423749724</v>
      </c>
      <c r="N188" s="18">
        <f t="shared" si="5"/>
        <v>0.004779114204</v>
      </c>
      <c r="O188" s="22">
        <f t="shared" si="6"/>
        <v>1041847.503</v>
      </c>
    </row>
    <row r="189" ht="14.25" customHeight="1">
      <c r="A189" s="44">
        <v>43958.0</v>
      </c>
      <c r="B189" s="45" t="s">
        <v>31</v>
      </c>
      <c r="C189" s="45">
        <v>71067.0</v>
      </c>
      <c r="D189" s="46">
        <v>6175837.5</v>
      </c>
      <c r="E189" s="45">
        <v>4747959.614</v>
      </c>
      <c r="F189" s="47">
        <v>157793.27424615383</v>
      </c>
      <c r="G189" s="18">
        <f t="array" ref="G189">INDEX('Лист2'!$C$2:$C$505,MATCH(B189&amp;A189,'Лист2'!$B$2:$B$505&amp;'Лист2'!$A$2:$A$505,0))
</f>
        <v>36</v>
      </c>
      <c r="H189" s="18">
        <f t="array" ref="H189">INDEX('Лист2'!$D$2:$D$505,MATCH(B189&amp;A189,'Лист2'!$B$2:$B$505&amp;'Лист2'!$A$2:$A$505,0))
</f>
        <v>4826</v>
      </c>
      <c r="I189" s="18">
        <f t="array" ref="I189">INDEX('Лист2'!$E$2:$E$505,MATCH(B189&amp;A189,'Лист2'!$B$2:$B$505&amp;'Лист2'!$A$2:$A$505,0))
</f>
        <v>4426</v>
      </c>
      <c r="J189" s="18">
        <f t="shared" si="1"/>
        <v>19</v>
      </c>
      <c r="K189" s="18">
        <f t="shared" si="2"/>
        <v>171551.0417</v>
      </c>
      <c r="L189" s="23">
        <f t="shared" si="3"/>
        <v>0.04401512068</v>
      </c>
      <c r="M189" s="18">
        <f t="shared" si="4"/>
        <v>0.008320302324</v>
      </c>
      <c r="N189" s="18">
        <f t="shared" si="5"/>
        <v>0.005826072807</v>
      </c>
      <c r="O189" s="22">
        <f t="shared" si="6"/>
        <v>1270084.612</v>
      </c>
    </row>
    <row r="190" ht="14.25" customHeight="1">
      <c r="A190" s="40">
        <v>43975.0</v>
      </c>
      <c r="B190" s="41" t="s">
        <v>31</v>
      </c>
      <c r="C190" s="41">
        <v>74649.0</v>
      </c>
      <c r="D190" s="42">
        <v>6098236.5</v>
      </c>
      <c r="E190" s="41">
        <v>5042435.841</v>
      </c>
      <c r="F190" s="43">
        <v>156805.8346153846</v>
      </c>
      <c r="G190" s="18">
        <f t="array" ref="G190">INDEX('Лист2'!$C$2:$C$505,MATCH(B190&amp;A190,'Лист2'!$B$2:$B$505&amp;'Лист2'!$A$2:$A$505,0))
</f>
        <v>36</v>
      </c>
      <c r="H190" s="18">
        <f t="array" ref="H190">INDEX('Лист2'!$D$2:$D$505,MATCH(B190&amp;A190,'Лист2'!$B$2:$B$505&amp;'Лист2'!$A$2:$A$505,0))
</f>
        <v>4915</v>
      </c>
      <c r="I190" s="18">
        <f t="array" ref="I190">INDEX('Лист2'!$E$2:$E$505,MATCH(B190&amp;A190,'Лист2'!$B$2:$B$505&amp;'Лист2'!$A$2:$A$505,0))
</f>
        <v>4562</v>
      </c>
      <c r="J190" s="18">
        <f t="shared" si="1"/>
        <v>21</v>
      </c>
      <c r="K190" s="18">
        <f t="shared" si="2"/>
        <v>169395.4583</v>
      </c>
      <c r="L190" s="23">
        <f t="shared" si="3"/>
        <v>0.04405422418</v>
      </c>
      <c r="M190" s="18">
        <f t="shared" si="4"/>
        <v>0.006152193239</v>
      </c>
      <c r="N190" s="18">
        <f t="shared" si="5"/>
        <v>0.004123827067</v>
      </c>
      <c r="O190" s="22">
        <f t="shared" si="6"/>
        <v>898994.8244</v>
      </c>
    </row>
    <row r="191" ht="14.25" customHeight="1">
      <c r="A191" s="44">
        <v>43967.0</v>
      </c>
      <c r="B191" s="45" t="s">
        <v>32</v>
      </c>
      <c r="C191" s="45">
        <v>44560.5</v>
      </c>
      <c r="D191" s="46">
        <v>4025148.0</v>
      </c>
      <c r="E191" s="45">
        <v>3259483.304</v>
      </c>
      <c r="F191" s="47">
        <v>145385.33866923075</v>
      </c>
      <c r="G191" s="18">
        <f t="array" ref="G191">INDEX('Лист2'!$C$2:$C$505,MATCH(B191&amp;A191,'Лист2'!$B$2:$B$505&amp;'Лист2'!$A$2:$A$505,0))
</f>
        <v>21</v>
      </c>
      <c r="H191" s="18">
        <f t="array" ref="H191">INDEX('Лист2'!$D$2:$D$505,MATCH(B191&amp;A191,'Лист2'!$B$2:$B$505&amp;'Лист2'!$A$2:$A$505,0))
</f>
        <v>2427</v>
      </c>
      <c r="I191" s="18">
        <f t="array" ref="I191">INDEX('Лист2'!$E$2:$E$505,MATCH(B191&amp;A191,'Лист2'!$B$2:$B$505&amp;'Лист2'!$A$2:$A$505,0))
</f>
        <v>2213</v>
      </c>
      <c r="J191" s="18">
        <f t="shared" si="1"/>
        <v>20</v>
      </c>
      <c r="K191" s="18">
        <f t="shared" si="2"/>
        <v>191673.7143</v>
      </c>
      <c r="L191" s="23">
        <f t="shared" si="3"/>
        <v>0.02491742508</v>
      </c>
      <c r="M191" s="18">
        <f t="shared" si="4"/>
        <v>0.008092241424</v>
      </c>
      <c r="N191" s="18">
        <f t="shared" si="5"/>
        <v>0.005144010315</v>
      </c>
      <c r="O191" s="22">
        <f t="shared" si="6"/>
        <v>620279.3573</v>
      </c>
    </row>
    <row r="192" ht="14.25" customHeight="1">
      <c r="A192" s="40">
        <v>43970.0</v>
      </c>
      <c r="B192" s="41" t="s">
        <v>32</v>
      </c>
      <c r="C192" s="41">
        <v>38250.0</v>
      </c>
      <c r="D192" s="42">
        <v>3552937.5</v>
      </c>
      <c r="E192" s="41">
        <v>2795344.17</v>
      </c>
      <c r="F192" s="43">
        <v>245048.2600769231</v>
      </c>
      <c r="G192" s="18">
        <f t="array" ref="G192">INDEX('Лист2'!$C$2:$C$505,MATCH(B192&amp;A192,'Лист2'!$B$2:$B$505&amp;'Лист2'!$A$2:$A$505,0))
</f>
        <v>21</v>
      </c>
      <c r="H192" s="18">
        <f t="array" ref="H192">INDEX('Лист2'!$D$2:$D$505,MATCH(B192&amp;A192,'Лист2'!$B$2:$B$505&amp;'Лист2'!$A$2:$A$505,0))
</f>
        <v>2245</v>
      </c>
      <c r="I192" s="18">
        <f t="array" ref="I192">INDEX('Лист2'!$E$2:$E$505,MATCH(B192&amp;A192,'Лист2'!$B$2:$B$505&amp;'Лист2'!$A$2:$A$505,0))
</f>
        <v>2053</v>
      </c>
      <c r="J192" s="18">
        <f t="shared" si="1"/>
        <v>21</v>
      </c>
      <c r="K192" s="18">
        <f t="shared" si="2"/>
        <v>169187.5</v>
      </c>
      <c r="L192" s="23">
        <f t="shared" si="3"/>
        <v>0.02674381328</v>
      </c>
      <c r="M192" s="18">
        <f t="shared" si="4"/>
        <v>0.008006935881</v>
      </c>
      <c r="N192" s="18">
        <f t="shared" si="5"/>
        <v>0.004250564033</v>
      </c>
      <c r="O192" s="22">
        <f t="shared" si="6"/>
        <v>512545.0699</v>
      </c>
    </row>
    <row r="193" ht="14.25" customHeight="1">
      <c r="A193" s="44">
        <v>43968.0</v>
      </c>
      <c r="B193" s="45" t="s">
        <v>32</v>
      </c>
      <c r="C193" s="45">
        <v>34830.0</v>
      </c>
      <c r="D193" s="46">
        <v>3191155.5</v>
      </c>
      <c r="E193" s="45">
        <v>2528990.584</v>
      </c>
      <c r="F193" s="47">
        <v>292821.2230769231</v>
      </c>
      <c r="G193" s="18">
        <f t="array" ref="G193">INDEX('Лист2'!$C$2:$C$505,MATCH(B193&amp;A193,'Лист2'!$B$2:$B$505&amp;'Лист2'!$A$2:$A$505,0))
</f>
        <v>21</v>
      </c>
      <c r="H193" s="18">
        <f t="array" ref="H193">INDEX('Лист2'!$D$2:$D$505,MATCH(B193&amp;A193,'Лист2'!$B$2:$B$505&amp;'Лист2'!$A$2:$A$505,0))
</f>
        <v>2054</v>
      </c>
      <c r="I193" s="18">
        <f t="array" ref="I193">INDEX('Лист2'!$E$2:$E$505,MATCH(B193&amp;A193,'Лист2'!$B$2:$B$505&amp;'Лист2'!$A$2:$A$505,0))
</f>
        <v>1883</v>
      </c>
      <c r="J193" s="18">
        <f t="shared" si="1"/>
        <v>20</v>
      </c>
      <c r="K193" s="18">
        <f t="shared" si="2"/>
        <v>151959.7857</v>
      </c>
      <c r="L193" s="23">
        <f t="shared" si="3"/>
        <v>0.02491742508</v>
      </c>
      <c r="M193" s="18">
        <f t="shared" si="4"/>
        <v>0.006998361542</v>
      </c>
      <c r="N193" s="18">
        <f t="shared" si="5"/>
        <v>0.003062987255</v>
      </c>
      <c r="O193" s="22">
        <f t="shared" si="6"/>
        <v>369343.6929</v>
      </c>
    </row>
    <row r="194" ht="14.25" customHeight="1">
      <c r="A194" s="40">
        <v>43960.0</v>
      </c>
      <c r="B194" s="41" t="s">
        <v>32</v>
      </c>
      <c r="C194" s="41">
        <v>32239.5</v>
      </c>
      <c r="D194" s="42">
        <v>3084892.5</v>
      </c>
      <c r="E194" s="41">
        <v>2384575.363</v>
      </c>
      <c r="F194" s="43">
        <v>184346.05176923078</v>
      </c>
      <c r="G194" s="18">
        <f t="array" ref="G194">INDEX('Лист2'!$C$2:$C$505,MATCH(B194&amp;A194,'Лист2'!$B$2:$B$505&amp;'Лист2'!$A$2:$A$505,0))
</f>
        <v>21</v>
      </c>
      <c r="H194" s="18">
        <f t="array" ref="H194">INDEX('Лист2'!$D$2:$D$505,MATCH(B194&amp;A194,'Лист2'!$B$2:$B$505&amp;'Лист2'!$A$2:$A$505,0))
</f>
        <v>1891</v>
      </c>
      <c r="I194" s="18">
        <f t="array" ref="I194">INDEX('Лист2'!$E$2:$E$505,MATCH(B194&amp;A194,'Лист2'!$B$2:$B$505&amp;'Лист2'!$A$2:$A$505,0))
</f>
        <v>1709</v>
      </c>
      <c r="J194" s="18">
        <f t="shared" si="1"/>
        <v>19</v>
      </c>
      <c r="K194" s="18">
        <f t="shared" si="2"/>
        <v>146899.6429</v>
      </c>
      <c r="L194" s="23">
        <f t="shared" si="3"/>
        <v>0.02131740269</v>
      </c>
      <c r="M194" s="18">
        <f t="shared" si="4"/>
        <v>0.00740158894</v>
      </c>
      <c r="N194" s="18">
        <f t="shared" si="5"/>
        <v>0.004278976163</v>
      </c>
      <c r="O194" s="22">
        <f t="shared" si="6"/>
        <v>515971.0852</v>
      </c>
    </row>
    <row r="195" ht="14.25" customHeight="1">
      <c r="A195" s="44">
        <v>43955.0</v>
      </c>
      <c r="B195" s="45" t="s">
        <v>32</v>
      </c>
      <c r="C195" s="45">
        <v>30780.0</v>
      </c>
      <c r="D195" s="46">
        <v>2817853.5</v>
      </c>
      <c r="E195" s="45">
        <v>2169377.225</v>
      </c>
      <c r="F195" s="47">
        <v>215836.18461538458</v>
      </c>
      <c r="G195" s="18">
        <f t="array" ref="G195">INDEX('Лист2'!$C$2:$C$505,MATCH(B195&amp;A195,'Лист2'!$B$2:$B$505&amp;'Лист2'!$A$2:$A$505,0))
</f>
        <v>20</v>
      </c>
      <c r="H195" s="18">
        <f t="array" ref="H195">INDEX('Лист2'!$D$2:$D$505,MATCH(B195&amp;A195,'Лист2'!$B$2:$B$505&amp;'Лист2'!$A$2:$A$505,0))
</f>
        <v>1804</v>
      </c>
      <c r="I195" s="18">
        <f t="array" ref="I195">INDEX('Лист2'!$E$2:$E$505,MATCH(B195&amp;A195,'Лист2'!$B$2:$B$505&amp;'Лист2'!$A$2:$A$505,0))
</f>
        <v>1638</v>
      </c>
      <c r="J195" s="18">
        <f t="shared" si="1"/>
        <v>19</v>
      </c>
      <c r="K195" s="18">
        <f t="shared" si="2"/>
        <v>140892.675</v>
      </c>
      <c r="L195" s="23">
        <f t="shared" si="3"/>
        <v>0.02131740269</v>
      </c>
      <c r="M195" s="18">
        <f t="shared" si="4"/>
        <v>0.006853687524</v>
      </c>
      <c r="N195" s="18">
        <f t="shared" si="5"/>
        <v>0.003587907708</v>
      </c>
      <c r="O195" s="22">
        <f t="shared" si="6"/>
        <v>432640.0904</v>
      </c>
    </row>
    <row r="196" ht="14.25" customHeight="1">
      <c r="A196" s="40">
        <v>43950.0</v>
      </c>
      <c r="B196" s="41" t="s">
        <v>32</v>
      </c>
      <c r="C196" s="41">
        <v>29142.0</v>
      </c>
      <c r="D196" s="42">
        <v>2627595.0</v>
      </c>
      <c r="E196" s="41">
        <v>2033299.2799999998</v>
      </c>
      <c r="F196" s="43">
        <v>202681.39594615382</v>
      </c>
      <c r="G196" s="18">
        <f t="array" ref="G196">INDEX('Лист2'!$C$2:$C$505,MATCH(B196&amp;A196,'Лист2'!$B$2:$B$505&amp;'Лист2'!$A$2:$A$505,0))
</f>
        <v>19</v>
      </c>
      <c r="H196" s="18">
        <f t="array" ref="H196">INDEX('Лист2'!$D$2:$D$505,MATCH(B196&amp;A196,'Лист2'!$B$2:$B$505&amp;'Лист2'!$A$2:$A$505,0))
</f>
        <v>1676</v>
      </c>
      <c r="I196" s="18">
        <f t="array" ref="I196">INDEX('Лист2'!$E$2:$E$505,MATCH(B196&amp;A196,'Лист2'!$B$2:$B$505&amp;'Лист2'!$A$2:$A$505,0))
</f>
        <v>1516</v>
      </c>
      <c r="J196" s="18">
        <f t="shared" si="1"/>
        <v>18</v>
      </c>
      <c r="K196" s="18">
        <f t="shared" si="2"/>
        <v>138294.4737</v>
      </c>
      <c r="L196" s="23">
        <f t="shared" si="3"/>
        <v>0.02130515165</v>
      </c>
      <c r="M196" s="18">
        <f t="shared" si="4"/>
        <v>0.006281058103</v>
      </c>
      <c r="N196" s="18">
        <f t="shared" si="5"/>
        <v>0.003247678806</v>
      </c>
      <c r="O196" s="22">
        <f t="shared" si="6"/>
        <v>391614.3241</v>
      </c>
    </row>
    <row r="197" ht="14.25" customHeight="1">
      <c r="A197" s="44">
        <v>43953.0</v>
      </c>
      <c r="B197" s="45" t="s">
        <v>32</v>
      </c>
      <c r="C197" s="45">
        <v>26428.5</v>
      </c>
      <c r="D197" s="46">
        <v>2470465.5</v>
      </c>
      <c r="E197" s="45">
        <v>1911613.144</v>
      </c>
      <c r="F197" s="47">
        <v>187667.93086153845</v>
      </c>
      <c r="G197" s="18">
        <f t="array" ref="G197">INDEX('Лист2'!$C$2:$C$505,MATCH(B197&amp;A197,'Лист2'!$B$2:$B$505&amp;'Лист2'!$A$2:$A$505,0))
</f>
        <v>20</v>
      </c>
      <c r="H197" s="18">
        <f t="array" ref="H197">INDEX('Лист2'!$D$2:$D$505,MATCH(B197&amp;A197,'Лист2'!$B$2:$B$505&amp;'Лист2'!$A$2:$A$505,0))
</f>
        <v>1613</v>
      </c>
      <c r="I197" s="18">
        <f t="array" ref="I197">INDEX('Лист2'!$E$2:$E$505,MATCH(B197&amp;A197,'Лист2'!$B$2:$B$505&amp;'Лист2'!$A$2:$A$505,0))
</f>
        <v>1457</v>
      </c>
      <c r="J197" s="18">
        <f t="shared" si="1"/>
        <v>18</v>
      </c>
      <c r="K197" s="18">
        <f t="shared" si="2"/>
        <v>123523.275</v>
      </c>
      <c r="L197" s="23">
        <f t="shared" si="3"/>
        <v>0.02130515165</v>
      </c>
      <c r="M197" s="18">
        <f t="shared" si="4"/>
        <v>0.005906460372</v>
      </c>
      <c r="N197" s="18">
        <f t="shared" si="5"/>
        <v>0.003078252547</v>
      </c>
      <c r="O197" s="22">
        <f t="shared" si="6"/>
        <v>371184.4251</v>
      </c>
    </row>
    <row r="198" ht="14.25" customHeight="1">
      <c r="A198" s="40">
        <v>43977.0</v>
      </c>
      <c r="B198" s="41" t="s">
        <v>32</v>
      </c>
      <c r="C198" s="41">
        <v>40744.5</v>
      </c>
      <c r="D198" s="42">
        <v>3700311.0</v>
      </c>
      <c r="E198" s="41">
        <v>2861069.8419999997</v>
      </c>
      <c r="F198" s="43">
        <v>170303.62015384613</v>
      </c>
      <c r="G198" s="18">
        <f t="array" ref="G198">INDEX('Лист2'!$C$2:$C$505,MATCH(B198&amp;A198,'Лист2'!$B$2:$B$505&amp;'Лист2'!$A$2:$A$505,0))
</f>
        <v>21</v>
      </c>
      <c r="H198" s="18">
        <f t="array" ref="H198">INDEX('Лист2'!$D$2:$D$505,MATCH(B198&amp;A198,'Лист2'!$B$2:$B$505&amp;'Лист2'!$A$2:$A$505,0))
</f>
        <v>2418</v>
      </c>
      <c r="I198" s="18">
        <f t="array" ref="I198">INDEX('Лист2'!$E$2:$E$505,MATCH(B198&amp;A198,'Лист2'!$B$2:$B$505&amp;'Лист2'!$A$2:$A$505,0))
</f>
        <v>2215</v>
      </c>
      <c r="J198" s="18">
        <f t="shared" si="1"/>
        <v>22</v>
      </c>
      <c r="K198" s="18">
        <f t="shared" si="2"/>
        <v>176205.2857</v>
      </c>
      <c r="L198" s="23">
        <f t="shared" si="3"/>
        <v>0.0260461314</v>
      </c>
      <c r="M198" s="18">
        <f t="shared" si="4"/>
        <v>0.008869864444</v>
      </c>
      <c r="N198" s="18">
        <f t="shared" si="5"/>
        <v>0.005547535242</v>
      </c>
      <c r="O198" s="22">
        <f t="shared" si="6"/>
        <v>668937.5378</v>
      </c>
    </row>
    <row r="199" ht="14.25" customHeight="1">
      <c r="A199" s="44">
        <v>43952.0</v>
      </c>
      <c r="B199" s="45" t="s">
        <v>32</v>
      </c>
      <c r="C199" s="45">
        <v>46620.0</v>
      </c>
      <c r="D199" s="46">
        <v>4293241.5</v>
      </c>
      <c r="E199" s="45">
        <v>3389723.959</v>
      </c>
      <c r="F199" s="47">
        <v>329717.03827692306</v>
      </c>
      <c r="G199" s="18">
        <f t="array" ref="G199">INDEX('Лист2'!$C$2:$C$505,MATCH(B199&amp;A199,'Лист2'!$B$2:$B$505&amp;'Лист2'!$A$2:$A$505,0))
</f>
        <v>20</v>
      </c>
      <c r="H199" s="18">
        <f t="array" ref="H199">INDEX('Лист2'!$D$2:$D$505,MATCH(B199&amp;A199,'Лист2'!$B$2:$B$505&amp;'Лист2'!$A$2:$A$505,0))
</f>
        <v>2468</v>
      </c>
      <c r="I199" s="18">
        <f t="array" ref="I199">INDEX('Лист2'!$E$2:$E$505,MATCH(B199&amp;A199,'Лист2'!$B$2:$B$505&amp;'Лист2'!$A$2:$A$505,0))
</f>
        <v>2221</v>
      </c>
      <c r="J199" s="18">
        <f t="shared" si="1"/>
        <v>18</v>
      </c>
      <c r="K199" s="18">
        <f t="shared" si="2"/>
        <v>214662.075</v>
      </c>
      <c r="L199" s="23">
        <f t="shared" si="3"/>
        <v>0.02130515165</v>
      </c>
      <c r="M199" s="18">
        <f t="shared" si="4"/>
        <v>0.009549195765</v>
      </c>
      <c r="N199" s="18">
        <f t="shared" si="5"/>
        <v>0.004758558656</v>
      </c>
      <c r="O199" s="22">
        <f t="shared" si="6"/>
        <v>573800.5027</v>
      </c>
    </row>
    <row r="200" ht="14.25" customHeight="1">
      <c r="A200" s="40">
        <v>43963.0</v>
      </c>
      <c r="B200" s="41" t="s">
        <v>32</v>
      </c>
      <c r="C200" s="41">
        <v>32419.5</v>
      </c>
      <c r="D200" s="42">
        <v>3080614.5</v>
      </c>
      <c r="E200" s="41">
        <v>2363955.7909999997</v>
      </c>
      <c r="F200" s="43">
        <v>200042.36143846155</v>
      </c>
      <c r="G200" s="18">
        <f t="array" ref="G200">INDEX('Лист2'!$C$2:$C$505,MATCH(B200&amp;A200,'Лист2'!$B$2:$B$505&amp;'Лист2'!$A$2:$A$505,0))
</f>
        <v>21</v>
      </c>
      <c r="H200" s="18">
        <f t="array" ref="H200">INDEX('Лист2'!$D$2:$D$505,MATCH(B200&amp;A200,'Лист2'!$B$2:$B$505&amp;'Лист2'!$A$2:$A$505,0))
</f>
        <v>1926</v>
      </c>
      <c r="I200" s="18">
        <f t="array" ref="I200">INDEX('Лист2'!$E$2:$E$505,MATCH(B200&amp;A200,'Лист2'!$B$2:$B$505&amp;'Лист2'!$A$2:$A$505,0))
</f>
        <v>1745</v>
      </c>
      <c r="J200" s="18">
        <f t="shared" si="1"/>
        <v>20</v>
      </c>
      <c r="K200" s="18">
        <f t="shared" si="2"/>
        <v>146695.9286</v>
      </c>
      <c r="L200" s="23">
        <f t="shared" si="3"/>
        <v>0.02491742508</v>
      </c>
      <c r="M200" s="18">
        <f t="shared" si="4"/>
        <v>0.007574301547</v>
      </c>
      <c r="N200" s="18">
        <f t="shared" si="5"/>
        <v>0.004284327359</v>
      </c>
      <c r="O200" s="22">
        <f t="shared" si="6"/>
        <v>516616.3476</v>
      </c>
    </row>
    <row r="201" ht="14.25" customHeight="1">
      <c r="A201" s="44">
        <v>43972.0</v>
      </c>
      <c r="B201" s="45" t="s">
        <v>32</v>
      </c>
      <c r="C201" s="45">
        <v>40819.5</v>
      </c>
      <c r="D201" s="46">
        <v>3810394.5</v>
      </c>
      <c r="E201" s="45">
        <v>3046897.794</v>
      </c>
      <c r="F201" s="47">
        <v>144594.4076923077</v>
      </c>
      <c r="G201" s="18">
        <f t="array" ref="G201">INDEX('Лист2'!$C$2:$C$505,MATCH(B201&amp;A201,'Лист2'!$B$2:$B$505&amp;'Лист2'!$A$2:$A$505,0))
</f>
        <v>21</v>
      </c>
      <c r="H201" s="18">
        <f t="array" ref="H201">INDEX('Лист2'!$D$2:$D$505,MATCH(B201&amp;A201,'Лист2'!$B$2:$B$505&amp;'Лист2'!$A$2:$A$505,0))
</f>
        <v>2335</v>
      </c>
      <c r="I201" s="18">
        <f t="array" ref="I201">INDEX('Лист2'!$E$2:$E$505,MATCH(B201&amp;A201,'Лист2'!$B$2:$B$505&amp;'Лист2'!$A$2:$A$505,0))
</f>
        <v>2126</v>
      </c>
      <c r="J201" s="18">
        <f t="shared" si="1"/>
        <v>21</v>
      </c>
      <c r="K201" s="18">
        <f t="shared" si="2"/>
        <v>181447.3571</v>
      </c>
      <c r="L201" s="23">
        <f t="shared" si="3"/>
        <v>0.02674381328</v>
      </c>
      <c r="M201" s="18">
        <f t="shared" si="4"/>
        <v>0.008069328132</v>
      </c>
      <c r="N201" s="18">
        <f t="shared" si="5"/>
        <v>0.00513259029</v>
      </c>
      <c r="O201" s="22">
        <f t="shared" si="6"/>
        <v>618902.2983</v>
      </c>
    </row>
    <row r="202" ht="14.25" customHeight="1">
      <c r="A202" s="40">
        <v>43971.0</v>
      </c>
      <c r="B202" s="41" t="s">
        <v>32</v>
      </c>
      <c r="C202" s="41">
        <v>41391.0</v>
      </c>
      <c r="D202" s="42">
        <v>3918987.0</v>
      </c>
      <c r="E202" s="41">
        <v>3141103.957</v>
      </c>
      <c r="F202" s="43">
        <v>205451.17950769232</v>
      </c>
      <c r="G202" s="18">
        <f t="array" ref="G202">INDEX('Лист2'!$C$2:$C$505,MATCH(B202&amp;A202,'Лист2'!$B$2:$B$505&amp;'Лист2'!$A$2:$A$505,0))
</f>
        <v>21</v>
      </c>
      <c r="H202" s="18">
        <f t="array" ref="H202">INDEX('Лист2'!$D$2:$D$505,MATCH(B202&amp;A202,'Лист2'!$B$2:$B$505&amp;'Лист2'!$A$2:$A$505,0))
</f>
        <v>2410</v>
      </c>
      <c r="I202" s="18">
        <f t="array" ref="I202">INDEX('Лист2'!$E$2:$E$505,MATCH(B202&amp;A202,'Лист2'!$B$2:$B$505&amp;'Лист2'!$A$2:$A$505,0))
</f>
        <v>2202</v>
      </c>
      <c r="J202" s="18">
        <f t="shared" si="1"/>
        <v>21</v>
      </c>
      <c r="K202" s="18">
        <f t="shared" si="2"/>
        <v>186618.4286</v>
      </c>
      <c r="L202" s="23">
        <f t="shared" si="3"/>
        <v>0.02674381328</v>
      </c>
      <c r="M202" s="18">
        <f t="shared" si="4"/>
        <v>0.008221376036</v>
      </c>
      <c r="N202" s="18">
        <f t="shared" si="5"/>
        <v>0.004747208456</v>
      </c>
      <c r="O202" s="22">
        <f t="shared" si="6"/>
        <v>572431.8635</v>
      </c>
    </row>
    <row r="203" ht="14.25" customHeight="1">
      <c r="A203" s="44">
        <v>43956.0</v>
      </c>
      <c r="B203" s="45" t="s">
        <v>32</v>
      </c>
      <c r="C203" s="45">
        <v>29482.5</v>
      </c>
      <c r="D203" s="46">
        <v>2648688.0</v>
      </c>
      <c r="E203" s="45">
        <v>2021918.12</v>
      </c>
      <c r="F203" s="47">
        <v>219587.1531846154</v>
      </c>
      <c r="G203" s="18">
        <f t="array" ref="G203">INDEX('Лист2'!$C$2:$C$505,MATCH(B203&amp;A203,'Лист2'!$B$2:$B$505&amp;'Лист2'!$A$2:$A$505,0))
</f>
        <v>20</v>
      </c>
      <c r="H203" s="18">
        <f t="array" ref="H203">INDEX('Лист2'!$D$2:$D$505,MATCH(B203&amp;A203,'Лист2'!$B$2:$B$505&amp;'Лист2'!$A$2:$A$505,0))
</f>
        <v>1757</v>
      </c>
      <c r="I203" s="18">
        <f t="array" ref="I203">INDEX('Лист2'!$E$2:$E$505,MATCH(B203&amp;A203,'Лист2'!$B$2:$B$505&amp;'Лист2'!$A$2:$A$505,0))
</f>
        <v>1596</v>
      </c>
      <c r="J203" s="18">
        <f t="shared" si="1"/>
        <v>19</v>
      </c>
      <c r="K203" s="18">
        <f t="shared" si="2"/>
        <v>132434.4</v>
      </c>
      <c r="L203" s="23">
        <f t="shared" si="3"/>
        <v>0.02131740269</v>
      </c>
      <c r="M203" s="18">
        <f t="shared" si="4"/>
        <v>0.006624274585</v>
      </c>
      <c r="N203" s="18">
        <f t="shared" si="5"/>
        <v>0.003376788413</v>
      </c>
      <c r="O203" s="22">
        <f t="shared" si="6"/>
        <v>407182.7268</v>
      </c>
    </row>
    <row r="204" ht="14.25" customHeight="1">
      <c r="A204" s="40">
        <v>43949.0</v>
      </c>
      <c r="B204" s="41" t="s">
        <v>32</v>
      </c>
      <c r="C204" s="41">
        <v>32181.0</v>
      </c>
      <c r="D204" s="42">
        <v>2863600.5</v>
      </c>
      <c r="E204" s="41">
        <v>2246478.617</v>
      </c>
      <c r="F204" s="43">
        <v>140503.93076923076</v>
      </c>
      <c r="G204" s="18">
        <f t="array" ref="G204">INDEX('Лист2'!$C$2:$C$505,MATCH(B204&amp;A204,'Лист2'!$B$2:$B$505&amp;'Лист2'!$A$2:$A$505,0))
</f>
        <v>19</v>
      </c>
      <c r="H204" s="18">
        <f t="array" ref="H204">INDEX('Лист2'!$D$2:$D$505,MATCH(B204&amp;A204,'Лист2'!$B$2:$B$505&amp;'Лист2'!$A$2:$A$505,0))
</f>
        <v>1846</v>
      </c>
      <c r="I204" s="18">
        <f t="array" ref="I204">INDEX('Лист2'!$E$2:$E$505,MATCH(B204&amp;A204,'Лист2'!$B$2:$B$505&amp;'Лист2'!$A$2:$A$505,0))
</f>
        <v>1681</v>
      </c>
      <c r="J204" s="18">
        <f t="shared" si="1"/>
        <v>18</v>
      </c>
      <c r="K204" s="18">
        <f t="shared" si="2"/>
        <v>150715.8158</v>
      </c>
      <c r="L204" s="23">
        <f t="shared" si="3"/>
        <v>0.02130515165</v>
      </c>
      <c r="M204" s="18">
        <f t="shared" si="4"/>
        <v>0.006522305771</v>
      </c>
      <c r="N204" s="18">
        <f t="shared" si="5"/>
        <v>0.003952618499</v>
      </c>
      <c r="O204" s="22">
        <f t="shared" si="6"/>
        <v>476617.9522</v>
      </c>
    </row>
    <row r="205" ht="14.25" customHeight="1">
      <c r="A205" s="44">
        <v>43964.0</v>
      </c>
      <c r="B205" s="45" t="s">
        <v>32</v>
      </c>
      <c r="C205" s="45">
        <v>35535.0</v>
      </c>
      <c r="D205" s="46">
        <v>3288069.0</v>
      </c>
      <c r="E205" s="45">
        <v>2580984.03</v>
      </c>
      <c r="F205" s="47">
        <v>208081.82515384615</v>
      </c>
      <c r="G205" s="18">
        <f t="array" ref="G205">INDEX('Лист2'!$C$2:$C$505,MATCH(B205&amp;A205,'Лист2'!$B$2:$B$505&amp;'Лист2'!$A$2:$A$505,0))
</f>
        <v>21</v>
      </c>
      <c r="H205" s="18">
        <f t="array" ref="H205">INDEX('Лист2'!$D$2:$D$505,MATCH(B205&amp;A205,'Лист2'!$B$2:$B$505&amp;'Лист2'!$A$2:$A$505,0))
</f>
        <v>2061</v>
      </c>
      <c r="I205" s="18">
        <f t="array" ref="I205">INDEX('Лист2'!$E$2:$E$505,MATCH(B205&amp;A205,'Лист2'!$B$2:$B$505&amp;'Лист2'!$A$2:$A$505,0))
</f>
        <v>1876</v>
      </c>
      <c r="J205" s="18">
        <f t="shared" si="1"/>
        <v>20</v>
      </c>
      <c r="K205" s="18">
        <f t="shared" si="2"/>
        <v>156574.7143</v>
      </c>
      <c r="L205" s="23">
        <f t="shared" si="3"/>
        <v>0.02491742508</v>
      </c>
      <c r="M205" s="18">
        <f t="shared" si="4"/>
        <v>0.007473117559</v>
      </c>
      <c r="N205" s="18">
        <f t="shared" si="5"/>
        <v>0.004138260114</v>
      </c>
      <c r="O205" s="22">
        <f t="shared" si="6"/>
        <v>499003.1448</v>
      </c>
    </row>
    <row r="206" ht="14.25" customHeight="1">
      <c r="A206" s="40">
        <v>43982.0</v>
      </c>
      <c r="B206" s="41" t="s">
        <v>31</v>
      </c>
      <c r="C206" s="41">
        <v>76234.5</v>
      </c>
      <c r="D206" s="42">
        <v>6500848.5</v>
      </c>
      <c r="E206" s="41">
        <v>5172874.443999999</v>
      </c>
      <c r="F206" s="43">
        <v>60556.25153846153</v>
      </c>
      <c r="G206" s="18">
        <f t="array" ref="G206">INDEX('Лист2'!$C$2:$C$505,MATCH(B206&amp;A206,'Лист2'!$B$2:$B$505&amp;'Лист2'!$A$2:$A$505,0))
</f>
        <v>37</v>
      </c>
      <c r="H206" s="18">
        <f t="array" ref="H206">INDEX('Лист2'!$D$2:$D$505,MATCH(B206&amp;A206,'Лист2'!$B$2:$B$505&amp;'Лист2'!$A$2:$A$505,0))
</f>
        <v>5215</v>
      </c>
      <c r="I206" s="18">
        <f t="array" ref="I206">INDEX('Лист2'!$E$2:$E$505,MATCH(B206&amp;A206,'Лист2'!$B$2:$B$505&amp;'Лист2'!$A$2:$A$505,0))
</f>
        <v>4848</v>
      </c>
      <c r="J206" s="18">
        <f t="shared" si="1"/>
        <v>22</v>
      </c>
      <c r="K206" s="18">
        <f t="shared" si="2"/>
        <v>175698.6081</v>
      </c>
      <c r="L206" s="23">
        <f t="shared" si="3"/>
        <v>0.04403442428</v>
      </c>
      <c r="M206" s="18">
        <f t="shared" si="4"/>
        <v>0.007738158657</v>
      </c>
      <c r="N206" s="18">
        <f t="shared" si="5"/>
        <v>0.005813839753</v>
      </c>
      <c r="O206" s="22">
        <f t="shared" si="6"/>
        <v>1267417.804</v>
      </c>
    </row>
    <row r="207" ht="14.25" customHeight="1">
      <c r="A207" s="44">
        <v>43954.0</v>
      </c>
      <c r="B207" s="45" t="s">
        <v>32</v>
      </c>
      <c r="C207" s="45">
        <v>29935.5</v>
      </c>
      <c r="D207" s="46">
        <v>2720002.5</v>
      </c>
      <c r="E207" s="45">
        <v>2102974.001</v>
      </c>
      <c r="F207" s="47">
        <v>175338.6411076923</v>
      </c>
      <c r="G207" s="18">
        <f t="array" ref="G207">INDEX('Лист2'!$C$2:$C$505,MATCH(B207&amp;A207,'Лист2'!$B$2:$B$505&amp;'Лист2'!$A$2:$A$505,0))
</f>
        <v>20</v>
      </c>
      <c r="H207" s="18">
        <f t="array" ref="H207">INDEX('Лист2'!$D$2:$D$505,MATCH(B207&amp;A207,'Лист2'!$B$2:$B$505&amp;'Лист2'!$A$2:$A$505,0))
</f>
        <v>1716</v>
      </c>
      <c r="I207" s="18">
        <f t="array" ref="I207">INDEX('Лист2'!$E$2:$E$505,MATCH(B207&amp;A207,'Лист2'!$B$2:$B$505&amp;'Лист2'!$A$2:$A$505,0))
</f>
        <v>1561</v>
      </c>
      <c r="J207" s="18">
        <f t="shared" si="1"/>
        <v>18</v>
      </c>
      <c r="K207" s="18">
        <f t="shared" si="2"/>
        <v>136000.125</v>
      </c>
      <c r="L207" s="23">
        <f t="shared" si="3"/>
        <v>0.02130515165</v>
      </c>
      <c r="M207" s="18">
        <f t="shared" si="4"/>
        <v>0.006521318803</v>
      </c>
      <c r="N207" s="18">
        <f t="shared" si="5"/>
        <v>0.003662957921</v>
      </c>
      <c r="O207" s="22">
        <f t="shared" si="6"/>
        <v>441689.8579</v>
      </c>
    </row>
    <row r="208" ht="14.25" customHeight="1">
      <c r="A208" s="40">
        <v>43981.0</v>
      </c>
      <c r="B208" s="41" t="s">
        <v>31</v>
      </c>
      <c r="C208" s="41">
        <v>106926.0</v>
      </c>
      <c r="D208" s="42">
        <v>9098386.5</v>
      </c>
      <c r="E208" s="41">
        <v>7354572.011</v>
      </c>
      <c r="F208" s="43">
        <v>193869.5929230769</v>
      </c>
      <c r="G208" s="18">
        <f t="array" ref="G208">INDEX('Лист2'!$C$2:$C$505,MATCH(B208&amp;A208,'Лист2'!$B$2:$B$505&amp;'Лист2'!$A$2:$A$505,0))
</f>
        <v>37</v>
      </c>
      <c r="H208" s="18">
        <f t="array" ref="H208">INDEX('Лист2'!$D$2:$D$505,MATCH(B208&amp;A208,'Лист2'!$B$2:$B$505&amp;'Лист2'!$A$2:$A$505,0))
</f>
        <v>6645</v>
      </c>
      <c r="I208" s="18">
        <f t="array" ref="I208">INDEX('Лист2'!$E$2:$E$505,MATCH(B208&amp;A208,'Лист2'!$B$2:$B$505&amp;'Лист2'!$A$2:$A$505,0))
</f>
        <v>6122</v>
      </c>
      <c r="J208" s="18">
        <f t="shared" si="1"/>
        <v>22</v>
      </c>
      <c r="K208" s="18">
        <f t="shared" si="2"/>
        <v>245902.3378</v>
      </c>
      <c r="L208" s="23">
        <f t="shared" si="3"/>
        <v>0.04403442428</v>
      </c>
      <c r="M208" s="18">
        <f t="shared" si="4"/>
        <v>0.01016127772</v>
      </c>
      <c r="N208" s="18">
        <f t="shared" si="5"/>
        <v>0.007109834831</v>
      </c>
      <c r="O208" s="22">
        <f t="shared" si="6"/>
        <v>1549944.896</v>
      </c>
    </row>
    <row r="209" ht="14.25" customHeight="1">
      <c r="A209" s="44">
        <v>43957.0</v>
      </c>
      <c r="B209" s="45" t="s">
        <v>32</v>
      </c>
      <c r="C209" s="45">
        <v>30342.0</v>
      </c>
      <c r="D209" s="46">
        <v>2738127.0</v>
      </c>
      <c r="E209" s="45">
        <v>2094375.01</v>
      </c>
      <c r="F209" s="47">
        <v>174068.47879999998</v>
      </c>
      <c r="G209" s="18">
        <f t="array" ref="G209">INDEX('Лист2'!$C$2:$C$505,MATCH(B209&amp;A209,'Лист2'!$B$2:$B$505&amp;'Лист2'!$A$2:$A$505,0))
</f>
        <v>20</v>
      </c>
      <c r="H209" s="18">
        <f t="array" ref="H209">INDEX('Лист2'!$D$2:$D$505,MATCH(B209&amp;A209,'Лист2'!$B$2:$B$505&amp;'Лист2'!$A$2:$A$505,0))
</f>
        <v>1747</v>
      </c>
      <c r="I209" s="18">
        <f t="array" ref="I209">INDEX('Лист2'!$E$2:$E$505,MATCH(B209&amp;A209,'Лист2'!$B$2:$B$505&amp;'Лист2'!$A$2:$A$505,0))
</f>
        <v>1570</v>
      </c>
      <c r="J209" s="18">
        <f t="shared" si="1"/>
        <v>19</v>
      </c>
      <c r="K209" s="18">
        <f t="shared" si="2"/>
        <v>136906.35</v>
      </c>
      <c r="L209" s="23">
        <f t="shared" si="3"/>
        <v>0.02131740269</v>
      </c>
      <c r="M209" s="18">
        <f t="shared" si="4"/>
        <v>0.00680375698</v>
      </c>
      <c r="N209" s="18">
        <f t="shared" si="5"/>
        <v>0.003895110804</v>
      </c>
      <c r="O209" s="22">
        <f t="shared" si="6"/>
        <v>469683.5112</v>
      </c>
    </row>
    <row r="210" ht="14.25" customHeight="1">
      <c r="A210" s="40">
        <v>43974.0</v>
      </c>
      <c r="B210" s="41" t="s">
        <v>32</v>
      </c>
      <c r="C210" s="41">
        <v>42999.0</v>
      </c>
      <c r="D210" s="42">
        <v>3883215.0</v>
      </c>
      <c r="E210" s="41">
        <v>3151914.3419999997</v>
      </c>
      <c r="F210" s="43">
        <v>162279.9956153846</v>
      </c>
      <c r="G210" s="18">
        <f t="array" ref="G210">INDEX('Лист2'!$C$2:$C$505,MATCH(B210&amp;A210,'Лист2'!$B$2:$B$505&amp;'Лист2'!$A$2:$A$505,0))
</f>
        <v>21</v>
      </c>
      <c r="H210" s="18">
        <f t="array" ref="H210">INDEX('Лист2'!$D$2:$D$505,MATCH(B210&amp;A210,'Лист2'!$B$2:$B$505&amp;'Лист2'!$A$2:$A$505,0))
</f>
        <v>2460</v>
      </c>
      <c r="I210" s="18">
        <f t="array" ref="I210">INDEX('Лист2'!$E$2:$E$505,MATCH(B210&amp;A210,'Лист2'!$B$2:$B$505&amp;'Лист2'!$A$2:$A$505,0))
</f>
        <v>2226</v>
      </c>
      <c r="J210" s="18">
        <f t="shared" si="1"/>
        <v>21</v>
      </c>
      <c r="K210" s="18">
        <f t="shared" si="2"/>
        <v>184915</v>
      </c>
      <c r="L210" s="23">
        <f t="shared" si="3"/>
        <v>0.02674381328</v>
      </c>
      <c r="M210" s="18">
        <f t="shared" si="4"/>
        <v>0.007729050992</v>
      </c>
      <c r="N210" s="18">
        <f t="shared" si="5"/>
        <v>0.004718919181</v>
      </c>
      <c r="O210" s="22">
        <f t="shared" si="6"/>
        <v>569020.6624</v>
      </c>
    </row>
    <row r="211" ht="14.25" customHeight="1">
      <c r="A211" s="44">
        <v>43979.0</v>
      </c>
      <c r="B211" s="45" t="s">
        <v>31</v>
      </c>
      <c r="C211" s="45">
        <v>69945.0</v>
      </c>
      <c r="D211" s="46">
        <v>6101931.0</v>
      </c>
      <c r="E211" s="45">
        <v>4743581.977999999</v>
      </c>
      <c r="F211" s="47">
        <v>226018.5524384615</v>
      </c>
      <c r="G211" s="18">
        <f t="array" ref="G211">INDEX('Лист2'!$C$2:$C$505,MATCH(B211&amp;A211,'Лист2'!$B$2:$B$505&amp;'Лист2'!$A$2:$A$505,0))
</f>
        <v>37</v>
      </c>
      <c r="H211" s="18">
        <f t="array" ref="H211">INDEX('Лист2'!$D$2:$D$505,MATCH(B211&amp;A211,'Лист2'!$B$2:$B$505&amp;'Лист2'!$A$2:$A$505,0))
</f>
        <v>4840</v>
      </c>
      <c r="I211" s="18">
        <f t="array" ref="I211">INDEX('Лист2'!$E$2:$E$505,MATCH(B211&amp;A211,'Лист2'!$B$2:$B$505&amp;'Лист2'!$A$2:$A$505,0))
</f>
        <v>4475</v>
      </c>
      <c r="J211" s="18">
        <f t="shared" si="1"/>
        <v>22</v>
      </c>
      <c r="K211" s="18">
        <f t="shared" si="2"/>
        <v>164917.0541</v>
      </c>
      <c r="L211" s="23">
        <f t="shared" si="3"/>
        <v>0.04403442428</v>
      </c>
      <c r="M211" s="18">
        <f t="shared" si="4"/>
        <v>0.007915154815</v>
      </c>
      <c r="N211" s="18">
        <f t="shared" si="5"/>
        <v>0.00519417344</v>
      </c>
      <c r="O211" s="22">
        <f t="shared" si="6"/>
        <v>1132330.47</v>
      </c>
    </row>
    <row r="212" ht="14.25" customHeight="1">
      <c r="A212" s="40">
        <v>43976.0</v>
      </c>
      <c r="B212" s="41" t="s">
        <v>32</v>
      </c>
      <c r="C212" s="41">
        <v>38740.5</v>
      </c>
      <c r="D212" s="42">
        <v>3561655.5</v>
      </c>
      <c r="E212" s="41">
        <v>2769041.2770000002</v>
      </c>
      <c r="F212" s="43">
        <v>180495.52483076922</v>
      </c>
      <c r="G212" s="18">
        <f t="array" ref="G212">INDEX('Лист2'!$C$2:$C$505,MATCH(B212&amp;A212,'Лист2'!$B$2:$B$505&amp;'Лист2'!$A$2:$A$505,0))
</f>
        <v>21</v>
      </c>
      <c r="H212" s="18">
        <f t="array" ref="H212">INDEX('Лист2'!$D$2:$D$505,MATCH(B212&amp;A212,'Лист2'!$B$2:$B$505&amp;'Лист2'!$A$2:$A$505,0))
</f>
        <v>2330</v>
      </c>
      <c r="I212" s="18">
        <f t="array" ref="I212">INDEX('Лист2'!$E$2:$E$505,MATCH(B212&amp;A212,'Лист2'!$B$2:$B$505&amp;'Лист2'!$A$2:$A$505,0))
</f>
        <v>2142</v>
      </c>
      <c r="J212" s="18">
        <f t="shared" si="1"/>
        <v>22</v>
      </c>
      <c r="K212" s="18">
        <f t="shared" si="2"/>
        <v>169602.6429</v>
      </c>
      <c r="L212" s="23">
        <f t="shared" si="3"/>
        <v>0.0260461314</v>
      </c>
      <c r="M212" s="18">
        <f t="shared" si="4"/>
        <v>0.008377068555</v>
      </c>
      <c r="N212" s="18">
        <f t="shared" si="5"/>
        <v>0.005076333526</v>
      </c>
      <c r="O212" s="22">
        <f t="shared" si="6"/>
        <v>612118.6982</v>
      </c>
    </row>
    <row r="213" ht="14.25" customHeight="1">
      <c r="A213" s="44">
        <v>43951.0</v>
      </c>
      <c r="B213" s="45" t="s">
        <v>32</v>
      </c>
      <c r="C213" s="45">
        <v>31231.5</v>
      </c>
      <c r="D213" s="46">
        <v>2853310.5</v>
      </c>
      <c r="E213" s="45">
        <v>2211817.6569999997</v>
      </c>
      <c r="F213" s="47">
        <v>63441.68461538461</v>
      </c>
      <c r="G213" s="18">
        <f t="array" ref="G213">INDEX('Лист2'!$C$2:$C$505,MATCH(B213&amp;A213,'Лист2'!$B$2:$B$505&amp;'Лист2'!$A$2:$A$505,0))
</f>
        <v>20</v>
      </c>
      <c r="H213" s="18">
        <f t="array" ref="H213">INDEX('Лист2'!$D$2:$D$505,MATCH(B213&amp;A213,'Лист2'!$B$2:$B$505&amp;'Лист2'!$A$2:$A$505,0))
</f>
        <v>1756</v>
      </c>
      <c r="I213" s="18">
        <f t="array" ref="I213">INDEX('Лист2'!$E$2:$E$505,MATCH(B213&amp;A213,'Лист2'!$B$2:$B$505&amp;'Лист2'!$A$2:$A$505,0))
</f>
        <v>1586</v>
      </c>
      <c r="J213" s="18">
        <f t="shared" si="1"/>
        <v>18</v>
      </c>
      <c r="K213" s="18">
        <f t="shared" si="2"/>
        <v>142665.525</v>
      </c>
      <c r="L213" s="23">
        <f t="shared" si="3"/>
        <v>0.02130515165</v>
      </c>
      <c r="M213" s="18">
        <f t="shared" si="4"/>
        <v>0.006779880259</v>
      </c>
      <c r="N213" s="18">
        <f t="shared" si="5"/>
        <v>0.004793809573</v>
      </c>
      <c r="O213" s="22">
        <f t="shared" si="6"/>
        <v>578051.1584</v>
      </c>
    </row>
    <row r="214" ht="14.25" customHeight="1">
      <c r="A214" s="40">
        <v>43961.0</v>
      </c>
      <c r="B214" s="41" t="s">
        <v>32</v>
      </c>
      <c r="C214" s="41">
        <v>37489.5</v>
      </c>
      <c r="D214" s="42">
        <v>3549097.5</v>
      </c>
      <c r="E214" s="41">
        <v>2745646.948</v>
      </c>
      <c r="F214" s="43">
        <v>258287.05384615384</v>
      </c>
      <c r="G214" s="18">
        <f t="array" ref="G214">INDEX('Лист2'!$C$2:$C$505,MATCH(B214&amp;A214,'Лист2'!$B$2:$B$505&amp;'Лист2'!$A$2:$A$505,0))
</f>
        <v>21</v>
      </c>
      <c r="H214" s="18">
        <f t="array" ref="H214">INDEX('Лист2'!$D$2:$D$505,MATCH(B214&amp;A214,'Лист2'!$B$2:$B$505&amp;'Лист2'!$A$2:$A$505,0))
</f>
        <v>2120</v>
      </c>
      <c r="I214" s="18">
        <f t="array" ref="I214">INDEX('Лист2'!$E$2:$E$505,MATCH(B214&amp;A214,'Лист2'!$B$2:$B$505&amp;'Лист2'!$A$2:$A$505,0))
</f>
        <v>1921</v>
      </c>
      <c r="J214" s="18">
        <f t="shared" si="1"/>
        <v>19</v>
      </c>
      <c r="K214" s="18">
        <f t="shared" si="2"/>
        <v>169004.6429</v>
      </c>
      <c r="L214" s="23">
        <f t="shared" si="3"/>
        <v>0.02131740269</v>
      </c>
      <c r="M214" s="18">
        <f t="shared" si="4"/>
        <v>0.008491596743</v>
      </c>
      <c r="N214" s="18">
        <f t="shared" si="5"/>
        <v>0.004521070425</v>
      </c>
      <c r="O214" s="22">
        <f t="shared" si="6"/>
        <v>545163.4982</v>
      </c>
    </row>
    <row r="215" ht="14.25" customHeight="1">
      <c r="A215" s="44">
        <v>43959.0</v>
      </c>
      <c r="B215" s="45" t="s">
        <v>32</v>
      </c>
      <c r="C215" s="45">
        <v>34399.5</v>
      </c>
      <c r="D215" s="46">
        <v>3201358.5</v>
      </c>
      <c r="E215" s="45">
        <v>2481896.334</v>
      </c>
      <c r="F215" s="47">
        <v>156377.12456923077</v>
      </c>
      <c r="G215" s="18">
        <f t="array" ref="G215">INDEX('Лист2'!$C$2:$C$505,MATCH(B215&amp;A215,'Лист2'!$B$2:$B$505&amp;'Лист2'!$A$2:$A$505,0))
</f>
        <v>21</v>
      </c>
      <c r="H215" s="18">
        <f t="array" ref="H215">INDEX('Лист2'!$D$2:$D$505,MATCH(B215&amp;A215,'Лист2'!$B$2:$B$505&amp;'Лист2'!$A$2:$A$505,0))
</f>
        <v>1957</v>
      </c>
      <c r="I215" s="18">
        <f t="array" ref="I215">INDEX('Лист2'!$E$2:$E$505,MATCH(B215&amp;A215,'Лист2'!$B$2:$B$505&amp;'Лист2'!$A$2:$A$505,0))
</f>
        <v>1755</v>
      </c>
      <c r="J215" s="18">
        <f t="shared" si="1"/>
        <v>19</v>
      </c>
      <c r="K215" s="18">
        <f t="shared" si="2"/>
        <v>152445.6429</v>
      </c>
      <c r="L215" s="23">
        <f t="shared" si="3"/>
        <v>0.02131740269</v>
      </c>
      <c r="M215" s="18">
        <f t="shared" si="4"/>
        <v>0.007603931033</v>
      </c>
      <c r="N215" s="18">
        <f t="shared" si="5"/>
        <v>0.004669694755</v>
      </c>
      <c r="O215" s="22">
        <f t="shared" si="6"/>
        <v>563085.0414</v>
      </c>
    </row>
    <row r="216" ht="14.25" customHeight="1">
      <c r="A216" s="40">
        <v>43958.0</v>
      </c>
      <c r="B216" s="41" t="s">
        <v>32</v>
      </c>
      <c r="C216" s="41">
        <v>32851.5</v>
      </c>
      <c r="D216" s="42">
        <v>2934504.0</v>
      </c>
      <c r="E216" s="41">
        <v>2253872.138</v>
      </c>
      <c r="F216" s="43">
        <v>160756.50769230767</v>
      </c>
      <c r="G216" s="18">
        <f t="array" ref="G216">INDEX('Лист2'!$C$2:$C$505,MATCH(B216&amp;A216,'Лист2'!$B$2:$B$505&amp;'Лист2'!$A$2:$A$505,0))
</f>
        <v>21</v>
      </c>
      <c r="H216" s="18">
        <f t="array" ref="H216">INDEX('Лист2'!$D$2:$D$505,MATCH(B216&amp;A216,'Лист2'!$B$2:$B$505&amp;'Лист2'!$A$2:$A$505,0))
</f>
        <v>1879</v>
      </c>
      <c r="I216" s="18">
        <f t="array" ref="I216">INDEX('Лист2'!$E$2:$E$505,MATCH(B216&amp;A216,'Лист2'!$B$2:$B$505&amp;'Лист2'!$A$2:$A$505,0))
</f>
        <v>1695</v>
      </c>
      <c r="J216" s="18">
        <f t="shared" si="1"/>
        <v>19</v>
      </c>
      <c r="K216" s="18">
        <f t="shared" si="2"/>
        <v>139738.2857</v>
      </c>
      <c r="L216" s="23">
        <f t="shared" si="3"/>
        <v>0.02131740269</v>
      </c>
      <c r="M216" s="18">
        <f t="shared" si="4"/>
        <v>0.007193537036</v>
      </c>
      <c r="N216" s="18">
        <f t="shared" si="5"/>
        <v>0.004311354478</v>
      </c>
      <c r="O216" s="22">
        <f t="shared" si="6"/>
        <v>519875.3543</v>
      </c>
    </row>
    <row r="217" ht="14.25" customHeight="1">
      <c r="A217" s="44">
        <v>43975.0</v>
      </c>
      <c r="B217" s="45" t="s">
        <v>32</v>
      </c>
      <c r="C217" s="45">
        <v>38194.5</v>
      </c>
      <c r="D217" s="46">
        <v>3449302.5</v>
      </c>
      <c r="E217" s="45">
        <v>2798056.2479999997</v>
      </c>
      <c r="F217" s="47">
        <v>174707.83838461537</v>
      </c>
      <c r="G217" s="18">
        <f t="array" ref="G217">INDEX('Лист2'!$C$2:$C$505,MATCH(B217&amp;A217,'Лист2'!$B$2:$B$505&amp;'Лист2'!$A$2:$A$505,0))
</f>
        <v>21</v>
      </c>
      <c r="H217" s="18">
        <f t="array" ref="H217">INDEX('Лист2'!$D$2:$D$505,MATCH(B217&amp;A217,'Лист2'!$B$2:$B$505&amp;'Лист2'!$A$2:$A$505,0))
</f>
        <v>2254</v>
      </c>
      <c r="I217" s="18">
        <f t="array" ref="I217">INDEX('Лист2'!$E$2:$E$505,MATCH(B217&amp;A217,'Лист2'!$B$2:$B$505&amp;'Лист2'!$A$2:$A$505,0))
</f>
        <v>2061</v>
      </c>
      <c r="J217" s="18">
        <f t="shared" si="1"/>
        <v>21</v>
      </c>
      <c r="K217" s="18">
        <f t="shared" si="2"/>
        <v>164252.5</v>
      </c>
      <c r="L217" s="23">
        <f t="shared" si="3"/>
        <v>0.02674381328</v>
      </c>
      <c r="M217" s="18">
        <f t="shared" si="4"/>
        <v>0.006882963163</v>
      </c>
      <c r="N217" s="18">
        <f t="shared" si="5"/>
        <v>0.003951958881</v>
      </c>
      <c r="O217" s="22">
        <f t="shared" si="6"/>
        <v>476538.4136</v>
      </c>
    </row>
    <row r="218" ht="14.25" customHeight="1">
      <c r="A218" s="40">
        <v>43982.0</v>
      </c>
      <c r="B218" s="41" t="s">
        <v>32</v>
      </c>
      <c r="C218" s="41">
        <v>42423.0</v>
      </c>
      <c r="D218" s="42">
        <v>3994153.5</v>
      </c>
      <c r="E218" s="41">
        <v>3105853.9129999997</v>
      </c>
      <c r="F218" s="43">
        <v>53605.71215384615</v>
      </c>
      <c r="G218" s="18">
        <f t="array" ref="G218">INDEX('Лист2'!$C$2:$C$505,MATCH(B218&amp;A218,'Лист2'!$B$2:$B$505&amp;'Лист2'!$A$2:$A$505,0))
</f>
        <v>23</v>
      </c>
      <c r="H218" s="18">
        <f t="array" ref="H218">INDEX('Лист2'!$D$2:$D$505,MATCH(B218&amp;A218,'Лист2'!$B$2:$B$505&amp;'Лист2'!$A$2:$A$505,0))
</f>
        <v>2522</v>
      </c>
      <c r="I218" s="18">
        <f t="array" ref="I218">INDEX('Лист2'!$E$2:$E$505,MATCH(B218&amp;A218,'Лист2'!$B$2:$B$505&amp;'Лист2'!$A$2:$A$505,0))
</f>
        <v>2295</v>
      </c>
      <c r="J218" s="18">
        <f t="shared" si="1"/>
        <v>22</v>
      </c>
      <c r="K218" s="18">
        <f t="shared" si="2"/>
        <v>173658.8478</v>
      </c>
      <c r="L218" s="23">
        <f t="shared" si="3"/>
        <v>0.0260461314</v>
      </c>
      <c r="M218" s="18">
        <f t="shared" si="4"/>
        <v>0.009388358575</v>
      </c>
      <c r="N218" s="18">
        <f t="shared" si="5"/>
        <v>0.006922161525</v>
      </c>
      <c r="O218" s="22">
        <f t="shared" si="6"/>
        <v>834693.8748</v>
      </c>
    </row>
    <row r="219" ht="14.25" customHeight="1">
      <c r="A219" s="44">
        <v>43981.0</v>
      </c>
      <c r="B219" s="45" t="s">
        <v>32</v>
      </c>
      <c r="C219" s="45">
        <v>48286.5</v>
      </c>
      <c r="D219" s="46">
        <v>4456441.5</v>
      </c>
      <c r="E219" s="45">
        <v>3473157.545</v>
      </c>
      <c r="F219" s="47">
        <v>205639.55141538463</v>
      </c>
      <c r="G219" s="18">
        <f t="array" ref="G219">INDEX('Лист2'!$C$2:$C$505,MATCH(B219&amp;A219,'Лист2'!$B$2:$B$505&amp;'Лист2'!$A$2:$A$505,0))
</f>
        <v>22</v>
      </c>
      <c r="H219" s="18">
        <f t="array" ref="H219">INDEX('Лист2'!$D$2:$D$505,MATCH(B219&amp;A219,'Лист2'!$B$2:$B$505&amp;'Лист2'!$A$2:$A$505,0))
</f>
        <v>2793</v>
      </c>
      <c r="I219" s="18">
        <f t="array" ref="I219">INDEX('Лист2'!$E$2:$E$505,MATCH(B219&amp;A219,'Лист2'!$B$2:$B$505&amp;'Лист2'!$A$2:$A$505,0))
</f>
        <v>2539</v>
      </c>
      <c r="J219" s="18">
        <f t="shared" si="1"/>
        <v>22</v>
      </c>
      <c r="K219" s="18">
        <f t="shared" si="2"/>
        <v>202565.5227</v>
      </c>
      <c r="L219" s="23">
        <f t="shared" si="3"/>
        <v>0.0260461314</v>
      </c>
      <c r="M219" s="18">
        <f t="shared" si="4"/>
        <v>0.01039223983</v>
      </c>
      <c r="N219" s="18">
        <f t="shared" si="5"/>
        <v>0.006449047169</v>
      </c>
      <c r="O219" s="22">
        <f t="shared" si="6"/>
        <v>777644.4036</v>
      </c>
    </row>
    <row r="220" ht="14.25" customHeight="1">
      <c r="A220" s="40">
        <v>43979.0</v>
      </c>
      <c r="B220" s="41" t="s">
        <v>32</v>
      </c>
      <c r="C220" s="41">
        <v>41442.0</v>
      </c>
      <c r="D220" s="42">
        <v>3893680.5</v>
      </c>
      <c r="E220" s="41">
        <v>3004872.349</v>
      </c>
      <c r="F220" s="43">
        <v>190911.88401538462</v>
      </c>
      <c r="G220" s="18">
        <f t="array" ref="G220">INDEX('Лист2'!$C$2:$C$505,MATCH(B220&amp;A220,'Лист2'!$B$2:$B$505&amp;'Лист2'!$A$2:$A$505,0))
</f>
        <v>22</v>
      </c>
      <c r="H220" s="18">
        <f t="array" ref="H220">INDEX('Лист2'!$D$2:$D$505,MATCH(B220&amp;A220,'Лист2'!$B$2:$B$505&amp;'Лист2'!$A$2:$A$505,0))
</f>
        <v>2454</v>
      </c>
      <c r="I220" s="18">
        <f t="array" ref="I220">INDEX('Лист2'!$E$2:$E$505,MATCH(B220&amp;A220,'Лист2'!$B$2:$B$505&amp;'Лист2'!$A$2:$A$505,0))
</f>
        <v>2239</v>
      </c>
      <c r="J220" s="18">
        <f t="shared" si="1"/>
        <v>22</v>
      </c>
      <c r="K220" s="18">
        <f t="shared" si="2"/>
        <v>176985.4773</v>
      </c>
      <c r="L220" s="23">
        <f t="shared" si="3"/>
        <v>0.0260461314</v>
      </c>
      <c r="M220" s="18">
        <f t="shared" si="4"/>
        <v>0.009393733543</v>
      </c>
      <c r="N220" s="18">
        <f t="shared" si="5"/>
        <v>0.005787691552</v>
      </c>
      <c r="O220" s="22">
        <f t="shared" si="6"/>
        <v>697896.267</v>
      </c>
    </row>
    <row r="221" ht="14.25" customHeight="1">
      <c r="A221" s="52">
        <v>43950.0</v>
      </c>
      <c r="B221" s="53" t="s">
        <v>33</v>
      </c>
      <c r="C221" s="53">
        <v>13014.0</v>
      </c>
      <c r="D221" s="54">
        <v>1115992.5</v>
      </c>
      <c r="E221" s="53">
        <v>928035.2359999999</v>
      </c>
      <c r="F221" s="55">
        <v>185811.06153846154</v>
      </c>
      <c r="G221" s="18">
        <f t="array" ref="G221">INDEX('Лист2'!$C$2:$C$505,MATCH(B221&amp;A221,'Лист2'!$B$2:$B$505&amp;'Лист2'!$A$2:$A$505,0))
</f>
        <v>15</v>
      </c>
      <c r="H221" s="18">
        <f t="array" ref="H221">INDEX('Лист2'!$D$2:$D$505,MATCH(B221&amp;A221,'Лист2'!$B$2:$B$505&amp;'Лист2'!$A$2:$A$505,0))
</f>
        <v>786</v>
      </c>
      <c r="I221" s="18">
        <f t="array" ref="I221">INDEX('Лист2'!$E$2:$E$505,MATCH(B221&amp;A221,'Лист2'!$B$2:$B$505&amp;'Лист2'!$A$2:$A$505,0))
</f>
        <v>695</v>
      </c>
      <c r="J221" s="18">
        <f t="shared" si="1"/>
        <v>18</v>
      </c>
      <c r="K221" s="18">
        <f t="shared" si="2"/>
        <v>74399.5</v>
      </c>
      <c r="L221" s="23">
        <f t="shared" si="3"/>
        <v>0.008318588406</v>
      </c>
      <c r="M221" s="18">
        <f t="shared" si="4"/>
        <v>0.004770391961</v>
      </c>
      <c r="N221" s="18">
        <f t="shared" si="5"/>
        <v>0.0000439768191</v>
      </c>
      <c r="O221" s="22">
        <f t="shared" si="6"/>
        <v>2146.202462</v>
      </c>
    </row>
    <row r="222" ht="14.25" customHeight="1">
      <c r="A222" s="48">
        <v>43953.0</v>
      </c>
      <c r="B222" s="49" t="s">
        <v>33</v>
      </c>
      <c r="C222" s="49">
        <v>12313.5</v>
      </c>
      <c r="D222" s="50">
        <v>1053220.5</v>
      </c>
      <c r="E222" s="49">
        <v>843395.109</v>
      </c>
      <c r="F222" s="51">
        <v>137019.6769230769</v>
      </c>
      <c r="G222" s="18">
        <f t="array" ref="G222">INDEX('Лист2'!$C$2:$C$505,MATCH(B222&amp;A222,'Лист2'!$B$2:$B$505&amp;'Лист2'!$A$2:$A$505,0))
</f>
        <v>15</v>
      </c>
      <c r="H222" s="18">
        <f t="array" ref="H222">INDEX('Лист2'!$D$2:$D$505,MATCH(B222&amp;A222,'Лист2'!$B$2:$B$505&amp;'Лист2'!$A$2:$A$505,0))
</f>
        <v>751</v>
      </c>
      <c r="I222" s="18">
        <f t="array" ref="I222">INDEX('Лист2'!$E$2:$E$505,MATCH(B222&amp;A222,'Лист2'!$B$2:$B$505&amp;'Лист2'!$A$2:$A$505,0))
</f>
        <v>651</v>
      </c>
      <c r="J222" s="18">
        <f t="shared" si="1"/>
        <v>18</v>
      </c>
      <c r="K222" s="18">
        <f t="shared" si="2"/>
        <v>70214.7</v>
      </c>
      <c r="L222" s="23">
        <f t="shared" si="3"/>
        <v>0.008318588406</v>
      </c>
      <c r="M222" s="18">
        <f t="shared" si="4"/>
        <v>0.005325409283</v>
      </c>
      <c r="N222" s="18">
        <f t="shared" si="5"/>
        <v>0.001491827437</v>
      </c>
      <c r="O222" s="22">
        <f t="shared" si="6"/>
        <v>72805.71408</v>
      </c>
    </row>
    <row r="223" ht="14.25" customHeight="1">
      <c r="A223" s="44">
        <v>43952.0</v>
      </c>
      <c r="B223" s="45" t="s">
        <v>33</v>
      </c>
      <c r="C223" s="45">
        <v>17113.5</v>
      </c>
      <c r="D223" s="46">
        <v>1465842.0</v>
      </c>
      <c r="E223" s="45">
        <v>1193019.642</v>
      </c>
      <c r="F223" s="47">
        <v>272484.6307692308</v>
      </c>
      <c r="G223" s="18">
        <f t="array" ref="G223">INDEX('Лист2'!$C$2:$C$505,MATCH(B223&amp;A223,'Лист2'!$B$2:$B$505&amp;'Лист2'!$A$2:$A$505,0))
</f>
        <v>15</v>
      </c>
      <c r="H223" s="18">
        <f t="array" ref="H223">INDEX('Лист2'!$D$2:$D$505,MATCH(B223&amp;A223,'Лист2'!$B$2:$B$505&amp;'Лист2'!$A$2:$A$505,0))
</f>
        <v>996</v>
      </c>
      <c r="I223" s="18">
        <f t="array" ref="I223">INDEX('Лист2'!$E$2:$E$505,MATCH(B223&amp;A223,'Лист2'!$B$2:$B$505&amp;'Лист2'!$A$2:$A$505,0))
</f>
        <v>888</v>
      </c>
      <c r="J223" s="18">
        <f t="shared" si="1"/>
        <v>18</v>
      </c>
      <c r="K223" s="18">
        <f t="shared" si="2"/>
        <v>97722.8</v>
      </c>
      <c r="L223" s="23">
        <f t="shared" si="3"/>
        <v>0.008318588406</v>
      </c>
      <c r="M223" s="18">
        <f t="shared" si="4"/>
        <v>0.006924284573</v>
      </c>
      <c r="N223" s="18">
        <f t="shared" si="5"/>
        <v>0.00000692020888</v>
      </c>
      <c r="O223" s="22">
        <f t="shared" si="6"/>
        <v>337.7272308</v>
      </c>
    </row>
    <row r="224" ht="14.25" customHeight="1">
      <c r="A224" s="40">
        <v>43949.0</v>
      </c>
      <c r="B224" s="41" t="s">
        <v>33</v>
      </c>
      <c r="C224" s="41">
        <v>13303.5</v>
      </c>
      <c r="D224" s="42">
        <v>1102887.0</v>
      </c>
      <c r="E224" s="41">
        <v>914116.792</v>
      </c>
      <c r="F224" s="43">
        <v>173095.92049999998</v>
      </c>
      <c r="G224" s="18">
        <f t="array" ref="G224">INDEX('Лист2'!$C$2:$C$505,MATCH(B224&amp;A224,'Лист2'!$B$2:$B$505&amp;'Лист2'!$A$2:$A$505,0))
</f>
        <v>15</v>
      </c>
      <c r="H224" s="18">
        <f t="array" ref="H224">INDEX('Лист2'!$D$2:$D$505,MATCH(B224&amp;A224,'Лист2'!$B$2:$B$505&amp;'Лист2'!$A$2:$A$505,0))
</f>
        <v>780</v>
      </c>
      <c r="I224" s="18">
        <f t="array" ref="I224">INDEX('Лист2'!$E$2:$E$505,MATCH(B224&amp;A224,'Лист2'!$B$2:$B$505&amp;'Лист2'!$A$2:$A$505,0))
</f>
        <v>690</v>
      </c>
      <c r="J224" s="18">
        <f t="shared" si="1"/>
        <v>18</v>
      </c>
      <c r="K224" s="18">
        <f t="shared" si="2"/>
        <v>73525.8</v>
      </c>
      <c r="L224" s="23">
        <f t="shared" si="3"/>
        <v>0.008318588406</v>
      </c>
      <c r="M224" s="18">
        <f t="shared" si="4"/>
        <v>0.004791024638</v>
      </c>
      <c r="N224" s="18">
        <f t="shared" si="5"/>
        <v>0.0003211744084</v>
      </c>
      <c r="O224" s="22">
        <f t="shared" si="6"/>
        <v>15674.2875</v>
      </c>
    </row>
    <row r="225" ht="14.25" customHeight="1">
      <c r="A225" s="52">
        <v>43954.0</v>
      </c>
      <c r="B225" s="53" t="s">
        <v>33</v>
      </c>
      <c r="C225" s="53">
        <v>12924.0</v>
      </c>
      <c r="D225" s="54">
        <v>1120009.5</v>
      </c>
      <c r="E225" s="53">
        <v>902752.717</v>
      </c>
      <c r="F225" s="55">
        <v>193184.6</v>
      </c>
      <c r="G225" s="18">
        <f t="array" ref="G225">INDEX('Лист2'!$C$2:$C$505,MATCH(B225&amp;A225,'Лист2'!$B$2:$B$505&amp;'Лист2'!$A$2:$A$505,0))
</f>
        <v>15</v>
      </c>
      <c r="H225" s="18">
        <f t="array" ref="H225">INDEX('Лист2'!$D$2:$D$505,MATCH(B225&amp;A225,'Лист2'!$B$2:$B$505&amp;'Лист2'!$A$2:$A$505,0))
</f>
        <v>784</v>
      </c>
      <c r="I225" s="18">
        <f t="array" ref="I225">INDEX('Лист2'!$E$2:$E$505,MATCH(B225&amp;A225,'Лист2'!$B$2:$B$505&amp;'Лист2'!$A$2:$A$505,0))
</f>
        <v>696</v>
      </c>
      <c r="J225" s="18">
        <f t="shared" si="1"/>
        <v>18</v>
      </c>
      <c r="K225" s="18">
        <f t="shared" si="2"/>
        <v>74667.3</v>
      </c>
      <c r="L225" s="23">
        <f t="shared" si="3"/>
        <v>0.008318588406</v>
      </c>
      <c r="M225" s="18">
        <f t="shared" si="4"/>
        <v>0.005514019459</v>
      </c>
      <c r="N225" s="18">
        <f t="shared" si="5"/>
        <v>0.0004932517114</v>
      </c>
      <c r="O225" s="22">
        <f t="shared" si="6"/>
        <v>24072.183</v>
      </c>
    </row>
    <row r="226" ht="14.25" customHeight="1">
      <c r="A226" s="40">
        <v>43951.0</v>
      </c>
      <c r="B226" s="41" t="s">
        <v>33</v>
      </c>
      <c r="C226" s="41">
        <v>12753.0</v>
      </c>
      <c r="D226" s="42">
        <v>1103068.5</v>
      </c>
      <c r="E226" s="41">
        <v>904501.456</v>
      </c>
      <c r="F226" s="43">
        <v>58978.55866923076</v>
      </c>
      <c r="G226" s="18">
        <f t="array" ref="G226">INDEX('Лист2'!$C$2:$C$505,MATCH(B226&amp;A226,'Лист2'!$B$2:$B$505&amp;'Лист2'!$A$2:$A$505,0))
</f>
        <v>15</v>
      </c>
      <c r="H226" s="18">
        <f t="array" ref="H226">INDEX('Лист2'!$D$2:$D$505,MATCH(B226&amp;A226,'Лист2'!$B$2:$B$505&amp;'Лист2'!$A$2:$A$505,0))
</f>
        <v>791</v>
      </c>
      <c r="I226" s="18">
        <f t="array" ref="I226">INDEX('Лист2'!$E$2:$E$505,MATCH(B226&amp;A226,'Лист2'!$B$2:$B$505&amp;'Лист2'!$A$2:$A$505,0))
</f>
        <v>691</v>
      </c>
      <c r="J226" s="18">
        <f t="shared" si="1"/>
        <v>18</v>
      </c>
      <c r="K226" s="18">
        <f t="shared" si="2"/>
        <v>73537.9</v>
      </c>
      <c r="L226" s="23">
        <f t="shared" si="3"/>
        <v>0.008318588406</v>
      </c>
      <c r="M226" s="18">
        <f t="shared" si="4"/>
        <v>0.005039670244</v>
      </c>
      <c r="N226" s="18">
        <f t="shared" si="5"/>
        <v>0.002860241602</v>
      </c>
      <c r="O226" s="22">
        <f t="shared" si="6"/>
        <v>139588.4853</v>
      </c>
    </row>
    <row r="227" ht="14.25" customHeight="1">
      <c r="A227" s="52">
        <v>43960.0</v>
      </c>
      <c r="B227" s="53" t="s">
        <v>33</v>
      </c>
      <c r="C227" s="53">
        <v>13948.5</v>
      </c>
      <c r="D227" s="54">
        <v>1222932.0</v>
      </c>
      <c r="E227" s="53">
        <v>974409.1449999999</v>
      </c>
      <c r="F227" s="55">
        <v>299208.26923076925</v>
      </c>
      <c r="G227" s="18">
        <f t="array" ref="G227">INDEX('Лист2'!$C$2:$C$505,MATCH(B227&amp;A227,'Лист2'!$B$2:$B$505&amp;'Лист2'!$A$2:$A$505,0))
</f>
        <v>15</v>
      </c>
      <c r="H227" s="18">
        <f t="array" ref="H227">INDEX('Лист2'!$D$2:$D$505,MATCH(B227&amp;A227,'Лист2'!$B$2:$B$505&amp;'Лист2'!$A$2:$A$505,0))
</f>
        <v>849</v>
      </c>
      <c r="I227" s="18">
        <f t="array" ref="I227">INDEX('Лист2'!$E$2:$E$505,MATCH(B227&amp;A227,'Лист2'!$B$2:$B$505&amp;'Лист2'!$A$2:$A$505,0))
</f>
        <v>740</v>
      </c>
      <c r="J227" s="18">
        <f t="shared" si="1"/>
        <v>19</v>
      </c>
      <c r="K227" s="18">
        <f t="shared" si="2"/>
        <v>81528.8</v>
      </c>
      <c r="L227" s="23">
        <f t="shared" si="3"/>
        <v>0.008922105409</v>
      </c>
      <c r="M227" s="18">
        <f t="shared" si="4"/>
        <v>0.006307558455</v>
      </c>
      <c r="N227" s="18">
        <f t="shared" si="5"/>
        <v>-0.00103857084</v>
      </c>
      <c r="O227" s="22">
        <f t="shared" si="6"/>
        <v>-50685.41423</v>
      </c>
    </row>
    <row r="228" ht="14.25" customHeight="1">
      <c r="A228" s="48">
        <v>43955.0</v>
      </c>
      <c r="B228" s="49" t="s">
        <v>33</v>
      </c>
      <c r="C228" s="49">
        <v>12301.5</v>
      </c>
      <c r="D228" s="50">
        <v>1085211.0</v>
      </c>
      <c r="E228" s="49">
        <v>874153.345</v>
      </c>
      <c r="F228" s="51">
        <v>243709.4826923077</v>
      </c>
      <c r="G228" s="18">
        <f t="array" ref="G228">INDEX('Лист2'!$C$2:$C$505,MATCH(B228&amp;A228,'Лист2'!$B$2:$B$505&amp;'Лист2'!$A$2:$A$505,0))
</f>
        <v>15</v>
      </c>
      <c r="H228" s="18">
        <f t="array" ref="H228">INDEX('Лист2'!$D$2:$D$505,MATCH(B228&amp;A228,'Лист2'!$B$2:$B$505&amp;'Лист2'!$A$2:$A$505,0))
</f>
        <v>750</v>
      </c>
      <c r="I228" s="18">
        <f t="array" ref="I228">INDEX('Лист2'!$E$2:$E$505,MATCH(B228&amp;A228,'Лист2'!$B$2:$B$505&amp;'Лист2'!$A$2:$A$505,0))
</f>
        <v>647</v>
      </c>
      <c r="J228" s="18">
        <f t="shared" si="1"/>
        <v>19</v>
      </c>
      <c r="K228" s="18">
        <f t="shared" si="2"/>
        <v>72347.4</v>
      </c>
      <c r="L228" s="23">
        <f t="shared" si="3"/>
        <v>0.008922105409</v>
      </c>
      <c r="M228" s="18">
        <f t="shared" si="4"/>
        <v>0.005356684383</v>
      </c>
      <c r="N228" s="18">
        <f t="shared" si="5"/>
        <v>-0.000669053151</v>
      </c>
      <c r="O228" s="22">
        <f t="shared" si="6"/>
        <v>-32651.82769</v>
      </c>
    </row>
    <row r="229" ht="14.25" customHeight="1">
      <c r="A229" s="44">
        <v>43956.0</v>
      </c>
      <c r="B229" s="45" t="s">
        <v>33</v>
      </c>
      <c r="C229" s="45">
        <v>15987.0</v>
      </c>
      <c r="D229" s="46">
        <v>1384179.0</v>
      </c>
      <c r="E229" s="45">
        <v>1116620.792</v>
      </c>
      <c r="F229" s="47">
        <v>220298.15353846154</v>
      </c>
      <c r="G229" s="18">
        <f t="array" ref="G229">INDEX('Лист2'!$C$2:$C$505,MATCH(B229&amp;A229,'Лист2'!$B$2:$B$505&amp;'Лист2'!$A$2:$A$505,0))
</f>
        <v>15</v>
      </c>
      <c r="H229" s="18">
        <f t="array" ref="H229">INDEX('Лист2'!$D$2:$D$505,MATCH(B229&amp;A229,'Лист2'!$B$2:$B$505&amp;'Лист2'!$A$2:$A$505,0))
</f>
        <v>922</v>
      </c>
      <c r="I229" s="18">
        <f t="array" ref="I229">INDEX('Лист2'!$E$2:$E$505,MATCH(B229&amp;A229,'Лист2'!$B$2:$B$505&amp;'Лист2'!$A$2:$A$505,0))
</f>
        <v>823</v>
      </c>
      <c r="J229" s="18">
        <f t="shared" si="1"/>
        <v>19</v>
      </c>
      <c r="K229" s="18">
        <f t="shared" si="2"/>
        <v>92278.6</v>
      </c>
      <c r="L229" s="23">
        <f t="shared" si="3"/>
        <v>0.008922105409</v>
      </c>
      <c r="M229" s="18">
        <f t="shared" si="4"/>
        <v>0.006790679421</v>
      </c>
      <c r="N229" s="18">
        <f t="shared" si="5"/>
        <v>0.0009683834134</v>
      </c>
      <c r="O229" s="22">
        <f t="shared" si="6"/>
        <v>47260.05446</v>
      </c>
    </row>
    <row r="230" ht="14.25" customHeight="1">
      <c r="A230" s="48">
        <v>43957.0</v>
      </c>
      <c r="B230" s="49" t="s">
        <v>33</v>
      </c>
      <c r="C230" s="49">
        <v>14061.0</v>
      </c>
      <c r="D230" s="50">
        <v>1221057.0</v>
      </c>
      <c r="E230" s="49">
        <v>983096.417</v>
      </c>
      <c r="F230" s="51">
        <v>373408.8334307692</v>
      </c>
      <c r="G230" s="18">
        <f t="array" ref="G230">INDEX('Лист2'!$C$2:$C$505,MATCH(B230&amp;A230,'Лист2'!$B$2:$B$505&amp;'Лист2'!$A$2:$A$505,0))
</f>
        <v>15</v>
      </c>
      <c r="H230" s="18">
        <f t="array" ref="H230">INDEX('Лист2'!$D$2:$D$505,MATCH(B230&amp;A230,'Лист2'!$B$2:$B$505&amp;'Лист2'!$A$2:$A$505,0))
</f>
        <v>839</v>
      </c>
      <c r="I230" s="18">
        <f t="array" ref="I230">INDEX('Лист2'!$E$2:$E$505,MATCH(B230&amp;A230,'Лист2'!$B$2:$B$505&amp;'Лист2'!$A$2:$A$505,0))
</f>
        <v>733</v>
      </c>
      <c r="J230" s="18">
        <f t="shared" si="1"/>
        <v>19</v>
      </c>
      <c r="K230" s="18">
        <f t="shared" si="2"/>
        <v>81403.8</v>
      </c>
      <c r="L230" s="23">
        <f t="shared" si="3"/>
        <v>0.008922105409</v>
      </c>
      <c r="M230" s="18">
        <f t="shared" si="4"/>
        <v>0.006039485935</v>
      </c>
      <c r="N230" s="18">
        <f t="shared" si="5"/>
        <v>-0.002775406008</v>
      </c>
      <c r="O230" s="22">
        <f t="shared" si="6"/>
        <v>-135448.2504</v>
      </c>
    </row>
    <row r="231" ht="14.25" customHeight="1">
      <c r="A231" s="44">
        <v>43961.0</v>
      </c>
      <c r="B231" s="45" t="s">
        <v>33</v>
      </c>
      <c r="C231" s="45">
        <v>16435.5</v>
      </c>
      <c r="D231" s="46">
        <v>1471537.5</v>
      </c>
      <c r="E231" s="45">
        <v>1176721.164</v>
      </c>
      <c r="F231" s="47">
        <v>252262.82307692306</v>
      </c>
      <c r="G231" s="18">
        <f t="array" ref="G231">INDEX('Лист2'!$C$2:$C$505,MATCH(B231&amp;A231,'Лист2'!$B$2:$B$505&amp;'Лист2'!$A$2:$A$505,0))
</f>
        <v>15</v>
      </c>
      <c r="H231" s="18">
        <f t="array" ref="H231">INDEX('Лист2'!$D$2:$D$505,MATCH(B231&amp;A231,'Лист2'!$B$2:$B$505&amp;'Лист2'!$A$2:$A$505,0))
</f>
        <v>950</v>
      </c>
      <c r="I231" s="18">
        <f t="array" ref="I231">INDEX('Лист2'!$E$2:$E$505,MATCH(B231&amp;A231,'Лист2'!$B$2:$B$505&amp;'Лист2'!$A$2:$A$505,0))
</f>
        <v>848</v>
      </c>
      <c r="J231" s="18">
        <f t="shared" si="1"/>
        <v>19</v>
      </c>
      <c r="K231" s="18">
        <f t="shared" si="2"/>
        <v>98102.5</v>
      </c>
      <c r="L231" s="23">
        <f t="shared" si="3"/>
        <v>0.008922105409</v>
      </c>
      <c r="M231" s="18">
        <f t="shared" si="4"/>
        <v>0.007482496017</v>
      </c>
      <c r="N231" s="18">
        <f t="shared" si="5"/>
        <v>0.0008719438978</v>
      </c>
      <c r="O231" s="22">
        <f t="shared" si="6"/>
        <v>42553.51292</v>
      </c>
    </row>
    <row r="232" ht="14.25" customHeight="1">
      <c r="A232" s="40">
        <v>43959.0</v>
      </c>
      <c r="B232" s="41" t="s">
        <v>33</v>
      </c>
      <c r="C232" s="41">
        <v>14494.5</v>
      </c>
      <c r="D232" s="42">
        <v>1269786.0</v>
      </c>
      <c r="E232" s="41">
        <v>1018857.6680000001</v>
      </c>
      <c r="F232" s="43">
        <v>197493.53076923077</v>
      </c>
      <c r="G232" s="18">
        <f t="array" ref="G232">INDEX('Лист2'!$C$2:$C$505,MATCH(B232&amp;A232,'Лист2'!$B$2:$B$505&amp;'Лист2'!$A$2:$A$505,0))
</f>
        <v>15</v>
      </c>
      <c r="H232" s="18">
        <f t="array" ref="H232">INDEX('Лист2'!$D$2:$D$505,MATCH(B232&amp;A232,'Лист2'!$B$2:$B$505&amp;'Лист2'!$A$2:$A$505,0))
</f>
        <v>879</v>
      </c>
      <c r="I232" s="18">
        <f t="array" ref="I232">INDEX('Лист2'!$E$2:$E$505,MATCH(B232&amp;A232,'Лист2'!$B$2:$B$505&amp;'Лист2'!$A$2:$A$505,0))
</f>
        <v>768</v>
      </c>
      <c r="J232" s="18">
        <f t="shared" si="1"/>
        <v>19</v>
      </c>
      <c r="K232" s="18">
        <f t="shared" si="2"/>
        <v>84652.4</v>
      </c>
      <c r="L232" s="23">
        <f t="shared" si="3"/>
        <v>0.008922105409</v>
      </c>
      <c r="M232" s="18">
        <f t="shared" si="4"/>
        <v>0.00636860993</v>
      </c>
      <c r="N232" s="18">
        <f t="shared" si="5"/>
        <v>0.001094907228</v>
      </c>
      <c r="O232" s="22">
        <f t="shared" si="6"/>
        <v>53434.80123</v>
      </c>
    </row>
    <row r="233" ht="14.25" customHeight="1">
      <c r="A233" s="44">
        <v>43958.0</v>
      </c>
      <c r="B233" s="45" t="s">
        <v>33</v>
      </c>
      <c r="C233" s="45">
        <v>12705.0</v>
      </c>
      <c r="D233" s="46">
        <v>1123894.5</v>
      </c>
      <c r="E233" s="45">
        <v>898508.497</v>
      </c>
      <c r="F233" s="47">
        <v>273904.8153076923</v>
      </c>
      <c r="G233" s="18">
        <f t="array" ref="G233">INDEX('Лист2'!$C$2:$C$505,MATCH(B233&amp;A233,'Лист2'!$B$2:$B$505&amp;'Лист2'!$A$2:$A$505,0))
</f>
        <v>15</v>
      </c>
      <c r="H233" s="18">
        <f t="array" ref="H233">INDEX('Лист2'!$D$2:$D$505,MATCH(B233&amp;A233,'Лист2'!$B$2:$B$505&amp;'Лист2'!$A$2:$A$505,0))
</f>
        <v>805</v>
      </c>
      <c r="I233" s="18">
        <f t="array" ref="I233">INDEX('Лист2'!$E$2:$E$505,MATCH(B233&amp;A233,'Лист2'!$B$2:$B$505&amp;'Лист2'!$A$2:$A$505,0))
</f>
        <v>703</v>
      </c>
      <c r="J233" s="18">
        <f t="shared" si="1"/>
        <v>19</v>
      </c>
      <c r="K233" s="18">
        <f t="shared" si="2"/>
        <v>74926.3</v>
      </c>
      <c r="L233" s="23">
        <f t="shared" si="3"/>
        <v>0.008922105409</v>
      </c>
      <c r="M233" s="18">
        <f t="shared" si="4"/>
        <v>0.005720340646</v>
      </c>
      <c r="N233" s="18">
        <f t="shared" si="5"/>
        <v>-0.0009941760248</v>
      </c>
      <c r="O233" s="22">
        <f t="shared" si="6"/>
        <v>-48518.81231</v>
      </c>
    </row>
    <row r="234" ht="14.25" customHeight="1">
      <c r="A234" s="48">
        <v>43967.0</v>
      </c>
      <c r="B234" s="49" t="s">
        <v>33</v>
      </c>
      <c r="C234" s="49">
        <v>18600.0</v>
      </c>
      <c r="D234" s="50">
        <v>1601425.5</v>
      </c>
      <c r="E234" s="49">
        <v>1268422.666</v>
      </c>
      <c r="F234" s="51">
        <v>189642.93076923076</v>
      </c>
      <c r="G234" s="18">
        <f t="array" ref="G234">INDEX('Лист2'!$C$2:$C$505,MATCH(B234&amp;A234,'Лист2'!$B$2:$B$505&amp;'Лист2'!$A$2:$A$505,0))
</f>
        <v>15</v>
      </c>
      <c r="H234" s="18">
        <f t="array" ref="H234">INDEX('Лист2'!$D$2:$D$505,MATCH(B234&amp;A234,'Лист2'!$B$2:$B$505&amp;'Лист2'!$A$2:$A$505,0))
</f>
        <v>1111</v>
      </c>
      <c r="I234" s="18">
        <f t="array" ref="I234">INDEX('Лист2'!$E$2:$E$505,MATCH(B234&amp;A234,'Лист2'!$B$2:$B$505&amp;'Лист2'!$A$2:$A$505,0))
</f>
        <v>992</v>
      </c>
      <c r="J234" s="18">
        <f t="shared" si="1"/>
        <v>20</v>
      </c>
      <c r="K234" s="18">
        <f t="shared" si="2"/>
        <v>106761.7</v>
      </c>
      <c r="L234" s="23">
        <f t="shared" si="3"/>
        <v>0.009539395538</v>
      </c>
      <c r="M234" s="18">
        <f t="shared" si="4"/>
        <v>0.008451676773</v>
      </c>
      <c r="N234" s="18">
        <f t="shared" si="5"/>
        <v>0.002937519942</v>
      </c>
      <c r="O234" s="22">
        <f t="shared" si="6"/>
        <v>143359.9032</v>
      </c>
    </row>
    <row r="235" ht="14.25" customHeight="1">
      <c r="A235" s="44">
        <v>43968.0</v>
      </c>
      <c r="B235" s="45" t="s">
        <v>33</v>
      </c>
      <c r="C235" s="45">
        <v>15609.0</v>
      </c>
      <c r="D235" s="46">
        <v>1377577.5</v>
      </c>
      <c r="E235" s="45">
        <v>1086345.0159999998</v>
      </c>
      <c r="F235" s="47">
        <v>224718.4076923077</v>
      </c>
      <c r="G235" s="18">
        <f t="array" ref="G235">INDEX('Лист2'!$C$2:$C$505,MATCH(B235&amp;A235,'Лист2'!$B$2:$B$505&amp;'Лист2'!$A$2:$A$505,0))
</f>
        <v>15</v>
      </c>
      <c r="H235" s="18">
        <f t="array" ref="H235">INDEX('Лист2'!$D$2:$D$505,MATCH(B235&amp;A235,'Лист2'!$B$2:$B$505&amp;'Лист2'!$A$2:$A$505,0))
</f>
        <v>971</v>
      </c>
      <c r="I235" s="18">
        <f t="array" ref="I235">INDEX('Лист2'!$E$2:$E$505,MATCH(B235&amp;A235,'Лист2'!$B$2:$B$505&amp;'Лист2'!$A$2:$A$505,0))
</f>
        <v>856</v>
      </c>
      <c r="J235" s="18">
        <f t="shared" si="1"/>
        <v>20</v>
      </c>
      <c r="K235" s="18">
        <f t="shared" si="2"/>
        <v>91838.5</v>
      </c>
      <c r="L235" s="23">
        <f t="shared" si="3"/>
        <v>0.009539395538</v>
      </c>
      <c r="M235" s="18">
        <f t="shared" si="4"/>
        <v>0.007391537156</v>
      </c>
      <c r="N235" s="18">
        <f t="shared" si="5"/>
        <v>0.001362908464</v>
      </c>
      <c r="O235" s="22">
        <f t="shared" si="6"/>
        <v>66514.07631</v>
      </c>
    </row>
    <row r="236" ht="14.25" customHeight="1">
      <c r="A236" s="40">
        <v>43963.0</v>
      </c>
      <c r="B236" s="41" t="s">
        <v>33</v>
      </c>
      <c r="C236" s="41">
        <v>12802.5</v>
      </c>
      <c r="D236" s="42">
        <v>1123830.0</v>
      </c>
      <c r="E236" s="41">
        <v>914932.571</v>
      </c>
      <c r="F236" s="43">
        <v>284287.79007692303</v>
      </c>
      <c r="G236" s="18">
        <f t="array" ref="G236">INDEX('Лист2'!$C$2:$C$505,MATCH(B236&amp;A236,'Лист2'!$B$2:$B$505&amp;'Лист2'!$A$2:$A$505,0))
</f>
        <v>15</v>
      </c>
      <c r="H236" s="18">
        <f t="array" ref="H236">INDEX('Лист2'!$D$2:$D$505,MATCH(B236&amp;A236,'Лист2'!$B$2:$B$505&amp;'Лист2'!$A$2:$A$505,0))
</f>
        <v>845</v>
      </c>
      <c r="I236" s="18">
        <f t="array" ref="I236">INDEX('Лист2'!$E$2:$E$505,MATCH(B236&amp;A236,'Лист2'!$B$2:$B$505&amp;'Лист2'!$A$2:$A$505,0))
</f>
        <v>743</v>
      </c>
      <c r="J236" s="18">
        <f t="shared" si="1"/>
        <v>20</v>
      </c>
      <c r="K236" s="18">
        <f t="shared" si="2"/>
        <v>74922</v>
      </c>
      <c r="L236" s="23">
        <f t="shared" si="3"/>
        <v>0.009539395538</v>
      </c>
      <c r="M236" s="18">
        <f t="shared" si="4"/>
        <v>0.005301857427</v>
      </c>
      <c r="N236" s="18">
        <f t="shared" si="5"/>
        <v>-0.001544788216</v>
      </c>
      <c r="O236" s="22">
        <f t="shared" si="6"/>
        <v>-75390.36108</v>
      </c>
    </row>
    <row r="237" ht="14.25" customHeight="1">
      <c r="A237" s="44">
        <v>43964.0</v>
      </c>
      <c r="B237" s="45" t="s">
        <v>33</v>
      </c>
      <c r="C237" s="45">
        <v>14305.5</v>
      </c>
      <c r="D237" s="46">
        <v>1243507.5</v>
      </c>
      <c r="E237" s="45">
        <v>987216.7409999999</v>
      </c>
      <c r="F237" s="47">
        <v>233030.6</v>
      </c>
      <c r="G237" s="18">
        <f t="array" ref="G237">INDEX('Лист2'!$C$2:$C$505,MATCH(B237&amp;A237,'Лист2'!$B$2:$B$505&amp;'Лист2'!$A$2:$A$505,0))
</f>
        <v>15</v>
      </c>
      <c r="H237" s="18">
        <f t="array" ref="H237">INDEX('Лист2'!$D$2:$D$505,MATCH(B237&amp;A237,'Лист2'!$B$2:$B$505&amp;'Лист2'!$A$2:$A$505,0))
</f>
        <v>898</v>
      </c>
      <c r="I237" s="18">
        <f t="array" ref="I237">INDEX('Лист2'!$E$2:$E$505,MATCH(B237&amp;A237,'Лист2'!$B$2:$B$505&amp;'Лист2'!$A$2:$A$505,0))
</f>
        <v>795</v>
      </c>
      <c r="J237" s="18">
        <f t="shared" si="1"/>
        <v>20</v>
      </c>
      <c r="K237" s="18">
        <f t="shared" si="2"/>
        <v>82900.5</v>
      </c>
      <c r="L237" s="23">
        <f t="shared" si="3"/>
        <v>0.009539395538</v>
      </c>
      <c r="M237" s="18">
        <f t="shared" si="4"/>
        <v>0.006504709371</v>
      </c>
      <c r="N237" s="18">
        <f t="shared" si="5"/>
        <v>0.0004766129118</v>
      </c>
      <c r="O237" s="22">
        <f t="shared" si="6"/>
        <v>23260.159</v>
      </c>
    </row>
    <row r="238" ht="14.25" customHeight="1">
      <c r="A238" s="40">
        <v>43962.0</v>
      </c>
      <c r="B238" s="41" t="s">
        <v>33</v>
      </c>
      <c r="C238" s="41">
        <v>12238.5</v>
      </c>
      <c r="D238" s="42">
        <v>1096002.0</v>
      </c>
      <c r="E238" s="41">
        <v>872395.086</v>
      </c>
      <c r="F238" s="43">
        <v>218895.4076923077</v>
      </c>
      <c r="G238" s="18">
        <f t="array" ref="G238">INDEX('Лист2'!$C$2:$C$505,MATCH(B238&amp;A238,'Лист2'!$B$2:$B$505&amp;'Лист2'!$A$2:$A$505,0))
</f>
        <v>15</v>
      </c>
      <c r="H238" s="18">
        <f t="array" ref="H238">INDEX('Лист2'!$D$2:$D$505,MATCH(B238&amp;A238,'Лист2'!$B$2:$B$505&amp;'Лист2'!$A$2:$A$505,0))
</f>
        <v>812</v>
      </c>
      <c r="I238" s="18">
        <f t="array" ref="I238">INDEX('Лист2'!$E$2:$E$505,MATCH(B238&amp;A238,'Лист2'!$B$2:$B$505&amp;'Лист2'!$A$2:$A$505,0))
</f>
        <v>714</v>
      </c>
      <c r="J238" s="18">
        <f t="shared" si="1"/>
        <v>20</v>
      </c>
      <c r="K238" s="18">
        <f t="shared" si="2"/>
        <v>73066.8</v>
      </c>
      <c r="L238" s="23">
        <f t="shared" si="3"/>
        <v>0.009539395538</v>
      </c>
      <c r="M238" s="18">
        <f t="shared" si="4"/>
        <v>0.00567518702</v>
      </c>
      <c r="N238" s="18">
        <f t="shared" si="5"/>
        <v>0.00009654124636</v>
      </c>
      <c r="O238" s="22">
        <f t="shared" si="6"/>
        <v>4711.506308</v>
      </c>
    </row>
    <row r="239" ht="14.25" customHeight="1">
      <c r="A239" s="52">
        <v>43965.0</v>
      </c>
      <c r="B239" s="53" t="s">
        <v>33</v>
      </c>
      <c r="C239" s="53">
        <v>14385.0</v>
      </c>
      <c r="D239" s="54">
        <v>1223491.5</v>
      </c>
      <c r="E239" s="53">
        <v>977925.731</v>
      </c>
      <c r="F239" s="55">
        <v>285708.40769230766</v>
      </c>
      <c r="G239" s="18">
        <f t="array" ref="G239">INDEX('Лист2'!$C$2:$C$505,MATCH(B239&amp;A239,'Лист2'!$B$2:$B$505&amp;'Лист2'!$A$2:$A$505,0))
</f>
        <v>15</v>
      </c>
      <c r="H239" s="18">
        <f t="array" ref="H239">INDEX('Лист2'!$D$2:$D$505,MATCH(B239&amp;A239,'Лист2'!$B$2:$B$505&amp;'Лист2'!$A$2:$A$505,0))
</f>
        <v>890</v>
      </c>
      <c r="I239" s="18">
        <f t="array" ref="I239">INDEX('Лист2'!$E$2:$E$505,MATCH(B239&amp;A239,'Лист2'!$B$2:$B$505&amp;'Лист2'!$A$2:$A$505,0))
</f>
        <v>777</v>
      </c>
      <c r="J239" s="18">
        <f t="shared" si="1"/>
        <v>20</v>
      </c>
      <c r="K239" s="18">
        <f t="shared" si="2"/>
        <v>81566.1</v>
      </c>
      <c r="L239" s="23">
        <f t="shared" si="3"/>
        <v>0.009539395538</v>
      </c>
      <c r="M239" s="18">
        <f t="shared" si="4"/>
        <v>0.006232507036</v>
      </c>
      <c r="N239" s="18">
        <f t="shared" si="5"/>
        <v>-0.0008225438147</v>
      </c>
      <c r="O239" s="22">
        <f t="shared" si="6"/>
        <v>-40142.63869</v>
      </c>
    </row>
    <row r="240" ht="14.25" customHeight="1">
      <c r="A240" s="48">
        <v>43966.0</v>
      </c>
      <c r="B240" s="49" t="s">
        <v>33</v>
      </c>
      <c r="C240" s="49">
        <v>16498.5</v>
      </c>
      <c r="D240" s="50">
        <v>1370482.5</v>
      </c>
      <c r="E240" s="49">
        <v>1095453.123</v>
      </c>
      <c r="F240" s="51">
        <v>250663.8153846154</v>
      </c>
      <c r="G240" s="18">
        <f t="array" ref="G240">INDEX('Лист2'!$C$2:$C$505,MATCH(B240&amp;A240,'Лист2'!$B$2:$B$505&amp;'Лист2'!$A$2:$A$505,0))
</f>
        <v>15</v>
      </c>
      <c r="H240" s="18">
        <f t="array" ref="H240">INDEX('Лист2'!$D$2:$D$505,MATCH(B240&amp;A240,'Лист2'!$B$2:$B$505&amp;'Лист2'!$A$2:$A$505,0))
</f>
        <v>980</v>
      </c>
      <c r="I240" s="18">
        <f t="array" ref="I240">INDEX('Лист2'!$E$2:$E$505,MATCH(B240&amp;A240,'Лист2'!$B$2:$B$505&amp;'Лист2'!$A$2:$A$505,0))
</f>
        <v>867</v>
      </c>
      <c r="J240" s="18">
        <f t="shared" si="1"/>
        <v>20</v>
      </c>
      <c r="K240" s="18">
        <f t="shared" si="2"/>
        <v>91365.5</v>
      </c>
      <c r="L240" s="23">
        <f t="shared" si="3"/>
        <v>0.009539395538</v>
      </c>
      <c r="M240" s="18">
        <f t="shared" si="4"/>
        <v>0.006980299145</v>
      </c>
      <c r="N240" s="18">
        <f t="shared" si="5"/>
        <v>0.0004992631938</v>
      </c>
      <c r="O240" s="22">
        <f t="shared" si="6"/>
        <v>24365.56162</v>
      </c>
    </row>
    <row r="241" ht="14.25" customHeight="1">
      <c r="A241" s="52">
        <v>43970.0</v>
      </c>
      <c r="B241" s="53" t="s">
        <v>33</v>
      </c>
      <c r="C241" s="53">
        <v>16638.0</v>
      </c>
      <c r="D241" s="54">
        <v>1364847.0</v>
      </c>
      <c r="E241" s="53">
        <v>1137103.412</v>
      </c>
      <c r="F241" s="55">
        <v>258642.5153846154</v>
      </c>
      <c r="G241" s="18">
        <f t="array" ref="G241">INDEX('Лист2'!$C$2:$C$505,MATCH(B241&amp;A241,'Лист2'!$B$2:$B$505&amp;'Лист2'!$A$2:$A$505,0))
</f>
        <v>16</v>
      </c>
      <c r="H241" s="18">
        <f t="array" ref="H241">INDEX('Лист2'!$D$2:$D$505,MATCH(B241&amp;A241,'Лист2'!$B$2:$B$505&amp;'Лист2'!$A$2:$A$505,0))
</f>
        <v>1012</v>
      </c>
      <c r="I241" s="18">
        <f t="array" ref="I241">INDEX('Лист2'!$E$2:$E$505,MATCH(B241&amp;A241,'Лист2'!$B$2:$B$505&amp;'Лист2'!$A$2:$A$505,0))
</f>
        <v>900</v>
      </c>
      <c r="J241" s="18">
        <f t="shared" si="1"/>
        <v>21</v>
      </c>
      <c r="K241" s="18">
        <f t="shared" si="2"/>
        <v>85302.9375</v>
      </c>
      <c r="L241" s="23">
        <f t="shared" si="3"/>
        <v>0.01056999182</v>
      </c>
      <c r="M241" s="18">
        <f t="shared" si="4"/>
        <v>0.005780176612</v>
      </c>
      <c r="N241" s="18">
        <f t="shared" si="5"/>
        <v>-0.0006331353003</v>
      </c>
      <c r="O241" s="22">
        <f t="shared" si="6"/>
        <v>-30898.92738</v>
      </c>
    </row>
    <row r="242" ht="14.25" customHeight="1">
      <c r="A242" s="48">
        <v>43972.0</v>
      </c>
      <c r="B242" s="49" t="s">
        <v>33</v>
      </c>
      <c r="C242" s="49">
        <v>16554.0</v>
      </c>
      <c r="D242" s="50">
        <v>1380751.5</v>
      </c>
      <c r="E242" s="49">
        <v>1137748.7319999998</v>
      </c>
      <c r="F242" s="51">
        <v>227139.51416923077</v>
      </c>
      <c r="G242" s="18">
        <f t="array" ref="G242">INDEX('Лист2'!$C$2:$C$505,MATCH(B242&amp;A242,'Лист2'!$B$2:$B$505&amp;'Лист2'!$A$2:$A$505,0))
</f>
        <v>17</v>
      </c>
      <c r="H242" s="18">
        <f t="array" ref="H242">INDEX('Лист2'!$D$2:$D$505,MATCH(B242&amp;A242,'Лист2'!$B$2:$B$505&amp;'Лист2'!$A$2:$A$505,0))
</f>
        <v>1045</v>
      </c>
      <c r="I242" s="18">
        <f t="array" ref="I242">INDEX('Лист2'!$E$2:$E$505,MATCH(B242&amp;A242,'Лист2'!$B$2:$B$505&amp;'Лист2'!$A$2:$A$505,0))
</f>
        <v>930</v>
      </c>
      <c r="J242" s="18">
        <f t="shared" si="1"/>
        <v>21</v>
      </c>
      <c r="K242" s="18">
        <f t="shared" si="2"/>
        <v>81220.67647</v>
      </c>
      <c r="L242" s="23">
        <f t="shared" si="3"/>
        <v>0.01056999182</v>
      </c>
      <c r="M242" s="18">
        <f t="shared" si="4"/>
        <v>0.006167457572</v>
      </c>
      <c r="N242" s="18">
        <f t="shared" si="5"/>
        <v>0.0003250464281</v>
      </c>
      <c r="O242" s="22">
        <f t="shared" si="6"/>
        <v>15863.25383</v>
      </c>
    </row>
    <row r="243" ht="14.25" customHeight="1">
      <c r="A243" s="52">
        <v>43971.0</v>
      </c>
      <c r="B243" s="53" t="s">
        <v>33</v>
      </c>
      <c r="C243" s="53">
        <v>17329.5</v>
      </c>
      <c r="D243" s="54">
        <v>1430254.5</v>
      </c>
      <c r="E243" s="53">
        <v>1175778.837</v>
      </c>
      <c r="F243" s="55">
        <v>286968.8769230769</v>
      </c>
      <c r="G243" s="18">
        <f t="array" ref="G243">INDEX('Лист2'!$C$2:$C$505,MATCH(B243&amp;A243,'Лист2'!$B$2:$B$505&amp;'Лист2'!$A$2:$A$505,0))
</f>
        <v>16</v>
      </c>
      <c r="H243" s="18">
        <f t="array" ref="H243">INDEX('Лист2'!$D$2:$D$505,MATCH(B243&amp;A243,'Лист2'!$B$2:$B$505&amp;'Лист2'!$A$2:$A$505,0))
</f>
        <v>1050</v>
      </c>
      <c r="I243" s="18">
        <f t="array" ref="I243">INDEX('Лист2'!$E$2:$E$505,MATCH(B243&amp;A243,'Лист2'!$B$2:$B$505&amp;'Лист2'!$A$2:$A$505,0))
</f>
        <v>938</v>
      </c>
      <c r="J243" s="18">
        <f t="shared" si="1"/>
        <v>21</v>
      </c>
      <c r="K243" s="18">
        <f t="shared" si="2"/>
        <v>89390.90625</v>
      </c>
      <c r="L243" s="23">
        <f t="shared" si="3"/>
        <v>0.01056999182</v>
      </c>
      <c r="M243" s="18">
        <f t="shared" si="4"/>
        <v>0.006458641881</v>
      </c>
      <c r="N243" s="18">
        <f t="shared" si="5"/>
        <v>-0.0006658030713</v>
      </c>
      <c r="O243" s="22">
        <f t="shared" si="6"/>
        <v>-32493.21392</v>
      </c>
    </row>
    <row r="244" ht="14.25" customHeight="1">
      <c r="A244" s="40">
        <v>43974.0</v>
      </c>
      <c r="B244" s="41" t="s">
        <v>33</v>
      </c>
      <c r="C244" s="41">
        <v>21958.5</v>
      </c>
      <c r="D244" s="42">
        <v>1854001.5</v>
      </c>
      <c r="E244" s="41">
        <v>1515956.368</v>
      </c>
      <c r="F244" s="43">
        <v>206787.93638461537</v>
      </c>
      <c r="G244" s="18">
        <f t="array" ref="G244">INDEX('Лист2'!$C$2:$C$505,MATCH(B244&amp;A244,'Лист2'!$B$2:$B$505&amp;'Лист2'!$A$2:$A$505,0))
</f>
        <v>17</v>
      </c>
      <c r="H244" s="18">
        <f t="array" ref="H244">INDEX('Лист2'!$D$2:$D$505,MATCH(B244&amp;A244,'Лист2'!$B$2:$B$505&amp;'Лист2'!$A$2:$A$505,0))
</f>
        <v>1294</v>
      </c>
      <c r="I244" s="18">
        <f t="array" ref="I244">INDEX('Лист2'!$E$2:$E$505,MATCH(B244&amp;A244,'Лист2'!$B$2:$B$505&amp;'Лист2'!$A$2:$A$505,0))
</f>
        <v>1155</v>
      </c>
      <c r="J244" s="18">
        <f t="shared" si="1"/>
        <v>21</v>
      </c>
      <c r="K244" s="18">
        <f t="shared" si="2"/>
        <v>109058.9118</v>
      </c>
      <c r="L244" s="23">
        <f t="shared" si="3"/>
        <v>0.01056999182</v>
      </c>
      <c r="M244" s="18">
        <f t="shared" si="4"/>
        <v>0.008579651278</v>
      </c>
      <c r="N244" s="18">
        <f t="shared" si="5"/>
        <v>0.002689529087</v>
      </c>
      <c r="O244" s="22">
        <f t="shared" si="6"/>
        <v>131257.1956</v>
      </c>
    </row>
    <row r="245" ht="14.25" customHeight="1">
      <c r="A245" s="44">
        <v>43967.0</v>
      </c>
      <c r="B245" s="45" t="s">
        <v>34</v>
      </c>
      <c r="C245" s="45">
        <v>13120.5</v>
      </c>
      <c r="D245" s="46">
        <v>1215033.0</v>
      </c>
      <c r="E245" s="45">
        <v>985281.0359999998</v>
      </c>
      <c r="F245" s="47">
        <v>143418.86295384614</v>
      </c>
      <c r="G245" s="18">
        <f t="array" ref="G245">INDEX('Лист2'!$C$2:$C$505,MATCH(B245&amp;A245,'Лист2'!$B$2:$B$505&amp;'Лист2'!$A$2:$A$505,0))
</f>
        <v>15</v>
      </c>
      <c r="H245" s="18">
        <f t="array" ref="H245">INDEX('Лист2'!$D$2:$D$505,MATCH(B245&amp;A245,'Лист2'!$B$2:$B$505&amp;'Лист2'!$A$2:$A$505,0))
</f>
        <v>747</v>
      </c>
      <c r="I245" s="18">
        <f t="array" ref="I245">INDEX('Лист2'!$E$2:$E$505,MATCH(B245&amp;A245,'Лист2'!$B$2:$B$505&amp;'Лист2'!$A$2:$A$505,0))
</f>
        <v>647</v>
      </c>
      <c r="J245" s="18">
        <f t="shared" si="1"/>
        <v>20</v>
      </c>
      <c r="K245" s="18">
        <f t="shared" si="2"/>
        <v>81002.2</v>
      </c>
      <c r="L245" s="23">
        <f t="shared" si="3"/>
        <v>0.007793462267</v>
      </c>
      <c r="M245" s="18">
        <f t="shared" si="4"/>
        <v>0.007984720244</v>
      </c>
      <c r="N245" s="18">
        <f t="shared" si="5"/>
        <v>0.002479657117</v>
      </c>
      <c r="O245" s="22">
        <f t="shared" si="6"/>
        <v>86333.10105</v>
      </c>
    </row>
    <row r="246" ht="14.25" customHeight="1">
      <c r="A246" s="40">
        <v>43970.0</v>
      </c>
      <c r="B246" s="41" t="s">
        <v>34</v>
      </c>
      <c r="C246" s="41">
        <v>16237.5</v>
      </c>
      <c r="D246" s="42">
        <v>1403047.5</v>
      </c>
      <c r="E246" s="41">
        <v>1195875.8800000001</v>
      </c>
      <c r="F246" s="43">
        <v>173178.52204615384</v>
      </c>
      <c r="G246" s="18">
        <f t="array" ref="G246">INDEX('Лист2'!$C$2:$C$505,MATCH(B246&amp;A246,'Лист2'!$B$2:$B$505&amp;'Лист2'!$A$2:$A$505,0))
</f>
        <v>15</v>
      </c>
      <c r="H246" s="18">
        <f t="array" ref="H246">INDEX('Лист2'!$D$2:$D$505,MATCH(B246&amp;A246,'Лист2'!$B$2:$B$505&amp;'Лист2'!$A$2:$A$505,0))
</f>
        <v>930</v>
      </c>
      <c r="I246" s="18">
        <f t="array" ref="I246">INDEX('Лист2'!$E$2:$E$505,MATCH(B246&amp;A246,'Лист2'!$B$2:$B$505&amp;'Лист2'!$A$2:$A$505,0))
</f>
        <v>827</v>
      </c>
      <c r="J246" s="18">
        <f t="shared" si="1"/>
        <v>21</v>
      </c>
      <c r="K246" s="18">
        <f t="shared" si="2"/>
        <v>93536.5</v>
      </c>
      <c r="L246" s="23">
        <f t="shared" si="3"/>
        <v>0.008615334028</v>
      </c>
      <c r="M246" s="18">
        <f t="shared" si="4"/>
        <v>0.007199970784</v>
      </c>
      <c r="N246" s="18">
        <f t="shared" si="5"/>
        <v>0.0009763488889</v>
      </c>
      <c r="O246" s="22">
        <f t="shared" si="6"/>
        <v>33993.09795</v>
      </c>
    </row>
    <row r="247" ht="14.25" customHeight="1">
      <c r="A247" s="44">
        <v>43968.0</v>
      </c>
      <c r="B247" s="45" t="s">
        <v>34</v>
      </c>
      <c r="C247" s="45">
        <v>11967.0</v>
      </c>
      <c r="D247" s="46">
        <v>1060489.5</v>
      </c>
      <c r="E247" s="45">
        <v>851805.179</v>
      </c>
      <c r="F247" s="47">
        <v>171981.49101538458</v>
      </c>
      <c r="G247" s="18">
        <f t="array" ref="G247">INDEX('Лист2'!$C$2:$C$505,MATCH(B247&amp;A247,'Лист2'!$B$2:$B$505&amp;'Лист2'!$A$2:$A$505,0))
</f>
        <v>15</v>
      </c>
      <c r="H247" s="18">
        <f t="array" ref="H247">INDEX('Лист2'!$D$2:$D$505,MATCH(B247&amp;A247,'Лист2'!$B$2:$B$505&amp;'Лист2'!$A$2:$A$505,0))
</f>
        <v>692</v>
      </c>
      <c r="I247" s="18">
        <f t="array" ref="I247">INDEX('Лист2'!$E$2:$E$505,MATCH(B247&amp;A247,'Лист2'!$B$2:$B$505&amp;'Лист2'!$A$2:$A$505,0))
</f>
        <v>591</v>
      </c>
      <c r="J247" s="18">
        <f t="shared" si="1"/>
        <v>20</v>
      </c>
      <c r="K247" s="18">
        <f t="shared" si="2"/>
        <v>70699.3</v>
      </c>
      <c r="L247" s="23">
        <f t="shared" si="3"/>
        <v>0.007793462267</v>
      </c>
      <c r="M247" s="18">
        <f t="shared" si="4"/>
        <v>0.007252542671</v>
      </c>
      <c r="N247" s="18">
        <f t="shared" si="5"/>
        <v>0.001054177743</v>
      </c>
      <c r="O247" s="22">
        <f t="shared" si="6"/>
        <v>36702.82998</v>
      </c>
    </row>
    <row r="248" ht="14.25" customHeight="1">
      <c r="A248" s="40">
        <v>43960.0</v>
      </c>
      <c r="B248" s="41" t="s">
        <v>34</v>
      </c>
      <c r="C248" s="41">
        <v>12037.5</v>
      </c>
      <c r="D248" s="42">
        <v>1081216.5</v>
      </c>
      <c r="E248" s="41">
        <v>910141.155</v>
      </c>
      <c r="F248" s="43">
        <v>143296.04318461538</v>
      </c>
      <c r="G248" s="18">
        <f t="array" ref="G248">INDEX('Лист2'!$C$2:$C$505,MATCH(B248&amp;A248,'Лист2'!$B$2:$B$505&amp;'Лист2'!$A$2:$A$505,0))
</f>
        <v>15</v>
      </c>
      <c r="H248" s="18">
        <f t="array" ref="H248">INDEX('Лист2'!$D$2:$D$505,MATCH(B248&amp;A248,'Лист2'!$B$2:$B$505&amp;'Лист2'!$A$2:$A$505,0))
</f>
        <v>623</v>
      </c>
      <c r="I248" s="18">
        <f t="array" ref="I248">INDEX('Лист2'!$E$2:$E$505,MATCH(B248&amp;A248,'Лист2'!$B$2:$B$505&amp;'Лист2'!$A$2:$A$505,0))
</f>
        <v>535</v>
      </c>
      <c r="J248" s="18">
        <f t="shared" si="1"/>
        <v>19</v>
      </c>
      <c r="K248" s="18">
        <f t="shared" si="2"/>
        <v>72081.1</v>
      </c>
      <c r="L248" s="23">
        <f t="shared" si="3"/>
        <v>0.005988601704</v>
      </c>
      <c r="M248" s="18">
        <f t="shared" si="4"/>
        <v>0.005945493334</v>
      </c>
      <c r="N248" s="18">
        <f t="shared" si="5"/>
        <v>0.0007978763953</v>
      </c>
      <c r="O248" s="22">
        <f t="shared" si="6"/>
        <v>27779.30182</v>
      </c>
    </row>
    <row r="249" ht="14.25" customHeight="1">
      <c r="A249" s="44">
        <v>43955.0</v>
      </c>
      <c r="B249" s="45" t="s">
        <v>34</v>
      </c>
      <c r="C249" s="45">
        <v>7087.5</v>
      </c>
      <c r="D249" s="46">
        <v>610855.5</v>
      </c>
      <c r="E249" s="45">
        <v>541946.128</v>
      </c>
      <c r="F249" s="47">
        <v>150795.5846153846</v>
      </c>
      <c r="G249" s="18">
        <f t="array" ref="G249">INDEX('Лист2'!$C$2:$C$505,MATCH(B249&amp;A249,'Лист2'!$B$2:$B$505&amp;'Лист2'!$A$2:$A$505,0))
</f>
        <v>15</v>
      </c>
      <c r="H249" s="18">
        <f t="array" ref="H249">INDEX('Лист2'!$D$2:$D$505,MATCH(B249&amp;A249,'Лист2'!$B$2:$B$505&amp;'Лист2'!$A$2:$A$505,0))
</f>
        <v>390</v>
      </c>
      <c r="I249" s="18">
        <f t="array" ref="I249">INDEX('Лист2'!$E$2:$E$505,MATCH(B249&amp;A249,'Лист2'!$B$2:$B$505&amp;'Лист2'!$A$2:$A$505,0))
</f>
        <v>315</v>
      </c>
      <c r="J249" s="18">
        <f t="shared" si="1"/>
        <v>19</v>
      </c>
      <c r="K249" s="18">
        <f t="shared" si="2"/>
        <v>40723.7</v>
      </c>
      <c r="L249" s="23">
        <f t="shared" si="3"/>
        <v>0.005988601704</v>
      </c>
      <c r="M249" s="18">
        <f t="shared" si="4"/>
        <v>0.002394852466</v>
      </c>
      <c r="N249" s="18">
        <f t="shared" si="5"/>
        <v>-0.002351933702</v>
      </c>
      <c r="O249" s="22">
        <f t="shared" si="6"/>
        <v>-81886.21262</v>
      </c>
    </row>
    <row r="250" ht="14.25" customHeight="1">
      <c r="A250" s="40">
        <v>43950.0</v>
      </c>
      <c r="B250" s="41" t="s">
        <v>35</v>
      </c>
      <c r="C250" s="41">
        <v>25816.5</v>
      </c>
      <c r="D250" s="42">
        <v>2360914.5</v>
      </c>
      <c r="E250" s="41">
        <v>1868643.6719999998</v>
      </c>
      <c r="F250" s="43">
        <v>137636.84266153845</v>
      </c>
      <c r="G250" s="18">
        <f t="array" ref="G250">INDEX('Лист2'!$C$2:$C$505,MATCH(B250&amp;A250,'Лист2'!$B$2:$B$505&amp;'Лист2'!$A$2:$A$505,0))
</f>
        <v>18</v>
      </c>
      <c r="H250" s="18">
        <f t="array" ref="H250">INDEX('Лист2'!$D$2:$D$505,MATCH(B250&amp;A250,'Лист2'!$B$2:$B$505&amp;'Лист2'!$A$2:$A$505,0))
</f>
        <v>1599</v>
      </c>
      <c r="I250" s="18">
        <f t="array" ref="I250">INDEX('Лист2'!$E$2:$E$505,MATCH(B250&amp;A250,'Лист2'!$B$2:$B$505&amp;'Лист2'!$A$2:$A$505,0))
</f>
        <v>1450</v>
      </c>
      <c r="J250" s="18">
        <f t="shared" si="1"/>
        <v>18</v>
      </c>
      <c r="K250" s="18">
        <f t="shared" si="2"/>
        <v>131161.9167</v>
      </c>
      <c r="L250" s="23">
        <f t="shared" si="3"/>
        <v>0.01667774191</v>
      </c>
      <c r="M250" s="18">
        <f t="shared" si="4"/>
        <v>0.007201458545</v>
      </c>
      <c r="N250" s="18">
        <f t="shared" si="5"/>
        <v>0.004130250677</v>
      </c>
      <c r="O250" s="22">
        <f t="shared" si="6"/>
        <v>354633.9853</v>
      </c>
    </row>
    <row r="251" ht="14.25" customHeight="1">
      <c r="A251" s="44">
        <v>43953.0</v>
      </c>
      <c r="B251" s="45" t="s">
        <v>34</v>
      </c>
      <c r="C251" s="45">
        <v>4624.5</v>
      </c>
      <c r="D251" s="46">
        <v>433243.5</v>
      </c>
      <c r="E251" s="45">
        <v>377401.46199999994</v>
      </c>
      <c r="F251" s="47">
        <v>65936.34336923076</v>
      </c>
      <c r="G251" s="18">
        <f t="array" ref="G251">INDEX('Лист2'!$C$2:$C$505,MATCH(B251&amp;A251,'Лист2'!$B$2:$B$505&amp;'Лист2'!$A$2:$A$505,0))
</f>
        <v>15</v>
      </c>
      <c r="H251" s="18">
        <f t="array" ref="H251">INDEX('Лист2'!$D$2:$D$505,MATCH(B251&amp;A251,'Лист2'!$B$2:$B$505&amp;'Лист2'!$A$2:$A$505,0))
</f>
        <v>274</v>
      </c>
      <c r="I251" s="18">
        <f t="array" ref="I251">INDEX('Лист2'!$E$2:$E$505,MATCH(B251&amp;A251,'Лист2'!$B$2:$B$505&amp;'Лист2'!$A$2:$A$505,0))
</f>
        <v>203</v>
      </c>
      <c r="J251" s="18">
        <f t="shared" si="1"/>
        <v>18</v>
      </c>
      <c r="K251" s="18">
        <f t="shared" si="2"/>
        <v>28882.9</v>
      </c>
      <c r="L251" s="23">
        <f t="shared" si="3"/>
        <v>0.002400575671</v>
      </c>
      <c r="M251" s="18">
        <f t="shared" si="4"/>
        <v>0.001940714863</v>
      </c>
      <c r="N251" s="18">
        <f t="shared" si="5"/>
        <v>-0.0002899283803</v>
      </c>
      <c r="O251" s="22">
        <f t="shared" si="6"/>
        <v>-10094.30537</v>
      </c>
    </row>
    <row r="252" ht="14.25" customHeight="1">
      <c r="A252" s="40">
        <v>43977.0</v>
      </c>
      <c r="B252" s="41" t="s">
        <v>34</v>
      </c>
      <c r="C252" s="41">
        <v>12259.5</v>
      </c>
      <c r="D252" s="42">
        <v>1152054.0</v>
      </c>
      <c r="E252" s="41">
        <v>906579.6209999999</v>
      </c>
      <c r="F252" s="43">
        <v>217611.18753846153</v>
      </c>
      <c r="G252" s="18">
        <f t="array" ref="G252">INDEX('Лист2'!$C$2:$C$505,MATCH(B252&amp;A252,'Лист2'!$B$2:$B$505&amp;'Лист2'!$A$2:$A$505,0))
</f>
        <v>15</v>
      </c>
      <c r="H252" s="18">
        <f t="array" ref="H252">INDEX('Лист2'!$D$2:$D$505,MATCH(B252&amp;A252,'Лист2'!$B$2:$B$505&amp;'Лист2'!$A$2:$A$505,0))
</f>
        <v>812</v>
      </c>
      <c r="I252" s="18">
        <f t="array" ref="I252">INDEX('Лист2'!$E$2:$E$505,MATCH(B252&amp;A252,'Лист2'!$B$2:$B$505&amp;'Лист2'!$A$2:$A$505,0))
</f>
        <v>711</v>
      </c>
      <c r="J252" s="18">
        <f t="shared" si="1"/>
        <v>22</v>
      </c>
      <c r="K252" s="18">
        <f t="shared" si="2"/>
        <v>76803.6</v>
      </c>
      <c r="L252" s="23">
        <f t="shared" si="3"/>
        <v>0.008837033101</v>
      </c>
      <c r="M252" s="18">
        <f t="shared" si="4"/>
        <v>0.008531131614</v>
      </c>
      <c r="N252" s="18">
        <f t="shared" si="5"/>
        <v>0.0008002858716</v>
      </c>
      <c r="O252" s="22">
        <f t="shared" si="6"/>
        <v>27863.19146</v>
      </c>
    </row>
    <row r="253" ht="14.25" customHeight="1">
      <c r="A253" s="44">
        <v>43952.0</v>
      </c>
      <c r="B253" s="45" t="s">
        <v>34</v>
      </c>
      <c r="C253" s="45">
        <v>5446.5</v>
      </c>
      <c r="D253" s="46">
        <v>505572.0</v>
      </c>
      <c r="E253" s="45">
        <v>422390.908</v>
      </c>
      <c r="F253" s="47">
        <v>42729.218369230766</v>
      </c>
      <c r="G253" s="18">
        <f t="array" ref="G253">INDEX('Лист2'!$C$2:$C$505,MATCH(B253&amp;A253,'Лист2'!$B$2:$B$505&amp;'Лист2'!$A$2:$A$505,0))
</f>
        <v>15</v>
      </c>
      <c r="H253" s="18">
        <f t="array" ref="H253">INDEX('Лист2'!$D$2:$D$505,MATCH(B253&amp;A253,'Лист2'!$B$2:$B$505&amp;'Лист2'!$A$2:$A$505,0))
</f>
        <v>294</v>
      </c>
      <c r="I253" s="18">
        <f t="array" ref="I253">INDEX('Лист2'!$E$2:$E$505,MATCH(B253&amp;A253,'Лист2'!$B$2:$B$505&amp;'Лист2'!$A$2:$A$505,0))
</f>
        <v>225</v>
      </c>
      <c r="J253" s="18">
        <f t="shared" si="1"/>
        <v>18</v>
      </c>
      <c r="K253" s="18">
        <f t="shared" si="2"/>
        <v>33704.8</v>
      </c>
      <c r="L253" s="23">
        <f t="shared" si="3"/>
        <v>0.002400575671</v>
      </c>
      <c r="M253" s="18">
        <f t="shared" si="4"/>
        <v>0.002890846884</v>
      </c>
      <c r="N253" s="18">
        <f t="shared" si="5"/>
        <v>0.001161857678</v>
      </c>
      <c r="O253" s="22">
        <f t="shared" si="6"/>
        <v>40451.87363</v>
      </c>
    </row>
    <row r="254" ht="14.25" customHeight="1">
      <c r="A254" s="40">
        <v>43963.0</v>
      </c>
      <c r="B254" s="41" t="s">
        <v>34</v>
      </c>
      <c r="C254" s="41">
        <v>11296.5</v>
      </c>
      <c r="D254" s="42">
        <v>989632.5</v>
      </c>
      <c r="E254" s="41">
        <v>829947.412</v>
      </c>
      <c r="F254" s="43">
        <v>196319.5046923077</v>
      </c>
      <c r="G254" s="18">
        <f t="array" ref="G254">INDEX('Лист2'!$C$2:$C$505,MATCH(B254&amp;A254,'Лист2'!$B$2:$B$505&amp;'Лист2'!$A$2:$A$505,0))
</f>
        <v>15</v>
      </c>
      <c r="H254" s="18">
        <f t="array" ref="H254">INDEX('Лист2'!$D$2:$D$505,MATCH(B254&amp;A254,'Лист2'!$B$2:$B$505&amp;'Лист2'!$A$2:$A$505,0))
</f>
        <v>624</v>
      </c>
      <c r="I254" s="18">
        <f t="array" ref="I254">INDEX('Лист2'!$E$2:$E$505,MATCH(B254&amp;A254,'Лист2'!$B$2:$B$505&amp;'Лист2'!$A$2:$A$505,0))
</f>
        <v>538</v>
      </c>
      <c r="J254" s="18">
        <f t="shared" si="1"/>
        <v>20</v>
      </c>
      <c r="K254" s="18">
        <f t="shared" si="2"/>
        <v>65975.5</v>
      </c>
      <c r="L254" s="23">
        <f t="shared" si="3"/>
        <v>0.007793462267</v>
      </c>
      <c r="M254" s="18">
        <f t="shared" si="4"/>
        <v>0.005549640285</v>
      </c>
      <c r="N254" s="18">
        <f t="shared" si="5"/>
        <v>-0.001052212778</v>
      </c>
      <c r="O254" s="22">
        <f t="shared" si="6"/>
        <v>-36634.41669</v>
      </c>
    </row>
    <row r="255" ht="14.25" customHeight="1">
      <c r="A255" s="44">
        <v>43972.0</v>
      </c>
      <c r="B255" s="45" t="s">
        <v>34</v>
      </c>
      <c r="C255" s="45">
        <v>12135.0</v>
      </c>
      <c r="D255" s="46">
        <v>1103623.5</v>
      </c>
      <c r="E255" s="45">
        <v>899589.3060000001</v>
      </c>
      <c r="F255" s="47">
        <v>184440.53076923077</v>
      </c>
      <c r="G255" s="18">
        <f t="array" ref="G255">INDEX('Лист2'!$C$2:$C$505,MATCH(B255&amp;A255,'Лист2'!$B$2:$B$505&amp;'Лист2'!$A$2:$A$505,0))
</f>
        <v>15</v>
      </c>
      <c r="H255" s="18">
        <f t="array" ref="H255">INDEX('Лист2'!$D$2:$D$505,MATCH(B255&amp;A255,'Лист2'!$B$2:$B$505&amp;'Лист2'!$A$2:$A$505,0))
</f>
        <v>749</v>
      </c>
      <c r="I255" s="18">
        <f t="array" ref="I255">INDEX('Лист2'!$E$2:$E$505,MATCH(B255&amp;A255,'Лист2'!$B$2:$B$505&amp;'Лист2'!$A$2:$A$505,0))
</f>
        <v>652</v>
      </c>
      <c r="J255" s="18">
        <f t="shared" si="1"/>
        <v>21</v>
      </c>
      <c r="K255" s="18">
        <f t="shared" si="2"/>
        <v>73574.9</v>
      </c>
      <c r="L255" s="23">
        <f t="shared" si="3"/>
        <v>0.008615334028</v>
      </c>
      <c r="M255" s="18">
        <f t="shared" si="4"/>
        <v>0.007090933766</v>
      </c>
      <c r="N255" s="18">
        <f t="shared" si="5"/>
        <v>0.0005627686935</v>
      </c>
      <c r="O255" s="22">
        <f t="shared" si="6"/>
        <v>19593.66323</v>
      </c>
    </row>
    <row r="256" ht="14.25" customHeight="1">
      <c r="A256" s="40">
        <v>43971.0</v>
      </c>
      <c r="B256" s="41" t="s">
        <v>34</v>
      </c>
      <c r="C256" s="41">
        <v>12630.0</v>
      </c>
      <c r="D256" s="42">
        <v>1104858.0</v>
      </c>
      <c r="E256" s="41">
        <v>915994.1189999998</v>
      </c>
      <c r="F256" s="43">
        <v>161654.46923076923</v>
      </c>
      <c r="G256" s="18">
        <f t="array" ref="G256">INDEX('Лист2'!$C$2:$C$505,MATCH(B256&amp;A256,'Лист2'!$B$2:$B$505&amp;'Лист2'!$A$2:$A$505,0))
</f>
        <v>15</v>
      </c>
      <c r="H256" s="18">
        <f t="array" ref="H256">INDEX('Лист2'!$D$2:$D$505,MATCH(B256&amp;A256,'Лист2'!$B$2:$B$505&amp;'Лист2'!$A$2:$A$505,0))
</f>
        <v>760</v>
      </c>
      <c r="I256" s="18">
        <f t="array" ref="I256">INDEX('Лист2'!$E$2:$E$505,MATCH(B256&amp;A256,'Лист2'!$B$2:$B$505&amp;'Лист2'!$A$2:$A$505,0))
</f>
        <v>664</v>
      </c>
      <c r="J256" s="18">
        <f t="shared" si="1"/>
        <v>21</v>
      </c>
      <c r="K256" s="18">
        <f t="shared" si="2"/>
        <v>73657.2</v>
      </c>
      <c r="L256" s="23">
        <f t="shared" si="3"/>
        <v>0.008615334028</v>
      </c>
      <c r="M256" s="18">
        <f t="shared" si="4"/>
        <v>0.006563709958</v>
      </c>
      <c r="N256" s="18">
        <f t="shared" si="5"/>
        <v>0.000781508028</v>
      </c>
      <c r="O256" s="22">
        <f t="shared" si="6"/>
        <v>27209.41177</v>
      </c>
    </row>
    <row r="257" ht="14.25" customHeight="1">
      <c r="A257" s="44">
        <v>43956.0</v>
      </c>
      <c r="B257" s="45" t="s">
        <v>34</v>
      </c>
      <c r="C257" s="45">
        <v>8223.0</v>
      </c>
      <c r="D257" s="46">
        <v>694593.0</v>
      </c>
      <c r="E257" s="45">
        <v>622755.0499999999</v>
      </c>
      <c r="F257" s="47">
        <v>172368.62218461538</v>
      </c>
      <c r="G257" s="18">
        <f t="array" ref="G257">INDEX('Лист2'!$C$2:$C$505,MATCH(B257&amp;A257,'Лист2'!$B$2:$B$505&amp;'Лист2'!$A$2:$A$505,0))
</f>
        <v>15</v>
      </c>
      <c r="H257" s="18">
        <f t="array" ref="H257">INDEX('Лист2'!$D$2:$D$505,MATCH(B257&amp;A257,'Лист2'!$B$2:$B$505&amp;'Лист2'!$A$2:$A$505,0))
</f>
        <v>455</v>
      </c>
      <c r="I257" s="18">
        <f t="array" ref="I257">INDEX('Лист2'!$E$2:$E$505,MATCH(B257&amp;A257,'Лист2'!$B$2:$B$505&amp;'Лист2'!$A$2:$A$505,0))
</f>
        <v>381</v>
      </c>
      <c r="J257" s="18">
        <f t="shared" si="1"/>
        <v>19</v>
      </c>
      <c r="K257" s="18">
        <f t="shared" si="2"/>
        <v>46306.2</v>
      </c>
      <c r="L257" s="23">
        <f t="shared" si="3"/>
        <v>0.005988601704</v>
      </c>
      <c r="M257" s="18">
        <f t="shared" si="4"/>
        <v>0.002496631253</v>
      </c>
      <c r="N257" s="18">
        <f t="shared" si="5"/>
        <v>-0.002887439392</v>
      </c>
      <c r="O257" s="22">
        <f t="shared" si="6"/>
        <v>-100530.6722</v>
      </c>
    </row>
    <row r="258" ht="14.25" customHeight="1">
      <c r="A258" s="40">
        <v>43949.0</v>
      </c>
      <c r="B258" s="41" t="s">
        <v>35</v>
      </c>
      <c r="C258" s="41">
        <v>25149.0</v>
      </c>
      <c r="D258" s="42">
        <v>2277072.0</v>
      </c>
      <c r="E258" s="41">
        <v>1804070.1239999998</v>
      </c>
      <c r="F258" s="43">
        <v>125553.02143076922</v>
      </c>
      <c r="G258" s="18">
        <f t="array" ref="G258">INDEX('Лист2'!$C$2:$C$505,MATCH(B258&amp;A258,'Лист2'!$B$2:$B$505&amp;'Лист2'!$A$2:$A$505,0))
</f>
        <v>18</v>
      </c>
      <c r="H258" s="18">
        <f t="array" ref="H258">INDEX('Лист2'!$D$2:$D$505,MATCH(B258&amp;A258,'Лист2'!$B$2:$B$505&amp;'Лист2'!$A$2:$A$505,0))
</f>
        <v>1505</v>
      </c>
      <c r="I258" s="18">
        <f t="array" ref="I258">INDEX('Лист2'!$E$2:$E$505,MATCH(B258&amp;A258,'Лист2'!$B$2:$B$505&amp;'Лист2'!$A$2:$A$505,0))
</f>
        <v>1368</v>
      </c>
      <c r="J258" s="18">
        <f t="shared" si="1"/>
        <v>18</v>
      </c>
      <c r="K258" s="18">
        <f t="shared" si="2"/>
        <v>126504</v>
      </c>
      <c r="L258" s="23">
        <f t="shared" si="3"/>
        <v>0.01667774191</v>
      </c>
      <c r="M258" s="18">
        <f t="shared" si="4"/>
        <v>0.006919571927</v>
      </c>
      <c r="N258" s="18">
        <f t="shared" si="5"/>
        <v>0.00404656893</v>
      </c>
      <c r="O258" s="22">
        <f t="shared" si="6"/>
        <v>347448.8546</v>
      </c>
    </row>
    <row r="259" ht="14.25" customHeight="1">
      <c r="A259" s="44">
        <v>43964.0</v>
      </c>
      <c r="B259" s="45" t="s">
        <v>34</v>
      </c>
      <c r="C259" s="45">
        <v>10401.0</v>
      </c>
      <c r="D259" s="46">
        <v>949912.5</v>
      </c>
      <c r="E259" s="45">
        <v>785961.289</v>
      </c>
      <c r="F259" s="47">
        <v>253438.94004615385</v>
      </c>
      <c r="G259" s="18">
        <f t="array" ref="G259">INDEX('Лист2'!$C$2:$C$505,MATCH(B259&amp;A259,'Лист2'!$B$2:$B$505&amp;'Лист2'!$A$2:$A$505,0))
</f>
        <v>15</v>
      </c>
      <c r="H259" s="18">
        <f t="array" ref="H259">INDEX('Лист2'!$D$2:$D$505,MATCH(B259&amp;A259,'Лист2'!$B$2:$B$505&amp;'Лист2'!$A$2:$A$505,0))
</f>
        <v>599</v>
      </c>
      <c r="I259" s="18">
        <f t="array" ref="I259">INDEX('Лист2'!$E$2:$E$505,MATCH(B259&amp;A259,'Лист2'!$B$2:$B$505&amp;'Лист2'!$A$2:$A$505,0))
</f>
        <v>515</v>
      </c>
      <c r="J259" s="18">
        <f t="shared" si="1"/>
        <v>20</v>
      </c>
      <c r="K259" s="18">
        <f t="shared" si="2"/>
        <v>63327.5</v>
      </c>
      <c r="L259" s="23">
        <f t="shared" si="3"/>
        <v>0.007793462267</v>
      </c>
      <c r="M259" s="18">
        <f t="shared" si="4"/>
        <v>0.005697903647</v>
      </c>
      <c r="N259" s="18">
        <f t="shared" si="5"/>
        <v>-0.002570264262</v>
      </c>
      <c r="O259" s="22">
        <f t="shared" si="6"/>
        <v>-89487.72905</v>
      </c>
    </row>
    <row r="260" ht="14.25" customHeight="1">
      <c r="A260" s="40">
        <v>43975.0</v>
      </c>
      <c r="B260" s="41" t="s">
        <v>33</v>
      </c>
      <c r="C260" s="41">
        <v>18075.0</v>
      </c>
      <c r="D260" s="42">
        <v>1548099.0</v>
      </c>
      <c r="E260" s="41">
        <v>1256993.4810000001</v>
      </c>
      <c r="F260" s="43">
        <v>213288.93846153846</v>
      </c>
      <c r="G260" s="18">
        <f t="array" ref="G260">INDEX('Лист2'!$C$2:$C$505,MATCH(B260&amp;A260,'Лист2'!$B$2:$B$505&amp;'Лист2'!$A$2:$A$505,0))
</f>
        <v>17</v>
      </c>
      <c r="H260" s="18">
        <f t="array" ref="H260">INDEX('Лист2'!$D$2:$D$505,MATCH(B260&amp;A260,'Лист2'!$B$2:$B$505&amp;'Лист2'!$A$2:$A$505,0))
</f>
        <v>1128</v>
      </c>
      <c r="I260" s="18">
        <f t="array" ref="I260">INDEX('Лист2'!$E$2:$E$505,MATCH(B260&amp;A260,'Лист2'!$B$2:$B$505&amp;'Лист2'!$A$2:$A$505,0))
</f>
        <v>1001</v>
      </c>
      <c r="J260" s="18">
        <f t="shared" si="1"/>
        <v>21</v>
      </c>
      <c r="K260" s="18">
        <f t="shared" si="2"/>
        <v>91064.64706</v>
      </c>
      <c r="L260" s="23">
        <f t="shared" si="3"/>
        <v>0.01056999182</v>
      </c>
      <c r="M260" s="18">
        <f t="shared" si="4"/>
        <v>0.007388314759</v>
      </c>
      <c r="N260" s="18">
        <f t="shared" si="5"/>
        <v>0.001594502731</v>
      </c>
      <c r="O260" s="22">
        <f t="shared" si="6"/>
        <v>77816.58054</v>
      </c>
    </row>
    <row r="261" ht="14.25" customHeight="1">
      <c r="A261" s="44">
        <v>43954.0</v>
      </c>
      <c r="B261" s="45" t="s">
        <v>34</v>
      </c>
      <c r="C261" s="45">
        <v>8127.0</v>
      </c>
      <c r="D261" s="46">
        <v>665302.5</v>
      </c>
      <c r="E261" s="45">
        <v>644221.494</v>
      </c>
      <c r="F261" s="47">
        <v>95245.72713846153</v>
      </c>
      <c r="G261" s="18">
        <f t="array" ref="G261">INDEX('Лист2'!$C$2:$C$505,MATCH(B261&amp;A261,'Лист2'!$B$2:$B$505&amp;'Лист2'!$A$2:$A$505,0))
</f>
        <v>15</v>
      </c>
      <c r="H261" s="18">
        <f t="array" ref="H261">INDEX('Лист2'!$D$2:$D$505,MATCH(B261&amp;A261,'Лист2'!$B$2:$B$505&amp;'Лист2'!$A$2:$A$505,0))
</f>
        <v>455</v>
      </c>
      <c r="I261" s="18">
        <f t="array" ref="I261">INDEX('Лист2'!$E$2:$E$505,MATCH(B261&amp;A261,'Лист2'!$B$2:$B$505&amp;'Лист2'!$A$2:$A$505,0))
</f>
        <v>384</v>
      </c>
      <c r="J261" s="18">
        <f t="shared" si="1"/>
        <v>18</v>
      </c>
      <c r="K261" s="18">
        <f t="shared" si="2"/>
        <v>44353.5</v>
      </c>
      <c r="L261" s="23">
        <f t="shared" si="3"/>
        <v>0.002400575671</v>
      </c>
      <c r="M261" s="18">
        <f t="shared" si="4"/>
        <v>0.0007326419868</v>
      </c>
      <c r="N261" s="18">
        <f t="shared" si="5"/>
        <v>-0.002130157221</v>
      </c>
      <c r="O261" s="22">
        <f t="shared" si="6"/>
        <v>-74164.72114</v>
      </c>
    </row>
    <row r="262" ht="14.25" customHeight="1">
      <c r="A262" s="40">
        <v>43973.0</v>
      </c>
      <c r="B262" s="41" t="s">
        <v>33</v>
      </c>
      <c r="C262" s="41">
        <v>21483.0</v>
      </c>
      <c r="D262" s="42">
        <v>1774329.0</v>
      </c>
      <c r="E262" s="41">
        <v>1460215.51</v>
      </c>
      <c r="F262" s="43">
        <v>181509.9923076923</v>
      </c>
      <c r="G262" s="18">
        <f t="array" ref="G262">INDEX('Лист2'!$C$2:$C$505,MATCH(B262&amp;A262,'Лист2'!$B$2:$B$505&amp;'Лист2'!$A$2:$A$505,0))
</f>
        <v>17</v>
      </c>
      <c r="H262" s="18">
        <f t="array" ref="H262">INDEX('Лист2'!$D$2:$D$505,MATCH(B262&amp;A262,'Лист2'!$B$2:$B$505&amp;'Лист2'!$A$2:$A$505,0))
</f>
        <v>1268</v>
      </c>
      <c r="I262" s="18">
        <f t="array" ref="I262">INDEX('Лист2'!$E$2:$E$505,MATCH(B262&amp;A262,'Лист2'!$B$2:$B$505&amp;'Лист2'!$A$2:$A$505,0))
</f>
        <v>1129</v>
      </c>
      <c r="J262" s="18">
        <f t="shared" si="1"/>
        <v>21</v>
      </c>
      <c r="K262" s="18">
        <f t="shared" si="2"/>
        <v>104372.2941</v>
      </c>
      <c r="L262" s="23">
        <f t="shared" si="3"/>
        <v>0.01056999182</v>
      </c>
      <c r="M262" s="18">
        <f t="shared" si="4"/>
        <v>0.007972261544</v>
      </c>
      <c r="N262" s="18">
        <f t="shared" si="5"/>
        <v>0.002717115526</v>
      </c>
      <c r="O262" s="22">
        <f t="shared" si="6"/>
        <v>132603.4977</v>
      </c>
    </row>
    <row r="263" ht="14.25" customHeight="1">
      <c r="A263" s="44">
        <v>43957.0</v>
      </c>
      <c r="B263" s="45" t="s">
        <v>34</v>
      </c>
      <c r="C263" s="45">
        <v>8464.5</v>
      </c>
      <c r="D263" s="46">
        <v>739291.5</v>
      </c>
      <c r="E263" s="45">
        <v>651727.3679999999</v>
      </c>
      <c r="F263" s="47">
        <v>154318.62433846152</v>
      </c>
      <c r="G263" s="18">
        <f t="array" ref="G263">INDEX('Лист2'!$C$2:$C$505,MATCH(B263&amp;A263,'Лист2'!$B$2:$B$505&amp;'Лист2'!$A$2:$A$505,0))
</f>
        <v>15</v>
      </c>
      <c r="H263" s="18">
        <f t="array" ref="H263">INDEX('Лист2'!$D$2:$D$505,MATCH(B263&amp;A263,'Лист2'!$B$2:$B$505&amp;'Лист2'!$A$2:$A$505,0))
</f>
        <v>467</v>
      </c>
      <c r="I263" s="18">
        <f t="array" ref="I263">INDEX('Лист2'!$E$2:$E$505,MATCH(B263&amp;A263,'Лист2'!$B$2:$B$505&amp;'Лист2'!$A$2:$A$505,0))
</f>
        <v>389</v>
      </c>
      <c r="J263" s="18">
        <f t="shared" si="1"/>
        <v>19</v>
      </c>
      <c r="K263" s="18">
        <f t="shared" si="2"/>
        <v>49286.1</v>
      </c>
      <c r="L263" s="23">
        <f t="shared" si="3"/>
        <v>0.005988601704</v>
      </c>
      <c r="M263" s="18">
        <f t="shared" si="4"/>
        <v>0.003043173539</v>
      </c>
      <c r="N263" s="18">
        <f t="shared" si="5"/>
        <v>-0.001917320819</v>
      </c>
      <c r="O263" s="22">
        <f t="shared" si="6"/>
        <v>-66754.49234</v>
      </c>
    </row>
    <row r="264" ht="14.25" customHeight="1">
      <c r="A264" s="40">
        <v>43974.0</v>
      </c>
      <c r="B264" s="41" t="s">
        <v>34</v>
      </c>
      <c r="C264" s="41">
        <v>14167.5</v>
      </c>
      <c r="D264" s="42">
        <v>1315075.5</v>
      </c>
      <c r="E264" s="41">
        <v>1074904.135</v>
      </c>
      <c r="F264" s="43">
        <v>269233.3443692308</v>
      </c>
      <c r="G264" s="18">
        <f t="array" ref="G264">INDEX('Лист2'!$C$2:$C$505,MATCH(B264&amp;A264,'Лист2'!$B$2:$B$505&amp;'Лист2'!$A$2:$A$505,0))
</f>
        <v>15</v>
      </c>
      <c r="H264" s="18">
        <f t="array" ref="H264">INDEX('Лист2'!$D$2:$D$505,MATCH(B264&amp;A264,'Лист2'!$B$2:$B$505&amp;'Лист2'!$A$2:$A$505,0))
</f>
        <v>840</v>
      </c>
      <c r="I264" s="18">
        <f t="array" ref="I264">INDEX('Лист2'!$E$2:$E$505,MATCH(B264&amp;A264,'Лист2'!$B$2:$B$505&amp;'Лист2'!$A$2:$A$505,0))
</f>
        <v>725</v>
      </c>
      <c r="J264" s="18">
        <f t="shared" si="1"/>
        <v>21</v>
      </c>
      <c r="K264" s="18">
        <f t="shared" si="2"/>
        <v>87671.7</v>
      </c>
      <c r="L264" s="23">
        <f t="shared" si="3"/>
        <v>0.008615334028</v>
      </c>
      <c r="M264" s="18">
        <f t="shared" si="4"/>
        <v>0.008346832501</v>
      </c>
      <c r="N264" s="18">
        <f t="shared" si="5"/>
        <v>-0.0008347174272</v>
      </c>
      <c r="O264" s="22">
        <f t="shared" si="6"/>
        <v>-29061.97937</v>
      </c>
    </row>
    <row r="265" ht="14.25" customHeight="1">
      <c r="A265" s="44">
        <v>43969.0</v>
      </c>
      <c r="B265" s="45" t="s">
        <v>33</v>
      </c>
      <c r="C265" s="45">
        <v>14290.5</v>
      </c>
      <c r="D265" s="46">
        <v>1246162.5</v>
      </c>
      <c r="E265" s="45">
        <v>983143.4899999999</v>
      </c>
      <c r="F265" s="47">
        <v>263823.3461538461</v>
      </c>
      <c r="G265" s="18">
        <f t="array" ref="G265">INDEX('Лист2'!$C$2:$C$505,MATCH(B265&amp;A265,'Лист2'!$B$2:$B$505&amp;'Лист2'!$A$2:$A$505,0))
</f>
        <v>16</v>
      </c>
      <c r="H265" s="18">
        <f t="array" ref="H265">INDEX('Лист2'!$D$2:$D$505,MATCH(B265&amp;A265,'Лист2'!$B$2:$B$505&amp;'Лист2'!$A$2:$A$505,0))
</f>
        <v>925</v>
      </c>
      <c r="I265" s="18">
        <f t="array" ref="I265">INDEX('Лист2'!$E$2:$E$505,MATCH(B265&amp;A265,'Лист2'!$B$2:$B$505&amp;'Лист2'!$A$2:$A$505,0))
</f>
        <v>816</v>
      </c>
      <c r="J265" s="18">
        <f t="shared" si="1"/>
        <v>21</v>
      </c>
      <c r="K265" s="18">
        <f t="shared" si="2"/>
        <v>77885.15625</v>
      </c>
      <c r="L265" s="23">
        <f t="shared" si="3"/>
        <v>0.01056999182</v>
      </c>
      <c r="M265" s="18">
        <f t="shared" si="4"/>
        <v>0.006675473692</v>
      </c>
      <c r="N265" s="18">
        <f t="shared" si="5"/>
        <v>-0.00001648127153</v>
      </c>
      <c r="O265" s="22">
        <f t="shared" si="6"/>
        <v>-804.3361538</v>
      </c>
    </row>
    <row r="266" ht="14.25" customHeight="1">
      <c r="A266" s="40">
        <v>43976.0</v>
      </c>
      <c r="B266" s="41" t="s">
        <v>34</v>
      </c>
      <c r="C266" s="41">
        <v>13260.0</v>
      </c>
      <c r="D266" s="42">
        <v>1230687.0</v>
      </c>
      <c r="E266" s="41">
        <v>985675.487</v>
      </c>
      <c r="F266" s="43">
        <v>224353.45695384615</v>
      </c>
      <c r="G266" s="18">
        <f t="array" ref="G266">INDEX('Лист2'!$C$2:$C$505,MATCH(B266&amp;A266,'Лист2'!$B$2:$B$505&amp;'Лист2'!$A$2:$A$505,0))
</f>
        <v>15</v>
      </c>
      <c r="H266" s="18">
        <f t="array" ref="H266">INDEX('Лист2'!$D$2:$D$505,MATCH(B266&amp;A266,'Лист2'!$B$2:$B$505&amp;'Лист2'!$A$2:$A$505,0))
</f>
        <v>835</v>
      </c>
      <c r="I266" s="18">
        <f t="array" ref="I266">INDEX('Лист2'!$E$2:$E$505,MATCH(B266&amp;A266,'Лист2'!$B$2:$B$505&amp;'Лист2'!$A$2:$A$505,0))
</f>
        <v>736</v>
      </c>
      <c r="J266" s="18">
        <f t="shared" si="1"/>
        <v>22</v>
      </c>
      <c r="K266" s="18">
        <f t="shared" si="2"/>
        <v>82045.8</v>
      </c>
      <c r="L266" s="23">
        <f t="shared" si="3"/>
        <v>0.008837033101</v>
      </c>
      <c r="M266" s="18">
        <f t="shared" si="4"/>
        <v>0.008515045329</v>
      </c>
      <c r="N266" s="18">
        <f t="shared" si="5"/>
        <v>0.0005933401567</v>
      </c>
      <c r="O266" s="22">
        <f t="shared" si="6"/>
        <v>20658.05605</v>
      </c>
    </row>
    <row r="267" ht="14.25" customHeight="1">
      <c r="A267" s="44">
        <v>43951.0</v>
      </c>
      <c r="B267" s="45" t="s">
        <v>34</v>
      </c>
      <c r="C267" s="45">
        <v>4285.5</v>
      </c>
      <c r="D267" s="46">
        <v>404691.0</v>
      </c>
      <c r="E267" s="45">
        <v>333054.548</v>
      </c>
      <c r="F267" s="47">
        <v>11494.63076923077</v>
      </c>
      <c r="G267" s="18">
        <f t="array" ref="G267">INDEX('Лист2'!$C$2:$C$505,MATCH(B267&amp;A267,'Лист2'!$B$2:$B$505&amp;'Лист2'!$A$2:$A$505,0))
</f>
        <v>15</v>
      </c>
      <c r="H267" s="18">
        <f t="array" ref="H267">INDEX('Лист2'!$D$2:$D$505,MATCH(B267&amp;A267,'Лист2'!$B$2:$B$505&amp;'Лист2'!$A$2:$A$505,0))
</f>
        <v>262</v>
      </c>
      <c r="I267" s="18">
        <f t="array" ref="I267">INDEX('Лист2'!$E$2:$E$505,MATCH(B267&amp;A267,'Лист2'!$B$2:$B$505&amp;'Лист2'!$A$2:$A$505,0))
</f>
        <v>195</v>
      </c>
      <c r="J267" s="18">
        <f t="shared" si="1"/>
        <v>18</v>
      </c>
      <c r="K267" s="18">
        <f t="shared" si="2"/>
        <v>26979.4</v>
      </c>
      <c r="L267" s="23">
        <f t="shared" si="3"/>
        <v>0.002400575671</v>
      </c>
      <c r="M267" s="18">
        <f t="shared" si="4"/>
        <v>0.002489628461</v>
      </c>
      <c r="N267" s="18">
        <f t="shared" si="5"/>
        <v>0.001727391849</v>
      </c>
      <c r="O267" s="22">
        <f t="shared" si="6"/>
        <v>60141.82123</v>
      </c>
    </row>
    <row r="268" ht="14.25" customHeight="1">
      <c r="A268" s="40">
        <v>43961.0</v>
      </c>
      <c r="B268" s="41" t="s">
        <v>34</v>
      </c>
      <c r="C268" s="41">
        <v>13440.0</v>
      </c>
      <c r="D268" s="42">
        <v>1198285.5</v>
      </c>
      <c r="E268" s="41">
        <v>1018063.802</v>
      </c>
      <c r="F268" s="43">
        <v>178012.59307692308</v>
      </c>
      <c r="G268" s="18">
        <f t="array" ref="G268">INDEX('Лист2'!$C$2:$C$505,MATCH(B268&amp;A268,'Лист2'!$B$2:$B$505&amp;'Лист2'!$A$2:$A$505,0))
</f>
        <v>15</v>
      </c>
      <c r="H268" s="18">
        <f t="array" ref="H268">INDEX('Лист2'!$D$2:$D$505,MATCH(B268&amp;A268,'Лист2'!$B$2:$B$505&amp;'Лист2'!$A$2:$A$505,0))
</f>
        <v>706</v>
      </c>
      <c r="I268" s="18">
        <f t="array" ref="I268">INDEX('Лист2'!$E$2:$E$505,MATCH(B268&amp;A268,'Лист2'!$B$2:$B$505&amp;'Лист2'!$A$2:$A$505,0))
</f>
        <v>608</v>
      </c>
      <c r="J268" s="18">
        <f t="shared" si="1"/>
        <v>19</v>
      </c>
      <c r="K268" s="18">
        <f t="shared" si="2"/>
        <v>79885.7</v>
      </c>
      <c r="L268" s="23">
        <f t="shared" si="3"/>
        <v>0.005988601704</v>
      </c>
      <c r="M268" s="18">
        <f t="shared" si="4"/>
        <v>0.006263362521</v>
      </c>
      <c r="N268" s="18">
        <f t="shared" si="5"/>
        <v>0.00006344985503</v>
      </c>
      <c r="O268" s="22">
        <f t="shared" si="6"/>
        <v>2209.104923</v>
      </c>
    </row>
    <row r="269" ht="14.25" customHeight="1">
      <c r="A269" s="44">
        <v>43959.0</v>
      </c>
      <c r="B269" s="45" t="s">
        <v>34</v>
      </c>
      <c r="C269" s="45">
        <v>9058.5</v>
      </c>
      <c r="D269" s="46">
        <v>798759.0</v>
      </c>
      <c r="E269" s="45">
        <v>669115.9369999999</v>
      </c>
      <c r="F269" s="47">
        <v>171987.47030000002</v>
      </c>
      <c r="G269" s="18">
        <f t="array" ref="G269">INDEX('Лист2'!$C$2:$C$505,MATCH(B269&amp;A269,'Лист2'!$B$2:$B$505&amp;'Лист2'!$A$2:$A$505,0))
</f>
        <v>15</v>
      </c>
      <c r="H269" s="18">
        <f t="array" ref="H269">INDEX('Лист2'!$D$2:$D$505,MATCH(B269&amp;A269,'Лист2'!$B$2:$B$505&amp;'Лист2'!$A$2:$A$505,0))
</f>
        <v>492</v>
      </c>
      <c r="I269" s="18">
        <f t="array" ref="I269">INDEX('Лист2'!$E$2:$E$505,MATCH(B269&amp;A269,'Лист2'!$B$2:$B$505&amp;'Лист2'!$A$2:$A$505,0))
</f>
        <v>412</v>
      </c>
      <c r="J269" s="18">
        <f t="shared" si="1"/>
        <v>19</v>
      </c>
      <c r="K269" s="18">
        <f t="shared" si="2"/>
        <v>53250.6</v>
      </c>
      <c r="L269" s="23">
        <f t="shared" si="3"/>
        <v>0.005988601704</v>
      </c>
      <c r="M269" s="18">
        <f t="shared" si="4"/>
        <v>0.004505570145</v>
      </c>
      <c r="N269" s="18">
        <f t="shared" si="5"/>
        <v>-0.001216214982</v>
      </c>
      <c r="O269" s="22">
        <f t="shared" si="6"/>
        <v>-42344.4073</v>
      </c>
    </row>
    <row r="270" ht="14.25" customHeight="1">
      <c r="A270" s="40">
        <v>43958.0</v>
      </c>
      <c r="B270" s="41" t="s">
        <v>34</v>
      </c>
      <c r="C270" s="41">
        <v>8719.5</v>
      </c>
      <c r="D270" s="42">
        <v>769276.5</v>
      </c>
      <c r="E270" s="41">
        <v>654599.977</v>
      </c>
      <c r="F270" s="43">
        <v>184385.1884923077</v>
      </c>
      <c r="G270" s="18">
        <f t="array" ref="G270">INDEX('Лист2'!$C$2:$C$505,MATCH(B270&amp;A270,'Лист2'!$B$2:$B$505&amp;'Лист2'!$A$2:$A$505,0))
</f>
        <v>15</v>
      </c>
      <c r="H270" s="18">
        <f t="array" ref="H270">INDEX('Лист2'!$D$2:$D$505,MATCH(B270&amp;A270,'Лист2'!$B$2:$B$505&amp;'Лист2'!$A$2:$A$505,0))
</f>
        <v>480</v>
      </c>
      <c r="I270" s="18">
        <f t="array" ref="I270">INDEX('Лист2'!$E$2:$E$505,MATCH(B270&amp;A270,'Лист2'!$B$2:$B$505&amp;'Лист2'!$A$2:$A$505,0))
</f>
        <v>398</v>
      </c>
      <c r="J270" s="18">
        <f t="shared" si="1"/>
        <v>19</v>
      </c>
      <c r="K270" s="18">
        <f t="shared" si="2"/>
        <v>51285.1</v>
      </c>
      <c r="L270" s="23">
        <f t="shared" si="3"/>
        <v>0.005988601704</v>
      </c>
      <c r="M270" s="18">
        <f t="shared" si="4"/>
        <v>0.003985428193</v>
      </c>
      <c r="N270" s="18">
        <f t="shared" si="5"/>
        <v>-0.002002170505</v>
      </c>
      <c r="O270" s="22">
        <f t="shared" si="6"/>
        <v>-69708.66549</v>
      </c>
    </row>
    <row r="271" ht="14.25" customHeight="1">
      <c r="A271" s="44">
        <v>43975.0</v>
      </c>
      <c r="B271" s="45" t="s">
        <v>34</v>
      </c>
      <c r="C271" s="45">
        <v>12666.0</v>
      </c>
      <c r="D271" s="46">
        <v>1184865.0</v>
      </c>
      <c r="E271" s="45">
        <v>953822.6209999999</v>
      </c>
      <c r="F271" s="47">
        <v>340158.78723076923</v>
      </c>
      <c r="G271" s="18">
        <f t="array" ref="G271">INDEX('Лист2'!$C$2:$C$505,MATCH(B271&amp;A271,'Лист2'!$B$2:$B$505&amp;'Лист2'!$A$2:$A$505,0))
</f>
        <v>15</v>
      </c>
      <c r="H271" s="18">
        <f t="array" ref="H271">INDEX('Лист2'!$D$2:$D$505,MATCH(B271&amp;A271,'Лист2'!$B$2:$B$505&amp;'Лист2'!$A$2:$A$505,0))
</f>
        <v>779</v>
      </c>
      <c r="I271" s="18">
        <f t="array" ref="I271">INDEX('Лист2'!$E$2:$E$505,MATCH(B271&amp;A271,'Лист2'!$B$2:$B$505&amp;'Лист2'!$A$2:$A$505,0))
</f>
        <v>673</v>
      </c>
      <c r="J271" s="18">
        <f t="shared" si="1"/>
        <v>21</v>
      </c>
      <c r="K271" s="18">
        <f t="shared" si="2"/>
        <v>78991</v>
      </c>
      <c r="L271" s="23">
        <f t="shared" si="3"/>
        <v>0.008615334028</v>
      </c>
      <c r="M271" s="18">
        <f t="shared" si="4"/>
        <v>0.008029566881</v>
      </c>
      <c r="N271" s="18">
        <f t="shared" si="5"/>
        <v>-0.003134038683</v>
      </c>
      <c r="O271" s="22">
        <f t="shared" si="6"/>
        <v>-109116.4082</v>
      </c>
    </row>
    <row r="272" ht="14.25" customHeight="1">
      <c r="A272" s="40">
        <v>43967.0</v>
      </c>
      <c r="B272" s="41" t="s">
        <v>35</v>
      </c>
      <c r="C272" s="41">
        <v>34563.0</v>
      </c>
      <c r="D272" s="42">
        <v>2922883.5</v>
      </c>
      <c r="E272" s="41">
        <v>2340316.3049999997</v>
      </c>
      <c r="F272" s="43">
        <v>109812.45384615385</v>
      </c>
      <c r="G272" s="18">
        <f t="array" ref="G272">INDEX('Лист2'!$C$2:$C$505,MATCH(B272&amp;A272,'Лист2'!$B$2:$B$505&amp;'Лист2'!$A$2:$A$505,0))
</f>
        <v>19</v>
      </c>
      <c r="H272" s="18">
        <f t="array" ref="H272">INDEX('Лист2'!$D$2:$D$505,MATCH(B272&amp;A272,'Лист2'!$B$2:$B$505&amp;'Лист2'!$A$2:$A$505,0))
</f>
        <v>2039</v>
      </c>
      <c r="I272" s="18">
        <f t="array" ref="I272">INDEX('Лист2'!$E$2:$E$505,MATCH(B272&amp;A272,'Лист2'!$B$2:$B$505&amp;'Лист2'!$A$2:$A$505,0))
</f>
        <v>1868</v>
      </c>
      <c r="J272" s="18">
        <f t="shared" si="1"/>
        <v>20</v>
      </c>
      <c r="K272" s="18">
        <f t="shared" si="2"/>
        <v>153835.9737</v>
      </c>
      <c r="L272" s="23">
        <f t="shared" si="3"/>
        <v>0.01766407099</v>
      </c>
      <c r="M272" s="18">
        <f t="shared" si="4"/>
        <v>0.008522409345</v>
      </c>
      <c r="N272" s="18">
        <f t="shared" si="5"/>
        <v>0.005505946047</v>
      </c>
      <c r="O272" s="22">
        <f t="shared" si="6"/>
        <v>472754.7412</v>
      </c>
    </row>
    <row r="273" ht="14.25" customHeight="1">
      <c r="A273" s="44">
        <v>43970.0</v>
      </c>
      <c r="B273" s="45" t="s">
        <v>35</v>
      </c>
      <c r="C273" s="45">
        <v>28882.5</v>
      </c>
      <c r="D273" s="46">
        <v>2446530.0</v>
      </c>
      <c r="E273" s="45">
        <v>1956748.2629999998</v>
      </c>
      <c r="F273" s="47">
        <v>108543.03143076923</v>
      </c>
      <c r="G273" s="18">
        <f t="array" ref="G273">INDEX('Лист2'!$C$2:$C$505,MATCH(B273&amp;A273,'Лист2'!$B$2:$B$505&amp;'Лист2'!$A$2:$A$505,0))
</f>
        <v>19</v>
      </c>
      <c r="H273" s="18">
        <f t="array" ref="H273">INDEX('Лист2'!$D$2:$D$505,MATCH(B273&amp;A273,'Лист2'!$B$2:$B$505&amp;'Лист2'!$A$2:$A$505,0))
</f>
        <v>1831</v>
      </c>
      <c r="I273" s="18">
        <f t="array" ref="I273">INDEX('Лист2'!$E$2:$E$505,MATCH(B273&amp;A273,'Лист2'!$B$2:$B$505&amp;'Лист2'!$A$2:$A$505,0))
</f>
        <v>1667</v>
      </c>
      <c r="J273" s="18">
        <f t="shared" si="1"/>
        <v>21</v>
      </c>
      <c r="K273" s="18">
        <f t="shared" si="2"/>
        <v>128764.7368</v>
      </c>
      <c r="L273" s="23">
        <f t="shared" si="3"/>
        <v>0.01760010158</v>
      </c>
      <c r="M273" s="18">
        <f t="shared" si="4"/>
        <v>0.007165045488</v>
      </c>
      <c r="N273" s="18">
        <f t="shared" si="5"/>
        <v>0.004440102998</v>
      </c>
      <c r="O273" s="22">
        <f t="shared" si="6"/>
        <v>381238.7056</v>
      </c>
    </row>
    <row r="274" ht="14.25" customHeight="1">
      <c r="A274" s="40">
        <v>43968.0</v>
      </c>
      <c r="B274" s="41" t="s">
        <v>35</v>
      </c>
      <c r="C274" s="41">
        <v>28275.0</v>
      </c>
      <c r="D274" s="42">
        <v>2435632.5</v>
      </c>
      <c r="E274" s="41">
        <v>1954139.7149999999</v>
      </c>
      <c r="F274" s="43">
        <v>79541.98461538462</v>
      </c>
      <c r="G274" s="18">
        <f t="array" ref="G274">INDEX('Лист2'!$C$2:$C$505,MATCH(B274&amp;A274,'Лист2'!$B$2:$B$505&amp;'Лист2'!$A$2:$A$505,0))
</f>
        <v>19</v>
      </c>
      <c r="H274" s="18">
        <f t="array" ref="H274">INDEX('Лист2'!$D$2:$D$505,MATCH(B274&amp;A274,'Лист2'!$B$2:$B$505&amp;'Лист2'!$A$2:$A$505,0))
</f>
        <v>1790</v>
      </c>
      <c r="I274" s="18">
        <f t="array" ref="I274">INDEX('Лист2'!$E$2:$E$505,MATCH(B274&amp;A274,'Лист2'!$B$2:$B$505&amp;'Лист2'!$A$2:$A$505,0))
</f>
        <v>1633</v>
      </c>
      <c r="J274" s="18">
        <f t="shared" si="1"/>
        <v>20</v>
      </c>
      <c r="K274" s="18">
        <f t="shared" si="2"/>
        <v>128191.1842</v>
      </c>
      <c r="L274" s="23">
        <f t="shared" si="3"/>
        <v>0.01766407099</v>
      </c>
      <c r="M274" s="18">
        <f t="shared" si="4"/>
        <v>0.007043785928</v>
      </c>
      <c r="N274" s="18">
        <f t="shared" si="5"/>
        <v>0.004681326759</v>
      </c>
      <c r="O274" s="22">
        <f t="shared" si="6"/>
        <v>401950.8004</v>
      </c>
    </row>
    <row r="275" ht="14.25" customHeight="1">
      <c r="A275" s="44">
        <v>43960.0</v>
      </c>
      <c r="B275" s="45" t="s">
        <v>35</v>
      </c>
      <c r="C275" s="45">
        <v>26271.0</v>
      </c>
      <c r="D275" s="46">
        <v>2384937.0</v>
      </c>
      <c r="E275" s="45">
        <v>1880070.5110000002</v>
      </c>
      <c r="F275" s="47">
        <v>141472.14615384614</v>
      </c>
      <c r="G275" s="18">
        <f t="array" ref="G275">INDEX('Лист2'!$C$2:$C$505,MATCH(B275&amp;A275,'Лист2'!$B$2:$B$505&amp;'Лист2'!$A$2:$A$505,0))
</f>
        <v>19</v>
      </c>
      <c r="H275" s="18">
        <f t="array" ref="H275">INDEX('Лист2'!$D$2:$D$505,MATCH(B275&amp;A275,'Лист2'!$B$2:$B$505&amp;'Лист2'!$A$2:$A$505,0))
</f>
        <v>1542</v>
      </c>
      <c r="I275" s="18">
        <f t="array" ref="I275">INDEX('Лист2'!$E$2:$E$505,MATCH(B275&amp;A275,'Лист2'!$B$2:$B$505&amp;'Лист2'!$A$2:$A$505,0))
</f>
        <v>1412</v>
      </c>
      <c r="J275" s="18">
        <f t="shared" si="1"/>
        <v>19</v>
      </c>
      <c r="K275" s="18">
        <f t="shared" si="2"/>
        <v>125523</v>
      </c>
      <c r="L275" s="23">
        <f t="shared" si="3"/>
        <v>0.01665982242</v>
      </c>
      <c r="M275" s="18">
        <f t="shared" si="4"/>
        <v>0.007385721202</v>
      </c>
      <c r="N275" s="18">
        <f t="shared" si="5"/>
        <v>0.004232278328</v>
      </c>
      <c r="O275" s="22">
        <f t="shared" si="6"/>
        <v>363394.3428</v>
      </c>
    </row>
    <row r="276" ht="14.25" customHeight="1">
      <c r="A276" s="40">
        <v>43955.0</v>
      </c>
      <c r="B276" s="41" t="s">
        <v>35</v>
      </c>
      <c r="C276" s="41">
        <v>23587.5</v>
      </c>
      <c r="D276" s="42">
        <v>2155668.0</v>
      </c>
      <c r="E276" s="41">
        <v>1685753.184</v>
      </c>
      <c r="F276" s="43">
        <v>135489.1581153846</v>
      </c>
      <c r="G276" s="18">
        <f t="array" ref="G276">INDEX('Лист2'!$C$2:$C$505,MATCH(B276&amp;A276,'Лист2'!$B$2:$B$505&amp;'Лист2'!$A$2:$A$505,0))
</f>
        <v>19</v>
      </c>
      <c r="H276" s="18">
        <f t="array" ref="H276">INDEX('Лист2'!$D$2:$D$505,MATCH(B276&amp;A276,'Лист2'!$B$2:$B$505&amp;'Лист2'!$A$2:$A$505,0))
</f>
        <v>1479</v>
      </c>
      <c r="I276" s="18">
        <f t="array" ref="I276">INDEX('Лист2'!$E$2:$E$505,MATCH(B276&amp;A276,'Лист2'!$B$2:$B$505&amp;'Лист2'!$A$2:$A$505,0))
</f>
        <v>1346</v>
      </c>
      <c r="J276" s="18">
        <f t="shared" si="1"/>
        <v>19</v>
      </c>
      <c r="K276" s="18">
        <f t="shared" si="2"/>
        <v>113456.2105</v>
      </c>
      <c r="L276" s="23">
        <f t="shared" si="3"/>
        <v>0.01665982242</v>
      </c>
      <c r="M276" s="18">
        <f t="shared" si="4"/>
        <v>0.006874411147</v>
      </c>
      <c r="N276" s="18">
        <f t="shared" si="5"/>
        <v>0.003894894051</v>
      </c>
      <c r="O276" s="22">
        <f t="shared" si="6"/>
        <v>334425.6579</v>
      </c>
    </row>
    <row r="277" ht="14.25" customHeight="1">
      <c r="A277" s="44">
        <v>43953.0</v>
      </c>
      <c r="B277" s="45" t="s">
        <v>35</v>
      </c>
      <c r="C277" s="45">
        <v>18427.5</v>
      </c>
      <c r="D277" s="46">
        <v>1682851.5</v>
      </c>
      <c r="E277" s="45">
        <v>1337535.2989999999</v>
      </c>
      <c r="F277" s="47">
        <v>121636.08074615385</v>
      </c>
      <c r="G277" s="18">
        <f t="array" ref="G277">INDEX('Лист2'!$C$2:$C$505,MATCH(B277&amp;A277,'Лист2'!$B$2:$B$505&amp;'Лист2'!$A$2:$A$505,0))
</f>
        <v>19</v>
      </c>
      <c r="H277" s="18">
        <f t="array" ref="H277">INDEX('Лист2'!$D$2:$D$505,MATCH(B277&amp;A277,'Лист2'!$B$2:$B$505&amp;'Лист2'!$A$2:$A$505,0))
</f>
        <v>1206</v>
      </c>
      <c r="I277" s="18">
        <f t="array" ref="I277">INDEX('Лист2'!$E$2:$E$505,MATCH(B277&amp;A277,'Лист2'!$B$2:$B$505&amp;'Лист2'!$A$2:$A$505,0))
</f>
        <v>1080</v>
      </c>
      <c r="J277" s="18">
        <f t="shared" si="1"/>
        <v>18</v>
      </c>
      <c r="K277" s="18">
        <f t="shared" si="2"/>
        <v>88571.13158</v>
      </c>
      <c r="L277" s="23">
        <f t="shared" si="3"/>
        <v>0.01667774191</v>
      </c>
      <c r="M277" s="18">
        <f t="shared" si="4"/>
        <v>0.005051650768</v>
      </c>
      <c r="N277" s="18">
        <f t="shared" si="5"/>
        <v>0.002605094284</v>
      </c>
      <c r="O277" s="22">
        <f t="shared" si="6"/>
        <v>223680.1203</v>
      </c>
    </row>
    <row r="278" ht="14.25" customHeight="1">
      <c r="A278" s="40">
        <v>43977.0</v>
      </c>
      <c r="B278" s="41" t="s">
        <v>35</v>
      </c>
      <c r="C278" s="41">
        <v>27156.0</v>
      </c>
      <c r="D278" s="42">
        <v>2410803.0</v>
      </c>
      <c r="E278" s="41">
        <v>1897998.252</v>
      </c>
      <c r="F278" s="43">
        <v>96303.4</v>
      </c>
      <c r="G278" s="18">
        <f t="array" ref="G278">INDEX('Лист2'!$C$2:$C$505,MATCH(B278&amp;A278,'Лист2'!$B$2:$B$505&amp;'Лист2'!$A$2:$A$505,0))
</f>
        <v>20</v>
      </c>
      <c r="H278" s="18">
        <f t="array" ref="H278">INDEX('Лист2'!$D$2:$D$505,MATCH(B278&amp;A278,'Лист2'!$B$2:$B$505&amp;'Лист2'!$A$2:$A$505,0))
</f>
        <v>1814</v>
      </c>
      <c r="I278" s="18">
        <f t="array" ref="I278">INDEX('Лист2'!$E$2:$E$505,MATCH(B278&amp;A278,'Лист2'!$B$2:$B$505&amp;'Лист2'!$A$2:$A$505,0))
</f>
        <v>1655</v>
      </c>
      <c r="J278" s="18">
        <f t="shared" si="1"/>
        <v>22</v>
      </c>
      <c r="K278" s="18">
        <f t="shared" si="2"/>
        <v>120540.15</v>
      </c>
      <c r="L278" s="23">
        <f t="shared" si="3"/>
        <v>0.01761541343</v>
      </c>
      <c r="M278" s="18">
        <f t="shared" si="4"/>
        <v>0.007501850454</v>
      </c>
      <c r="N278" s="18">
        <f t="shared" si="5"/>
        <v>0.004850789957</v>
      </c>
      <c r="O278" s="22">
        <f t="shared" si="6"/>
        <v>416501.348</v>
      </c>
    </row>
    <row r="279" ht="14.25" customHeight="1">
      <c r="A279" s="44">
        <v>43952.0</v>
      </c>
      <c r="B279" s="45" t="s">
        <v>35</v>
      </c>
      <c r="C279" s="45">
        <v>35190.0</v>
      </c>
      <c r="D279" s="46">
        <v>3168510.0</v>
      </c>
      <c r="E279" s="45">
        <v>2533138.72</v>
      </c>
      <c r="F279" s="47">
        <v>102615.49999999999</v>
      </c>
      <c r="G279" s="18">
        <f t="array" ref="G279">INDEX('Лист2'!$C$2:$C$505,MATCH(B279&amp;A279,'Лист2'!$B$2:$B$505&amp;'Лист2'!$A$2:$A$505,0))
</f>
        <v>19</v>
      </c>
      <c r="H279" s="18">
        <f t="array" ref="H279">INDEX('Лист2'!$D$2:$D$505,MATCH(B279&amp;A279,'Лист2'!$B$2:$B$505&amp;'Лист2'!$A$2:$A$505,0))
</f>
        <v>1987</v>
      </c>
      <c r="I279" s="18">
        <f t="array" ref="I279">INDEX('Лист2'!$E$2:$E$505,MATCH(B279&amp;A279,'Лист2'!$B$2:$B$505&amp;'Лист2'!$A$2:$A$505,0))
</f>
        <v>1791</v>
      </c>
      <c r="J279" s="18">
        <f t="shared" si="1"/>
        <v>18</v>
      </c>
      <c r="K279" s="18">
        <f t="shared" si="2"/>
        <v>166763.6842</v>
      </c>
      <c r="L279" s="23">
        <f t="shared" si="3"/>
        <v>0.01667774191</v>
      </c>
      <c r="M279" s="18">
        <f t="shared" si="4"/>
        <v>0.009294883372</v>
      </c>
      <c r="N279" s="18">
        <f t="shared" si="5"/>
        <v>0.006204749155</v>
      </c>
      <c r="O279" s="22">
        <f t="shared" si="6"/>
        <v>532755.78</v>
      </c>
    </row>
    <row r="280" ht="14.25" customHeight="1">
      <c r="A280" s="40">
        <v>43963.0</v>
      </c>
      <c r="B280" s="41" t="s">
        <v>35</v>
      </c>
      <c r="C280" s="41">
        <v>25483.5</v>
      </c>
      <c r="D280" s="42">
        <v>2243160.0</v>
      </c>
      <c r="E280" s="41">
        <v>1757185.7729999998</v>
      </c>
      <c r="F280" s="43">
        <v>114933.5923076923</v>
      </c>
      <c r="G280" s="18">
        <f t="array" ref="G280">INDEX('Лист2'!$C$2:$C$505,MATCH(B280&amp;A280,'Лист2'!$B$2:$B$505&amp;'Лист2'!$A$2:$A$505,0))
</f>
        <v>19</v>
      </c>
      <c r="H280" s="18">
        <f t="array" ref="H280">INDEX('Лист2'!$D$2:$D$505,MATCH(B280&amp;A280,'Лист2'!$B$2:$B$505&amp;'Лист2'!$A$2:$A$505,0))
</f>
        <v>1598</v>
      </c>
      <c r="I280" s="18">
        <f t="array" ref="I280">INDEX('Лист2'!$E$2:$E$505,MATCH(B280&amp;A280,'Лист2'!$B$2:$B$505&amp;'Лист2'!$A$2:$A$505,0))
</f>
        <v>1454</v>
      </c>
      <c r="J280" s="18">
        <f t="shared" si="1"/>
        <v>20</v>
      </c>
      <c r="K280" s="18">
        <f t="shared" si="2"/>
        <v>118061.0526</v>
      </c>
      <c r="L280" s="23">
        <f t="shared" si="3"/>
        <v>0.01766407099</v>
      </c>
      <c r="M280" s="18">
        <f t="shared" si="4"/>
        <v>0.007109345203</v>
      </c>
      <c r="N280" s="18">
        <f t="shared" si="5"/>
        <v>0.004321330994</v>
      </c>
      <c r="O280" s="22">
        <f t="shared" si="6"/>
        <v>371040.6347</v>
      </c>
    </row>
    <row r="281" ht="14.25" customHeight="1">
      <c r="A281" s="44">
        <v>43972.0</v>
      </c>
      <c r="B281" s="45" t="s">
        <v>35</v>
      </c>
      <c r="C281" s="45">
        <v>25362.0</v>
      </c>
      <c r="D281" s="46">
        <v>2198935.5</v>
      </c>
      <c r="E281" s="45">
        <v>1755958.305</v>
      </c>
      <c r="F281" s="47">
        <v>102833.37792307691</v>
      </c>
      <c r="G281" s="18">
        <f t="array" ref="G281">INDEX('Лист2'!$C$2:$C$505,MATCH(B281&amp;A281,'Лист2'!$B$2:$B$505&amp;'Лист2'!$A$2:$A$505,0))
</f>
        <v>19</v>
      </c>
      <c r="H281" s="18">
        <f t="array" ref="H281">INDEX('Лист2'!$D$2:$D$505,MATCH(B281&amp;A281,'Лист2'!$B$2:$B$505&amp;'Лист2'!$A$2:$A$505,0))
</f>
        <v>1650</v>
      </c>
      <c r="I281" s="18">
        <f t="array" ref="I281">INDEX('Лист2'!$E$2:$E$505,MATCH(B281&amp;A281,'Лист2'!$B$2:$B$505&amp;'Лист2'!$A$2:$A$505,0))
</f>
        <v>1505</v>
      </c>
      <c r="J281" s="18">
        <f t="shared" si="1"/>
        <v>21</v>
      </c>
      <c r="K281" s="18">
        <f t="shared" si="2"/>
        <v>115733.4474</v>
      </c>
      <c r="L281" s="23">
        <f t="shared" si="3"/>
        <v>0.01760010158</v>
      </c>
      <c r="M281" s="18">
        <f t="shared" si="4"/>
        <v>0.006480339124</v>
      </c>
      <c r="N281" s="18">
        <f t="shared" si="5"/>
        <v>0.003961490688</v>
      </c>
      <c r="O281" s="22">
        <f t="shared" si="6"/>
        <v>340143.8171</v>
      </c>
    </row>
    <row r="282" ht="14.25" customHeight="1">
      <c r="A282" s="40">
        <v>43971.0</v>
      </c>
      <c r="B282" s="41" t="s">
        <v>35</v>
      </c>
      <c r="C282" s="41">
        <v>28849.5</v>
      </c>
      <c r="D282" s="42">
        <v>2520759.0</v>
      </c>
      <c r="E282" s="41">
        <v>2010739.0729999999</v>
      </c>
      <c r="F282" s="43">
        <v>106300.0107076923</v>
      </c>
      <c r="G282" s="18">
        <f t="array" ref="G282">INDEX('Лист2'!$C$2:$C$505,MATCH(B282&amp;A282,'Лист2'!$B$2:$B$505&amp;'Лист2'!$A$2:$A$505,0))
</f>
        <v>19</v>
      </c>
      <c r="H282" s="18">
        <f t="array" ref="H282">INDEX('Лист2'!$D$2:$D$505,MATCH(B282&amp;A282,'Лист2'!$B$2:$B$505&amp;'Лист2'!$A$2:$A$505,0))
</f>
        <v>1823</v>
      </c>
      <c r="I282" s="18">
        <f t="array" ref="I282">INDEX('Лист2'!$E$2:$E$505,MATCH(B282&amp;A282,'Лист2'!$B$2:$B$505&amp;'Лист2'!$A$2:$A$505,0))
</f>
        <v>1678</v>
      </c>
      <c r="J282" s="18">
        <f t="shared" si="1"/>
        <v>21</v>
      </c>
      <c r="K282" s="18">
        <f t="shared" si="2"/>
        <v>132671.5263</v>
      </c>
      <c r="L282" s="23">
        <f t="shared" si="3"/>
        <v>0.01760010158</v>
      </c>
      <c r="M282" s="18">
        <f t="shared" si="4"/>
        <v>0.007461111146</v>
      </c>
      <c r="N282" s="18">
        <f t="shared" si="5"/>
        <v>0.004701930797</v>
      </c>
      <c r="O282" s="22">
        <f t="shared" si="6"/>
        <v>403719.9163</v>
      </c>
    </row>
    <row r="283" ht="14.25" customHeight="1">
      <c r="A283" s="44">
        <v>43956.0</v>
      </c>
      <c r="B283" s="45" t="s">
        <v>35</v>
      </c>
      <c r="C283" s="45">
        <v>26367.0</v>
      </c>
      <c r="D283" s="46">
        <v>2380333.5</v>
      </c>
      <c r="E283" s="45">
        <v>1873451.2719999999</v>
      </c>
      <c r="F283" s="47">
        <v>149632.4937</v>
      </c>
      <c r="G283" s="18">
        <f t="array" ref="G283">INDEX('Лист2'!$C$2:$C$505,MATCH(B283&amp;A283,'Лист2'!$B$2:$B$505&amp;'Лист2'!$A$2:$A$505,0))
</f>
        <v>19</v>
      </c>
      <c r="H283" s="18">
        <f t="array" ref="H283">INDEX('Лист2'!$D$2:$D$505,MATCH(B283&amp;A283,'Лист2'!$B$2:$B$505&amp;'Лист2'!$A$2:$A$505,0))
</f>
        <v>1622</v>
      </c>
      <c r="I283" s="18">
        <f t="array" ref="I283">INDEX('Лист2'!$E$2:$E$505,MATCH(B283&amp;A283,'Лист2'!$B$2:$B$505&amp;'Лист2'!$A$2:$A$505,0))
</f>
        <v>1482</v>
      </c>
      <c r="J283" s="18">
        <f t="shared" si="1"/>
        <v>19</v>
      </c>
      <c r="K283" s="18">
        <f t="shared" si="2"/>
        <v>125280.7105</v>
      </c>
      <c r="L283" s="23">
        <f t="shared" si="3"/>
        <v>0.01665982242</v>
      </c>
      <c r="M283" s="18">
        <f t="shared" si="4"/>
        <v>0.007415209565</v>
      </c>
      <c r="N283" s="18">
        <f t="shared" si="5"/>
        <v>0.004160715041</v>
      </c>
      <c r="O283" s="22">
        <f t="shared" si="6"/>
        <v>357249.7343</v>
      </c>
    </row>
    <row r="284" ht="14.25" customHeight="1">
      <c r="A284" s="40">
        <v>43964.0</v>
      </c>
      <c r="B284" s="41" t="s">
        <v>35</v>
      </c>
      <c r="C284" s="41">
        <v>25539.0</v>
      </c>
      <c r="D284" s="42">
        <v>2263651.5</v>
      </c>
      <c r="E284" s="41">
        <v>1783039.3049999997</v>
      </c>
      <c r="F284" s="43">
        <v>139331.3192923077</v>
      </c>
      <c r="G284" s="18">
        <f t="array" ref="G284">INDEX('Лист2'!$C$2:$C$505,MATCH(B284&amp;A284,'Лист2'!$B$2:$B$505&amp;'Лист2'!$A$2:$A$505,0))
</f>
        <v>19</v>
      </c>
      <c r="H284" s="18">
        <f t="array" ref="H284">INDEX('Лист2'!$D$2:$D$505,MATCH(B284&amp;A284,'Лист2'!$B$2:$B$505&amp;'Лист2'!$A$2:$A$505,0))
</f>
        <v>1605</v>
      </c>
      <c r="I284" s="18">
        <f t="array" ref="I284">INDEX('Лист2'!$E$2:$E$505,MATCH(B284&amp;A284,'Лист2'!$B$2:$B$505&amp;'Лист2'!$A$2:$A$505,0))
</f>
        <v>1447</v>
      </c>
      <c r="J284" s="18">
        <f t="shared" si="1"/>
        <v>20</v>
      </c>
      <c r="K284" s="18">
        <f t="shared" si="2"/>
        <v>119139.5526</v>
      </c>
      <c r="L284" s="23">
        <f t="shared" si="3"/>
        <v>0.01766407099</v>
      </c>
      <c r="M284" s="18">
        <f t="shared" si="4"/>
        <v>0.007030903726</v>
      </c>
      <c r="N284" s="18">
        <f t="shared" si="5"/>
        <v>0.003974733461</v>
      </c>
      <c r="O284" s="22">
        <f t="shared" si="6"/>
        <v>341280.8757</v>
      </c>
    </row>
    <row r="285" ht="14.25" customHeight="1">
      <c r="A285" s="44">
        <v>43982.0</v>
      </c>
      <c r="B285" s="45" t="s">
        <v>34</v>
      </c>
      <c r="C285" s="45">
        <v>14808.0</v>
      </c>
      <c r="D285" s="46">
        <v>1336789.5</v>
      </c>
      <c r="E285" s="45">
        <v>1084824.9949999999</v>
      </c>
      <c r="F285" s="47">
        <v>167974.06755384614</v>
      </c>
      <c r="G285" s="18">
        <f t="array" ref="G285">INDEX('Лист2'!$C$2:$C$505,MATCH(B285&amp;A285,'Лист2'!$B$2:$B$505&amp;'Лист2'!$A$2:$A$505,0))
</f>
        <v>16</v>
      </c>
      <c r="H285" s="18">
        <f t="array" ref="H285">INDEX('Лист2'!$D$2:$D$505,MATCH(B285&amp;A285,'Лист2'!$B$2:$B$505&amp;'Лист2'!$A$2:$A$505,0))
</f>
        <v>917</v>
      </c>
      <c r="I285" s="18">
        <f t="array" ref="I285">INDEX('Лист2'!$E$2:$E$505,MATCH(B285&amp;A285,'Лист2'!$B$2:$B$505&amp;'Лист2'!$A$2:$A$505,0))
</f>
        <v>802</v>
      </c>
      <c r="J285" s="18">
        <f t="shared" si="1"/>
        <v>22</v>
      </c>
      <c r="K285" s="18">
        <f t="shared" si="2"/>
        <v>83549.34375</v>
      </c>
      <c r="L285" s="23">
        <f t="shared" si="3"/>
        <v>0.008837033101</v>
      </c>
      <c r="M285" s="18">
        <f t="shared" si="4"/>
        <v>0.008756687207</v>
      </c>
      <c r="N285" s="18">
        <f t="shared" si="5"/>
        <v>0.002412371193</v>
      </c>
      <c r="O285" s="22">
        <f t="shared" si="6"/>
        <v>83990.43745</v>
      </c>
    </row>
    <row r="286" ht="14.25" customHeight="1">
      <c r="A286" s="40">
        <v>43954.0</v>
      </c>
      <c r="B286" s="41" t="s">
        <v>35</v>
      </c>
      <c r="C286" s="41">
        <v>21343.5</v>
      </c>
      <c r="D286" s="42">
        <v>1906557.0</v>
      </c>
      <c r="E286" s="41">
        <v>1485927.8739999998</v>
      </c>
      <c r="F286" s="43">
        <v>100092.68052307691</v>
      </c>
      <c r="G286" s="18">
        <f t="array" ref="G286">INDEX('Лист2'!$C$2:$C$505,MATCH(B286&amp;A286,'Лист2'!$B$2:$B$505&amp;'Лист2'!$A$2:$A$505,0))
</f>
        <v>19</v>
      </c>
      <c r="H286" s="18">
        <f t="array" ref="H286">INDEX('Лист2'!$D$2:$D$505,MATCH(B286&amp;A286,'Лист2'!$B$2:$B$505&amp;'Лист2'!$A$2:$A$505,0))
</f>
        <v>1314</v>
      </c>
      <c r="I286" s="18">
        <f t="array" ref="I286">INDEX('Лист2'!$E$2:$E$505,MATCH(B286&amp;A286,'Лист2'!$B$2:$B$505&amp;'Лист2'!$A$2:$A$505,0))
</f>
        <v>1192</v>
      </c>
      <c r="J286" s="18">
        <f t="shared" si="1"/>
        <v>18</v>
      </c>
      <c r="K286" s="18">
        <f t="shared" si="2"/>
        <v>100345.1053</v>
      </c>
      <c r="L286" s="23">
        <f t="shared" si="3"/>
        <v>0.01667774191</v>
      </c>
      <c r="M286" s="18">
        <f t="shared" si="4"/>
        <v>0.006153407924</v>
      </c>
      <c r="N286" s="18">
        <f t="shared" si="5"/>
        <v>0.003733133105</v>
      </c>
      <c r="O286" s="22">
        <f t="shared" si="6"/>
        <v>320536.4455</v>
      </c>
    </row>
    <row r="287" ht="14.25" customHeight="1">
      <c r="A287" s="44">
        <v>43981.0</v>
      </c>
      <c r="B287" s="45" t="s">
        <v>34</v>
      </c>
      <c r="C287" s="45">
        <v>17946.0</v>
      </c>
      <c r="D287" s="46">
        <v>1609090.5</v>
      </c>
      <c r="E287" s="45">
        <v>1298844.2</v>
      </c>
      <c r="F287" s="47">
        <v>137945.5276</v>
      </c>
      <c r="G287" s="18">
        <f t="array" ref="G287">INDEX('Лист2'!$C$2:$C$505,MATCH(B287&amp;A287,'Лист2'!$B$2:$B$505&amp;'Лист2'!$A$2:$A$505,0))
</f>
        <v>16</v>
      </c>
      <c r="H287" s="18">
        <f t="array" ref="H287">INDEX('Лист2'!$D$2:$D$505,MATCH(B287&amp;A287,'Лист2'!$B$2:$B$505&amp;'Лист2'!$A$2:$A$505,0))
</f>
        <v>1048</v>
      </c>
      <c r="I287" s="18">
        <f t="array" ref="I287">INDEX('Лист2'!$E$2:$E$505,MATCH(B287&amp;A287,'Лист2'!$B$2:$B$505&amp;'Лист2'!$A$2:$A$505,0))
</f>
        <v>918</v>
      </c>
      <c r="J287" s="18">
        <f t="shared" si="1"/>
        <v>22</v>
      </c>
      <c r="K287" s="18">
        <f t="shared" si="2"/>
        <v>100568.1563</v>
      </c>
      <c r="L287" s="23">
        <f t="shared" si="3"/>
        <v>0.008837033101</v>
      </c>
      <c r="M287" s="18">
        <f t="shared" si="4"/>
        <v>0.01078219254</v>
      </c>
      <c r="N287" s="18">
        <f t="shared" si="5"/>
        <v>0.004948818372</v>
      </c>
      <c r="O287" s="22">
        <f t="shared" si="6"/>
        <v>172300.7724</v>
      </c>
    </row>
    <row r="288" ht="14.25" customHeight="1">
      <c r="A288" s="40">
        <v>43957.0</v>
      </c>
      <c r="B288" s="41" t="s">
        <v>35</v>
      </c>
      <c r="C288" s="41">
        <v>24337.5</v>
      </c>
      <c r="D288" s="42">
        <v>2159350.5</v>
      </c>
      <c r="E288" s="41">
        <v>1715939.5399999998</v>
      </c>
      <c r="F288" s="43">
        <v>115138.50836153845</v>
      </c>
      <c r="G288" s="18">
        <f t="array" ref="G288">INDEX('Лист2'!$C$2:$C$505,MATCH(B288&amp;A288,'Лист2'!$B$2:$B$505&amp;'Лист2'!$A$2:$A$505,0))
</f>
        <v>19</v>
      </c>
      <c r="H288" s="18">
        <f t="array" ref="H288">INDEX('Лист2'!$D$2:$D$505,MATCH(B288&amp;A288,'Лист2'!$B$2:$B$505&amp;'Лист2'!$A$2:$A$505,0))
</f>
        <v>1509</v>
      </c>
      <c r="I288" s="18">
        <f t="array" ref="I288">INDEX('Лист2'!$E$2:$E$505,MATCH(B288&amp;A288,'Лист2'!$B$2:$B$505&amp;'Лист2'!$A$2:$A$505,0))
</f>
        <v>1374</v>
      </c>
      <c r="J288" s="18">
        <f t="shared" si="1"/>
        <v>19</v>
      </c>
      <c r="K288" s="18">
        <f t="shared" si="2"/>
        <v>113650.0263</v>
      </c>
      <c r="L288" s="23">
        <f t="shared" si="3"/>
        <v>0.01665982242</v>
      </c>
      <c r="M288" s="18">
        <f t="shared" si="4"/>
        <v>0.006486684697</v>
      </c>
      <c r="N288" s="18">
        <f t="shared" si="5"/>
        <v>0.003823230631</v>
      </c>
      <c r="O288" s="22">
        <f t="shared" si="6"/>
        <v>328272.4516</v>
      </c>
    </row>
    <row r="289" ht="14.25" customHeight="1">
      <c r="A289" s="44">
        <v>43974.0</v>
      </c>
      <c r="B289" s="45" t="s">
        <v>35</v>
      </c>
      <c r="C289" s="45">
        <v>36997.5</v>
      </c>
      <c r="D289" s="46">
        <v>3089140.5</v>
      </c>
      <c r="E289" s="45">
        <v>2533823.174</v>
      </c>
      <c r="F289" s="47">
        <v>109891.53846153845</v>
      </c>
      <c r="G289" s="18">
        <f t="array" ref="G289">INDEX('Лист2'!$C$2:$C$505,MATCH(B289&amp;A289,'Лист2'!$B$2:$B$505&amp;'Лист2'!$A$2:$A$505,0))
</f>
        <v>19</v>
      </c>
      <c r="H289" s="18">
        <f t="array" ref="H289">INDEX('Лист2'!$D$2:$D$505,MATCH(B289&amp;A289,'Лист2'!$B$2:$B$505&amp;'Лист2'!$A$2:$A$505,0))
</f>
        <v>2195</v>
      </c>
      <c r="I289" s="18">
        <f t="array" ref="I289">INDEX('Лист2'!$E$2:$E$505,MATCH(B289&amp;A289,'Лист2'!$B$2:$B$505&amp;'Лист2'!$A$2:$A$505,0))
</f>
        <v>1999</v>
      </c>
      <c r="J289" s="18">
        <f t="shared" si="1"/>
        <v>21</v>
      </c>
      <c r="K289" s="18">
        <f t="shared" si="2"/>
        <v>162586.3421</v>
      </c>
      <c r="L289" s="23">
        <f t="shared" si="3"/>
        <v>0.01760010158</v>
      </c>
      <c r="M289" s="18">
        <f t="shared" si="4"/>
        <v>0.008123769428</v>
      </c>
      <c r="N289" s="18">
        <f t="shared" si="5"/>
        <v>0.005187658928</v>
      </c>
      <c r="O289" s="22">
        <f t="shared" si="6"/>
        <v>445425.7875</v>
      </c>
    </row>
    <row r="290" ht="14.25" customHeight="1">
      <c r="A290" s="40">
        <v>43979.0</v>
      </c>
      <c r="B290" s="41" t="s">
        <v>34</v>
      </c>
      <c r="C290" s="41">
        <v>13864.5</v>
      </c>
      <c r="D290" s="42">
        <v>1239747.0</v>
      </c>
      <c r="E290" s="41">
        <v>995597.5199999999</v>
      </c>
      <c r="F290" s="43">
        <v>216733.44615384613</v>
      </c>
      <c r="G290" s="18">
        <f t="array" ref="G290">INDEX('Лист2'!$C$2:$C$505,MATCH(B290&amp;A290,'Лист2'!$B$2:$B$505&amp;'Лист2'!$A$2:$A$505,0))
</f>
        <v>16</v>
      </c>
      <c r="H290" s="18">
        <f t="array" ref="H290">INDEX('Лист2'!$D$2:$D$505,MATCH(B290&amp;A290,'Лист2'!$B$2:$B$505&amp;'Лист2'!$A$2:$A$505,0))
</f>
        <v>876</v>
      </c>
      <c r="I290" s="18">
        <f t="array" ref="I290">INDEX('Лист2'!$E$2:$E$505,MATCH(B290&amp;A290,'Лист2'!$B$2:$B$505&amp;'Лист2'!$A$2:$A$505,0))
</f>
        <v>762</v>
      </c>
      <c r="J290" s="18">
        <f t="shared" si="1"/>
        <v>22</v>
      </c>
      <c r="K290" s="18">
        <f t="shared" si="2"/>
        <v>77484.1875</v>
      </c>
      <c r="L290" s="23">
        <f t="shared" si="3"/>
        <v>0.008837033101</v>
      </c>
      <c r="M290" s="18">
        <f t="shared" si="4"/>
        <v>0.008485086533</v>
      </c>
      <c r="N290" s="18">
        <f t="shared" si="5"/>
        <v>0.000787442622</v>
      </c>
      <c r="O290" s="22">
        <f t="shared" si="6"/>
        <v>27416.03385</v>
      </c>
    </row>
    <row r="291" ht="14.25" customHeight="1">
      <c r="A291" s="44">
        <v>43976.0</v>
      </c>
      <c r="B291" s="45" t="s">
        <v>35</v>
      </c>
      <c r="C291" s="45">
        <v>28494.0</v>
      </c>
      <c r="D291" s="46">
        <v>2512803.0</v>
      </c>
      <c r="E291" s="45">
        <v>1972327.267</v>
      </c>
      <c r="F291" s="47">
        <v>174025.3846153846</v>
      </c>
      <c r="G291" s="18">
        <f t="array" ref="G291">INDEX('Лист2'!$C$2:$C$505,MATCH(B291&amp;A291,'Лист2'!$B$2:$B$505&amp;'Лист2'!$A$2:$A$505,0))
</f>
        <v>20</v>
      </c>
      <c r="H291" s="18">
        <f t="array" ref="H291">INDEX('Лист2'!$D$2:$D$505,MATCH(B291&amp;A291,'Лист2'!$B$2:$B$505&amp;'Лист2'!$A$2:$A$505,0))
</f>
        <v>1899</v>
      </c>
      <c r="I291" s="18">
        <f t="array" ref="I291">INDEX('Лист2'!$E$2:$E$505,MATCH(B291&amp;A291,'Лист2'!$B$2:$B$505&amp;'Лист2'!$A$2:$A$505,0))
</f>
        <v>1738</v>
      </c>
      <c r="J291" s="18">
        <f t="shared" si="1"/>
        <v>22</v>
      </c>
      <c r="K291" s="18">
        <f t="shared" si="2"/>
        <v>125640.15</v>
      </c>
      <c r="L291" s="23">
        <f t="shared" si="3"/>
        <v>0.01761541343</v>
      </c>
      <c r="M291" s="18">
        <f t="shared" si="4"/>
        <v>0.007906650901</v>
      </c>
      <c r="N291" s="18">
        <f t="shared" si="5"/>
        <v>0.004267870148</v>
      </c>
      <c r="O291" s="22">
        <f t="shared" si="6"/>
        <v>366450.3484</v>
      </c>
    </row>
    <row r="292" ht="14.25" customHeight="1">
      <c r="A292" s="40">
        <v>43951.0</v>
      </c>
      <c r="B292" s="41" t="s">
        <v>35</v>
      </c>
      <c r="C292" s="41">
        <v>27883.5</v>
      </c>
      <c r="D292" s="42">
        <v>2560080.0</v>
      </c>
      <c r="E292" s="41">
        <v>2016381.645</v>
      </c>
      <c r="F292" s="43">
        <v>41912.70769230769</v>
      </c>
      <c r="G292" s="18">
        <f t="array" ref="G292">INDEX('Лист2'!$C$2:$C$505,MATCH(B292&amp;A292,'Лист2'!$B$2:$B$505&amp;'Лист2'!$A$2:$A$505,0))
</f>
        <v>19</v>
      </c>
      <c r="H292" s="18">
        <f t="array" ref="H292">INDEX('Лист2'!$D$2:$D$505,MATCH(B292&amp;A292,'Лист2'!$B$2:$B$505&amp;'Лист2'!$A$2:$A$505,0))
</f>
        <v>1662</v>
      </c>
      <c r="I292" s="18">
        <f t="array" ref="I292">INDEX('Лист2'!$E$2:$E$505,MATCH(B292&amp;A292,'Лист2'!$B$2:$B$505&amp;'Лист2'!$A$2:$A$505,0))
</f>
        <v>1506</v>
      </c>
      <c r="J292" s="18">
        <f t="shared" si="1"/>
        <v>18</v>
      </c>
      <c r="K292" s="18">
        <f t="shared" si="2"/>
        <v>134741.0526</v>
      </c>
      <c r="L292" s="23">
        <f t="shared" si="3"/>
        <v>0.01667774191</v>
      </c>
      <c r="M292" s="18">
        <f t="shared" si="4"/>
        <v>0.007953794826</v>
      </c>
      <c r="N292" s="18">
        <f t="shared" si="5"/>
        <v>0.005844054983</v>
      </c>
      <c r="O292" s="22">
        <f t="shared" si="6"/>
        <v>501785.6473</v>
      </c>
    </row>
    <row r="293" ht="14.25" customHeight="1">
      <c r="A293" s="44">
        <v>43961.0</v>
      </c>
      <c r="B293" s="45" t="s">
        <v>35</v>
      </c>
      <c r="C293" s="45">
        <v>31224.0</v>
      </c>
      <c r="D293" s="46">
        <v>2767270.5</v>
      </c>
      <c r="E293" s="45">
        <v>2174380.5969999996</v>
      </c>
      <c r="F293" s="47">
        <v>80170.9809076923</v>
      </c>
      <c r="G293" s="18">
        <f t="array" ref="G293">INDEX('Лист2'!$C$2:$C$505,MATCH(B293&amp;A293,'Лист2'!$B$2:$B$505&amp;'Лист2'!$A$2:$A$505,0))
</f>
        <v>19</v>
      </c>
      <c r="H293" s="18">
        <f t="array" ref="H293">INDEX('Лист2'!$D$2:$D$505,MATCH(B293&amp;A293,'Лист2'!$B$2:$B$505&amp;'Лист2'!$A$2:$A$505,0))
</f>
        <v>1836</v>
      </c>
      <c r="I293" s="18">
        <f t="array" ref="I293">INDEX('Лист2'!$E$2:$E$505,MATCH(B293&amp;A293,'Лист2'!$B$2:$B$505&amp;'Лист2'!$A$2:$A$505,0))
</f>
        <v>1680</v>
      </c>
      <c r="J293" s="18">
        <f t="shared" si="1"/>
        <v>19</v>
      </c>
      <c r="K293" s="18">
        <f t="shared" si="2"/>
        <v>145645.8158</v>
      </c>
      <c r="L293" s="23">
        <f t="shared" si="3"/>
        <v>0.01665982242</v>
      </c>
      <c r="M293" s="18">
        <f t="shared" si="4"/>
        <v>0.00867342084</v>
      </c>
      <c r="N293" s="18">
        <f t="shared" si="5"/>
        <v>0.005971389552</v>
      </c>
      <c r="O293" s="22">
        <f t="shared" si="6"/>
        <v>512718.9221</v>
      </c>
    </row>
    <row r="294" ht="14.25" customHeight="1">
      <c r="A294" s="40">
        <v>43959.0</v>
      </c>
      <c r="B294" s="41" t="s">
        <v>35</v>
      </c>
      <c r="C294" s="41">
        <v>25020.0</v>
      </c>
      <c r="D294" s="42">
        <v>2235960.0</v>
      </c>
      <c r="E294" s="41">
        <v>1780335.608</v>
      </c>
      <c r="F294" s="43">
        <v>140320.89928461539</v>
      </c>
      <c r="G294" s="18">
        <f t="array" ref="G294">INDEX('Лист2'!$C$2:$C$505,MATCH(B294&amp;A294,'Лист2'!$B$2:$B$505&amp;'Лист2'!$A$2:$A$505,0))
</f>
        <v>19</v>
      </c>
      <c r="H294" s="18">
        <f t="array" ref="H294">INDEX('Лист2'!$D$2:$D$505,MATCH(B294&amp;A294,'Лист2'!$B$2:$B$505&amp;'Лист2'!$A$2:$A$505,0))
</f>
        <v>1520</v>
      </c>
      <c r="I294" s="18">
        <f t="array" ref="I294">INDEX('Лист2'!$E$2:$E$505,MATCH(B294&amp;A294,'Лист2'!$B$2:$B$505&amp;'Лист2'!$A$2:$A$505,0))
</f>
        <v>1380</v>
      </c>
      <c r="J294" s="18">
        <f t="shared" si="1"/>
        <v>19</v>
      </c>
      <c r="K294" s="18">
        <f t="shared" si="2"/>
        <v>117682.1053</v>
      </c>
      <c r="L294" s="23">
        <f t="shared" si="3"/>
        <v>0.01665982242</v>
      </c>
      <c r="M294" s="18">
        <f t="shared" si="4"/>
        <v>0.006665355704</v>
      </c>
      <c r="N294" s="18">
        <f t="shared" si="5"/>
        <v>0.003672187433</v>
      </c>
      <c r="O294" s="22">
        <f t="shared" si="6"/>
        <v>315303.4927</v>
      </c>
    </row>
    <row r="295" ht="14.25" customHeight="1">
      <c r="A295" s="44">
        <v>43958.0</v>
      </c>
      <c r="B295" s="45" t="s">
        <v>35</v>
      </c>
      <c r="C295" s="45">
        <v>26184.0</v>
      </c>
      <c r="D295" s="46">
        <v>2308336.5</v>
      </c>
      <c r="E295" s="45">
        <v>1837113.1940000001</v>
      </c>
      <c r="F295" s="47">
        <v>115064.43612307693</v>
      </c>
      <c r="G295" s="18">
        <f t="array" ref="G295">INDEX('Лист2'!$C$2:$C$505,MATCH(B295&amp;A295,'Лист2'!$B$2:$B$505&amp;'Лист2'!$A$2:$A$505,0))
</f>
        <v>19</v>
      </c>
      <c r="H295" s="18">
        <f t="array" ref="H295">INDEX('Лист2'!$D$2:$D$505,MATCH(B295&amp;A295,'Лист2'!$B$2:$B$505&amp;'Лист2'!$A$2:$A$505,0))
</f>
        <v>1580</v>
      </c>
      <c r="I295" s="18">
        <f t="array" ref="I295">INDEX('Лист2'!$E$2:$E$505,MATCH(B295&amp;A295,'Лист2'!$B$2:$B$505&amp;'Лист2'!$A$2:$A$505,0))
</f>
        <v>1435</v>
      </c>
      <c r="J295" s="18">
        <f t="shared" si="1"/>
        <v>19</v>
      </c>
      <c r="K295" s="18">
        <f t="shared" si="2"/>
        <v>121491.3947</v>
      </c>
      <c r="L295" s="23">
        <f t="shared" si="3"/>
        <v>0.01665982242</v>
      </c>
      <c r="M295" s="18">
        <f t="shared" si="4"/>
        <v>0.006893553123</v>
      </c>
      <c r="N295" s="18">
        <f t="shared" si="5"/>
        <v>0.00414801027</v>
      </c>
      <c r="O295" s="22">
        <f t="shared" si="6"/>
        <v>356158.8699</v>
      </c>
    </row>
    <row r="296" ht="14.25" customHeight="1">
      <c r="A296" s="40">
        <v>43975.0</v>
      </c>
      <c r="B296" s="41" t="s">
        <v>35</v>
      </c>
      <c r="C296" s="41">
        <v>29824.5</v>
      </c>
      <c r="D296" s="42">
        <v>2526909.0</v>
      </c>
      <c r="E296" s="41">
        <v>2092407.26</v>
      </c>
      <c r="F296" s="43">
        <v>62346.41538461538</v>
      </c>
      <c r="G296" s="18">
        <f t="array" ref="G296">INDEX('Лист2'!$C$2:$C$505,MATCH(B296&amp;A296,'Лист2'!$B$2:$B$505&amp;'Лист2'!$A$2:$A$505,0))
</f>
        <v>19</v>
      </c>
      <c r="H296" s="18">
        <f t="array" ref="H296">INDEX('Лист2'!$D$2:$D$505,MATCH(B296&amp;A296,'Лист2'!$B$2:$B$505&amp;'Лист2'!$A$2:$A$505,0))
</f>
        <v>1868</v>
      </c>
      <c r="I296" s="18">
        <f t="array" ref="I296">INDEX('Лист2'!$E$2:$E$505,MATCH(B296&amp;A296,'Лист2'!$B$2:$B$505&amp;'Лист2'!$A$2:$A$505,0))
</f>
        <v>1706</v>
      </c>
      <c r="J296" s="18">
        <f t="shared" si="1"/>
        <v>21</v>
      </c>
      <c r="K296" s="18">
        <f t="shared" si="2"/>
        <v>132995.2105</v>
      </c>
      <c r="L296" s="23">
        <f t="shared" si="3"/>
        <v>0.01760010158</v>
      </c>
      <c r="M296" s="18">
        <f t="shared" si="4"/>
        <v>0.0063563512</v>
      </c>
      <c r="N296" s="18">
        <f t="shared" si="5"/>
        <v>0.004334313249</v>
      </c>
      <c r="O296" s="22">
        <f t="shared" si="6"/>
        <v>372155.3246</v>
      </c>
    </row>
    <row r="297" ht="14.25" customHeight="1">
      <c r="A297" s="44">
        <v>43950.0</v>
      </c>
      <c r="B297" s="45" t="s">
        <v>36</v>
      </c>
      <c r="C297" s="45">
        <v>208351.5</v>
      </c>
      <c r="D297" s="46">
        <v>2.1615333E7</v>
      </c>
      <c r="E297" s="45">
        <v>1.5729720814999998E7</v>
      </c>
      <c r="F297" s="47">
        <v>273156.72</v>
      </c>
      <c r="G297" s="18">
        <f t="array" ref="G297">INDEX('Лист2'!$C$2:$C$505,MATCH(B297&amp;A297,'Лист2'!$B$2:$B$505&amp;'Лист2'!$A$2:$A$505,0))
</f>
        <v>59</v>
      </c>
      <c r="H297" s="18">
        <f t="array" ref="H297">INDEX('Лист2'!$D$2:$D$505,MATCH(B297&amp;A297,'Лист2'!$B$2:$B$505&amp;'Лист2'!$A$2:$A$505,0))
</f>
        <v>13186</v>
      </c>
      <c r="I297" s="18">
        <f t="array" ref="I297">INDEX('Лист2'!$E$2:$E$505,MATCH(B297&amp;A297,'Лист2'!$B$2:$B$505&amp;'Лист2'!$A$2:$A$505,0))
</f>
        <v>12251</v>
      </c>
      <c r="J297" s="18">
        <f t="shared" si="1"/>
        <v>18</v>
      </c>
      <c r="K297" s="18">
        <f t="shared" si="2"/>
        <v>366361.5763</v>
      </c>
      <c r="L297" s="23">
        <f t="shared" si="3"/>
        <v>0.1634688448</v>
      </c>
      <c r="M297" s="18">
        <f t="shared" si="4"/>
        <v>0.01035736123</v>
      </c>
      <c r="N297" s="18">
        <f t="shared" si="5"/>
        <v>0.007249857975</v>
      </c>
      <c r="O297" s="22">
        <f t="shared" si="6"/>
        <v>5612455.465</v>
      </c>
    </row>
    <row r="298" ht="14.25" customHeight="1">
      <c r="A298" s="40">
        <v>43949.0</v>
      </c>
      <c r="B298" s="41" t="s">
        <v>36</v>
      </c>
      <c r="C298" s="41">
        <v>204637.5</v>
      </c>
      <c r="D298" s="42">
        <v>2.11148985E7</v>
      </c>
      <c r="E298" s="41">
        <v>1.5426373359E7</v>
      </c>
      <c r="F298" s="43">
        <v>255889.23846153845</v>
      </c>
      <c r="G298" s="18">
        <f t="array" ref="G298">INDEX('Лист2'!$C$2:$C$505,MATCH(B298&amp;A298,'Лист2'!$B$2:$B$505&amp;'Лист2'!$A$2:$A$505,0))
</f>
        <v>59</v>
      </c>
      <c r="H298" s="18">
        <f t="array" ref="H298">INDEX('Лист2'!$D$2:$D$505,MATCH(B298&amp;A298,'Лист2'!$B$2:$B$505&amp;'Лист2'!$A$2:$A$505,0))
</f>
        <v>12943</v>
      </c>
      <c r="I298" s="18">
        <f t="array" ref="I298">INDEX('Лист2'!$E$2:$E$505,MATCH(B298&amp;A298,'Лист2'!$B$2:$B$505&amp;'Лист2'!$A$2:$A$505,0))
</f>
        <v>12072</v>
      </c>
      <c r="J298" s="18">
        <f t="shared" si="1"/>
        <v>18</v>
      </c>
      <c r="K298" s="18">
        <f t="shared" si="2"/>
        <v>357879.6356</v>
      </c>
      <c r="L298" s="23">
        <f t="shared" si="3"/>
        <v>0.1634688448</v>
      </c>
      <c r="M298" s="18">
        <f t="shared" si="4"/>
        <v>0.01001053211</v>
      </c>
      <c r="N298" s="18">
        <f t="shared" si="5"/>
        <v>0.007017577061</v>
      </c>
      <c r="O298" s="22">
        <f t="shared" si="6"/>
        <v>5432635.903</v>
      </c>
    </row>
    <row r="299" ht="14.25" customHeight="1">
      <c r="A299" s="44">
        <v>43982.0</v>
      </c>
      <c r="B299" s="45" t="s">
        <v>35</v>
      </c>
      <c r="C299" s="45">
        <v>31372.5</v>
      </c>
      <c r="D299" s="46">
        <v>2794324.5</v>
      </c>
      <c r="E299" s="45">
        <v>2251714.549</v>
      </c>
      <c r="F299" s="47">
        <v>37852.04366923077</v>
      </c>
      <c r="G299" s="18">
        <f t="array" ref="G299">INDEX('Лист2'!$C$2:$C$505,MATCH(B299&amp;A299,'Лист2'!$B$2:$B$505&amp;'Лист2'!$A$2:$A$505,0))
</f>
        <v>21</v>
      </c>
      <c r="H299" s="18">
        <f t="array" ref="H299">INDEX('Лист2'!$D$2:$D$505,MATCH(B299&amp;A299,'Лист2'!$B$2:$B$505&amp;'Лист2'!$A$2:$A$505,0))
</f>
        <v>2056</v>
      </c>
      <c r="I299" s="18">
        <f t="array" ref="I299">INDEX('Лист2'!$E$2:$E$505,MATCH(B299&amp;A299,'Лист2'!$B$2:$B$505&amp;'Лист2'!$A$2:$A$505,0))
</f>
        <v>1879</v>
      </c>
      <c r="J299" s="18">
        <f t="shared" si="1"/>
        <v>22</v>
      </c>
      <c r="K299" s="18">
        <f t="shared" si="2"/>
        <v>133063.0714</v>
      </c>
      <c r="L299" s="23">
        <f t="shared" si="3"/>
        <v>0.01761541343</v>
      </c>
      <c r="M299" s="18">
        <f t="shared" si="4"/>
        <v>0.0079378725</v>
      </c>
      <c r="N299" s="18">
        <f t="shared" si="5"/>
        <v>0.00587867146</v>
      </c>
      <c r="O299" s="22">
        <f t="shared" si="6"/>
        <v>504757.9073</v>
      </c>
    </row>
    <row r="300" ht="14.25" customHeight="1">
      <c r="A300" s="40">
        <v>43981.0</v>
      </c>
      <c r="B300" s="41" t="s">
        <v>35</v>
      </c>
      <c r="C300" s="41">
        <v>34681.5</v>
      </c>
      <c r="D300" s="42">
        <v>3005334.0</v>
      </c>
      <c r="E300" s="41">
        <v>2408136.819</v>
      </c>
      <c r="F300" s="43">
        <v>113231.09230769232</v>
      </c>
      <c r="G300" s="18">
        <f t="array" ref="G300">INDEX('Лист2'!$C$2:$C$505,MATCH(B300&amp;A300,'Лист2'!$B$2:$B$505&amp;'Лист2'!$A$2:$A$505,0))
</f>
        <v>20</v>
      </c>
      <c r="H300" s="18">
        <f t="array" ref="H300">INDEX('Лист2'!$D$2:$D$505,MATCH(B300&amp;A300,'Лист2'!$B$2:$B$505&amp;'Лист2'!$A$2:$A$505,0))
</f>
        <v>2174</v>
      </c>
      <c r="I300" s="18">
        <f t="array" ref="I300">INDEX('Лист2'!$E$2:$E$505,MATCH(B300&amp;A300,'Лист2'!$B$2:$B$505&amp;'Лист2'!$A$2:$A$505,0))
</f>
        <v>1957</v>
      </c>
      <c r="J300" s="18">
        <f t="shared" si="1"/>
        <v>22</v>
      </c>
      <c r="K300" s="18">
        <f t="shared" si="2"/>
        <v>150266.7</v>
      </c>
      <c r="L300" s="23">
        <f t="shared" si="3"/>
        <v>0.01761541343</v>
      </c>
      <c r="M300" s="18">
        <f t="shared" si="4"/>
        <v>0.00873643226</v>
      </c>
      <c r="N300" s="18">
        <f t="shared" si="5"/>
        <v>0.005636519194</v>
      </c>
      <c r="O300" s="22">
        <f t="shared" si="6"/>
        <v>483966.0887</v>
      </c>
    </row>
    <row r="301" ht="14.25" customHeight="1">
      <c r="A301" s="44">
        <v>43979.0</v>
      </c>
      <c r="B301" s="45" t="s">
        <v>35</v>
      </c>
      <c r="C301" s="45">
        <v>28197.0</v>
      </c>
      <c r="D301" s="46">
        <v>2559211.5</v>
      </c>
      <c r="E301" s="45">
        <v>2038847.009</v>
      </c>
      <c r="F301" s="47">
        <v>74270.53076923077</v>
      </c>
      <c r="G301" s="18">
        <f t="array" ref="G301">INDEX('Лист2'!$C$2:$C$505,MATCH(B301&amp;A301,'Лист2'!$B$2:$B$505&amp;'Лист2'!$A$2:$A$505,0))
</f>
        <v>20</v>
      </c>
      <c r="H301" s="18">
        <f t="array" ref="H301">INDEX('Лист2'!$D$2:$D$505,MATCH(B301&amp;A301,'Лист2'!$B$2:$B$505&amp;'Лист2'!$A$2:$A$505,0))
</f>
        <v>1875</v>
      </c>
      <c r="I301" s="18">
        <f t="array" ref="I301">INDEX('Лист2'!$E$2:$E$505,MATCH(B301&amp;A301,'Лист2'!$B$2:$B$505&amp;'Лист2'!$A$2:$A$505,0))
</f>
        <v>1701</v>
      </c>
      <c r="J301" s="18">
        <f t="shared" si="1"/>
        <v>22</v>
      </c>
      <c r="K301" s="18">
        <f t="shared" si="2"/>
        <v>127960.575</v>
      </c>
      <c r="L301" s="23">
        <f t="shared" si="3"/>
        <v>0.01761541343</v>
      </c>
      <c r="M301" s="18">
        <f t="shared" si="4"/>
        <v>0.007612442374</v>
      </c>
      <c r="N301" s="18">
        <f t="shared" si="5"/>
        <v>0.005195440813</v>
      </c>
      <c r="O301" s="22">
        <f t="shared" si="6"/>
        <v>446093.9602</v>
      </c>
    </row>
    <row r="302" ht="14.25" customHeight="1">
      <c r="A302" s="40">
        <v>43967.0</v>
      </c>
      <c r="B302" s="41" t="s">
        <v>36</v>
      </c>
      <c r="C302" s="41">
        <v>236551.5</v>
      </c>
      <c r="D302" s="42">
        <v>2.3689383E7</v>
      </c>
      <c r="E302" s="41">
        <v>1.7329462176E7</v>
      </c>
      <c r="F302" s="43">
        <v>258177.63846153844</v>
      </c>
      <c r="G302" s="18">
        <f t="array" ref="G302">INDEX('Лист2'!$C$2:$C$505,MATCH(B302&amp;A302,'Лист2'!$B$2:$B$505&amp;'Лист2'!$A$2:$A$505,0))
</f>
        <v>60</v>
      </c>
      <c r="H302" s="18">
        <f t="array" ref="H302">INDEX('Лист2'!$D$2:$D$505,MATCH(B302&amp;A302,'Лист2'!$B$2:$B$505&amp;'Лист2'!$A$2:$A$505,0))
</f>
        <v>14049</v>
      </c>
      <c r="I302" s="18">
        <f t="array" ref="I302">INDEX('Лист2'!$E$2:$E$505,MATCH(B302&amp;A302,'Лист2'!$B$2:$B$505&amp;'Лист2'!$A$2:$A$505,0))
</f>
        <v>13118</v>
      </c>
      <c r="J302" s="18">
        <f t="shared" si="1"/>
        <v>20</v>
      </c>
      <c r="K302" s="18">
        <f t="shared" si="2"/>
        <v>394823.05</v>
      </c>
      <c r="L302" s="23">
        <f t="shared" si="3"/>
        <v>0.1507765235</v>
      </c>
      <c r="M302" s="18">
        <f t="shared" si="4"/>
        <v>0.01119203836</v>
      </c>
      <c r="N302" s="18">
        <f t="shared" si="5"/>
        <v>0.007881892654</v>
      </c>
      <c r="O302" s="22">
        <f t="shared" si="6"/>
        <v>6101743.186</v>
      </c>
    </row>
    <row r="303" ht="14.25" customHeight="1">
      <c r="A303" s="44">
        <v>43970.0</v>
      </c>
      <c r="B303" s="45" t="s">
        <v>36</v>
      </c>
      <c r="C303" s="45">
        <v>223597.5</v>
      </c>
      <c r="D303" s="46">
        <v>2.1945858E7</v>
      </c>
      <c r="E303" s="45">
        <v>1.5975681728E7</v>
      </c>
      <c r="F303" s="47">
        <v>296759.42307692306</v>
      </c>
      <c r="G303" s="18">
        <f t="array" ref="G303">INDEX('Лист2'!$C$2:$C$505,MATCH(B303&amp;A303,'Лист2'!$B$2:$B$505&amp;'Лист2'!$A$2:$A$505,0))
</f>
        <v>60</v>
      </c>
      <c r="H303" s="18">
        <f t="array" ref="H303">INDEX('Лист2'!$D$2:$D$505,MATCH(B303&amp;A303,'Лист2'!$B$2:$B$505&amp;'Лист2'!$A$2:$A$505,0))
</f>
        <v>13867</v>
      </c>
      <c r="I303" s="18">
        <f t="array" ref="I303">INDEX('Лист2'!$E$2:$E$505,MATCH(B303&amp;A303,'Лист2'!$B$2:$B$505&amp;'Лист2'!$A$2:$A$505,0))
</f>
        <v>12987</v>
      </c>
      <c r="J303" s="18">
        <f t="shared" si="1"/>
        <v>21</v>
      </c>
      <c r="K303" s="18">
        <f t="shared" si="2"/>
        <v>365764.3</v>
      </c>
      <c r="L303" s="23">
        <f t="shared" si="3"/>
        <v>0.157089492</v>
      </c>
      <c r="M303" s="18">
        <f t="shared" si="4"/>
        <v>0.01050617511</v>
      </c>
      <c r="N303" s="18">
        <f t="shared" si="5"/>
        <v>0.007328604502</v>
      </c>
      <c r="O303" s="22">
        <f t="shared" si="6"/>
        <v>5673416.849</v>
      </c>
    </row>
    <row r="304" ht="14.25" customHeight="1">
      <c r="A304" s="40">
        <v>43968.0</v>
      </c>
      <c r="B304" s="41" t="s">
        <v>36</v>
      </c>
      <c r="C304" s="41">
        <v>193363.5</v>
      </c>
      <c r="D304" s="42">
        <v>1.9546386E7</v>
      </c>
      <c r="E304" s="41">
        <v>1.4278298844E7</v>
      </c>
      <c r="F304" s="43">
        <v>264289.06153846154</v>
      </c>
      <c r="G304" s="18">
        <f t="array" ref="G304">INDEX('Лист2'!$C$2:$C$505,MATCH(B304&amp;A304,'Лист2'!$B$2:$B$505&amp;'Лист2'!$A$2:$A$505,0))
</f>
        <v>60</v>
      </c>
      <c r="H304" s="18">
        <f t="array" ref="H304">INDEX('Лист2'!$D$2:$D$505,MATCH(B304&amp;A304,'Лист2'!$B$2:$B$505&amp;'Лист2'!$A$2:$A$505,0))
</f>
        <v>11698</v>
      </c>
      <c r="I304" s="18">
        <f t="array" ref="I304">INDEX('Лист2'!$E$2:$E$505,MATCH(B304&amp;A304,'Лист2'!$B$2:$B$505&amp;'Лист2'!$A$2:$A$505,0))
</f>
        <v>10989</v>
      </c>
      <c r="J304" s="18">
        <f t="shared" si="1"/>
        <v>20</v>
      </c>
      <c r="K304" s="18">
        <f t="shared" si="2"/>
        <v>325773.1</v>
      </c>
      <c r="L304" s="23">
        <f t="shared" si="3"/>
        <v>0.1507765235</v>
      </c>
      <c r="M304" s="18">
        <f t="shared" si="4"/>
        <v>0.009270655276</v>
      </c>
      <c r="N304" s="18">
        <f t="shared" si="5"/>
        <v>0.006463628219</v>
      </c>
      <c r="O304" s="22">
        <f t="shared" si="6"/>
        <v>5003798.094</v>
      </c>
    </row>
    <row r="305" ht="14.25" customHeight="1">
      <c r="A305" s="44">
        <v>43960.0</v>
      </c>
      <c r="B305" s="45" t="s">
        <v>36</v>
      </c>
      <c r="C305" s="45">
        <v>188319.0</v>
      </c>
      <c r="D305" s="46">
        <v>1.92186315E7</v>
      </c>
      <c r="E305" s="45">
        <v>1.3973128512E7</v>
      </c>
      <c r="F305" s="47">
        <v>403874.8839461538</v>
      </c>
      <c r="G305" s="18">
        <f t="array" ref="G305">INDEX('Лист2'!$C$2:$C$505,MATCH(B305&amp;A305,'Лист2'!$B$2:$B$505&amp;'Лист2'!$A$2:$A$505,0))
</f>
        <v>59</v>
      </c>
      <c r="H305" s="18">
        <f t="array" ref="H305">INDEX('Лист2'!$D$2:$D$505,MATCH(B305&amp;A305,'Лист2'!$B$2:$B$505&amp;'Лист2'!$A$2:$A$505,0))
</f>
        <v>12016</v>
      </c>
      <c r="I305" s="18">
        <f t="array" ref="I305">INDEX('Лист2'!$E$2:$E$505,MATCH(B305&amp;A305,'Лист2'!$B$2:$B$505&amp;'Лист2'!$A$2:$A$505,0))
</f>
        <v>11137</v>
      </c>
      <c r="J305" s="18">
        <f t="shared" si="1"/>
        <v>19</v>
      </c>
      <c r="K305" s="18">
        <f t="shared" si="2"/>
        <v>325739.5169</v>
      </c>
      <c r="L305" s="23">
        <f t="shared" si="3"/>
        <v>0.1623063918</v>
      </c>
      <c r="M305" s="18">
        <f t="shared" si="4"/>
        <v>0.00923091219</v>
      </c>
      <c r="N305" s="18">
        <f t="shared" si="5"/>
        <v>0.006254146041</v>
      </c>
      <c r="O305" s="22">
        <f t="shared" si="6"/>
        <v>4841628.104</v>
      </c>
    </row>
    <row r="306" ht="14.25" customHeight="1">
      <c r="A306" s="40">
        <v>43955.0</v>
      </c>
      <c r="B306" s="41" t="s">
        <v>36</v>
      </c>
      <c r="C306" s="41">
        <v>237544.5</v>
      </c>
      <c r="D306" s="42">
        <v>2.4292218E7</v>
      </c>
      <c r="E306" s="41">
        <v>1.7650186029E7</v>
      </c>
      <c r="F306" s="43">
        <v>347608.6384615384</v>
      </c>
      <c r="G306" s="18">
        <f t="array" ref="G306">INDEX('Лист2'!$C$2:$C$505,MATCH(B306&amp;A306,'Лист2'!$B$2:$B$505&amp;'Лист2'!$A$2:$A$505,0))
</f>
        <v>59</v>
      </c>
      <c r="H306" s="18">
        <f t="array" ref="H306">INDEX('Лист2'!$D$2:$D$505,MATCH(B306&amp;A306,'Лист2'!$B$2:$B$505&amp;'Лист2'!$A$2:$A$505,0))
</f>
        <v>14423</v>
      </c>
      <c r="I306" s="18">
        <f t="array" ref="I306">INDEX('Лист2'!$E$2:$E$505,MATCH(B306&amp;A306,'Лист2'!$B$2:$B$505&amp;'Лист2'!$A$2:$A$505,0))
</f>
        <v>13432</v>
      </c>
      <c r="J306" s="18">
        <f t="shared" si="1"/>
        <v>19</v>
      </c>
      <c r="K306" s="18">
        <f t="shared" si="2"/>
        <v>411732.5085</v>
      </c>
      <c r="L306" s="23">
        <f t="shared" si="3"/>
        <v>0.1623063918</v>
      </c>
      <c r="M306" s="18">
        <f t="shared" si="4"/>
        <v>0.01168849089</v>
      </c>
      <c r="N306" s="18">
        <f t="shared" si="5"/>
        <v>0.008130786156</v>
      </c>
      <c r="O306" s="22">
        <f t="shared" si="6"/>
        <v>6294423.333</v>
      </c>
    </row>
    <row r="307" ht="14.25" customHeight="1">
      <c r="A307" s="44">
        <v>43950.0</v>
      </c>
      <c r="B307" s="45" t="s">
        <v>37</v>
      </c>
      <c r="C307" s="45">
        <v>203209.5</v>
      </c>
      <c r="D307" s="46">
        <v>2.08713915E7</v>
      </c>
      <c r="E307" s="45">
        <v>1.5206983089E7</v>
      </c>
      <c r="F307" s="47">
        <v>284467.6615384616</v>
      </c>
      <c r="G307" s="18">
        <f t="array" ref="G307">INDEX('Лист2'!$C$2:$C$505,MATCH(B307&amp;A307,'Лист2'!$B$2:$B$505&amp;'Лист2'!$A$2:$A$505,0))
</f>
        <v>54</v>
      </c>
      <c r="H307" s="18">
        <f t="array" ref="H307">INDEX('Лист2'!$D$2:$D$505,MATCH(B307&amp;A307,'Лист2'!$B$2:$B$505&amp;'Лист2'!$A$2:$A$505,0))
</f>
        <v>12747</v>
      </c>
      <c r="I307" s="18">
        <f t="array" ref="I307">INDEX('Лист2'!$E$2:$E$505,MATCH(B307&amp;A307,'Лист2'!$B$2:$B$505&amp;'Лист2'!$A$2:$A$505,0))
</f>
        <v>11884</v>
      </c>
      <c r="J307" s="18">
        <f t="shared" si="1"/>
        <v>18</v>
      </c>
      <c r="K307" s="18">
        <f t="shared" si="2"/>
        <v>386507.25</v>
      </c>
      <c r="L307" s="23">
        <f t="shared" si="3"/>
        <v>0.1562059887</v>
      </c>
      <c r="M307" s="18">
        <f t="shared" si="4"/>
        <v>0.0104332781</v>
      </c>
      <c r="N307" s="18">
        <f t="shared" si="5"/>
        <v>0.007288663734</v>
      </c>
      <c r="O307" s="22">
        <f t="shared" si="6"/>
        <v>5379940.749</v>
      </c>
    </row>
    <row r="308" ht="14.25" customHeight="1">
      <c r="A308" s="40">
        <v>43953.0</v>
      </c>
      <c r="B308" s="41" t="s">
        <v>36</v>
      </c>
      <c r="C308" s="41">
        <v>185979.0</v>
      </c>
      <c r="D308" s="42">
        <v>1.9625364E7</v>
      </c>
      <c r="E308" s="41">
        <v>1.4386025838000001E7</v>
      </c>
      <c r="F308" s="43">
        <v>361439.69230769225</v>
      </c>
      <c r="G308" s="18">
        <f t="array" ref="G308">INDEX('Лист2'!$C$2:$C$505,MATCH(B308&amp;A308,'Лист2'!$B$2:$B$505&amp;'Лист2'!$A$2:$A$505,0))
</f>
        <v>59</v>
      </c>
      <c r="H308" s="18">
        <f t="array" ref="H308">INDEX('Лист2'!$D$2:$D$505,MATCH(B308&amp;A308,'Лист2'!$B$2:$B$505&amp;'Лист2'!$A$2:$A$505,0))
</f>
        <v>12429</v>
      </c>
      <c r="I308" s="18">
        <f t="array" ref="I308">INDEX('Лист2'!$E$2:$E$505,MATCH(B308&amp;A308,'Лист2'!$B$2:$B$505&amp;'Лист2'!$A$2:$A$505,0))
</f>
        <v>11477</v>
      </c>
      <c r="J308" s="18">
        <f t="shared" si="1"/>
        <v>18</v>
      </c>
      <c r="K308" s="18">
        <f t="shared" si="2"/>
        <v>332633.2881</v>
      </c>
      <c r="L308" s="23">
        <f t="shared" si="3"/>
        <v>0.1634688448</v>
      </c>
      <c r="M308" s="18">
        <f t="shared" si="4"/>
        <v>0.009220063475</v>
      </c>
      <c r="N308" s="18">
        <f t="shared" si="5"/>
        <v>0.006300998083</v>
      </c>
      <c r="O308" s="22">
        <f t="shared" si="6"/>
        <v>4877898.47</v>
      </c>
    </row>
    <row r="309" ht="14.25" customHeight="1">
      <c r="A309" s="44">
        <v>43977.0</v>
      </c>
      <c r="B309" s="45" t="s">
        <v>36</v>
      </c>
      <c r="C309" s="45">
        <v>244905.0</v>
      </c>
      <c r="D309" s="46">
        <v>2.51634315E7</v>
      </c>
      <c r="E309" s="45">
        <v>1.8210825697E7</v>
      </c>
      <c r="F309" s="47">
        <v>272401.2</v>
      </c>
      <c r="G309" s="18">
        <f t="array" ref="G309">INDEX('Лист2'!$C$2:$C$505,MATCH(B309&amp;A309,'Лист2'!$B$2:$B$505&amp;'Лист2'!$A$2:$A$505,0))
</f>
        <v>59</v>
      </c>
      <c r="H309" s="18">
        <f t="array" ref="H309">INDEX('Лист2'!$D$2:$D$505,MATCH(B309&amp;A309,'Лист2'!$B$2:$B$505&amp;'Лист2'!$A$2:$A$505,0))
</f>
        <v>15369</v>
      </c>
      <c r="I309" s="18">
        <f t="array" ref="I309">INDEX('Лист2'!$E$2:$E$505,MATCH(B309&amp;A309,'Лист2'!$B$2:$B$505&amp;'Лист2'!$A$2:$A$505,0))
</f>
        <v>14299</v>
      </c>
      <c r="J309" s="18">
        <f t="shared" si="1"/>
        <v>22</v>
      </c>
      <c r="K309" s="18">
        <f t="shared" si="2"/>
        <v>426498.839</v>
      </c>
      <c r="L309" s="23">
        <f t="shared" si="3"/>
        <v>0.1495350635</v>
      </c>
      <c r="M309" s="18">
        <f t="shared" si="4"/>
        <v>0.01223503138</v>
      </c>
      <c r="N309" s="18">
        <f t="shared" si="5"/>
        <v>0.008629116956</v>
      </c>
      <c r="O309" s="22">
        <f t="shared" si="6"/>
        <v>6680204.603</v>
      </c>
    </row>
    <row r="310" ht="14.25" customHeight="1">
      <c r="A310" s="40">
        <v>43952.0</v>
      </c>
      <c r="B310" s="41" t="s">
        <v>36</v>
      </c>
      <c r="C310" s="41">
        <v>239409.0</v>
      </c>
      <c r="D310" s="42">
        <v>2.5413351E7</v>
      </c>
      <c r="E310" s="41">
        <v>1.8463277771E7</v>
      </c>
      <c r="F310" s="43">
        <v>369443.39999999997</v>
      </c>
      <c r="G310" s="18">
        <f t="array" ref="G310">INDEX('Лист2'!$C$2:$C$505,MATCH(B310&amp;A310,'Лист2'!$B$2:$B$505&amp;'Лист2'!$A$2:$A$505,0))
</f>
        <v>59</v>
      </c>
      <c r="H310" s="18">
        <f t="array" ref="H310">INDEX('Лист2'!$D$2:$D$505,MATCH(B310&amp;A310,'Лист2'!$B$2:$B$505&amp;'Лист2'!$A$2:$A$505,0))
</f>
        <v>15222</v>
      </c>
      <c r="I310" s="18">
        <f t="array" ref="I310">INDEX('Лист2'!$E$2:$E$505,MATCH(B310&amp;A310,'Лист2'!$B$2:$B$505&amp;'Лист2'!$A$2:$A$505,0))
</f>
        <v>13873</v>
      </c>
      <c r="J310" s="18">
        <f t="shared" si="1"/>
        <v>18</v>
      </c>
      <c r="K310" s="18">
        <f t="shared" si="2"/>
        <v>430734.7627</v>
      </c>
      <c r="L310" s="23">
        <f t="shared" si="3"/>
        <v>0.1634688448</v>
      </c>
      <c r="M310" s="18">
        <f t="shared" si="4"/>
        <v>0.01223057462</v>
      </c>
      <c r="N310" s="18">
        <f t="shared" si="5"/>
        <v>0.008500491798</v>
      </c>
      <c r="O310" s="22">
        <f t="shared" si="6"/>
        <v>6580629.829</v>
      </c>
    </row>
    <row r="311" ht="14.25" customHeight="1">
      <c r="A311" s="44">
        <v>43963.0</v>
      </c>
      <c r="B311" s="45" t="s">
        <v>36</v>
      </c>
      <c r="C311" s="45">
        <v>192886.5</v>
      </c>
      <c r="D311" s="46">
        <v>1.92051795E7</v>
      </c>
      <c r="E311" s="45">
        <v>1.3834210462E7</v>
      </c>
      <c r="F311" s="47">
        <v>383344.65076923074</v>
      </c>
      <c r="G311" s="18">
        <f t="array" ref="G311">INDEX('Лист2'!$C$2:$C$505,MATCH(B311&amp;A311,'Лист2'!$B$2:$B$505&amp;'Лист2'!$A$2:$A$505,0))
</f>
        <v>60</v>
      </c>
      <c r="H311" s="18">
        <f t="array" ref="H311">INDEX('Лист2'!$D$2:$D$505,MATCH(B311&amp;A311,'Лист2'!$B$2:$B$505&amp;'Лист2'!$A$2:$A$505,0))
</f>
        <v>12000</v>
      </c>
      <c r="I311" s="18">
        <f t="array" ref="I311">INDEX('Лист2'!$E$2:$E$505,MATCH(B311&amp;A311,'Лист2'!$B$2:$B$505&amp;'Лист2'!$A$2:$A$505,0))
</f>
        <v>11194</v>
      </c>
      <c r="J311" s="18">
        <f t="shared" si="1"/>
        <v>20</v>
      </c>
      <c r="K311" s="18">
        <f t="shared" si="2"/>
        <v>320086.325</v>
      </c>
      <c r="L311" s="23">
        <f t="shared" si="3"/>
        <v>0.1507765235</v>
      </c>
      <c r="M311" s="18">
        <f t="shared" si="4"/>
        <v>0.00945170438</v>
      </c>
      <c r="N311" s="18">
        <f t="shared" si="5"/>
        <v>0.006442735923</v>
      </c>
      <c r="O311" s="22">
        <f t="shared" si="6"/>
        <v>4987624.387</v>
      </c>
    </row>
    <row r="312" ht="14.25" customHeight="1">
      <c r="A312" s="40">
        <v>43972.0</v>
      </c>
      <c r="B312" s="41" t="s">
        <v>36</v>
      </c>
      <c r="C312" s="41">
        <v>224233.5</v>
      </c>
      <c r="D312" s="42">
        <v>2.2253295E7</v>
      </c>
      <c r="E312" s="41">
        <v>1.6496134314E7</v>
      </c>
      <c r="F312" s="43">
        <v>334550.50769230764</v>
      </c>
      <c r="G312" s="18">
        <f t="array" ref="G312">INDEX('Лист2'!$C$2:$C$505,MATCH(B312&amp;A312,'Лист2'!$B$2:$B$505&amp;'Лист2'!$A$2:$A$505,0))
</f>
        <v>60</v>
      </c>
      <c r="H312" s="18">
        <f t="array" ref="H312">INDEX('Лист2'!$D$2:$D$505,MATCH(B312&amp;A312,'Лист2'!$B$2:$B$505&amp;'Лист2'!$A$2:$A$505,0))
</f>
        <v>14005</v>
      </c>
      <c r="I312" s="18">
        <f t="array" ref="I312">INDEX('Лист2'!$E$2:$E$505,MATCH(B312&amp;A312,'Лист2'!$B$2:$B$505&amp;'Лист2'!$A$2:$A$505,0))
</f>
        <v>13002</v>
      </c>
      <c r="J312" s="18">
        <f t="shared" si="1"/>
        <v>21</v>
      </c>
      <c r="K312" s="18">
        <f t="shared" si="2"/>
        <v>370888.25</v>
      </c>
      <c r="L312" s="23">
        <f t="shared" si="3"/>
        <v>0.157089492</v>
      </c>
      <c r="M312" s="18">
        <f t="shared" si="4"/>
        <v>0.01013131532</v>
      </c>
      <c r="N312" s="18">
        <f t="shared" si="5"/>
        <v>0.007004626388</v>
      </c>
      <c r="O312" s="22">
        <f t="shared" si="6"/>
        <v>5422610.178</v>
      </c>
    </row>
    <row r="313" ht="14.25" customHeight="1">
      <c r="A313" s="44">
        <v>43971.0</v>
      </c>
      <c r="B313" s="45" t="s">
        <v>36</v>
      </c>
      <c r="C313" s="45">
        <v>219622.5</v>
      </c>
      <c r="D313" s="46">
        <v>2.1959286E7</v>
      </c>
      <c r="E313" s="45">
        <v>1.5958453928E7</v>
      </c>
      <c r="F313" s="47">
        <v>417117.17692307686</v>
      </c>
      <c r="G313" s="18">
        <f t="array" ref="G313">INDEX('Лист2'!$C$2:$C$505,MATCH(B313&amp;A313,'Лист2'!$B$2:$B$505&amp;'Лист2'!$A$2:$A$505,0))
</f>
        <v>60</v>
      </c>
      <c r="H313" s="18">
        <f t="array" ref="H313">INDEX('Лист2'!$D$2:$D$505,MATCH(B313&amp;A313,'Лист2'!$B$2:$B$505&amp;'Лист2'!$A$2:$A$505,0))
</f>
        <v>13792</v>
      </c>
      <c r="I313" s="18">
        <f t="array" ref="I313">INDEX('Лист2'!$E$2:$E$505,MATCH(B313&amp;A313,'Лист2'!$B$2:$B$505&amp;'Лист2'!$A$2:$A$505,0))
</f>
        <v>12834</v>
      </c>
      <c r="J313" s="18">
        <f t="shared" si="1"/>
        <v>21</v>
      </c>
      <c r="K313" s="18">
        <f t="shared" si="2"/>
        <v>365988.1</v>
      </c>
      <c r="L313" s="23">
        <f t="shared" si="3"/>
        <v>0.157089492</v>
      </c>
      <c r="M313" s="18">
        <f t="shared" si="4"/>
        <v>0.01056012246</v>
      </c>
      <c r="N313" s="18">
        <f t="shared" si="5"/>
        <v>0.007212732505</v>
      </c>
      <c r="O313" s="22">
        <f t="shared" si="6"/>
        <v>5583714.895</v>
      </c>
    </row>
    <row r="314" ht="14.25" customHeight="1">
      <c r="A314" s="40">
        <v>43956.0</v>
      </c>
      <c r="B314" s="41" t="s">
        <v>36</v>
      </c>
      <c r="C314" s="41">
        <v>213582.0</v>
      </c>
      <c r="D314" s="42">
        <v>2.19194355E7</v>
      </c>
      <c r="E314" s="41">
        <v>1.5790923194999998E7</v>
      </c>
      <c r="F314" s="43">
        <v>365011.0806153846</v>
      </c>
      <c r="G314" s="18">
        <f t="array" ref="G314">INDEX('Лист2'!$C$2:$C$505,MATCH(B314&amp;A314,'Лист2'!$B$2:$B$505&amp;'Лист2'!$A$2:$A$505,0))
</f>
        <v>59</v>
      </c>
      <c r="H314" s="18">
        <f t="array" ref="H314">INDEX('Лист2'!$D$2:$D$505,MATCH(B314&amp;A314,'Лист2'!$B$2:$B$505&amp;'Лист2'!$A$2:$A$505,0))
</f>
        <v>13469</v>
      </c>
      <c r="I314" s="18">
        <f t="array" ref="I314">INDEX('Лист2'!$E$2:$E$505,MATCH(B314&amp;A314,'Лист2'!$B$2:$B$505&amp;'Лист2'!$A$2:$A$505,0))
</f>
        <v>12486</v>
      </c>
      <c r="J314" s="18">
        <f t="shared" si="1"/>
        <v>19</v>
      </c>
      <c r="K314" s="18">
        <f t="shared" si="2"/>
        <v>371515.8559</v>
      </c>
      <c r="L314" s="23">
        <f t="shared" si="3"/>
        <v>0.1623063918</v>
      </c>
      <c r="M314" s="18">
        <f t="shared" si="4"/>
        <v>0.01078481112</v>
      </c>
      <c r="N314" s="18">
        <f t="shared" si="5"/>
        <v>0.007444970491</v>
      </c>
      <c r="O314" s="22">
        <f t="shared" si="6"/>
        <v>5763501.224</v>
      </c>
    </row>
    <row r="315" ht="14.25" customHeight="1">
      <c r="A315" s="44">
        <v>43949.0</v>
      </c>
      <c r="B315" s="45" t="s">
        <v>37</v>
      </c>
      <c r="C315" s="45">
        <v>195705.0</v>
      </c>
      <c r="D315" s="46">
        <v>2.00032635E7</v>
      </c>
      <c r="E315" s="45">
        <v>1.4633542982E7</v>
      </c>
      <c r="F315" s="47">
        <v>268185.43076923076</v>
      </c>
      <c r="G315" s="18">
        <f t="array" ref="G315">INDEX('Лист2'!$C$2:$C$505,MATCH(B315&amp;A315,'Лист2'!$B$2:$B$505&amp;'Лист2'!$A$2:$A$505,0))
</f>
        <v>54</v>
      </c>
      <c r="H315" s="18">
        <f t="array" ref="H315">INDEX('Лист2'!$D$2:$D$505,MATCH(B315&amp;A315,'Лист2'!$B$2:$B$505&amp;'Лист2'!$A$2:$A$505,0))
</f>
        <v>12306</v>
      </c>
      <c r="I315" s="18">
        <f t="array" ref="I315">INDEX('Лист2'!$E$2:$E$505,MATCH(B315&amp;A315,'Лист2'!$B$2:$B$505&amp;'Лист2'!$A$2:$A$505,0))
</f>
        <v>11532</v>
      </c>
      <c r="J315" s="18">
        <f t="shared" si="1"/>
        <v>18</v>
      </c>
      <c r="K315" s="18">
        <f t="shared" si="2"/>
        <v>370430.8056</v>
      </c>
      <c r="L315" s="23">
        <f t="shared" si="3"/>
        <v>0.1562059887</v>
      </c>
      <c r="M315" s="18">
        <f t="shared" si="4"/>
        <v>0.009890492248</v>
      </c>
      <c r="N315" s="18">
        <f t="shared" si="5"/>
        <v>0.006911483882</v>
      </c>
      <c r="O315" s="22">
        <f t="shared" si="6"/>
        <v>5101535.087</v>
      </c>
    </row>
    <row r="316" ht="14.25" customHeight="1">
      <c r="A316" s="40">
        <v>43964.0</v>
      </c>
      <c r="B316" s="41" t="s">
        <v>36</v>
      </c>
      <c r="C316" s="41">
        <v>193722.0</v>
      </c>
      <c r="D316" s="42">
        <v>1.9437273E7</v>
      </c>
      <c r="E316" s="41">
        <v>1.3979092230999999E7</v>
      </c>
      <c r="F316" s="43">
        <v>418713.96153846156</v>
      </c>
      <c r="G316" s="18">
        <f t="array" ref="G316">INDEX('Лист2'!$C$2:$C$505,MATCH(B316&amp;A316,'Лист2'!$B$2:$B$505&amp;'Лист2'!$A$2:$A$505,0))
</f>
        <v>60</v>
      </c>
      <c r="H316" s="18">
        <f t="array" ref="H316">INDEX('Лист2'!$D$2:$D$505,MATCH(B316&amp;A316,'Лист2'!$B$2:$B$505&amp;'Лист2'!$A$2:$A$505,0))
</f>
        <v>12007</v>
      </c>
      <c r="I316" s="18">
        <f t="array" ref="I316">INDEX('Лист2'!$E$2:$E$505,MATCH(B316&amp;A316,'Лист2'!$B$2:$B$505&amp;'Лист2'!$A$2:$A$505,0))
</f>
        <v>11245</v>
      </c>
      <c r="J316" s="18">
        <f t="shared" si="1"/>
        <v>20</v>
      </c>
      <c r="K316" s="18">
        <f t="shared" si="2"/>
        <v>323954.55</v>
      </c>
      <c r="L316" s="23">
        <f t="shared" si="3"/>
        <v>0.1507765235</v>
      </c>
      <c r="M316" s="18">
        <f t="shared" si="4"/>
        <v>0.009605177523</v>
      </c>
      <c r="N316" s="18">
        <f t="shared" si="5"/>
        <v>0.00650970308</v>
      </c>
      <c r="O316" s="22">
        <f t="shared" si="6"/>
        <v>5039466.807</v>
      </c>
    </row>
    <row r="317" ht="14.25" customHeight="1">
      <c r="A317" s="44">
        <v>43954.0</v>
      </c>
      <c r="B317" s="45" t="s">
        <v>36</v>
      </c>
      <c r="C317" s="45">
        <v>257215.5</v>
      </c>
      <c r="D317" s="46">
        <v>2.64922785E7</v>
      </c>
      <c r="E317" s="45">
        <v>1.9179229932E7</v>
      </c>
      <c r="F317" s="47">
        <v>254778.07384615383</v>
      </c>
      <c r="G317" s="18">
        <f t="array" ref="G317">INDEX('Лист2'!$C$2:$C$505,MATCH(B317&amp;A317,'Лист2'!$B$2:$B$505&amp;'Лист2'!$A$2:$A$505,0))
</f>
        <v>59</v>
      </c>
      <c r="H317" s="18">
        <f t="array" ref="H317">INDEX('Лист2'!$D$2:$D$505,MATCH(B317&amp;A317,'Лист2'!$B$2:$B$505&amp;'Лист2'!$A$2:$A$505,0))
</f>
        <v>15277</v>
      </c>
      <c r="I317" s="18">
        <f t="array" ref="I317">INDEX('Лист2'!$E$2:$E$505,MATCH(B317&amp;A317,'Лист2'!$B$2:$B$505&amp;'Лист2'!$A$2:$A$505,0))
</f>
        <v>14163</v>
      </c>
      <c r="J317" s="18">
        <f t="shared" si="1"/>
        <v>18</v>
      </c>
      <c r="K317" s="18">
        <f t="shared" si="2"/>
        <v>449021.6695</v>
      </c>
      <c r="L317" s="23">
        <f t="shared" si="3"/>
        <v>0.1634688448</v>
      </c>
      <c r="M317" s="18">
        <f t="shared" si="4"/>
        <v>0.01286933004</v>
      </c>
      <c r="N317" s="18">
        <f t="shared" si="5"/>
        <v>0.009117481458</v>
      </c>
      <c r="O317" s="22">
        <f t="shared" si="6"/>
        <v>7058270.494</v>
      </c>
    </row>
    <row r="318" ht="14.25" customHeight="1">
      <c r="A318" s="40">
        <v>43957.0</v>
      </c>
      <c r="B318" s="41" t="s">
        <v>36</v>
      </c>
      <c r="C318" s="41">
        <v>224779.5</v>
      </c>
      <c r="D318" s="42">
        <v>2.3032992E7</v>
      </c>
      <c r="E318" s="41">
        <v>1.6792969817999996E7</v>
      </c>
      <c r="F318" s="43">
        <v>443086.2530307692</v>
      </c>
      <c r="G318" s="18">
        <f t="array" ref="G318">INDEX('Лист2'!$C$2:$C$505,MATCH(B318&amp;A318,'Лист2'!$B$2:$B$505&amp;'Лист2'!$A$2:$A$505,0))
</f>
        <v>59</v>
      </c>
      <c r="H318" s="18">
        <f t="array" ref="H318">INDEX('Лист2'!$D$2:$D$505,MATCH(B318&amp;A318,'Лист2'!$B$2:$B$505&amp;'Лист2'!$A$2:$A$505,0))
</f>
        <v>14103</v>
      </c>
      <c r="I318" s="18">
        <f t="array" ref="I318">INDEX('Лист2'!$E$2:$E$505,MATCH(B318&amp;A318,'Лист2'!$B$2:$B$505&amp;'Лист2'!$A$2:$A$505,0))
</f>
        <v>13118</v>
      </c>
      <c r="J318" s="18">
        <f t="shared" si="1"/>
        <v>19</v>
      </c>
      <c r="K318" s="18">
        <f t="shared" si="2"/>
        <v>390389.6949</v>
      </c>
      <c r="L318" s="23">
        <f t="shared" si="3"/>
        <v>0.1623063918</v>
      </c>
      <c r="M318" s="18">
        <f t="shared" si="4"/>
        <v>0.01098104356</v>
      </c>
      <c r="N318" s="18">
        <f t="shared" si="5"/>
        <v>0.007488159584</v>
      </c>
      <c r="O318" s="22">
        <f t="shared" si="6"/>
        <v>5796935.929</v>
      </c>
    </row>
    <row r="319" ht="14.25" customHeight="1">
      <c r="A319" s="44">
        <v>43974.0</v>
      </c>
      <c r="B319" s="45" t="s">
        <v>36</v>
      </c>
      <c r="C319" s="45">
        <v>292018.5</v>
      </c>
      <c r="D319" s="46">
        <v>2.85909105E7</v>
      </c>
      <c r="E319" s="45">
        <v>2.1740920338999998E7</v>
      </c>
      <c r="F319" s="47">
        <v>206427.73076923075</v>
      </c>
      <c r="G319" s="18">
        <f t="array" ref="G319">INDEX('Лист2'!$C$2:$C$505,MATCH(B319&amp;A319,'Лист2'!$B$2:$B$505&amp;'Лист2'!$A$2:$A$505,0))
</f>
        <v>60</v>
      </c>
      <c r="H319" s="18">
        <f t="array" ref="H319">INDEX('Лист2'!$D$2:$D$505,MATCH(B319&amp;A319,'Лист2'!$B$2:$B$505&amp;'Лист2'!$A$2:$A$505,0))
</f>
        <v>17295</v>
      </c>
      <c r="I319" s="18">
        <f t="array" ref="I319">INDEX('Лист2'!$E$2:$E$505,MATCH(B319&amp;A319,'Лист2'!$B$2:$B$505&amp;'Лист2'!$A$2:$A$505,0))
</f>
        <v>16010</v>
      </c>
      <c r="J319" s="18">
        <f t="shared" si="1"/>
        <v>21</v>
      </c>
      <c r="K319" s="18">
        <f t="shared" si="2"/>
        <v>476515.175</v>
      </c>
      <c r="L319" s="23">
        <f t="shared" si="3"/>
        <v>0.157089492</v>
      </c>
      <c r="M319" s="18">
        <f t="shared" si="4"/>
        <v>0.0120544508</v>
      </c>
      <c r="N319" s="18">
        <f t="shared" si="5"/>
        <v>0.008581784634</v>
      </c>
      <c r="O319" s="22">
        <f t="shared" si="6"/>
        <v>6643562.43</v>
      </c>
    </row>
    <row r="320" ht="14.25" customHeight="1">
      <c r="A320" s="40">
        <v>43976.0</v>
      </c>
      <c r="B320" s="41" t="s">
        <v>36</v>
      </c>
      <c r="C320" s="41">
        <v>198751.5</v>
      </c>
      <c r="D320" s="42">
        <v>2.05827435E7</v>
      </c>
      <c r="E320" s="41">
        <v>1.4894008652E7</v>
      </c>
      <c r="F320" s="43">
        <v>316452.6615384616</v>
      </c>
      <c r="G320" s="18">
        <f t="array" ref="G320">INDEX('Лист2'!$C$2:$C$505,MATCH(B320&amp;A320,'Лист2'!$B$2:$B$505&amp;'Лист2'!$A$2:$A$505,0))
</f>
        <v>59</v>
      </c>
      <c r="H320" s="18">
        <f t="array" ref="H320">INDEX('Лист2'!$D$2:$D$505,MATCH(B320&amp;A320,'Лист2'!$B$2:$B$505&amp;'Лист2'!$A$2:$A$505,0))
</f>
        <v>12983</v>
      </c>
      <c r="I320" s="18">
        <f t="array" ref="I320">INDEX('Лист2'!$E$2:$E$505,MATCH(B320&amp;A320,'Лист2'!$B$2:$B$505&amp;'Лист2'!$A$2:$A$505,0))
</f>
        <v>12056</v>
      </c>
      <c r="J320" s="18">
        <f t="shared" si="1"/>
        <v>22</v>
      </c>
      <c r="K320" s="18">
        <f t="shared" si="2"/>
        <v>348860.0593</v>
      </c>
      <c r="L320" s="23">
        <f t="shared" si="3"/>
        <v>0.1495350635</v>
      </c>
      <c r="M320" s="18">
        <f t="shared" si="4"/>
        <v>0.01001090114</v>
      </c>
      <c r="N320" s="18">
        <f t="shared" si="5"/>
        <v>0.006939615485</v>
      </c>
      <c r="O320" s="22">
        <f t="shared" si="6"/>
        <v>5372282.186</v>
      </c>
    </row>
    <row r="321" ht="14.25" customHeight="1">
      <c r="A321" s="44">
        <v>43951.0</v>
      </c>
      <c r="B321" s="45" t="s">
        <v>36</v>
      </c>
      <c r="C321" s="45">
        <v>214386.0</v>
      </c>
      <c r="D321" s="46">
        <v>2.253E7</v>
      </c>
      <c r="E321" s="45">
        <v>1.6370527077E7</v>
      </c>
      <c r="F321" s="47">
        <v>115618.05384615384</v>
      </c>
      <c r="G321" s="18">
        <f t="array" ref="G321">INDEX('Лист2'!$C$2:$C$505,MATCH(B321&amp;A321,'Лист2'!$B$2:$B$505&amp;'Лист2'!$A$2:$A$505,0))
</f>
        <v>59</v>
      </c>
      <c r="H321" s="18">
        <f t="array" ref="H321">INDEX('Лист2'!$D$2:$D$505,MATCH(B321&amp;A321,'Лист2'!$B$2:$B$505&amp;'Лист2'!$A$2:$A$505,0))
</f>
        <v>13251</v>
      </c>
      <c r="I321" s="18">
        <f t="array" ref="I321">INDEX('Лист2'!$E$2:$E$505,MATCH(B321&amp;A321,'Лист2'!$B$2:$B$505&amp;'Лист2'!$A$2:$A$505,0))
</f>
        <v>12255</v>
      </c>
      <c r="J321" s="18">
        <f t="shared" si="1"/>
        <v>18</v>
      </c>
      <c r="K321" s="18">
        <f t="shared" si="2"/>
        <v>381864.4068</v>
      </c>
      <c r="L321" s="23">
        <f t="shared" si="3"/>
        <v>0.1634688448</v>
      </c>
      <c r="M321" s="18">
        <f t="shared" si="4"/>
        <v>0.01083929488</v>
      </c>
      <c r="N321" s="18">
        <f t="shared" si="5"/>
        <v>0.007807115744</v>
      </c>
      <c r="O321" s="22">
        <f t="shared" si="6"/>
        <v>6043854.869</v>
      </c>
    </row>
    <row r="322" ht="14.25" customHeight="1">
      <c r="A322" s="40">
        <v>43961.0</v>
      </c>
      <c r="B322" s="41" t="s">
        <v>36</v>
      </c>
      <c r="C322" s="41">
        <v>243825.0</v>
      </c>
      <c r="D322" s="42">
        <v>2.48904045E7</v>
      </c>
      <c r="E322" s="41">
        <v>1.8159589108E7</v>
      </c>
      <c r="F322" s="43">
        <v>258558.49999999997</v>
      </c>
      <c r="G322" s="18">
        <f t="array" ref="G322">INDEX('Лист2'!$C$2:$C$505,MATCH(B322&amp;A322,'Лист2'!$B$2:$B$505&amp;'Лист2'!$A$2:$A$505,0))
</f>
        <v>59</v>
      </c>
      <c r="H322" s="18">
        <f t="array" ref="H322">INDEX('Лист2'!$D$2:$D$505,MATCH(B322&amp;A322,'Лист2'!$B$2:$B$505&amp;'Лист2'!$A$2:$A$505,0))
</f>
        <v>14569</v>
      </c>
      <c r="I322" s="18">
        <f t="array" ref="I322">INDEX('Лист2'!$E$2:$E$505,MATCH(B322&amp;A322,'Лист2'!$B$2:$B$505&amp;'Лист2'!$A$2:$A$505,0))
</f>
        <v>13566</v>
      </c>
      <c r="J322" s="18">
        <f t="shared" si="1"/>
        <v>19</v>
      </c>
      <c r="K322" s="18">
        <f t="shared" si="2"/>
        <v>421871.2627</v>
      </c>
      <c r="L322" s="23">
        <f t="shared" si="3"/>
        <v>0.1623063918</v>
      </c>
      <c r="M322" s="18">
        <f t="shared" si="4"/>
        <v>0.01184472986</v>
      </c>
      <c r="N322" s="18">
        <f t="shared" si="5"/>
        <v>0.008360501663</v>
      </c>
      <c r="O322" s="22">
        <f t="shared" si="6"/>
        <v>6472256.892</v>
      </c>
    </row>
    <row r="323" ht="14.25" customHeight="1">
      <c r="A323" s="44">
        <v>43959.0</v>
      </c>
      <c r="B323" s="45" t="s">
        <v>36</v>
      </c>
      <c r="C323" s="45">
        <v>232701.0</v>
      </c>
      <c r="D323" s="46">
        <v>2.38819485E7</v>
      </c>
      <c r="E323" s="45">
        <v>1.7462223404E7</v>
      </c>
      <c r="F323" s="47">
        <v>512464.9846153846</v>
      </c>
      <c r="G323" s="18">
        <f t="array" ref="G323">INDEX('Лист2'!$C$2:$C$505,MATCH(B323&amp;A323,'Лист2'!$B$2:$B$505&amp;'Лист2'!$A$2:$A$505,0))
</f>
        <v>59</v>
      </c>
      <c r="H323" s="18">
        <f t="array" ref="H323">INDEX('Лист2'!$D$2:$D$505,MATCH(B323&amp;A323,'Лист2'!$B$2:$B$505&amp;'Лист2'!$A$2:$A$505,0))
</f>
        <v>14098</v>
      </c>
      <c r="I323" s="18">
        <f t="array" ref="I323">INDEX('Лист2'!$E$2:$E$505,MATCH(B323&amp;A323,'Лист2'!$B$2:$B$505&amp;'Лист2'!$A$2:$A$505,0))
</f>
        <v>13106</v>
      </c>
      <c r="J323" s="18">
        <f t="shared" si="1"/>
        <v>19</v>
      </c>
      <c r="K323" s="18">
        <f t="shared" si="2"/>
        <v>404778.7881</v>
      </c>
      <c r="L323" s="23">
        <f t="shared" si="3"/>
        <v>0.1623063918</v>
      </c>
      <c r="M323" s="18">
        <f t="shared" si="4"/>
        <v>0.01129728051</v>
      </c>
      <c r="N323" s="18">
        <f t="shared" si="5"/>
        <v>0.00763067023</v>
      </c>
      <c r="O323" s="22">
        <f t="shared" si="6"/>
        <v>5907260.111</v>
      </c>
    </row>
    <row r="324" ht="14.25" customHeight="1">
      <c r="A324" s="40">
        <v>43958.0</v>
      </c>
      <c r="B324" s="41" t="s">
        <v>36</v>
      </c>
      <c r="C324" s="41">
        <v>219411.0</v>
      </c>
      <c r="D324" s="42">
        <v>2.246013E7</v>
      </c>
      <c r="E324" s="41">
        <v>1.6627687641E7</v>
      </c>
      <c r="F324" s="43">
        <v>518998.75384615385</v>
      </c>
      <c r="G324" s="18">
        <f t="array" ref="G324">INDEX('Лист2'!$C$2:$C$505,MATCH(B324&amp;A324,'Лист2'!$B$2:$B$505&amp;'Лист2'!$A$2:$A$505,0))
</f>
        <v>59</v>
      </c>
      <c r="H324" s="18">
        <f t="array" ref="H324">INDEX('Лист2'!$D$2:$D$505,MATCH(B324&amp;A324,'Лист2'!$B$2:$B$505&amp;'Лист2'!$A$2:$A$505,0))
</f>
        <v>13495</v>
      </c>
      <c r="I324" s="18">
        <f t="array" ref="I324">INDEX('Лист2'!$E$2:$E$505,MATCH(B324&amp;A324,'Лист2'!$B$2:$B$505&amp;'Лист2'!$A$2:$A$505,0))
</f>
        <v>12517</v>
      </c>
      <c r="J324" s="18">
        <f t="shared" si="1"/>
        <v>19</v>
      </c>
      <c r="K324" s="18">
        <f t="shared" si="2"/>
        <v>380680.1695</v>
      </c>
      <c r="L324" s="23">
        <f t="shared" si="3"/>
        <v>0.1623063918</v>
      </c>
      <c r="M324" s="18">
        <f t="shared" si="4"/>
        <v>0.01026379422</v>
      </c>
      <c r="N324" s="18">
        <f t="shared" si="5"/>
        <v>0.006863611077</v>
      </c>
      <c r="O324" s="22">
        <f t="shared" si="6"/>
        <v>5313443.605</v>
      </c>
    </row>
    <row r="325" ht="14.25" customHeight="1">
      <c r="A325" s="44">
        <v>43975.0</v>
      </c>
      <c r="B325" s="45" t="s">
        <v>36</v>
      </c>
      <c r="C325" s="45">
        <v>200029.5</v>
      </c>
      <c r="D325" s="46">
        <v>1.9959801E7</v>
      </c>
      <c r="E325" s="45">
        <v>1.5125624641999999E7</v>
      </c>
      <c r="F325" s="47">
        <v>318671.8546538461</v>
      </c>
      <c r="G325" s="18">
        <f t="array" ref="G325">INDEX('Лист2'!$C$2:$C$505,MATCH(B325&amp;A325,'Лист2'!$B$2:$B$505&amp;'Лист2'!$A$2:$A$505,0))
</f>
        <v>60</v>
      </c>
      <c r="H325" s="18">
        <f t="array" ref="H325">INDEX('Лист2'!$D$2:$D$505,MATCH(B325&amp;A325,'Лист2'!$B$2:$B$505&amp;'Лист2'!$A$2:$A$505,0))
</f>
        <v>12822</v>
      </c>
      <c r="I325" s="18">
        <f t="array" ref="I325">INDEX('Лист2'!$E$2:$E$505,MATCH(B325&amp;A325,'Лист2'!$B$2:$B$505&amp;'Лист2'!$A$2:$A$505,0))
</f>
        <v>11916</v>
      </c>
      <c r="J325" s="18">
        <f t="shared" si="1"/>
        <v>21</v>
      </c>
      <c r="K325" s="18">
        <f t="shared" si="2"/>
        <v>332663.35</v>
      </c>
      <c r="L325" s="23">
        <f t="shared" si="3"/>
        <v>0.157089492</v>
      </c>
      <c r="M325" s="18">
        <f t="shared" si="4"/>
        <v>0.008507069308</v>
      </c>
      <c r="N325" s="18">
        <f t="shared" si="5"/>
        <v>0.005832877702</v>
      </c>
      <c r="O325" s="22">
        <f t="shared" si="6"/>
        <v>4515504.503</v>
      </c>
    </row>
    <row r="326" ht="14.25" customHeight="1">
      <c r="A326" s="40">
        <v>43967.0</v>
      </c>
      <c r="B326" s="41" t="s">
        <v>37</v>
      </c>
      <c r="C326" s="41">
        <v>225480.0</v>
      </c>
      <c r="D326" s="42">
        <v>2.23553385E7</v>
      </c>
      <c r="E326" s="41">
        <v>1.6443448491999999E7</v>
      </c>
      <c r="F326" s="43">
        <v>291468.6</v>
      </c>
      <c r="G326" s="18">
        <f t="array" ref="G326">INDEX('Лист2'!$C$2:$C$505,MATCH(B326&amp;A326,'Лист2'!$B$2:$B$505&amp;'Лист2'!$A$2:$A$505,0))
</f>
        <v>54</v>
      </c>
      <c r="H326" s="18">
        <f t="array" ref="H326">INDEX('Лист2'!$D$2:$D$505,MATCH(B326&amp;A326,'Лист2'!$B$2:$B$505&amp;'Лист2'!$A$2:$A$505,0))
</f>
        <v>13170</v>
      </c>
      <c r="I326" s="18">
        <f t="array" ref="I326">INDEX('Лист2'!$E$2:$E$505,MATCH(B326&amp;A326,'Лист2'!$B$2:$B$505&amp;'Лист2'!$A$2:$A$505,0))
</f>
        <v>12299</v>
      </c>
      <c r="J326" s="18">
        <f t="shared" si="1"/>
        <v>20</v>
      </c>
      <c r="K326" s="18">
        <f t="shared" si="2"/>
        <v>413987.75</v>
      </c>
      <c r="L326" s="23">
        <f t="shared" si="3"/>
        <v>0.1433751651</v>
      </c>
      <c r="M326" s="18">
        <f t="shared" si="4"/>
        <v>0.01088911464</v>
      </c>
      <c r="N326" s="18">
        <f t="shared" si="5"/>
        <v>0.007614463354</v>
      </c>
      <c r="O326" s="22">
        <f t="shared" si="6"/>
        <v>5620421.408</v>
      </c>
    </row>
    <row r="327" ht="14.25" customHeight="1">
      <c r="A327" s="44">
        <v>43970.0</v>
      </c>
      <c r="B327" s="45" t="s">
        <v>37</v>
      </c>
      <c r="C327" s="45">
        <v>211453.5</v>
      </c>
      <c r="D327" s="46">
        <v>2.05900725E7</v>
      </c>
      <c r="E327" s="45">
        <v>1.5078027685E7</v>
      </c>
      <c r="F327" s="47">
        <v>293452.2923769231</v>
      </c>
      <c r="G327" s="18">
        <f t="array" ref="G327">INDEX('Лист2'!$C$2:$C$505,MATCH(B327&amp;A327,'Лист2'!$B$2:$B$505&amp;'Лист2'!$A$2:$A$505,0))
</f>
        <v>54</v>
      </c>
      <c r="H327" s="18">
        <f t="array" ref="H327">INDEX('Лист2'!$D$2:$D$505,MATCH(B327&amp;A327,'Лист2'!$B$2:$B$505&amp;'Лист2'!$A$2:$A$505,0))
</f>
        <v>13070</v>
      </c>
      <c r="I327" s="18">
        <f t="array" ref="I327">INDEX('Лист2'!$E$2:$E$505,MATCH(B327&amp;A327,'Лист2'!$B$2:$B$505&amp;'Лист2'!$A$2:$A$505,0))
</f>
        <v>12244</v>
      </c>
      <c r="J327" s="18">
        <f t="shared" si="1"/>
        <v>21</v>
      </c>
      <c r="K327" s="18">
        <f t="shared" si="2"/>
        <v>381297.6389</v>
      </c>
      <c r="L327" s="23">
        <f t="shared" si="3"/>
        <v>0.1491879495</v>
      </c>
      <c r="M327" s="18">
        <f t="shared" si="4"/>
        <v>0.01015263948</v>
      </c>
      <c r="N327" s="18">
        <f t="shared" si="5"/>
        <v>0.007070071555</v>
      </c>
      <c r="O327" s="22">
        <f t="shared" si="6"/>
        <v>5218592.523</v>
      </c>
    </row>
    <row r="328" ht="14.25" customHeight="1">
      <c r="A328" s="40">
        <v>43968.0</v>
      </c>
      <c r="B328" s="41" t="s">
        <v>37</v>
      </c>
      <c r="C328" s="41">
        <v>184801.5</v>
      </c>
      <c r="D328" s="42">
        <v>1.8449091E7</v>
      </c>
      <c r="E328" s="41">
        <v>1.3533023127999999E7</v>
      </c>
      <c r="F328" s="43">
        <v>246229.69714615386</v>
      </c>
      <c r="G328" s="18">
        <f t="array" ref="G328">INDEX('Лист2'!$C$2:$C$505,MATCH(B328&amp;A328,'Лист2'!$B$2:$B$505&amp;'Лист2'!$A$2:$A$505,0))
</f>
        <v>54</v>
      </c>
      <c r="H328" s="18">
        <f t="array" ref="H328">INDEX('Лист2'!$D$2:$D$505,MATCH(B328&amp;A328,'Лист2'!$B$2:$B$505&amp;'Лист2'!$A$2:$A$505,0))
</f>
        <v>11128</v>
      </c>
      <c r="I328" s="18">
        <f t="array" ref="I328">INDEX('Лист2'!$E$2:$E$505,MATCH(B328&amp;A328,'Лист2'!$B$2:$B$505&amp;'Лист2'!$A$2:$A$505,0))
</f>
        <v>10467</v>
      </c>
      <c r="J328" s="18">
        <f t="shared" si="1"/>
        <v>20</v>
      </c>
      <c r="K328" s="18">
        <f t="shared" si="2"/>
        <v>341649.8333</v>
      </c>
      <c r="L328" s="23">
        <f t="shared" si="3"/>
        <v>0.1433751651</v>
      </c>
      <c r="M328" s="18">
        <f t="shared" si="4"/>
        <v>0.0090549091</v>
      </c>
      <c r="N328" s="18">
        <f t="shared" si="5"/>
        <v>0.006326627324</v>
      </c>
      <c r="O328" s="22">
        <f t="shared" si="6"/>
        <v>4669838.175</v>
      </c>
    </row>
    <row r="329" ht="14.25" customHeight="1">
      <c r="A329" s="44">
        <v>43960.0</v>
      </c>
      <c r="B329" s="45" t="s">
        <v>37</v>
      </c>
      <c r="C329" s="45">
        <v>177976.5</v>
      </c>
      <c r="D329" s="46">
        <v>1.80857985E7</v>
      </c>
      <c r="E329" s="45">
        <v>1.3150397668E7</v>
      </c>
      <c r="F329" s="47">
        <v>444057.733476923</v>
      </c>
      <c r="G329" s="18">
        <f t="array" ref="G329">INDEX('Лист2'!$C$2:$C$505,MATCH(B329&amp;A329,'Лист2'!$B$2:$B$505&amp;'Лист2'!$A$2:$A$505,0))
</f>
        <v>54</v>
      </c>
      <c r="H329" s="18">
        <f t="array" ref="H329">INDEX('Лист2'!$D$2:$D$505,MATCH(B329&amp;A329,'Лист2'!$B$2:$B$505&amp;'Лист2'!$A$2:$A$505,0))
</f>
        <v>11288</v>
      </c>
      <c r="I329" s="18">
        <f t="array" ref="I329">INDEX('Лист2'!$E$2:$E$505,MATCH(B329&amp;A329,'Лист2'!$B$2:$B$505&amp;'Лист2'!$A$2:$A$505,0))
</f>
        <v>10492</v>
      </c>
      <c r="J329" s="18">
        <f t="shared" si="1"/>
        <v>19</v>
      </c>
      <c r="K329" s="18">
        <f t="shared" si="2"/>
        <v>334922.1944</v>
      </c>
      <c r="L329" s="23">
        <f t="shared" si="3"/>
        <v>0.1541210128</v>
      </c>
      <c r="M329" s="18">
        <f t="shared" si="4"/>
        <v>0.009090518493</v>
      </c>
      <c r="N329" s="18">
        <f t="shared" si="5"/>
        <v>0.006084804849</v>
      </c>
      <c r="O329" s="22">
        <f t="shared" si="6"/>
        <v>4491343.099</v>
      </c>
    </row>
    <row r="330" ht="14.25" customHeight="1">
      <c r="A330" s="40">
        <v>43955.0</v>
      </c>
      <c r="B330" s="41" t="s">
        <v>37</v>
      </c>
      <c r="C330" s="41">
        <v>223617.0</v>
      </c>
      <c r="D330" s="42">
        <v>2.27968275E7</v>
      </c>
      <c r="E330" s="41">
        <v>1.6597666014999999E7</v>
      </c>
      <c r="F330" s="43">
        <v>404297.7461538461</v>
      </c>
      <c r="G330" s="18">
        <f t="array" ref="G330">INDEX('Лист2'!$C$2:$C$505,MATCH(B330&amp;A330,'Лист2'!$B$2:$B$505&amp;'Лист2'!$A$2:$A$505,0))
</f>
        <v>54</v>
      </c>
      <c r="H330" s="18">
        <f t="array" ref="H330">INDEX('Лист2'!$D$2:$D$505,MATCH(B330&amp;A330,'Лист2'!$B$2:$B$505&amp;'Лист2'!$A$2:$A$505,0))
</f>
        <v>13606</v>
      </c>
      <c r="I330" s="18">
        <f t="array" ref="I330">INDEX('Лист2'!$E$2:$E$505,MATCH(B330&amp;A330,'Лист2'!$B$2:$B$505&amp;'Лист2'!$A$2:$A$505,0))
</f>
        <v>12697</v>
      </c>
      <c r="J330" s="18">
        <f t="shared" si="1"/>
        <v>19</v>
      </c>
      <c r="K330" s="18">
        <f t="shared" si="2"/>
        <v>422163.4722</v>
      </c>
      <c r="L330" s="23">
        <f t="shared" si="3"/>
        <v>0.1541210128</v>
      </c>
      <c r="M330" s="18">
        <f t="shared" si="4"/>
        <v>0.01141824019</v>
      </c>
      <c r="N330" s="18">
        <f t="shared" si="5"/>
        <v>0.00785079523</v>
      </c>
      <c r="O330" s="22">
        <f t="shared" si="6"/>
        <v>5794863.739</v>
      </c>
    </row>
    <row r="331" ht="14.25" customHeight="1">
      <c r="A331" s="44">
        <v>43953.0</v>
      </c>
      <c r="B331" s="45" t="s">
        <v>37</v>
      </c>
      <c r="C331" s="45">
        <v>176397.0</v>
      </c>
      <c r="D331" s="46">
        <v>1.86259215E7</v>
      </c>
      <c r="E331" s="45">
        <v>1.3628439163999999E7</v>
      </c>
      <c r="F331" s="47">
        <v>370802.93846153846</v>
      </c>
      <c r="G331" s="18">
        <f t="array" ref="G331">INDEX('Лист2'!$C$2:$C$505,MATCH(B331&amp;A331,'Лист2'!$B$2:$B$505&amp;'Лист2'!$A$2:$A$505,0))
</f>
        <v>54</v>
      </c>
      <c r="H331" s="18">
        <f t="array" ref="H331">INDEX('Лист2'!$D$2:$D$505,MATCH(B331&amp;A331,'Лист2'!$B$2:$B$505&amp;'Лист2'!$A$2:$A$505,0))
</f>
        <v>11622</v>
      </c>
      <c r="I331" s="18">
        <f t="array" ref="I331">INDEX('Лист2'!$E$2:$E$505,MATCH(B331&amp;A331,'Лист2'!$B$2:$B$505&amp;'Лист2'!$A$2:$A$505,0))
</f>
        <v>10754</v>
      </c>
      <c r="J331" s="18">
        <f t="shared" si="1"/>
        <v>18</v>
      </c>
      <c r="K331" s="18">
        <f t="shared" si="2"/>
        <v>344924.4722</v>
      </c>
      <c r="L331" s="23">
        <f t="shared" si="3"/>
        <v>0.1562059887</v>
      </c>
      <c r="M331" s="18">
        <f t="shared" si="4"/>
        <v>0.009204866462</v>
      </c>
      <c r="N331" s="18">
        <f t="shared" si="5"/>
        <v>0.006268156454</v>
      </c>
      <c r="O331" s="22">
        <f t="shared" si="6"/>
        <v>4626679.398</v>
      </c>
    </row>
    <row r="332" ht="14.25" customHeight="1">
      <c r="A332" s="40">
        <v>43977.0</v>
      </c>
      <c r="B332" s="41" t="s">
        <v>37</v>
      </c>
      <c r="C332" s="41">
        <v>232369.5</v>
      </c>
      <c r="D332" s="42">
        <v>2.3856345E7</v>
      </c>
      <c r="E332" s="41">
        <v>1.7297352185000002E7</v>
      </c>
      <c r="F332" s="43">
        <v>279472.1615384615</v>
      </c>
      <c r="G332" s="18">
        <f t="array" ref="G332">INDEX('Лист2'!$C$2:$C$505,MATCH(B332&amp;A332,'Лист2'!$B$2:$B$505&amp;'Лист2'!$A$2:$A$505,0))
</f>
        <v>54</v>
      </c>
      <c r="H332" s="18">
        <f t="array" ref="H332">INDEX('Лист2'!$D$2:$D$505,MATCH(B332&amp;A332,'Лист2'!$B$2:$B$505&amp;'Лист2'!$A$2:$A$505,0))
</f>
        <v>14482</v>
      </c>
      <c r="I332" s="18">
        <f t="array" ref="I332">INDEX('Лист2'!$E$2:$E$505,MATCH(B332&amp;A332,'Лист2'!$B$2:$B$505&amp;'Лист2'!$A$2:$A$505,0))
</f>
        <v>13510</v>
      </c>
      <c r="J332" s="18">
        <f t="shared" si="1"/>
        <v>22</v>
      </c>
      <c r="K332" s="18">
        <f t="shared" si="2"/>
        <v>441784.1667</v>
      </c>
      <c r="L332" s="23">
        <f t="shared" si="3"/>
        <v>0.1434665937</v>
      </c>
      <c r="M332" s="18">
        <f t="shared" si="4"/>
        <v>0.01208101378</v>
      </c>
      <c r="N332" s="18">
        <f t="shared" si="5"/>
        <v>0.008507401212</v>
      </c>
      <c r="O332" s="22">
        <f t="shared" si="6"/>
        <v>6279520.653</v>
      </c>
    </row>
    <row r="333" ht="14.25" customHeight="1">
      <c r="A333" s="44">
        <v>43952.0</v>
      </c>
      <c r="B333" s="45" t="s">
        <v>37</v>
      </c>
      <c r="C333" s="45">
        <v>226540.5</v>
      </c>
      <c r="D333" s="46">
        <v>2.3953536E7</v>
      </c>
      <c r="E333" s="45">
        <v>1.7342946797E7</v>
      </c>
      <c r="F333" s="47">
        <v>380499.56092307693</v>
      </c>
      <c r="G333" s="18">
        <f t="array" ref="G333">INDEX('Лист2'!$C$2:$C$505,MATCH(B333&amp;A333,'Лист2'!$B$2:$B$505&amp;'Лист2'!$A$2:$A$505,0))
</f>
        <v>54</v>
      </c>
      <c r="H333" s="18">
        <f t="array" ref="H333">INDEX('Лист2'!$D$2:$D$505,MATCH(B333&amp;A333,'Лист2'!$B$2:$B$505&amp;'Лист2'!$A$2:$A$505,0))
</f>
        <v>14205</v>
      </c>
      <c r="I333" s="18">
        <f t="array" ref="I333">INDEX('Лист2'!$E$2:$E$505,MATCH(B333&amp;A333,'Лист2'!$B$2:$B$505&amp;'Лист2'!$A$2:$A$505,0))
</f>
        <v>13026</v>
      </c>
      <c r="J333" s="18">
        <f t="shared" si="1"/>
        <v>18</v>
      </c>
      <c r="K333" s="18">
        <f t="shared" si="2"/>
        <v>443584</v>
      </c>
      <c r="L333" s="23">
        <f t="shared" si="3"/>
        <v>0.1562059887</v>
      </c>
      <c r="M333" s="18">
        <f t="shared" si="4"/>
        <v>0.01217604921</v>
      </c>
      <c r="N333" s="18">
        <f t="shared" si="5"/>
        <v>0.008440432813</v>
      </c>
      <c r="O333" s="22">
        <f t="shared" si="6"/>
        <v>6230089.642</v>
      </c>
    </row>
    <row r="334" ht="14.25" customHeight="1">
      <c r="A334" s="40">
        <v>43963.0</v>
      </c>
      <c r="B334" s="41" t="s">
        <v>37</v>
      </c>
      <c r="C334" s="41">
        <v>189679.5</v>
      </c>
      <c r="D334" s="42">
        <v>1.87180365E7</v>
      </c>
      <c r="E334" s="41">
        <v>1.3500671991999999E7</v>
      </c>
      <c r="F334" s="43">
        <v>344959.87384615385</v>
      </c>
      <c r="G334" s="18">
        <f t="array" ref="G334">INDEX('Лист2'!$C$2:$C$505,MATCH(B334&amp;A334,'Лист2'!$B$2:$B$505&amp;'Лист2'!$A$2:$A$505,0))
</f>
        <v>54</v>
      </c>
      <c r="H334" s="18">
        <f t="array" ref="H334">INDEX('Лист2'!$D$2:$D$505,MATCH(B334&amp;A334,'Лист2'!$B$2:$B$505&amp;'Лист2'!$A$2:$A$505,0))
</f>
        <v>11614</v>
      </c>
      <c r="I334" s="18">
        <f t="array" ref="I334">INDEX('Лист2'!$E$2:$E$505,MATCH(B334&amp;A334,'Лист2'!$B$2:$B$505&amp;'Лист2'!$A$2:$A$505,0))
</f>
        <v>10862</v>
      </c>
      <c r="J334" s="18">
        <f t="shared" si="1"/>
        <v>20</v>
      </c>
      <c r="K334" s="18">
        <f t="shared" si="2"/>
        <v>346630.3056</v>
      </c>
      <c r="L334" s="23">
        <f t="shared" si="3"/>
        <v>0.1433751651</v>
      </c>
      <c r="M334" s="18">
        <f t="shared" si="4"/>
        <v>0.009609867599</v>
      </c>
      <c r="N334" s="18">
        <f t="shared" si="5"/>
        <v>0.006601061351</v>
      </c>
      <c r="O334" s="22">
        <f t="shared" si="6"/>
        <v>4872404.634</v>
      </c>
    </row>
    <row r="335" ht="14.25" customHeight="1">
      <c r="A335" s="44">
        <v>43972.0</v>
      </c>
      <c r="B335" s="45" t="s">
        <v>37</v>
      </c>
      <c r="C335" s="45">
        <v>213640.5</v>
      </c>
      <c r="D335" s="46">
        <v>2.10426735E7</v>
      </c>
      <c r="E335" s="45">
        <v>1.5681371557000002E7</v>
      </c>
      <c r="F335" s="47">
        <v>296732.5961538461</v>
      </c>
      <c r="G335" s="18">
        <f t="array" ref="G335">INDEX('Лист2'!$C$2:$C$505,MATCH(B335&amp;A335,'Лист2'!$B$2:$B$505&amp;'Лист2'!$A$2:$A$505,0))
</f>
        <v>54</v>
      </c>
      <c r="H335" s="18">
        <f t="array" ref="H335">INDEX('Лист2'!$D$2:$D$505,MATCH(B335&amp;A335,'Лист2'!$B$2:$B$505&amp;'Лист2'!$A$2:$A$505,0))
</f>
        <v>13240</v>
      </c>
      <c r="I335" s="18">
        <f t="array" ref="I335">INDEX('Лист2'!$E$2:$E$505,MATCH(B335&amp;A335,'Лист2'!$B$2:$B$505&amp;'Лист2'!$A$2:$A$505,0))
</f>
        <v>12360</v>
      </c>
      <c r="J335" s="18">
        <f t="shared" si="1"/>
        <v>21</v>
      </c>
      <c r="K335" s="18">
        <f t="shared" si="2"/>
        <v>389679.1389</v>
      </c>
      <c r="L335" s="23">
        <f t="shared" si="3"/>
        <v>0.1491879495</v>
      </c>
      <c r="M335" s="18">
        <f t="shared" si="4"/>
        <v>0.009874986069</v>
      </c>
      <c r="N335" s="18">
        <f t="shared" si="5"/>
        <v>0.006861403247</v>
      </c>
      <c r="O335" s="22">
        <f t="shared" si="6"/>
        <v>5064569.347</v>
      </c>
    </row>
    <row r="336" ht="14.25" customHeight="1">
      <c r="A336" s="40">
        <v>43971.0</v>
      </c>
      <c r="B336" s="41" t="s">
        <v>37</v>
      </c>
      <c r="C336" s="41">
        <v>214885.5</v>
      </c>
      <c r="D336" s="42">
        <v>2.14113495E7</v>
      </c>
      <c r="E336" s="41">
        <v>1.5600701422999999E7</v>
      </c>
      <c r="F336" s="43">
        <v>410370.5153846154</v>
      </c>
      <c r="G336" s="18">
        <f t="array" ref="G336">INDEX('Лист2'!$C$2:$C$505,MATCH(B336&amp;A336,'Лист2'!$B$2:$B$505&amp;'Лист2'!$A$2:$A$505,0))
</f>
        <v>54</v>
      </c>
      <c r="H336" s="18">
        <f t="array" ref="H336">INDEX('Лист2'!$D$2:$D$505,MATCH(B336&amp;A336,'Лист2'!$B$2:$B$505&amp;'Лист2'!$A$2:$A$505,0))
</f>
        <v>13298</v>
      </c>
      <c r="I336" s="18">
        <f t="array" ref="I336">INDEX('Лист2'!$E$2:$E$505,MATCH(B336&amp;A336,'Лист2'!$B$2:$B$505&amp;'Лист2'!$A$2:$A$505,0))
</f>
        <v>12428</v>
      </c>
      <c r="J336" s="18">
        <f t="shared" si="1"/>
        <v>21</v>
      </c>
      <c r="K336" s="18">
        <f t="shared" si="2"/>
        <v>396506.4722</v>
      </c>
      <c r="L336" s="23">
        <f t="shared" si="3"/>
        <v>0.1491879495</v>
      </c>
      <c r="M336" s="18">
        <f t="shared" si="4"/>
        <v>0.01070263705</v>
      </c>
      <c r="N336" s="18">
        <f t="shared" si="5"/>
        <v>0.007316215745</v>
      </c>
      <c r="O336" s="22">
        <f t="shared" si="6"/>
        <v>5400277.562</v>
      </c>
    </row>
    <row r="337" ht="14.25" customHeight="1">
      <c r="A337" s="44">
        <v>43956.0</v>
      </c>
      <c r="B337" s="45" t="s">
        <v>37</v>
      </c>
      <c r="C337" s="45">
        <v>203832.0</v>
      </c>
      <c r="D337" s="46">
        <v>2.08801425E7</v>
      </c>
      <c r="E337" s="45">
        <v>1.5015521489999998E7</v>
      </c>
      <c r="F337" s="47">
        <v>398269.43076923076</v>
      </c>
      <c r="G337" s="18">
        <f t="array" ref="G337">INDEX('Лист2'!$C$2:$C$505,MATCH(B337&amp;A337,'Лист2'!$B$2:$B$505&amp;'Лист2'!$A$2:$A$505,0))
</f>
        <v>54</v>
      </c>
      <c r="H337" s="18">
        <f t="array" ref="H337">INDEX('Лист2'!$D$2:$D$505,MATCH(B337&amp;A337,'Лист2'!$B$2:$B$505&amp;'Лист2'!$A$2:$A$505,0))
</f>
        <v>12775</v>
      </c>
      <c r="I337" s="18">
        <f t="array" ref="I337">INDEX('Лист2'!$E$2:$E$505,MATCH(B337&amp;A337,'Лист2'!$B$2:$B$505&amp;'Лист2'!$A$2:$A$505,0))
</f>
        <v>11887</v>
      </c>
      <c r="J337" s="18">
        <f t="shared" si="1"/>
        <v>19</v>
      </c>
      <c r="K337" s="18">
        <f t="shared" si="2"/>
        <v>386669.3056</v>
      </c>
      <c r="L337" s="23">
        <f t="shared" si="3"/>
        <v>0.1541210128</v>
      </c>
      <c r="M337" s="18">
        <f t="shared" si="4"/>
        <v>0.01080204984</v>
      </c>
      <c r="N337" s="18">
        <f t="shared" si="5"/>
        <v>0.007405731841</v>
      </c>
      <c r="O337" s="22">
        <f t="shared" si="6"/>
        <v>5466351.579</v>
      </c>
    </row>
    <row r="338" ht="14.25" customHeight="1">
      <c r="A338" s="40">
        <v>43964.0</v>
      </c>
      <c r="B338" s="41" t="s">
        <v>37</v>
      </c>
      <c r="C338" s="41">
        <v>188662.5</v>
      </c>
      <c r="D338" s="42">
        <v>1.87840005E7</v>
      </c>
      <c r="E338" s="41">
        <v>1.3568684673999999E7</v>
      </c>
      <c r="F338" s="43">
        <v>349844.3615384615</v>
      </c>
      <c r="G338" s="18">
        <f t="array" ref="G338">INDEX('Лист2'!$C$2:$C$505,MATCH(B338&amp;A338,'Лист2'!$B$2:$B$505&amp;'Лист2'!$A$2:$A$505,0))
</f>
        <v>54</v>
      </c>
      <c r="H338" s="18">
        <f t="array" ref="H338">INDEX('Лист2'!$D$2:$D$505,MATCH(B338&amp;A338,'Лист2'!$B$2:$B$505&amp;'Лист2'!$A$2:$A$505,0))
</f>
        <v>11522</v>
      </c>
      <c r="I338" s="18">
        <f t="array" ref="I338">INDEX('Лист2'!$E$2:$E$505,MATCH(B338&amp;A338,'Лист2'!$B$2:$B$505&amp;'Лист2'!$A$2:$A$505,0))
</f>
        <v>10803</v>
      </c>
      <c r="J338" s="18">
        <f t="shared" si="1"/>
        <v>20</v>
      </c>
      <c r="K338" s="18">
        <f t="shared" si="2"/>
        <v>347851.8611</v>
      </c>
      <c r="L338" s="23">
        <f t="shared" si="3"/>
        <v>0.1433751651</v>
      </c>
      <c r="M338" s="18">
        <f t="shared" si="4"/>
        <v>0.00960609413</v>
      </c>
      <c r="N338" s="18">
        <f t="shared" si="5"/>
        <v>0.006591668396</v>
      </c>
      <c r="O338" s="22">
        <f t="shared" si="6"/>
        <v>4865471.464</v>
      </c>
    </row>
    <row r="339" ht="14.25" customHeight="1">
      <c r="A339" s="44">
        <v>43982.0</v>
      </c>
      <c r="B339" s="45" t="s">
        <v>36</v>
      </c>
      <c r="C339" s="45">
        <v>215277.0</v>
      </c>
      <c r="D339" s="46">
        <v>2.15853165E7</v>
      </c>
      <c r="E339" s="45">
        <v>1.6285354714E7</v>
      </c>
      <c r="F339" s="47">
        <v>183249.26153846155</v>
      </c>
      <c r="G339" s="18">
        <f t="array" ref="G339">INDEX('Лист2'!$C$2:$C$505,MATCH(B339&amp;A339,'Лист2'!$B$2:$B$505&amp;'Лист2'!$A$2:$A$505,0))
</f>
        <v>59</v>
      </c>
      <c r="H339" s="18">
        <f t="array" ref="H339">INDEX('Лист2'!$D$2:$D$505,MATCH(B339&amp;A339,'Лист2'!$B$2:$B$505&amp;'Лист2'!$A$2:$A$505,0))
</f>
        <v>13684</v>
      </c>
      <c r="I339" s="18">
        <f t="array" ref="I339">INDEX('Лист2'!$E$2:$E$505,MATCH(B339&amp;A339,'Лист2'!$B$2:$B$505&amp;'Лист2'!$A$2:$A$505,0))
</f>
        <v>12690</v>
      </c>
      <c r="J339" s="18">
        <f t="shared" si="1"/>
        <v>22</v>
      </c>
      <c r="K339" s="18">
        <f t="shared" si="2"/>
        <v>365852.822</v>
      </c>
      <c r="L339" s="23">
        <f t="shared" si="3"/>
        <v>0.1495350635</v>
      </c>
      <c r="M339" s="18">
        <f t="shared" si="4"/>
        <v>0.009326747496</v>
      </c>
      <c r="N339" s="18">
        <f t="shared" si="5"/>
        <v>0.006609484803</v>
      </c>
      <c r="O339" s="22">
        <f t="shared" si="6"/>
        <v>5116712.524</v>
      </c>
    </row>
    <row r="340" ht="14.25" customHeight="1">
      <c r="A340" s="40">
        <v>43954.0</v>
      </c>
      <c r="B340" s="41" t="s">
        <v>37</v>
      </c>
      <c r="C340" s="41">
        <v>248148.0</v>
      </c>
      <c r="D340" s="42">
        <v>2.55190725E7</v>
      </c>
      <c r="E340" s="41">
        <v>1.8491870615E7</v>
      </c>
      <c r="F340" s="43">
        <v>270910.05384615384</v>
      </c>
      <c r="G340" s="18">
        <f t="array" ref="G340">INDEX('Лист2'!$C$2:$C$505,MATCH(B340&amp;A340,'Лист2'!$B$2:$B$505&amp;'Лист2'!$A$2:$A$505,0))
</f>
        <v>54</v>
      </c>
      <c r="H340" s="18">
        <f t="array" ref="H340">INDEX('Лист2'!$D$2:$D$505,MATCH(B340&amp;A340,'Лист2'!$B$2:$B$505&amp;'Лист2'!$A$2:$A$505,0))
</f>
        <v>14823</v>
      </c>
      <c r="I340" s="18">
        <f t="array" ref="I340">INDEX('Лист2'!$E$2:$E$505,MATCH(B340&amp;A340,'Лист2'!$B$2:$B$505&amp;'Лист2'!$A$2:$A$505,0))
</f>
        <v>13751</v>
      </c>
      <c r="J340" s="18">
        <f t="shared" si="1"/>
        <v>18</v>
      </c>
      <c r="K340" s="18">
        <f t="shared" si="2"/>
        <v>472575.4167</v>
      </c>
      <c r="L340" s="23">
        <f t="shared" si="3"/>
        <v>0.1562059887</v>
      </c>
      <c r="M340" s="18">
        <f t="shared" si="4"/>
        <v>0.01294340842</v>
      </c>
      <c r="N340" s="18">
        <f t="shared" si="5"/>
        <v>0.009153323715</v>
      </c>
      <c r="O340" s="22">
        <f t="shared" si="6"/>
        <v>6756291.831</v>
      </c>
    </row>
    <row r="341" ht="14.25" customHeight="1">
      <c r="A341" s="44">
        <v>43981.0</v>
      </c>
      <c r="B341" s="45" t="s">
        <v>36</v>
      </c>
      <c r="C341" s="45">
        <v>246414.0</v>
      </c>
      <c r="D341" s="46">
        <v>2.45272455E7</v>
      </c>
      <c r="E341" s="45">
        <v>1.8595804535E7</v>
      </c>
      <c r="F341" s="47">
        <v>282204.5230769231</v>
      </c>
      <c r="G341" s="18">
        <f t="array" ref="G341">INDEX('Лист2'!$C$2:$C$505,MATCH(B341&amp;A341,'Лист2'!$B$2:$B$505&amp;'Лист2'!$A$2:$A$505,0))
</f>
        <v>59</v>
      </c>
      <c r="H341" s="18">
        <f t="array" ref="H341">INDEX('Лист2'!$D$2:$D$505,MATCH(B341&amp;A341,'Лист2'!$B$2:$B$505&amp;'Лист2'!$A$2:$A$505,0))
</f>
        <v>15030</v>
      </c>
      <c r="I341" s="18">
        <f t="array" ref="I341">INDEX('Лист2'!$E$2:$E$505,MATCH(B341&amp;A341,'Лист2'!$B$2:$B$505&amp;'Лист2'!$A$2:$A$505,0))
</f>
        <v>13956</v>
      </c>
      <c r="J341" s="18">
        <f t="shared" si="1"/>
        <v>22</v>
      </c>
      <c r="K341" s="18">
        <f t="shared" si="2"/>
        <v>415716.0254</v>
      </c>
      <c r="L341" s="23">
        <f t="shared" si="3"/>
        <v>0.1495350635</v>
      </c>
      <c r="M341" s="18">
        <f t="shared" si="4"/>
        <v>0.01043800963</v>
      </c>
      <c r="N341" s="18">
        <f t="shared" si="5"/>
        <v>0.007297369597</v>
      </c>
      <c r="O341" s="22">
        <f t="shared" si="6"/>
        <v>5649236.442</v>
      </c>
    </row>
    <row r="342" ht="14.25" customHeight="1">
      <c r="A342" s="40">
        <v>43957.0</v>
      </c>
      <c r="B342" s="41" t="s">
        <v>37</v>
      </c>
      <c r="C342" s="41">
        <v>216498.0</v>
      </c>
      <c r="D342" s="42">
        <v>2.21264445E7</v>
      </c>
      <c r="E342" s="41">
        <v>1.6128268832E7</v>
      </c>
      <c r="F342" s="43">
        <v>389877.53846153844</v>
      </c>
      <c r="G342" s="18">
        <f t="array" ref="G342">INDEX('Лист2'!$C$2:$C$505,MATCH(B342&amp;A342,'Лист2'!$B$2:$B$505&amp;'Лист2'!$A$2:$A$505,0))
</f>
        <v>54</v>
      </c>
      <c r="H342" s="18">
        <f t="array" ref="H342">INDEX('Лист2'!$D$2:$D$505,MATCH(B342&amp;A342,'Лист2'!$B$2:$B$505&amp;'Лист2'!$A$2:$A$505,0))
</f>
        <v>13406</v>
      </c>
      <c r="I342" s="18">
        <f t="array" ref="I342">INDEX('Лист2'!$E$2:$E$505,MATCH(B342&amp;A342,'Лист2'!$B$2:$B$505&amp;'Лист2'!$A$2:$A$505,0))
</f>
        <v>12518</v>
      </c>
      <c r="J342" s="18">
        <f t="shared" si="1"/>
        <v>19</v>
      </c>
      <c r="K342" s="18">
        <f t="shared" si="2"/>
        <v>409748.9722</v>
      </c>
      <c r="L342" s="23">
        <f t="shared" si="3"/>
        <v>0.1541210128</v>
      </c>
      <c r="M342" s="18">
        <f t="shared" si="4"/>
        <v>0.01104804426</v>
      </c>
      <c r="N342" s="18">
        <f t="shared" si="5"/>
        <v>0.007598038917</v>
      </c>
      <c r="O342" s="22">
        <f t="shared" si="6"/>
        <v>5608298.13</v>
      </c>
    </row>
    <row r="343" ht="14.25" customHeight="1">
      <c r="A343" s="44">
        <v>43974.0</v>
      </c>
      <c r="B343" s="45" t="s">
        <v>37</v>
      </c>
      <c r="C343" s="45">
        <v>275793.0</v>
      </c>
      <c r="D343" s="46">
        <v>2.6806626E7</v>
      </c>
      <c r="E343" s="45">
        <v>2.0508194544999998E7</v>
      </c>
      <c r="F343" s="47">
        <v>239346.81538461536</v>
      </c>
      <c r="G343" s="18">
        <f t="array" ref="G343">INDEX('Лист2'!$C$2:$C$505,MATCH(B343&amp;A343,'Лист2'!$B$2:$B$505&amp;'Лист2'!$A$2:$A$505,0))
</f>
        <v>54</v>
      </c>
      <c r="H343" s="18">
        <f t="array" ref="H343">INDEX('Лист2'!$D$2:$D$505,MATCH(B343&amp;A343,'Лист2'!$B$2:$B$505&amp;'Лист2'!$A$2:$A$505,0))
</f>
        <v>16221</v>
      </c>
      <c r="I343" s="18">
        <f t="array" ref="I343">INDEX('Лист2'!$E$2:$E$505,MATCH(B343&amp;A343,'Лист2'!$B$2:$B$505&amp;'Лист2'!$A$2:$A$505,0))
</f>
        <v>15065</v>
      </c>
      <c r="J343" s="18">
        <f t="shared" si="1"/>
        <v>21</v>
      </c>
      <c r="K343" s="18">
        <f t="shared" si="2"/>
        <v>496419</v>
      </c>
      <c r="L343" s="23">
        <f t="shared" si="3"/>
        <v>0.1491879495</v>
      </c>
      <c r="M343" s="18">
        <f t="shared" si="4"/>
        <v>0.01160108562</v>
      </c>
      <c r="N343" s="18">
        <f t="shared" si="5"/>
        <v>0.008208757778</v>
      </c>
      <c r="O343" s="22">
        <f t="shared" si="6"/>
        <v>6059084.64</v>
      </c>
    </row>
    <row r="344" ht="14.25" customHeight="1">
      <c r="A344" s="40">
        <v>43979.0</v>
      </c>
      <c r="B344" s="41" t="s">
        <v>36</v>
      </c>
      <c r="C344" s="41">
        <v>199753.5</v>
      </c>
      <c r="D344" s="42">
        <v>2.05357335E7</v>
      </c>
      <c r="E344" s="41">
        <v>1.5173462744E7</v>
      </c>
      <c r="F344" s="43">
        <v>257491.36923076925</v>
      </c>
      <c r="G344" s="18">
        <f t="array" ref="G344">INDEX('Лист2'!$C$2:$C$505,MATCH(B344&amp;A344,'Лист2'!$B$2:$B$505&amp;'Лист2'!$A$2:$A$505,0))
</f>
        <v>60</v>
      </c>
      <c r="H344" s="18">
        <f t="array" ref="H344">INDEX('Лист2'!$D$2:$D$505,MATCH(B344&amp;A344,'Лист2'!$B$2:$B$505&amp;'Лист2'!$A$2:$A$505,0))
</f>
        <v>12854</v>
      </c>
      <c r="I344" s="18">
        <f t="array" ref="I344">INDEX('Лист2'!$E$2:$E$505,MATCH(B344&amp;A344,'Лист2'!$B$2:$B$505&amp;'Лист2'!$A$2:$A$505,0))
</f>
        <v>11954</v>
      </c>
      <c r="J344" s="18">
        <f t="shared" si="1"/>
        <v>22</v>
      </c>
      <c r="K344" s="18">
        <f t="shared" si="2"/>
        <v>342262.225</v>
      </c>
      <c r="L344" s="23">
        <f t="shared" si="3"/>
        <v>0.1495350635</v>
      </c>
      <c r="M344" s="18">
        <f t="shared" si="4"/>
        <v>0.009436397349</v>
      </c>
      <c r="N344" s="18">
        <f t="shared" si="5"/>
        <v>0.006594070239</v>
      </c>
      <c r="O344" s="22">
        <f t="shared" si="6"/>
        <v>5104779.387</v>
      </c>
    </row>
    <row r="345" ht="14.25" customHeight="1">
      <c r="A345" s="44">
        <v>43976.0</v>
      </c>
      <c r="B345" s="45" t="s">
        <v>37</v>
      </c>
      <c r="C345" s="45">
        <v>192948.0</v>
      </c>
      <c r="D345" s="46">
        <v>1.9806927E7</v>
      </c>
      <c r="E345" s="45">
        <v>1.4358653389999999E7</v>
      </c>
      <c r="F345" s="47">
        <v>319377.7946153846</v>
      </c>
      <c r="G345" s="18">
        <f t="array" ref="G345">INDEX('Лист2'!$C$2:$C$505,MATCH(B345&amp;A345,'Лист2'!$B$2:$B$505&amp;'Лист2'!$A$2:$A$505,0))
</f>
        <v>54</v>
      </c>
      <c r="H345" s="18">
        <f t="array" ref="H345">INDEX('Лист2'!$D$2:$D$505,MATCH(B345&amp;A345,'Лист2'!$B$2:$B$505&amp;'Лист2'!$A$2:$A$505,0))
</f>
        <v>12336</v>
      </c>
      <c r="I345" s="18">
        <f t="array" ref="I345">INDEX('Лист2'!$E$2:$E$505,MATCH(B345&amp;A345,'Лист2'!$B$2:$B$505&amp;'Лист2'!$A$2:$A$505,0))
</f>
        <v>11519</v>
      </c>
      <c r="J345" s="18">
        <f t="shared" si="1"/>
        <v>22</v>
      </c>
      <c r="K345" s="18">
        <f t="shared" si="2"/>
        <v>366794.9444</v>
      </c>
      <c r="L345" s="23">
        <f t="shared" si="3"/>
        <v>0.1434665937</v>
      </c>
      <c r="M345" s="18">
        <f t="shared" si="4"/>
        <v>0.01003517925</v>
      </c>
      <c r="N345" s="18">
        <f t="shared" si="5"/>
        <v>0.00694855179</v>
      </c>
      <c r="O345" s="22">
        <f t="shared" si="6"/>
        <v>5128895.815</v>
      </c>
    </row>
    <row r="346" ht="14.25" customHeight="1">
      <c r="A346" s="40">
        <v>43951.0</v>
      </c>
      <c r="B346" s="41" t="s">
        <v>37</v>
      </c>
      <c r="C346" s="41">
        <v>206038.5</v>
      </c>
      <c r="D346" s="42">
        <v>2.174046E7</v>
      </c>
      <c r="E346" s="41">
        <v>1.5789926042999998E7</v>
      </c>
      <c r="F346" s="43">
        <v>115102.03846153845</v>
      </c>
      <c r="G346" s="18">
        <f t="array" ref="G346">INDEX('Лист2'!$C$2:$C$505,MATCH(B346&amp;A346,'Лист2'!$B$2:$B$505&amp;'Лист2'!$A$2:$A$505,0))
</f>
        <v>54</v>
      </c>
      <c r="H346" s="18">
        <f t="array" ref="H346">INDEX('Лист2'!$D$2:$D$505,MATCH(B346&amp;A346,'Лист2'!$B$2:$B$505&amp;'Лист2'!$A$2:$A$505,0))
</f>
        <v>12817</v>
      </c>
      <c r="I346" s="18">
        <f t="array" ref="I346">INDEX('Лист2'!$E$2:$E$505,MATCH(B346&amp;A346,'Лист2'!$B$2:$B$505&amp;'Лист2'!$A$2:$A$505,0))
</f>
        <v>11865</v>
      </c>
      <c r="J346" s="18">
        <f t="shared" si="1"/>
        <v>18</v>
      </c>
      <c r="K346" s="18">
        <f t="shared" si="2"/>
        <v>402601.1111</v>
      </c>
      <c r="L346" s="23">
        <f t="shared" si="3"/>
        <v>0.1562059887</v>
      </c>
      <c r="M346" s="18">
        <f t="shared" si="4"/>
        <v>0.01096029296</v>
      </c>
      <c r="N346" s="18">
        <f t="shared" si="5"/>
        <v>0.007905756397</v>
      </c>
      <c r="O346" s="22">
        <f t="shared" si="6"/>
        <v>5835431.919</v>
      </c>
    </row>
    <row r="347" ht="14.25" customHeight="1">
      <c r="A347" s="44">
        <v>43961.0</v>
      </c>
      <c r="B347" s="45" t="s">
        <v>37</v>
      </c>
      <c r="C347" s="45">
        <v>231559.5</v>
      </c>
      <c r="D347" s="46">
        <v>2.3443725E7</v>
      </c>
      <c r="E347" s="45">
        <v>1.7121204866E7</v>
      </c>
      <c r="F347" s="47">
        <v>269535.7253846154</v>
      </c>
      <c r="G347" s="18">
        <f t="array" ref="G347">INDEX('Лист2'!$C$2:$C$505,MATCH(B347&amp;A347,'Лист2'!$B$2:$B$505&amp;'Лист2'!$A$2:$A$505,0))
</f>
        <v>54</v>
      </c>
      <c r="H347" s="18">
        <f t="array" ref="H347">INDEX('Лист2'!$D$2:$D$505,MATCH(B347&amp;A347,'Лист2'!$B$2:$B$505&amp;'Лист2'!$A$2:$A$505,0))
</f>
        <v>13832</v>
      </c>
      <c r="I347" s="18">
        <f t="array" ref="I347">INDEX('Лист2'!$E$2:$E$505,MATCH(B347&amp;A347,'Лист2'!$B$2:$B$505&amp;'Лист2'!$A$2:$A$505,0))
</f>
        <v>12864</v>
      </c>
      <c r="J347" s="18">
        <f t="shared" si="1"/>
        <v>19</v>
      </c>
      <c r="K347" s="18">
        <f t="shared" si="2"/>
        <v>434143.0556</v>
      </c>
      <c r="L347" s="23">
        <f t="shared" si="3"/>
        <v>0.1541210128</v>
      </c>
      <c r="M347" s="18">
        <f t="shared" si="4"/>
        <v>0.01164545458</v>
      </c>
      <c r="N347" s="18">
        <f t="shared" si="5"/>
        <v>0.008200493276</v>
      </c>
      <c r="O347" s="22">
        <f t="shared" si="6"/>
        <v>6052984.409</v>
      </c>
    </row>
    <row r="348" ht="14.25" customHeight="1">
      <c r="A348" s="40">
        <v>43959.0</v>
      </c>
      <c r="B348" s="41" t="s">
        <v>37</v>
      </c>
      <c r="C348" s="41">
        <v>225076.5</v>
      </c>
      <c r="D348" s="42">
        <v>2.28460785E7</v>
      </c>
      <c r="E348" s="41">
        <v>1.6722171227E7</v>
      </c>
      <c r="F348" s="43">
        <v>479024.68461538455</v>
      </c>
      <c r="G348" s="18">
        <f t="array" ref="G348">INDEX('Лист2'!$C$2:$C$505,MATCH(B348&amp;A348,'Лист2'!$B$2:$B$505&amp;'Лист2'!$A$2:$A$505,0))
</f>
        <v>54</v>
      </c>
      <c r="H348" s="18">
        <f t="array" ref="H348">INDEX('Лист2'!$D$2:$D$505,MATCH(B348&amp;A348,'Лист2'!$B$2:$B$505&amp;'Лист2'!$A$2:$A$505,0))
</f>
        <v>13563</v>
      </c>
      <c r="I348" s="18">
        <f t="array" ref="I348">INDEX('Лист2'!$E$2:$E$505,MATCH(B348&amp;A348,'Лист2'!$B$2:$B$505&amp;'Лист2'!$A$2:$A$505,0))
</f>
        <v>12604</v>
      </c>
      <c r="J348" s="18">
        <f t="shared" si="1"/>
        <v>19</v>
      </c>
      <c r="K348" s="18">
        <f t="shared" si="2"/>
        <v>423075.5278</v>
      </c>
      <c r="L348" s="23">
        <f t="shared" si="3"/>
        <v>0.1541210128</v>
      </c>
      <c r="M348" s="18">
        <f t="shared" si="4"/>
        <v>0.0112796294</v>
      </c>
      <c r="N348" s="18">
        <f t="shared" si="5"/>
        <v>0.007647602998</v>
      </c>
      <c r="O348" s="22">
        <f t="shared" si="6"/>
        <v>5644882.588</v>
      </c>
    </row>
    <row r="349" ht="14.25" customHeight="1">
      <c r="A349" s="44">
        <v>43958.0</v>
      </c>
      <c r="B349" s="45" t="s">
        <v>37</v>
      </c>
      <c r="C349" s="45">
        <v>209415.0</v>
      </c>
      <c r="D349" s="46">
        <v>2.1463023E7</v>
      </c>
      <c r="E349" s="45">
        <v>1.5847839739E7</v>
      </c>
      <c r="F349" s="47">
        <v>521163.8769230769</v>
      </c>
      <c r="G349" s="18">
        <f t="array" ref="G349">INDEX('Лист2'!$C$2:$C$505,MATCH(B349&amp;A349,'Лист2'!$B$2:$B$505&amp;'Лист2'!$A$2:$A$505,0))
</f>
        <v>54</v>
      </c>
      <c r="H349" s="18">
        <f t="array" ref="H349">INDEX('Лист2'!$D$2:$D$505,MATCH(B349&amp;A349,'Лист2'!$B$2:$B$505&amp;'Лист2'!$A$2:$A$505,0))
</f>
        <v>12743</v>
      </c>
      <c r="I349" s="18">
        <f t="array" ref="I349">INDEX('Лист2'!$E$2:$E$505,MATCH(B349&amp;A349,'Лист2'!$B$2:$B$505&amp;'Лист2'!$A$2:$A$505,0))
</f>
        <v>11858</v>
      </c>
      <c r="J349" s="18">
        <f t="shared" si="1"/>
        <v>19</v>
      </c>
      <c r="K349" s="18">
        <f t="shared" si="2"/>
        <v>397463.3889</v>
      </c>
      <c r="L349" s="23">
        <f t="shared" si="3"/>
        <v>0.1541210128</v>
      </c>
      <c r="M349" s="18">
        <f t="shared" si="4"/>
        <v>0.01034261026</v>
      </c>
      <c r="N349" s="18">
        <f t="shared" si="5"/>
        <v>0.006901301719</v>
      </c>
      <c r="O349" s="22">
        <f t="shared" si="6"/>
        <v>5094019.384</v>
      </c>
    </row>
    <row r="350" ht="14.25" customHeight="1">
      <c r="A350" s="40">
        <v>43975.0</v>
      </c>
      <c r="B350" s="41" t="s">
        <v>37</v>
      </c>
      <c r="C350" s="41">
        <v>193719.0</v>
      </c>
      <c r="D350" s="42">
        <v>1.9071117E7</v>
      </c>
      <c r="E350" s="41">
        <v>1.4541424877999999E7</v>
      </c>
      <c r="F350" s="43">
        <v>304806.9854230769</v>
      </c>
      <c r="G350" s="18">
        <f t="array" ref="G350">INDEX('Лист2'!$C$2:$C$505,MATCH(B350&amp;A350,'Лист2'!$B$2:$B$505&amp;'Лист2'!$A$2:$A$505,0))
</f>
        <v>54</v>
      </c>
      <c r="H350" s="18">
        <f t="array" ref="H350">INDEX('Лист2'!$D$2:$D$505,MATCH(B350&amp;A350,'Лист2'!$B$2:$B$505&amp;'Лист2'!$A$2:$A$505,0))
</f>
        <v>12211</v>
      </c>
      <c r="I350" s="18">
        <f t="array" ref="I350">INDEX('Лист2'!$E$2:$E$505,MATCH(B350&amp;A350,'Лист2'!$B$2:$B$505&amp;'Лист2'!$A$2:$A$505,0))
</f>
        <v>11427</v>
      </c>
      <c r="J350" s="18">
        <f t="shared" si="1"/>
        <v>21</v>
      </c>
      <c r="K350" s="18">
        <f t="shared" si="2"/>
        <v>353168.8333</v>
      </c>
      <c r="L350" s="23">
        <f t="shared" si="3"/>
        <v>0.1491879495</v>
      </c>
      <c r="M350" s="18">
        <f t="shared" si="4"/>
        <v>0.008343243316</v>
      </c>
      <c r="N350" s="18">
        <f t="shared" si="5"/>
        <v>0.005723811564</v>
      </c>
      <c r="O350" s="22">
        <f t="shared" si="6"/>
        <v>4224885.137</v>
      </c>
    </row>
    <row r="351" ht="14.25" customHeight="1">
      <c r="A351" s="44">
        <v>43950.0</v>
      </c>
      <c r="B351" s="45" t="s">
        <v>38</v>
      </c>
      <c r="C351" s="45">
        <v>12250.5</v>
      </c>
      <c r="D351" s="46">
        <v>981519.0</v>
      </c>
      <c r="E351" s="45">
        <v>867080.682</v>
      </c>
      <c r="F351" s="47">
        <v>102160.21538461538</v>
      </c>
      <c r="G351" s="18">
        <f t="array" ref="G351">INDEX('Лист2'!$C$2:$C$505,MATCH(B351&amp;A351,'Лист2'!$B$2:$B$505&amp;'Лист2'!$A$2:$A$505,0))
</f>
        <v>15</v>
      </c>
      <c r="H351" s="18">
        <f t="array" ref="H351">INDEX('Лист2'!$D$2:$D$505,MATCH(B351&amp;A351,'Лист2'!$B$2:$B$505&amp;'Лист2'!$A$2:$A$505,0))
</f>
        <v>659</v>
      </c>
      <c r="I351" s="18">
        <f t="array" ref="I351">INDEX('Лист2'!$E$2:$E$505,MATCH(B351&amp;A351,'Лист2'!$B$2:$B$505&amp;'Лист2'!$A$2:$A$505,0))
</f>
        <v>575</v>
      </c>
      <c r="J351" s="18">
        <f t="shared" si="1"/>
        <v>18</v>
      </c>
      <c r="K351" s="18">
        <f t="shared" si="2"/>
        <v>65434.6</v>
      </c>
      <c r="L351" s="23">
        <f t="shared" si="3"/>
        <v>0.006866639197</v>
      </c>
      <c r="M351" s="18">
        <f t="shared" si="4"/>
        <v>0.003354745549</v>
      </c>
      <c r="N351" s="18">
        <f t="shared" si="5"/>
        <v>0.0002992131918</v>
      </c>
      <c r="O351" s="22">
        <f t="shared" si="6"/>
        <v>12278.10262</v>
      </c>
    </row>
    <row r="352" ht="14.25" customHeight="1">
      <c r="A352" s="40">
        <v>43949.0</v>
      </c>
      <c r="B352" s="41" t="s">
        <v>38</v>
      </c>
      <c r="C352" s="41">
        <v>12541.5</v>
      </c>
      <c r="D352" s="42">
        <v>992541.0</v>
      </c>
      <c r="E352" s="41">
        <v>874678.696</v>
      </c>
      <c r="F352" s="43">
        <v>83886.67692307691</v>
      </c>
      <c r="G352" s="18">
        <f t="array" ref="G352">INDEX('Лист2'!$C$2:$C$505,MATCH(B352&amp;A352,'Лист2'!$B$2:$B$505&amp;'Лист2'!$A$2:$A$505,0))
</f>
        <v>15</v>
      </c>
      <c r="H352" s="18">
        <f t="array" ref="H352">INDEX('Лист2'!$D$2:$D$505,MATCH(B352&amp;A352,'Лист2'!$B$2:$B$505&amp;'Лист2'!$A$2:$A$505,0))
</f>
        <v>636</v>
      </c>
      <c r="I352" s="18">
        <f t="array" ref="I352">INDEX('Лист2'!$E$2:$E$505,MATCH(B352&amp;A352,'Лист2'!$B$2:$B$505&amp;'Лист2'!$A$2:$A$505,0))
</f>
        <v>547</v>
      </c>
      <c r="J352" s="18">
        <f t="shared" si="1"/>
        <v>18</v>
      </c>
      <c r="K352" s="18">
        <f t="shared" si="2"/>
        <v>66169.4</v>
      </c>
      <c r="L352" s="23">
        <f t="shared" si="3"/>
        <v>0.006866639197</v>
      </c>
      <c r="M352" s="18">
        <f t="shared" si="4"/>
        <v>0.003455119287</v>
      </c>
      <c r="N352" s="18">
        <f t="shared" si="5"/>
        <v>0.0008279744956</v>
      </c>
      <c r="O352" s="22">
        <f t="shared" si="6"/>
        <v>33975.62708</v>
      </c>
    </row>
    <row r="353" ht="14.25" customHeight="1">
      <c r="A353" s="44">
        <v>43982.0</v>
      </c>
      <c r="B353" s="45" t="s">
        <v>37</v>
      </c>
      <c r="C353" s="45">
        <v>206758.5</v>
      </c>
      <c r="D353" s="46">
        <v>2.07172485E7</v>
      </c>
      <c r="E353" s="45">
        <v>1.5667372685999999E7</v>
      </c>
      <c r="F353" s="47">
        <v>180007.08753846152</v>
      </c>
      <c r="G353" s="18">
        <f t="array" ref="G353">INDEX('Лист2'!$C$2:$C$505,MATCH(B353&amp;A353,'Лист2'!$B$2:$B$505&amp;'Лист2'!$A$2:$A$505,0))
</f>
        <v>54</v>
      </c>
      <c r="H353" s="18">
        <f t="array" ref="H353">INDEX('Лист2'!$D$2:$D$505,MATCH(B353&amp;A353,'Лист2'!$B$2:$B$505&amp;'Лист2'!$A$2:$A$505,0))
</f>
        <v>13106</v>
      </c>
      <c r="I353" s="18">
        <f t="array" ref="I353">INDEX('Лист2'!$E$2:$E$505,MATCH(B353&amp;A353,'Лист2'!$B$2:$B$505&amp;'Лист2'!$A$2:$A$505,0))
</f>
        <v>12164</v>
      </c>
      <c r="J353" s="18">
        <f t="shared" si="1"/>
        <v>22</v>
      </c>
      <c r="K353" s="18">
        <f t="shared" si="2"/>
        <v>383652.75</v>
      </c>
      <c r="L353" s="23">
        <f t="shared" si="3"/>
        <v>0.1434665937</v>
      </c>
      <c r="M353" s="18">
        <f t="shared" si="4"/>
        <v>0.009301370048</v>
      </c>
      <c r="N353" s="18">
        <f t="shared" si="5"/>
        <v>0.006597625741</v>
      </c>
      <c r="O353" s="22">
        <f t="shared" si="6"/>
        <v>4869868.726</v>
      </c>
    </row>
    <row r="354" ht="14.25" customHeight="1">
      <c r="A354" s="40">
        <v>43981.0</v>
      </c>
      <c r="B354" s="41" t="s">
        <v>37</v>
      </c>
      <c r="C354" s="41">
        <v>244734.0</v>
      </c>
      <c r="D354" s="42">
        <v>2.415198E7</v>
      </c>
      <c r="E354" s="41">
        <v>1.8429449488E7</v>
      </c>
      <c r="F354" s="43">
        <v>303444.3653846154</v>
      </c>
      <c r="G354" s="18">
        <f t="array" ref="G354">INDEX('Лист2'!$C$2:$C$505,MATCH(B354&amp;A354,'Лист2'!$B$2:$B$505&amp;'Лист2'!$A$2:$A$505,0))
</f>
        <v>54</v>
      </c>
      <c r="H354" s="18">
        <f t="array" ref="H354">INDEX('Лист2'!$D$2:$D$505,MATCH(B354&amp;A354,'Лист2'!$B$2:$B$505&amp;'Лист2'!$A$2:$A$505,0))
</f>
        <v>14590</v>
      </c>
      <c r="I354" s="18">
        <f t="array" ref="I354">INDEX('Лист2'!$E$2:$E$505,MATCH(B354&amp;A354,'Лист2'!$B$2:$B$505&amp;'Лист2'!$A$2:$A$505,0))
</f>
        <v>13551</v>
      </c>
      <c r="J354" s="18">
        <f t="shared" si="1"/>
        <v>22</v>
      </c>
      <c r="K354" s="18">
        <f t="shared" si="2"/>
        <v>447258.8889</v>
      </c>
      <c r="L354" s="23">
        <f t="shared" si="3"/>
        <v>0.1434665937</v>
      </c>
      <c r="M354" s="18">
        <f t="shared" si="4"/>
        <v>0.01054033324</v>
      </c>
      <c r="N354" s="18">
        <f t="shared" si="5"/>
        <v>0.007341697336</v>
      </c>
      <c r="O354" s="22">
        <f t="shared" si="6"/>
        <v>5419086.147</v>
      </c>
    </row>
    <row r="355" ht="14.25" customHeight="1">
      <c r="A355" s="44">
        <v>43979.0</v>
      </c>
      <c r="B355" s="45" t="s">
        <v>37</v>
      </c>
      <c r="C355" s="45">
        <v>191641.5</v>
      </c>
      <c r="D355" s="46">
        <v>1.95490365E7</v>
      </c>
      <c r="E355" s="45">
        <v>1.448116423E7</v>
      </c>
      <c r="F355" s="47">
        <v>266079.27846153843</v>
      </c>
      <c r="G355" s="18">
        <f t="array" ref="G355">INDEX('Лист2'!$C$2:$C$505,MATCH(B355&amp;A355,'Лист2'!$B$2:$B$505&amp;'Лист2'!$A$2:$A$505,0))
</f>
        <v>54</v>
      </c>
      <c r="H355" s="18">
        <f t="array" ref="H355">INDEX('Лист2'!$D$2:$D$505,MATCH(B355&amp;A355,'Лист2'!$B$2:$B$505&amp;'Лист2'!$A$2:$A$505,0))
</f>
        <v>12409</v>
      </c>
      <c r="I355" s="18">
        <f t="array" ref="I355">INDEX('Лист2'!$E$2:$E$505,MATCH(B355&amp;A355,'Лист2'!$B$2:$B$505&amp;'Лист2'!$A$2:$A$505,0))
</f>
        <v>11582</v>
      </c>
      <c r="J355" s="18">
        <f t="shared" si="1"/>
        <v>22</v>
      </c>
      <c r="K355" s="18">
        <f t="shared" si="2"/>
        <v>362019.1944</v>
      </c>
      <c r="L355" s="23">
        <f t="shared" si="3"/>
        <v>0.1434665937</v>
      </c>
      <c r="M355" s="18">
        <f t="shared" si="4"/>
        <v>0.009334517734</v>
      </c>
      <c r="N355" s="18">
        <f t="shared" si="5"/>
        <v>0.006505397748</v>
      </c>
      <c r="O355" s="22">
        <f t="shared" si="6"/>
        <v>4801792.992</v>
      </c>
    </row>
    <row r="356" ht="14.25" customHeight="1">
      <c r="A356" s="40">
        <v>43967.0</v>
      </c>
      <c r="B356" s="41" t="s">
        <v>38</v>
      </c>
      <c r="C356" s="41">
        <v>16368.0</v>
      </c>
      <c r="D356" s="42">
        <v>1316350.5</v>
      </c>
      <c r="E356" s="41">
        <v>1092945.283</v>
      </c>
      <c r="F356" s="43">
        <v>175846.6446153846</v>
      </c>
      <c r="G356" s="18">
        <f t="array" ref="G356">INDEX('Лист2'!$C$2:$C$505,MATCH(B356&amp;A356,'Лист2'!$B$2:$B$505&amp;'Лист2'!$A$2:$A$505,0))
</f>
        <v>16</v>
      </c>
      <c r="H356" s="18">
        <f t="array" ref="H356">INDEX('Лист2'!$D$2:$D$505,MATCH(B356&amp;A356,'Лист2'!$B$2:$B$505&amp;'Лист2'!$A$2:$A$505,0))
</f>
        <v>920</v>
      </c>
      <c r="I356" s="18">
        <f t="array" ref="I356">INDEX('Лист2'!$E$2:$E$505,MATCH(B356&amp;A356,'Лист2'!$B$2:$B$505&amp;'Лист2'!$A$2:$A$505,0))
</f>
        <v>818</v>
      </c>
      <c r="J356" s="18">
        <f t="shared" si="1"/>
        <v>20</v>
      </c>
      <c r="K356" s="18">
        <f t="shared" si="2"/>
        <v>82271.90625</v>
      </c>
      <c r="L356" s="23">
        <f t="shared" si="3"/>
        <v>0.008278503905</v>
      </c>
      <c r="M356" s="18">
        <f t="shared" si="4"/>
        <v>0.006549097107</v>
      </c>
      <c r="N356" s="18">
        <f t="shared" si="5"/>
        <v>0.001158986261</v>
      </c>
      <c r="O356" s="22">
        <f t="shared" si="6"/>
        <v>47558.57238</v>
      </c>
    </row>
    <row r="357" ht="14.25" customHeight="1">
      <c r="A357" s="44">
        <v>43970.0</v>
      </c>
      <c r="B357" s="45" t="s">
        <v>38</v>
      </c>
      <c r="C357" s="45">
        <v>14427.0</v>
      </c>
      <c r="D357" s="46">
        <v>1126810.5</v>
      </c>
      <c r="E357" s="45">
        <v>963035.414</v>
      </c>
      <c r="F357" s="47">
        <v>202056.3451923077</v>
      </c>
      <c r="G357" s="18">
        <f t="array" ref="G357">INDEX('Лист2'!$C$2:$C$505,MATCH(B357&amp;A357,'Лист2'!$B$2:$B$505&amp;'Лист2'!$A$2:$A$505,0))
</f>
        <v>17</v>
      </c>
      <c r="H357" s="18">
        <f t="array" ref="H357">INDEX('Лист2'!$D$2:$D$505,MATCH(B357&amp;A357,'Лист2'!$B$2:$B$505&amp;'Лист2'!$A$2:$A$505,0))
</f>
        <v>857</v>
      </c>
      <c r="I357" s="18">
        <f t="array" ref="I357">INDEX('Лист2'!$E$2:$E$505,MATCH(B357&amp;A357,'Лист2'!$B$2:$B$505&amp;'Лист2'!$A$2:$A$505,0))
</f>
        <v>757</v>
      </c>
      <c r="J357" s="18">
        <f t="shared" si="1"/>
        <v>21</v>
      </c>
      <c r="K357" s="18">
        <f t="shared" si="2"/>
        <v>66282.97059</v>
      </c>
      <c r="L357" s="23">
        <f t="shared" si="3"/>
        <v>0.008966133717</v>
      </c>
      <c r="M357" s="18">
        <f t="shared" si="4"/>
        <v>0.004801046978</v>
      </c>
      <c r="N357" s="18">
        <f t="shared" si="5"/>
        <v>-0.0009329012883</v>
      </c>
      <c r="O357" s="22">
        <f t="shared" si="6"/>
        <v>-38281.25919</v>
      </c>
    </row>
    <row r="358" ht="14.25" customHeight="1">
      <c r="A358" s="40">
        <v>43968.0</v>
      </c>
      <c r="B358" s="41" t="s">
        <v>38</v>
      </c>
      <c r="C358" s="41">
        <v>13440.0</v>
      </c>
      <c r="D358" s="42">
        <v>1157529.0</v>
      </c>
      <c r="E358" s="41">
        <v>935379.4229999998</v>
      </c>
      <c r="F358" s="43">
        <v>111375.6648</v>
      </c>
      <c r="G358" s="18">
        <f t="array" ref="G358">INDEX('Лист2'!$C$2:$C$505,MATCH(B358&amp;A358,'Лист2'!$B$2:$B$505&amp;'Лист2'!$A$2:$A$505,0))
</f>
        <v>16</v>
      </c>
      <c r="H358" s="18">
        <f t="array" ref="H358">INDEX('Лист2'!$D$2:$D$505,MATCH(B358&amp;A358,'Лист2'!$B$2:$B$505&amp;'Лист2'!$A$2:$A$505,0))
</f>
        <v>859</v>
      </c>
      <c r="I358" s="18">
        <f t="array" ref="I358">INDEX('Лист2'!$E$2:$E$505,MATCH(B358&amp;A358,'Лист2'!$B$2:$B$505&amp;'Лист2'!$A$2:$A$505,0))
</f>
        <v>746</v>
      </c>
      <c r="J358" s="18">
        <f t="shared" si="1"/>
        <v>20</v>
      </c>
      <c r="K358" s="18">
        <f t="shared" si="2"/>
        <v>72345.5625</v>
      </c>
      <c r="L358" s="23">
        <f t="shared" si="3"/>
        <v>0.008278503905</v>
      </c>
      <c r="M358" s="18">
        <f t="shared" si="4"/>
        <v>0.006512288171</v>
      </c>
      <c r="N358" s="18">
        <f t="shared" si="5"/>
        <v>0.002699522628</v>
      </c>
      <c r="O358" s="22">
        <f t="shared" si="6"/>
        <v>110773.9122</v>
      </c>
    </row>
    <row r="359" ht="14.25" customHeight="1">
      <c r="A359" s="44">
        <v>43960.0</v>
      </c>
      <c r="B359" s="45" t="s">
        <v>38</v>
      </c>
      <c r="C359" s="45">
        <v>11745.0</v>
      </c>
      <c r="D359" s="46">
        <v>955801.5</v>
      </c>
      <c r="E359" s="45">
        <v>795942.652</v>
      </c>
      <c r="F359" s="47">
        <v>165952.05877692305</v>
      </c>
      <c r="G359" s="18">
        <f t="array" ref="G359">INDEX('Лист2'!$C$2:$C$505,MATCH(B359&amp;A359,'Лист2'!$B$2:$B$505&amp;'Лист2'!$A$2:$A$505,0))
</f>
        <v>15</v>
      </c>
      <c r="H359" s="18">
        <f t="array" ref="H359">INDEX('Лист2'!$D$2:$D$505,MATCH(B359&amp;A359,'Лист2'!$B$2:$B$505&amp;'Лист2'!$A$2:$A$505,0))
</f>
        <v>654</v>
      </c>
      <c r="I359" s="18">
        <f t="array" ref="I359">INDEX('Лист2'!$E$2:$E$505,MATCH(B359&amp;A359,'Лист2'!$B$2:$B$505&amp;'Лист2'!$A$2:$A$505,0))
</f>
        <v>570</v>
      </c>
      <c r="J359" s="18">
        <f t="shared" si="1"/>
        <v>19</v>
      </c>
      <c r="K359" s="18">
        <f t="shared" si="2"/>
        <v>63720.1</v>
      </c>
      <c r="L359" s="23">
        <f t="shared" si="3"/>
        <v>0.00737215052</v>
      </c>
      <c r="M359" s="18">
        <f t="shared" si="4"/>
        <v>0.004686242931</v>
      </c>
      <c r="N359" s="18">
        <f t="shared" si="5"/>
        <v>-0.0001484894777</v>
      </c>
      <c r="O359" s="22">
        <f t="shared" si="6"/>
        <v>-6093.210777</v>
      </c>
    </row>
    <row r="360" ht="14.25" customHeight="1">
      <c r="A360" s="40">
        <v>43955.0</v>
      </c>
      <c r="B360" s="41" t="s">
        <v>38</v>
      </c>
      <c r="C360" s="41">
        <v>11062.5</v>
      </c>
      <c r="D360" s="42">
        <v>906343.5</v>
      </c>
      <c r="E360" s="41">
        <v>762082.749</v>
      </c>
      <c r="F360" s="43">
        <v>125305.56399230768</v>
      </c>
      <c r="G360" s="18">
        <f t="array" ref="G360">INDEX('Лист2'!$C$2:$C$505,MATCH(B360&amp;A360,'Лист2'!$B$2:$B$505&amp;'Лист2'!$A$2:$A$505,0))
</f>
        <v>15</v>
      </c>
      <c r="H360" s="18">
        <f t="array" ref="H360">INDEX('Лист2'!$D$2:$D$505,MATCH(B360&amp;A360,'Лист2'!$B$2:$B$505&amp;'Лист2'!$A$2:$A$505,0))
</f>
        <v>622</v>
      </c>
      <c r="I360" s="18">
        <f t="array" ref="I360">INDEX('Лист2'!$E$2:$E$505,MATCH(B360&amp;A360,'Лист2'!$B$2:$B$505&amp;'Лист2'!$A$2:$A$505,0))
</f>
        <v>538</v>
      </c>
      <c r="J360" s="18">
        <f t="shared" si="1"/>
        <v>19</v>
      </c>
      <c r="K360" s="18">
        <f t="shared" si="2"/>
        <v>60422.9</v>
      </c>
      <c r="L360" s="23">
        <f t="shared" si="3"/>
        <v>0.00737215052</v>
      </c>
      <c r="M360" s="18">
        <f t="shared" si="4"/>
        <v>0.004228986591</v>
      </c>
      <c r="N360" s="18">
        <f t="shared" si="5"/>
        <v>0.0004619314712</v>
      </c>
      <c r="O360" s="22">
        <f t="shared" si="6"/>
        <v>18955.18701</v>
      </c>
    </row>
    <row r="361" ht="14.25" customHeight="1">
      <c r="A361" s="44">
        <v>43953.0</v>
      </c>
      <c r="B361" s="45" t="s">
        <v>38</v>
      </c>
      <c r="C361" s="45">
        <v>10018.5</v>
      </c>
      <c r="D361" s="46">
        <v>816859.5</v>
      </c>
      <c r="E361" s="45">
        <v>697541.2969999999</v>
      </c>
      <c r="F361" s="47">
        <v>106508.82307692307</v>
      </c>
      <c r="G361" s="18">
        <f t="array" ref="G361">INDEX('Лист2'!$C$2:$C$505,MATCH(B361&amp;A361,'Лист2'!$B$2:$B$505&amp;'Лист2'!$A$2:$A$505,0))
</f>
        <v>15</v>
      </c>
      <c r="H361" s="18">
        <f t="array" ref="H361">INDEX('Лист2'!$D$2:$D$505,MATCH(B361&amp;A361,'Лист2'!$B$2:$B$505&amp;'Лист2'!$A$2:$A$505,0))
</f>
        <v>567</v>
      </c>
      <c r="I361" s="18">
        <f t="array" ref="I361">INDEX('Лист2'!$E$2:$E$505,MATCH(B361&amp;A361,'Лист2'!$B$2:$B$505&amp;'Лист2'!$A$2:$A$505,0))
</f>
        <v>493</v>
      </c>
      <c r="J361" s="18">
        <f t="shared" si="1"/>
        <v>18</v>
      </c>
      <c r="K361" s="18">
        <f t="shared" si="2"/>
        <v>54457.3</v>
      </c>
      <c r="L361" s="23">
        <f t="shared" si="3"/>
        <v>0.006866639197</v>
      </c>
      <c r="M361" s="18">
        <f t="shared" si="4"/>
        <v>0.003497798792</v>
      </c>
      <c r="N361" s="18">
        <f t="shared" si="5"/>
        <v>0.0003121602394</v>
      </c>
      <c r="O361" s="22">
        <f t="shared" si="6"/>
        <v>12809.37992</v>
      </c>
    </row>
    <row r="362" ht="14.25" customHeight="1">
      <c r="A362" s="40">
        <v>43977.0</v>
      </c>
      <c r="B362" s="41" t="s">
        <v>39</v>
      </c>
      <c r="C362" s="41">
        <v>10437.0</v>
      </c>
      <c r="D362" s="42">
        <v>833815.5</v>
      </c>
      <c r="E362" s="41">
        <v>737888.3659999999</v>
      </c>
      <c r="F362" s="43">
        <v>39424.85384615384</v>
      </c>
      <c r="G362" s="18">
        <f t="array" ref="G362">INDEX('Лист2'!$C$2:$C$505,MATCH(B362&amp;A362,'Лист2'!$B$2:$B$505&amp;'Лист2'!$A$2:$A$505,0))
</f>
        <v>7</v>
      </c>
      <c r="H362" s="18">
        <f t="array" ref="H362">INDEX('Лист2'!$D$2:$D$505,MATCH(B362&amp;A362,'Лист2'!$B$2:$B$505&amp;'Лист2'!$A$2:$A$505,0))
</f>
        <v>577</v>
      </c>
      <c r="I362" s="18">
        <f t="array" ref="I362">INDEX('Лист2'!$E$2:$E$505,MATCH(B362&amp;A362,'Лист2'!$B$2:$B$505&amp;'Лист2'!$A$2:$A$505,0))
</f>
        <v>389</v>
      </c>
      <c r="J362" s="18">
        <f t="shared" si="1"/>
        <v>22</v>
      </c>
      <c r="K362" s="18">
        <f t="shared" si="2"/>
        <v>119116.5</v>
      </c>
      <c r="L362" s="23">
        <f t="shared" si="3"/>
        <v>0.004605401734</v>
      </c>
      <c r="M362" s="18">
        <f t="shared" si="4"/>
        <v>0.01960310308</v>
      </c>
      <c r="N362" s="18">
        <f t="shared" si="5"/>
        <v>0.009975410309</v>
      </c>
      <c r="O362" s="22">
        <f t="shared" si="6"/>
        <v>56502.28015</v>
      </c>
    </row>
    <row r="363" ht="14.25" customHeight="1">
      <c r="A363" s="44">
        <v>43952.0</v>
      </c>
      <c r="B363" s="45" t="s">
        <v>38</v>
      </c>
      <c r="C363" s="45">
        <v>13644.0</v>
      </c>
      <c r="D363" s="46">
        <v>1134444.0</v>
      </c>
      <c r="E363" s="45">
        <v>971710.8709999999</v>
      </c>
      <c r="F363" s="47">
        <v>291527.8831384615</v>
      </c>
      <c r="G363" s="18">
        <f t="array" ref="G363">INDEX('Лист2'!$C$2:$C$505,MATCH(B363&amp;A363,'Лист2'!$B$2:$B$505&amp;'Лист2'!$A$2:$A$505,0))
</f>
        <v>15</v>
      </c>
      <c r="H363" s="18">
        <f t="array" ref="H363">INDEX('Лист2'!$D$2:$D$505,MATCH(B363&amp;A363,'Лист2'!$B$2:$B$505&amp;'Лист2'!$A$2:$A$505,0))
</f>
        <v>721</v>
      </c>
      <c r="I363" s="18">
        <f t="array" ref="I363">INDEX('Лист2'!$E$2:$E$505,MATCH(B363&amp;A363,'Лист2'!$B$2:$B$505&amp;'Лист2'!$A$2:$A$505,0))
</f>
        <v>625</v>
      </c>
      <c r="J363" s="18">
        <f t="shared" si="1"/>
        <v>18</v>
      </c>
      <c r="K363" s="18">
        <f t="shared" si="2"/>
        <v>75629.6</v>
      </c>
      <c r="L363" s="23">
        <f t="shared" si="3"/>
        <v>0.006866639197</v>
      </c>
      <c r="M363" s="18">
        <f t="shared" si="4"/>
        <v>0.004770502134</v>
      </c>
      <c r="N363" s="18">
        <f t="shared" si="5"/>
        <v>-0.003138684427</v>
      </c>
      <c r="O363" s="22">
        <f t="shared" si="6"/>
        <v>-128794.7541</v>
      </c>
    </row>
    <row r="364" ht="14.25" customHeight="1">
      <c r="A364" s="40">
        <v>43963.0</v>
      </c>
      <c r="B364" s="41" t="s">
        <v>38</v>
      </c>
      <c r="C364" s="41">
        <v>13443.0</v>
      </c>
      <c r="D364" s="42">
        <v>1092277.5</v>
      </c>
      <c r="E364" s="41">
        <v>921493.483</v>
      </c>
      <c r="F364" s="43">
        <v>218151.6</v>
      </c>
      <c r="G364" s="18">
        <f t="array" ref="G364">INDEX('Лист2'!$C$2:$C$505,MATCH(B364&amp;A364,'Лист2'!$B$2:$B$505&amp;'Лист2'!$A$2:$A$505,0))
</f>
        <v>15</v>
      </c>
      <c r="H364" s="18">
        <f t="array" ref="H364">INDEX('Лист2'!$D$2:$D$505,MATCH(B364&amp;A364,'Лист2'!$B$2:$B$505&amp;'Лист2'!$A$2:$A$505,0))
</f>
        <v>750</v>
      </c>
      <c r="I364" s="18">
        <f t="array" ref="I364">INDEX('Лист2'!$E$2:$E$505,MATCH(B364&amp;A364,'Лист2'!$B$2:$B$505&amp;'Лист2'!$A$2:$A$505,0))
</f>
        <v>659</v>
      </c>
      <c r="J364" s="18">
        <f t="shared" si="1"/>
        <v>20</v>
      </c>
      <c r="K364" s="18">
        <f t="shared" si="2"/>
        <v>72818.5</v>
      </c>
      <c r="L364" s="23">
        <f t="shared" si="3"/>
        <v>0.008278503905</v>
      </c>
      <c r="M364" s="18">
        <f t="shared" si="4"/>
        <v>0.005006512948</v>
      </c>
      <c r="N364" s="18">
        <f t="shared" si="5"/>
        <v>-0.001154331914</v>
      </c>
      <c r="O364" s="22">
        <f t="shared" si="6"/>
        <v>-47367.583</v>
      </c>
    </row>
    <row r="365" ht="14.25" customHeight="1">
      <c r="A365" s="44">
        <v>43972.0</v>
      </c>
      <c r="B365" s="45" t="s">
        <v>38</v>
      </c>
      <c r="C365" s="45">
        <v>14182.5</v>
      </c>
      <c r="D365" s="46">
        <v>1172574.0</v>
      </c>
      <c r="E365" s="45">
        <v>968784.8649999999</v>
      </c>
      <c r="F365" s="47">
        <v>94547.0</v>
      </c>
      <c r="G365" s="18">
        <f t="array" ref="G365">INDEX('Лист2'!$C$2:$C$505,MATCH(B365&amp;A365,'Лист2'!$B$2:$B$505&amp;'Лист2'!$A$2:$A$505,0))
</f>
        <v>18</v>
      </c>
      <c r="H365" s="18">
        <f t="array" ref="H365">INDEX('Лист2'!$D$2:$D$505,MATCH(B365&amp;A365,'Лист2'!$B$2:$B$505&amp;'Лист2'!$A$2:$A$505,0))
</f>
        <v>888</v>
      </c>
      <c r="I365" s="18">
        <f t="array" ref="I365">INDEX('Лист2'!$E$2:$E$505,MATCH(B365&amp;A365,'Лист2'!$B$2:$B$505&amp;'Лист2'!$A$2:$A$505,0))
</f>
        <v>786</v>
      </c>
      <c r="J365" s="18">
        <f t="shared" si="1"/>
        <v>21</v>
      </c>
      <c r="K365" s="18">
        <f t="shared" si="2"/>
        <v>65143</v>
      </c>
      <c r="L365" s="23">
        <f t="shared" si="3"/>
        <v>0.008966133717</v>
      </c>
      <c r="M365" s="18">
        <f t="shared" si="4"/>
        <v>0.005974054019</v>
      </c>
      <c r="N365" s="18">
        <f t="shared" si="5"/>
        <v>0.002662193737</v>
      </c>
      <c r="O365" s="22">
        <f t="shared" si="6"/>
        <v>109242.135</v>
      </c>
    </row>
    <row r="366" ht="14.25" customHeight="1">
      <c r="A366" s="40">
        <v>43971.0</v>
      </c>
      <c r="B366" s="41" t="s">
        <v>38</v>
      </c>
      <c r="C366" s="41">
        <v>14928.0</v>
      </c>
      <c r="D366" s="42">
        <v>1217749.5</v>
      </c>
      <c r="E366" s="41">
        <v>1025585.5199999999</v>
      </c>
      <c r="F366" s="43">
        <v>84618.75436923077</v>
      </c>
      <c r="G366" s="18">
        <f t="array" ref="G366">INDEX('Лист2'!$C$2:$C$505,MATCH(B366&amp;A366,'Лист2'!$B$2:$B$505&amp;'Лист2'!$A$2:$A$505,0))
</f>
        <v>17</v>
      </c>
      <c r="H366" s="18">
        <f t="array" ref="H366">INDEX('Лист2'!$D$2:$D$505,MATCH(B366&amp;A366,'Лист2'!$B$2:$B$505&amp;'Лист2'!$A$2:$A$505,0))
</f>
        <v>890</v>
      </c>
      <c r="I366" s="18">
        <f t="array" ref="I366">INDEX('Лист2'!$E$2:$E$505,MATCH(B366&amp;A366,'Лист2'!$B$2:$B$505&amp;'Лист2'!$A$2:$A$505,0))
</f>
        <v>794</v>
      </c>
      <c r="J366" s="18">
        <f t="shared" si="1"/>
        <v>21</v>
      </c>
      <c r="K366" s="18">
        <f t="shared" si="2"/>
        <v>71632.32353</v>
      </c>
      <c r="L366" s="23">
        <f t="shared" si="3"/>
        <v>0.008966133717</v>
      </c>
      <c r="M366" s="18">
        <f t="shared" si="4"/>
        <v>0.005633263996</v>
      </c>
      <c r="N366" s="18">
        <f t="shared" si="5"/>
        <v>0.002620840632</v>
      </c>
      <c r="O366" s="22">
        <f t="shared" si="6"/>
        <v>107545.2256</v>
      </c>
    </row>
    <row r="367" ht="14.25" customHeight="1">
      <c r="A367" s="44">
        <v>43956.0</v>
      </c>
      <c r="B367" s="45" t="s">
        <v>38</v>
      </c>
      <c r="C367" s="45">
        <v>13941.0</v>
      </c>
      <c r="D367" s="46">
        <v>1145575.5</v>
      </c>
      <c r="E367" s="45">
        <v>974448.126</v>
      </c>
      <c r="F367" s="47">
        <v>152152.96544615386</v>
      </c>
      <c r="G367" s="18">
        <f t="array" ref="G367">INDEX('Лист2'!$C$2:$C$505,MATCH(B367&amp;A367,'Лист2'!$B$2:$B$505&amp;'Лист2'!$A$2:$A$505,0))
</f>
        <v>15</v>
      </c>
      <c r="H367" s="18">
        <f t="array" ref="H367">INDEX('Лист2'!$D$2:$D$505,MATCH(B367&amp;A367,'Лист2'!$B$2:$B$505&amp;'Лист2'!$A$2:$A$505,0))
</f>
        <v>750</v>
      </c>
      <c r="I367" s="18">
        <f t="array" ref="I367">INDEX('Лист2'!$E$2:$E$505,MATCH(B367&amp;A367,'Лист2'!$B$2:$B$505&amp;'Лист2'!$A$2:$A$505,0))
</f>
        <v>658</v>
      </c>
      <c r="J367" s="18">
        <f t="shared" si="1"/>
        <v>19</v>
      </c>
      <c r="K367" s="18">
        <f t="shared" si="2"/>
        <v>76371.7</v>
      </c>
      <c r="L367" s="23">
        <f t="shared" si="3"/>
        <v>0.00737215052</v>
      </c>
      <c r="M367" s="18">
        <f t="shared" si="4"/>
        <v>0.005016578418</v>
      </c>
      <c r="N367" s="18">
        <f t="shared" si="5"/>
        <v>0.0004623998938</v>
      </c>
      <c r="O367" s="22">
        <f t="shared" si="6"/>
        <v>18974.40855</v>
      </c>
    </row>
    <row r="368" ht="14.25" customHeight="1">
      <c r="A368" s="40">
        <v>43964.0</v>
      </c>
      <c r="B368" s="41" t="s">
        <v>38</v>
      </c>
      <c r="C368" s="41">
        <v>14643.0</v>
      </c>
      <c r="D368" s="42">
        <v>1172691.0</v>
      </c>
      <c r="E368" s="41">
        <v>971555.083</v>
      </c>
      <c r="F368" s="43">
        <v>124018.33614615384</v>
      </c>
      <c r="G368" s="18">
        <f t="array" ref="G368">INDEX('Лист2'!$C$2:$C$505,MATCH(B368&amp;A368,'Лист2'!$B$2:$B$505&amp;'Лист2'!$A$2:$A$505,0))
</f>
        <v>15</v>
      </c>
      <c r="H368" s="18">
        <f t="array" ref="H368">INDEX('Лист2'!$D$2:$D$505,MATCH(B368&amp;A368,'Лист2'!$B$2:$B$505&amp;'Лист2'!$A$2:$A$505,0))
</f>
        <v>854</v>
      </c>
      <c r="I368" s="18">
        <f t="array" ref="I368">INDEX('Лист2'!$E$2:$E$505,MATCH(B368&amp;A368,'Лист2'!$B$2:$B$505&amp;'Лист2'!$A$2:$A$505,0))
</f>
        <v>756</v>
      </c>
      <c r="J368" s="18">
        <f t="shared" si="1"/>
        <v>20</v>
      </c>
      <c r="K368" s="18">
        <f t="shared" si="2"/>
        <v>78179.4</v>
      </c>
      <c r="L368" s="23">
        <f t="shared" si="3"/>
        <v>0.008278503905</v>
      </c>
      <c r="M368" s="18">
        <f t="shared" si="4"/>
        <v>0.005896275252</v>
      </c>
      <c r="N368" s="18">
        <f t="shared" si="5"/>
        <v>0.001879329261</v>
      </c>
      <c r="O368" s="22">
        <f t="shared" si="6"/>
        <v>77117.58085</v>
      </c>
    </row>
    <row r="369" ht="14.25" customHeight="1">
      <c r="A369" s="44">
        <v>43954.0</v>
      </c>
      <c r="B369" s="45" t="s">
        <v>38</v>
      </c>
      <c r="C369" s="45">
        <v>10032.0</v>
      </c>
      <c r="D369" s="46">
        <v>816150.0</v>
      </c>
      <c r="E369" s="45">
        <v>698626.0329999999</v>
      </c>
      <c r="F369" s="47">
        <v>97812.8923076923</v>
      </c>
      <c r="G369" s="18">
        <f t="array" ref="G369">INDEX('Лист2'!$C$2:$C$505,MATCH(B369&amp;A369,'Лист2'!$B$2:$B$505&amp;'Лист2'!$A$2:$A$505,0))
</f>
        <v>15</v>
      </c>
      <c r="H369" s="18">
        <f t="array" ref="H369">INDEX('Лист2'!$D$2:$D$505,MATCH(B369&amp;A369,'Лист2'!$B$2:$B$505&amp;'Лист2'!$A$2:$A$505,0))
</f>
        <v>585</v>
      </c>
      <c r="I369" s="18">
        <f t="array" ref="I369">INDEX('Лист2'!$E$2:$E$505,MATCH(B369&amp;A369,'Лист2'!$B$2:$B$505&amp;'Лист2'!$A$2:$A$505,0))
</f>
        <v>502</v>
      </c>
      <c r="J369" s="18">
        <f t="shared" si="1"/>
        <v>18</v>
      </c>
      <c r="K369" s="18">
        <f t="shared" si="2"/>
        <v>54410</v>
      </c>
      <c r="L369" s="23">
        <f t="shared" si="3"/>
        <v>0.006866639197</v>
      </c>
      <c r="M369" s="18">
        <f t="shared" si="4"/>
        <v>0.003445200979</v>
      </c>
      <c r="N369" s="18">
        <f t="shared" si="5"/>
        <v>0.0004803521975</v>
      </c>
      <c r="O369" s="22">
        <f t="shared" si="6"/>
        <v>19711.07469</v>
      </c>
    </row>
    <row r="370" ht="14.25" customHeight="1">
      <c r="A370" s="40">
        <v>43957.0</v>
      </c>
      <c r="B370" s="41" t="s">
        <v>38</v>
      </c>
      <c r="C370" s="41">
        <v>12468.0</v>
      </c>
      <c r="D370" s="42">
        <v>1016566.5</v>
      </c>
      <c r="E370" s="41">
        <v>858367.6039999999</v>
      </c>
      <c r="F370" s="43">
        <v>88833.63816923076</v>
      </c>
      <c r="G370" s="18">
        <f t="array" ref="G370">INDEX('Лист2'!$C$2:$C$505,MATCH(B370&amp;A370,'Лист2'!$B$2:$B$505&amp;'Лист2'!$A$2:$A$505,0))
</f>
        <v>15</v>
      </c>
      <c r="H370" s="18">
        <f t="array" ref="H370">INDEX('Лист2'!$D$2:$D$505,MATCH(B370&amp;A370,'Лист2'!$B$2:$B$505&amp;'Лист2'!$A$2:$A$505,0))
</f>
        <v>701</v>
      </c>
      <c r="I370" s="18">
        <f t="array" ref="I370">INDEX('Лист2'!$E$2:$E$505,MATCH(B370&amp;A370,'Лист2'!$B$2:$B$505&amp;'Лист2'!$A$2:$A$505,0))
</f>
        <v>611</v>
      </c>
      <c r="J370" s="18">
        <f t="shared" si="1"/>
        <v>19</v>
      </c>
      <c r="K370" s="18">
        <f t="shared" si="2"/>
        <v>67771.1</v>
      </c>
      <c r="L370" s="23">
        <f t="shared" si="3"/>
        <v>0.00737215052</v>
      </c>
      <c r="M370" s="18">
        <f t="shared" si="4"/>
        <v>0.004637581638</v>
      </c>
      <c r="N370" s="18">
        <f t="shared" si="5"/>
        <v>0.001690407781</v>
      </c>
      <c r="O370" s="22">
        <f t="shared" si="6"/>
        <v>69365.25783</v>
      </c>
    </row>
    <row r="371" ht="14.25" customHeight="1">
      <c r="A371" s="44">
        <v>43974.0</v>
      </c>
      <c r="B371" s="45" t="s">
        <v>38</v>
      </c>
      <c r="C371" s="45">
        <v>17943.0</v>
      </c>
      <c r="D371" s="46">
        <v>1457391.0</v>
      </c>
      <c r="E371" s="45">
        <v>1194154.7659999998</v>
      </c>
      <c r="F371" s="47">
        <v>124621.03076923077</v>
      </c>
      <c r="G371" s="18">
        <f t="array" ref="G371">INDEX('Лист2'!$C$2:$C$505,MATCH(B371&amp;A371,'Лист2'!$B$2:$B$505&amp;'Лист2'!$A$2:$A$505,0))
</f>
        <v>18</v>
      </c>
      <c r="H371" s="18">
        <f t="array" ref="H371">INDEX('Лист2'!$D$2:$D$505,MATCH(B371&amp;A371,'Лист2'!$B$2:$B$505&amp;'Лист2'!$A$2:$A$505,0))
</f>
        <v>1031</v>
      </c>
      <c r="I371" s="18">
        <f t="array" ref="I371">INDEX('Лист2'!$E$2:$E$505,MATCH(B371&amp;A371,'Лист2'!$B$2:$B$505&amp;'Лист2'!$A$2:$A$505,0))
</f>
        <v>918</v>
      </c>
      <c r="J371" s="18">
        <f t="shared" si="1"/>
        <v>21</v>
      </c>
      <c r="K371" s="18">
        <f t="shared" si="2"/>
        <v>80966.16667</v>
      </c>
      <c r="L371" s="23">
        <f t="shared" si="3"/>
        <v>0.008966133717</v>
      </c>
      <c r="M371" s="18">
        <f t="shared" si="4"/>
        <v>0.007716738587</v>
      </c>
      <c r="N371" s="18">
        <f t="shared" si="5"/>
        <v>0.003378005437</v>
      </c>
      <c r="O371" s="22">
        <f t="shared" si="6"/>
        <v>138615.2032</v>
      </c>
    </row>
    <row r="372" ht="14.25" customHeight="1">
      <c r="A372" s="40">
        <v>43976.0</v>
      </c>
      <c r="B372" s="41" t="s">
        <v>38</v>
      </c>
      <c r="C372" s="41">
        <v>15807.0</v>
      </c>
      <c r="D372" s="42">
        <v>1326705.0</v>
      </c>
      <c r="E372" s="41">
        <v>1070563.6439999999</v>
      </c>
      <c r="F372" s="43">
        <v>123343.24153846155</v>
      </c>
      <c r="G372" s="18">
        <f t="array" ref="G372">INDEX('Лист2'!$C$2:$C$505,MATCH(B372&amp;A372,'Лист2'!$B$2:$B$505&amp;'Лист2'!$A$2:$A$505,0))
</f>
        <v>18</v>
      </c>
      <c r="H372" s="18">
        <f t="array" ref="H372">INDEX('Лист2'!$D$2:$D$505,MATCH(B372&amp;A372,'Лист2'!$B$2:$B$505&amp;'Лист2'!$A$2:$A$505,0))
</f>
        <v>989</v>
      </c>
      <c r="I372" s="18">
        <f t="array" ref="I372">INDEX('Лист2'!$E$2:$E$505,MATCH(B372&amp;A372,'Лист2'!$B$2:$B$505&amp;'Лист2'!$A$2:$A$505,0))
</f>
        <v>887</v>
      </c>
      <c r="J372" s="18">
        <f t="shared" si="1"/>
        <v>22</v>
      </c>
      <c r="K372" s="18">
        <f t="shared" si="2"/>
        <v>73705.83333</v>
      </c>
      <c r="L372" s="23">
        <f t="shared" si="3"/>
        <v>0.009387193731</v>
      </c>
      <c r="M372" s="18">
        <f t="shared" si="4"/>
        <v>0.00750875309</v>
      </c>
      <c r="N372" s="18">
        <f t="shared" si="5"/>
        <v>0.003236244959</v>
      </c>
      <c r="O372" s="22">
        <f t="shared" si="6"/>
        <v>132798.1145</v>
      </c>
    </row>
    <row r="373" ht="14.25" customHeight="1">
      <c r="A373" s="44">
        <v>43951.0</v>
      </c>
      <c r="B373" s="45" t="s">
        <v>38</v>
      </c>
      <c r="C373" s="45">
        <v>11976.0</v>
      </c>
      <c r="D373" s="46">
        <v>1004511.0</v>
      </c>
      <c r="E373" s="45">
        <v>861334.614</v>
      </c>
      <c r="F373" s="47">
        <v>20847.353846153845</v>
      </c>
      <c r="G373" s="18">
        <f t="array" ref="G373">INDEX('Лист2'!$C$2:$C$505,MATCH(B373&amp;A373,'Лист2'!$B$2:$B$505&amp;'Лист2'!$A$2:$A$505,0))
</f>
        <v>15</v>
      </c>
      <c r="H373" s="18">
        <f t="array" ref="H373">INDEX('Лист2'!$D$2:$D$505,MATCH(B373&amp;A373,'Лист2'!$B$2:$B$505&amp;'Лист2'!$A$2:$A$505,0))
</f>
        <v>644</v>
      </c>
      <c r="I373" s="18">
        <f t="array" ref="I373">INDEX('Лист2'!$E$2:$E$505,MATCH(B373&amp;A373,'Лист2'!$B$2:$B$505&amp;'Лист2'!$A$2:$A$505,0))
</f>
        <v>550</v>
      </c>
      <c r="J373" s="18">
        <f t="shared" si="1"/>
        <v>18</v>
      </c>
      <c r="K373" s="18">
        <f t="shared" si="2"/>
        <v>66967.4</v>
      </c>
      <c r="L373" s="23">
        <f t="shared" si="3"/>
        <v>0.006866639197</v>
      </c>
      <c r="M373" s="18">
        <f t="shared" si="4"/>
        <v>0.004197198561</v>
      </c>
      <c r="N373" s="18">
        <f t="shared" si="5"/>
        <v>0.002981116977</v>
      </c>
      <c r="O373" s="22">
        <f t="shared" si="6"/>
        <v>122329.0322</v>
      </c>
    </row>
    <row r="374" ht="14.25" customHeight="1">
      <c r="A374" s="40">
        <v>43961.0</v>
      </c>
      <c r="B374" s="41" t="s">
        <v>38</v>
      </c>
      <c r="C374" s="41">
        <v>14566.5</v>
      </c>
      <c r="D374" s="42">
        <v>1216557.0</v>
      </c>
      <c r="E374" s="41">
        <v>1013050.3829999999</v>
      </c>
      <c r="F374" s="43">
        <v>102510.4018923077</v>
      </c>
      <c r="G374" s="18">
        <f t="array" ref="G374">INDEX('Лист2'!$C$2:$C$505,MATCH(B374&amp;A374,'Лист2'!$B$2:$B$505&amp;'Лист2'!$A$2:$A$505,0))
</f>
        <v>15</v>
      </c>
      <c r="H374" s="18">
        <f t="array" ref="H374">INDEX('Лист2'!$D$2:$D$505,MATCH(B374&amp;A374,'Лист2'!$B$2:$B$505&amp;'Лист2'!$A$2:$A$505,0))
</f>
        <v>792</v>
      </c>
      <c r="I374" s="18">
        <f t="array" ref="I374">INDEX('Лист2'!$E$2:$E$505,MATCH(B374&amp;A374,'Лист2'!$B$2:$B$505&amp;'Лист2'!$A$2:$A$505,0))
</f>
        <v>695</v>
      </c>
      <c r="J374" s="18">
        <f t="shared" si="1"/>
        <v>19</v>
      </c>
      <c r="K374" s="18">
        <f t="shared" si="2"/>
        <v>81103.8</v>
      </c>
      <c r="L374" s="23">
        <f t="shared" si="3"/>
        <v>0.00737215052</v>
      </c>
      <c r="M374" s="18">
        <f t="shared" si="4"/>
        <v>0.005965772038</v>
      </c>
      <c r="N374" s="18">
        <f t="shared" si="5"/>
        <v>0.002461243469</v>
      </c>
      <c r="O374" s="22">
        <f t="shared" si="6"/>
        <v>100996.2151</v>
      </c>
    </row>
    <row r="375" ht="14.25" customHeight="1">
      <c r="A375" s="44">
        <v>43959.0</v>
      </c>
      <c r="B375" s="45" t="s">
        <v>38</v>
      </c>
      <c r="C375" s="45">
        <v>12976.5</v>
      </c>
      <c r="D375" s="46">
        <v>1046848.5</v>
      </c>
      <c r="E375" s="45">
        <v>892743.7459999999</v>
      </c>
      <c r="F375" s="47">
        <v>396844.24095384614</v>
      </c>
      <c r="G375" s="18">
        <f t="array" ref="G375">INDEX('Лист2'!$C$2:$C$505,MATCH(B375&amp;A375,'Лист2'!$B$2:$B$505&amp;'Лист2'!$A$2:$A$505,0))
</f>
        <v>15</v>
      </c>
      <c r="H375" s="18">
        <f t="array" ref="H375">INDEX('Лист2'!$D$2:$D$505,MATCH(B375&amp;A375,'Лист2'!$B$2:$B$505&amp;'Лист2'!$A$2:$A$505,0))
</f>
        <v>703</v>
      </c>
      <c r="I375" s="18">
        <f t="array" ref="I375">INDEX('Лист2'!$E$2:$E$505,MATCH(B375&amp;A375,'Лист2'!$B$2:$B$505&amp;'Лист2'!$A$2:$A$505,0))
</f>
        <v>609</v>
      </c>
      <c r="J375" s="18">
        <f t="shared" si="1"/>
        <v>19</v>
      </c>
      <c r="K375" s="18">
        <f t="shared" si="2"/>
        <v>69789.9</v>
      </c>
      <c r="L375" s="23">
        <f t="shared" si="3"/>
        <v>0.00737215052</v>
      </c>
      <c r="M375" s="18">
        <f t="shared" si="4"/>
        <v>0.004517562357</v>
      </c>
      <c r="N375" s="18">
        <f t="shared" si="5"/>
        <v>-0.005915478876</v>
      </c>
      <c r="O375" s="22">
        <f t="shared" si="6"/>
        <v>-242739.487</v>
      </c>
    </row>
    <row r="376" ht="14.25" customHeight="1">
      <c r="A376" s="40">
        <v>43958.0</v>
      </c>
      <c r="B376" s="41" t="s">
        <v>38</v>
      </c>
      <c r="C376" s="41">
        <v>11719.5</v>
      </c>
      <c r="D376" s="42">
        <v>965880.0</v>
      </c>
      <c r="E376" s="41">
        <v>809986.386</v>
      </c>
      <c r="F376" s="43">
        <v>106745.03623846154</v>
      </c>
      <c r="G376" s="18">
        <f t="array" ref="G376">INDEX('Лист2'!$C$2:$C$505,MATCH(B376&amp;A376,'Лист2'!$B$2:$B$505&amp;'Лист2'!$A$2:$A$505,0))
</f>
        <v>15</v>
      </c>
      <c r="H376" s="18">
        <f t="array" ref="H376">INDEX('Лист2'!$D$2:$D$505,MATCH(B376&amp;A376,'Лист2'!$B$2:$B$505&amp;'Лист2'!$A$2:$A$505,0))
</f>
        <v>676</v>
      </c>
      <c r="I376" s="18">
        <f t="array" ref="I376">INDEX('Лист2'!$E$2:$E$505,MATCH(B376&amp;A376,'Лист2'!$B$2:$B$505&amp;'Лист2'!$A$2:$A$505,0))
</f>
        <v>591</v>
      </c>
      <c r="J376" s="18">
        <f t="shared" si="1"/>
        <v>19</v>
      </c>
      <c r="K376" s="18">
        <f t="shared" si="2"/>
        <v>64392</v>
      </c>
      <c r="L376" s="23">
        <f t="shared" si="3"/>
        <v>0.00737215052</v>
      </c>
      <c r="M376" s="18">
        <f t="shared" si="4"/>
        <v>0.004570002573</v>
      </c>
      <c r="N376" s="18">
        <f t="shared" si="5"/>
        <v>0.001197734152</v>
      </c>
      <c r="O376" s="22">
        <f t="shared" si="6"/>
        <v>49148.57776</v>
      </c>
    </row>
    <row r="377" ht="14.25" customHeight="1">
      <c r="A377" s="44">
        <v>43975.0</v>
      </c>
      <c r="B377" s="45" t="s">
        <v>38</v>
      </c>
      <c r="C377" s="45">
        <v>17197.5</v>
      </c>
      <c r="D377" s="46">
        <v>1386262.5</v>
      </c>
      <c r="E377" s="45">
        <v>1130117.381</v>
      </c>
      <c r="F377" s="47">
        <v>121581.84923076924</v>
      </c>
      <c r="G377" s="18">
        <f t="array" ref="G377">INDEX('Лист2'!$C$2:$C$505,MATCH(B377&amp;A377,'Лист2'!$B$2:$B$505&amp;'Лист2'!$A$2:$A$505,0))
</f>
        <v>18</v>
      </c>
      <c r="H377" s="18">
        <f t="array" ref="H377">INDEX('Лист2'!$D$2:$D$505,MATCH(B377&amp;A377,'Лист2'!$B$2:$B$505&amp;'Лист2'!$A$2:$A$505,0))
</f>
        <v>1006</v>
      </c>
      <c r="I377" s="18">
        <f t="array" ref="I377">INDEX('Лист2'!$E$2:$E$505,MATCH(B377&amp;A377,'Лист2'!$B$2:$B$505&amp;'Лист2'!$A$2:$A$505,0))
</f>
        <v>904</v>
      </c>
      <c r="J377" s="18">
        <f t="shared" si="1"/>
        <v>21</v>
      </c>
      <c r="K377" s="18">
        <f t="shared" si="2"/>
        <v>77014.58333</v>
      </c>
      <c r="L377" s="23">
        <f t="shared" si="3"/>
        <v>0.008966133717</v>
      </c>
      <c r="M377" s="18">
        <f t="shared" si="4"/>
        <v>0.007508863402</v>
      </c>
      <c r="N377" s="18">
        <f t="shared" si="5"/>
        <v>0.003279261194</v>
      </c>
      <c r="O377" s="22">
        <f t="shared" si="6"/>
        <v>134563.2698</v>
      </c>
    </row>
    <row r="378" ht="14.25" customHeight="1">
      <c r="A378" s="40">
        <v>43977.0</v>
      </c>
      <c r="B378" s="41" t="s">
        <v>38</v>
      </c>
      <c r="C378" s="41">
        <v>14419.5</v>
      </c>
      <c r="D378" s="42">
        <v>1210456.5</v>
      </c>
      <c r="E378" s="41">
        <v>970917.124</v>
      </c>
      <c r="F378" s="43">
        <v>88147.13846153846</v>
      </c>
      <c r="G378" s="18">
        <f t="array" ref="G378">INDEX('Лист2'!$C$2:$C$505,MATCH(B378&amp;A378,'Лист2'!$B$2:$B$505&amp;'Лист2'!$A$2:$A$505,0))
</f>
        <v>18</v>
      </c>
      <c r="H378" s="18">
        <f t="array" ref="H378">INDEX('Лист2'!$D$2:$D$505,MATCH(B378&amp;A378,'Лист2'!$B$2:$B$505&amp;'Лист2'!$A$2:$A$505,0))
</f>
        <v>914</v>
      </c>
      <c r="I378" s="18">
        <f t="array" ref="I378">INDEX('Лист2'!$E$2:$E$505,MATCH(B378&amp;A378,'Лист2'!$B$2:$B$505&amp;'Лист2'!$A$2:$A$505,0))
</f>
        <v>804</v>
      </c>
      <c r="J378" s="18">
        <f t="shared" si="1"/>
        <v>22</v>
      </c>
      <c r="K378" s="18">
        <f t="shared" si="2"/>
        <v>67247.58333</v>
      </c>
      <c r="L378" s="23">
        <f t="shared" si="3"/>
        <v>0.009387193731</v>
      </c>
      <c r="M378" s="18">
        <f t="shared" si="4"/>
        <v>0.00702206804</v>
      </c>
      <c r="N378" s="18">
        <f t="shared" si="5"/>
        <v>0.003689377424</v>
      </c>
      <c r="O378" s="22">
        <f t="shared" si="6"/>
        <v>151392.2375</v>
      </c>
    </row>
    <row r="379" ht="14.25" customHeight="1">
      <c r="A379" s="44">
        <v>43983.0</v>
      </c>
      <c r="B379" s="45" t="s">
        <v>24</v>
      </c>
      <c r="C379" s="45">
        <v>7816.5</v>
      </c>
      <c r="D379" s="46">
        <v>636345.0</v>
      </c>
      <c r="E379" s="45">
        <v>550528.6630000001</v>
      </c>
      <c r="F379" s="47">
        <v>190344.3008</v>
      </c>
      <c r="G379" s="18">
        <f t="array" ref="G379">INDEX('Лист2'!$C$2:$C$505,MATCH(B379&amp;A379,'Лист2'!$B$2:$B$505&amp;'Лист2'!$A$2:$A$505,0))
</f>
        <v>15</v>
      </c>
      <c r="H379" s="18">
        <f t="array" ref="H379">INDEX('Лист2'!$D$2:$D$505,MATCH(B379&amp;A379,'Лист2'!$B$2:$B$505&amp;'Лист2'!$A$2:$A$505,0))
</f>
        <v>453</v>
      </c>
      <c r="I379" s="18">
        <f t="array" ref="I379">INDEX('Лист2'!$E$2:$E$505,MATCH(B379&amp;A379,'Лист2'!$B$2:$B$505&amp;'Лист2'!$A$2:$A$505,0))
</f>
        <v>370</v>
      </c>
      <c r="J379" s="18">
        <f t="shared" si="1"/>
        <v>23</v>
      </c>
      <c r="K379" s="18">
        <f t="shared" si="2"/>
        <v>42423</v>
      </c>
      <c r="L379" s="23">
        <f t="shared" si="3"/>
        <v>0.004677893716</v>
      </c>
      <c r="M379" s="18">
        <f t="shared" si="4"/>
        <v>0.02798973559</v>
      </c>
      <c r="N379" s="18">
        <f t="shared" si="5"/>
        <v>-0.03127146853</v>
      </c>
      <c r="O379" s="22">
        <f t="shared" si="6"/>
        <v>-104527.9638</v>
      </c>
    </row>
    <row r="380" ht="14.25" customHeight="1">
      <c r="A380" s="40">
        <v>43982.0</v>
      </c>
      <c r="B380" s="41" t="s">
        <v>40</v>
      </c>
      <c r="C380" s="41">
        <v>6409.5</v>
      </c>
      <c r="D380" s="42">
        <v>493893.0</v>
      </c>
      <c r="E380" s="41">
        <v>459762.61999999994</v>
      </c>
      <c r="F380" s="43">
        <v>28040.97692307692</v>
      </c>
      <c r="G380" s="18">
        <f t="array" ref="G380">INDEX('Лист2'!$C$2:$C$505,MATCH(B380&amp;A380,'Лист2'!$B$2:$B$505&amp;'Лист2'!$A$2:$A$505,0))
</f>
        <v>9</v>
      </c>
      <c r="H380" s="18">
        <f t="array" ref="H380">INDEX('Лист2'!$D$2:$D$505,MATCH(B380&amp;A380,'Лист2'!$B$2:$B$505&amp;'Лист2'!$A$2:$A$505,0))
</f>
        <v>345</v>
      </c>
      <c r="I380" s="18">
        <f t="array" ref="I380">INDEX('Лист2'!$E$2:$E$505,MATCH(B380&amp;A380,'Лист2'!$B$2:$B$505&amp;'Лист2'!$A$2:$A$505,0))
</f>
        <v>255</v>
      </c>
      <c r="J380" s="18">
        <f t="shared" si="1"/>
        <v>22</v>
      </c>
      <c r="K380" s="18">
        <f t="shared" si="2"/>
        <v>54877</v>
      </c>
      <c r="L380" s="23">
        <f t="shared" si="3"/>
        <v>0.0004678552157</v>
      </c>
      <c r="M380" s="18">
        <f t="shared" si="4"/>
        <v>0.04176933608</v>
      </c>
      <c r="N380" s="18">
        <f t="shared" si="5"/>
        <v>0.006897000447</v>
      </c>
      <c r="O380" s="22">
        <f t="shared" si="6"/>
        <v>6089.403077</v>
      </c>
    </row>
    <row r="381" ht="14.25" customHeight="1">
      <c r="A381" s="44">
        <v>43981.0</v>
      </c>
      <c r="B381" s="45" t="s">
        <v>39</v>
      </c>
      <c r="C381" s="45">
        <v>11220.0</v>
      </c>
      <c r="D381" s="46">
        <v>928675.5</v>
      </c>
      <c r="E381" s="45">
        <v>802403.808</v>
      </c>
      <c r="F381" s="47">
        <v>136423.60523076923</v>
      </c>
      <c r="G381" s="18">
        <f t="array" ref="G381">INDEX('Лист2'!$C$2:$C$505,MATCH(B381&amp;A381,'Лист2'!$B$2:$B$505&amp;'Лист2'!$A$2:$A$505,0))
</f>
        <v>7</v>
      </c>
      <c r="H381" s="18">
        <f t="array" ref="H381">INDEX('Лист2'!$D$2:$D$505,MATCH(B381&amp;A381,'Лист2'!$B$2:$B$505&amp;'Лист2'!$A$2:$A$505,0))
</f>
        <v>532</v>
      </c>
      <c r="I381" s="18">
        <f t="array" ref="I381">INDEX('Лист2'!$E$2:$E$505,MATCH(B381&amp;A381,'Лист2'!$B$2:$B$505&amp;'Лист2'!$A$2:$A$505,0))
</f>
        <v>449</v>
      </c>
      <c r="J381" s="18">
        <f t="shared" si="1"/>
        <v>22</v>
      </c>
      <c r="K381" s="18">
        <f t="shared" si="2"/>
        <v>132667.9286</v>
      </c>
      <c r="L381" s="23">
        <f t="shared" si="3"/>
        <v>0.004605401734</v>
      </c>
      <c r="M381" s="18">
        <f t="shared" si="4"/>
        <v>0.0258041379</v>
      </c>
      <c r="N381" s="18">
        <f t="shared" si="5"/>
        <v>-0.001792308198</v>
      </c>
      <c r="O381" s="22">
        <f t="shared" si="6"/>
        <v>-10151.91323</v>
      </c>
    </row>
    <row r="382" ht="14.25" customHeight="1">
      <c r="A382" s="40">
        <v>43980.0</v>
      </c>
      <c r="B382" s="41" t="s">
        <v>24</v>
      </c>
      <c r="C382" s="41">
        <v>8350.5</v>
      </c>
      <c r="D382" s="42">
        <v>651237.0</v>
      </c>
      <c r="E382" s="41">
        <v>601485.126</v>
      </c>
      <c r="F382" s="43">
        <v>83014.63505384616</v>
      </c>
      <c r="G382" s="18">
        <f t="array" ref="G382">INDEX('Лист2'!$C$2:$C$505,MATCH(B382&amp;A382,'Лист2'!$B$2:$B$505&amp;'Лист2'!$A$2:$A$505,0))
</f>
        <v>15</v>
      </c>
      <c r="H382" s="18">
        <f t="array" ref="H382">INDEX('Лист2'!$D$2:$D$505,MATCH(B382&amp;A382,'Лист2'!$B$2:$B$505&amp;'Лист2'!$A$2:$A$505,0))
</f>
        <v>400</v>
      </c>
      <c r="I382" s="18">
        <f t="array" ref="I382">INDEX('Лист2'!$E$2:$E$505,MATCH(B382&amp;A382,'Лист2'!$B$2:$B$505&amp;'Лист2'!$A$2:$A$505,0))
</f>
        <v>329</v>
      </c>
      <c r="J382" s="18">
        <f t="shared" si="1"/>
        <v>22</v>
      </c>
      <c r="K382" s="18">
        <f t="shared" si="2"/>
        <v>43415.8</v>
      </c>
      <c r="L382" s="23">
        <f t="shared" si="3"/>
        <v>0.002563581211</v>
      </c>
      <c r="M382" s="18">
        <f t="shared" si="4"/>
        <v>0.01622700114</v>
      </c>
      <c r="N382" s="18">
        <f t="shared" si="5"/>
        <v>-0.009951168546</v>
      </c>
      <c r="O382" s="22">
        <f t="shared" si="6"/>
        <v>-33262.76105</v>
      </c>
    </row>
    <row r="383" ht="14.25" customHeight="1">
      <c r="A383" s="44">
        <v>43979.0</v>
      </c>
      <c r="B383" s="45" t="s">
        <v>39</v>
      </c>
      <c r="C383" s="45">
        <v>8428.5</v>
      </c>
      <c r="D383" s="46">
        <v>694669.5</v>
      </c>
      <c r="E383" s="45">
        <v>594994.696</v>
      </c>
      <c r="F383" s="47">
        <v>42699.38461538461</v>
      </c>
      <c r="G383" s="18">
        <f t="array" ref="G383">INDEX('Лист2'!$C$2:$C$505,MATCH(B383&amp;A383,'Лист2'!$B$2:$B$505&amp;'Лист2'!$A$2:$A$505,0))
</f>
        <v>7</v>
      </c>
      <c r="H383" s="18">
        <f t="array" ref="H383">INDEX('Лист2'!$D$2:$D$505,MATCH(B383&amp;A383,'Лист2'!$B$2:$B$505&amp;'Лист2'!$A$2:$A$505,0))
</f>
        <v>420</v>
      </c>
      <c r="I383" s="18">
        <f t="array" ref="I383">INDEX('Лист2'!$E$2:$E$505,MATCH(B383&amp;A383,'Лист2'!$B$2:$B$505&amp;'Лист2'!$A$2:$A$505,0))
</f>
        <v>347</v>
      </c>
      <c r="J383" s="18">
        <f t="shared" si="1"/>
        <v>22</v>
      </c>
      <c r="K383" s="18">
        <f t="shared" si="2"/>
        <v>99238.5</v>
      </c>
      <c r="L383" s="23">
        <f t="shared" si="3"/>
        <v>0.004605401734</v>
      </c>
      <c r="M383" s="18">
        <f t="shared" si="4"/>
        <v>0.0203689548</v>
      </c>
      <c r="N383" s="18">
        <f t="shared" si="5"/>
        <v>0.01005894248</v>
      </c>
      <c r="O383" s="22">
        <f t="shared" si="6"/>
        <v>56975.41938</v>
      </c>
    </row>
    <row r="384" ht="14.25" customHeight="1">
      <c r="A384" s="40">
        <v>43978.0</v>
      </c>
      <c r="B384" s="41" t="s">
        <v>25</v>
      </c>
      <c r="C384" s="41">
        <v>32817.0</v>
      </c>
      <c r="D384" s="42">
        <v>3015751.5</v>
      </c>
      <c r="E384" s="41">
        <v>2415980.772</v>
      </c>
      <c r="F384" s="43">
        <v>346048.63569230767</v>
      </c>
      <c r="G384" s="18">
        <f t="array" ref="G384">INDEX('Лист2'!$C$2:$C$505,MATCH(B384&amp;A384,'Лист2'!$B$2:$B$505&amp;'Лист2'!$A$2:$A$505,0))
</f>
        <v>20</v>
      </c>
      <c r="H384" s="18">
        <f t="array" ref="H384">INDEX('Лист2'!$D$2:$D$505,MATCH(B384&amp;A384,'Лист2'!$B$2:$B$505&amp;'Лист2'!$A$2:$A$505,0))
</f>
        <v>2079</v>
      </c>
      <c r="I384" s="18">
        <f t="array" ref="I384">INDEX('Лист2'!$E$2:$E$505,MATCH(B384&amp;A384,'Лист2'!$B$2:$B$505&amp;'Лист2'!$A$2:$A$505,0))
</f>
        <v>1893</v>
      </c>
      <c r="J384" s="18">
        <f t="shared" si="1"/>
        <v>22</v>
      </c>
      <c r="K384" s="18">
        <f t="shared" si="2"/>
        <v>150787.575</v>
      </c>
      <c r="L384" s="23">
        <f t="shared" si="3"/>
        <v>0.02138891295</v>
      </c>
      <c r="M384" s="18">
        <f t="shared" si="4"/>
        <v>0.007347710721</v>
      </c>
      <c r="N384" s="18">
        <f t="shared" si="5"/>
        <v>0.002495458539</v>
      </c>
      <c r="O384" s="22">
        <f t="shared" si="6"/>
        <v>253722.0923</v>
      </c>
    </row>
    <row r="385" ht="14.25" customHeight="1">
      <c r="A385" s="44">
        <v>43973.0</v>
      </c>
      <c r="B385" s="45" t="s">
        <v>25</v>
      </c>
      <c r="C385" s="45">
        <v>36031.5</v>
      </c>
      <c r="D385" s="46">
        <v>3091069.5</v>
      </c>
      <c r="E385" s="45">
        <v>2549333.4129999997</v>
      </c>
      <c r="F385" s="47">
        <v>289900.0938461538</v>
      </c>
      <c r="G385" s="18">
        <f t="array" ref="G385">INDEX('Лист2'!$C$2:$C$505,MATCH(B385&amp;A385,'Лист2'!$B$2:$B$505&amp;'Лист2'!$A$2:$A$505,0))
</f>
        <v>21</v>
      </c>
      <c r="H385" s="18">
        <f t="array" ref="H385">INDEX('Лист2'!$D$2:$D$505,MATCH(B385&amp;A385,'Лист2'!$B$2:$B$505&amp;'Лист2'!$A$2:$A$505,0))
</f>
        <v>2046</v>
      </c>
      <c r="I385" s="18">
        <f t="array" ref="I385">INDEX('Лист2'!$E$2:$E$505,MATCH(B385&amp;A385,'Лист2'!$B$2:$B$505&amp;'Лист2'!$A$2:$A$505,0))
</f>
        <v>1853</v>
      </c>
      <c r="J385" s="18">
        <f t="shared" si="1"/>
        <v>21</v>
      </c>
      <c r="K385" s="18">
        <f t="shared" si="2"/>
        <v>147193.7857</v>
      </c>
      <c r="L385" s="23">
        <f t="shared" si="3"/>
        <v>0.0208595994</v>
      </c>
      <c r="M385" s="18">
        <f t="shared" si="4"/>
        <v>0.006636736121</v>
      </c>
      <c r="N385" s="18">
        <f t="shared" si="5"/>
        <v>0.002476907997</v>
      </c>
      <c r="O385" s="22">
        <f t="shared" si="6"/>
        <v>251835.9932</v>
      </c>
    </row>
    <row r="386" ht="14.25" customHeight="1">
      <c r="A386" s="40">
        <v>43982.0</v>
      </c>
      <c r="B386" s="41" t="s">
        <v>41</v>
      </c>
      <c r="C386" s="41">
        <v>5127.0</v>
      </c>
      <c r="D386" s="42">
        <v>468835.5</v>
      </c>
      <c r="E386" s="41">
        <v>412625.887</v>
      </c>
      <c r="F386" s="43">
        <v>8642.376923076923</v>
      </c>
      <c r="G386" s="18">
        <f t="array" ref="G386">INDEX('Лист2'!$C$2:$C$505,MATCH(B386&amp;A386,'Лист2'!$B$2:$B$505&amp;'Лист2'!$A$2:$A$505,0))
</f>
        <v>6</v>
      </c>
      <c r="H386" s="18">
        <f t="array" ref="H386">INDEX('Лист2'!$D$2:$D$505,MATCH(B386&amp;A386,'Лист2'!$B$2:$B$505&amp;'Лист2'!$A$2:$A$505,0))
</f>
        <v>261</v>
      </c>
      <c r="I386" s="18">
        <f t="array" ref="I386">INDEX('Лист2'!$E$2:$E$505,MATCH(B386&amp;A386,'Лист2'!$B$2:$B$505&amp;'Лист2'!$A$2:$A$505,0))
</f>
        <v>188</v>
      </c>
      <c r="J386" s="18">
        <f t="shared" si="1"/>
        <v>22</v>
      </c>
      <c r="K386" s="18">
        <f t="shared" si="2"/>
        <v>78139.25</v>
      </c>
      <c r="L386" s="23">
        <f t="shared" si="3"/>
        <v>0.0004441187341</v>
      </c>
      <c r="M386" s="18">
        <f t="shared" si="4"/>
        <v>0.07409114508</v>
      </c>
      <c r="N386" s="18">
        <f t="shared" si="5"/>
        <v>0.05407042076</v>
      </c>
      <c r="O386" s="22">
        <f t="shared" si="6"/>
        <v>47567.23608</v>
      </c>
    </row>
    <row r="387" ht="14.25" customHeight="1">
      <c r="A387" s="44">
        <v>43962.0</v>
      </c>
      <c r="B387" s="45" t="s">
        <v>25</v>
      </c>
      <c r="C387" s="45">
        <v>27187.5</v>
      </c>
      <c r="D387" s="46">
        <v>2479396.5</v>
      </c>
      <c r="E387" s="45">
        <v>1950422.9030000002</v>
      </c>
      <c r="F387" s="47">
        <v>381635.95355384616</v>
      </c>
      <c r="G387" s="18">
        <f t="array" ref="G387">INDEX('Лист2'!$C$2:$C$505,MATCH(B387&amp;A387,'Лист2'!$B$2:$B$505&amp;'Лист2'!$A$2:$A$505,0))
</f>
        <v>21</v>
      </c>
      <c r="H387" s="18">
        <f t="array" ref="H387">INDEX('Лист2'!$D$2:$D$505,MATCH(B387&amp;A387,'Лист2'!$B$2:$B$505&amp;'Лист2'!$A$2:$A$505,0))
</f>
        <v>1597</v>
      </c>
      <c r="I387" s="18">
        <f t="array" ref="I387">INDEX('Лист2'!$E$2:$E$505,MATCH(B387&amp;A387,'Лист2'!$B$2:$B$505&amp;'Лист2'!$A$2:$A$505,0))
</f>
        <v>1457</v>
      </c>
      <c r="J387" s="18">
        <f t="shared" si="1"/>
        <v>20</v>
      </c>
      <c r="K387" s="18">
        <f t="shared" si="2"/>
        <v>118066.5</v>
      </c>
      <c r="L387" s="23">
        <f t="shared" si="3"/>
        <v>0.02082286847</v>
      </c>
      <c r="M387" s="18">
        <f t="shared" si="4"/>
        <v>0.006480384568</v>
      </c>
      <c r="N387" s="18">
        <f t="shared" si="5"/>
        <v>0.001449124816</v>
      </c>
      <c r="O387" s="22">
        <f t="shared" si="6"/>
        <v>147337.6434</v>
      </c>
    </row>
    <row r="388" ht="14.25" customHeight="1">
      <c r="A388" s="40">
        <v>43981.0</v>
      </c>
      <c r="B388" s="41" t="s">
        <v>38</v>
      </c>
      <c r="C388" s="41">
        <v>20688.0</v>
      </c>
      <c r="D388" s="42">
        <v>1773154.5</v>
      </c>
      <c r="E388" s="41">
        <v>1458979.491</v>
      </c>
      <c r="F388" s="43">
        <v>98432.2134076923</v>
      </c>
      <c r="G388" s="18">
        <f t="array" ref="G388">INDEX('Лист2'!$C$2:$C$505,MATCH(B388&amp;A388,'Лист2'!$B$2:$B$505&amp;'Лист2'!$A$2:$A$505,0))
</f>
        <v>18</v>
      </c>
      <c r="H388" s="18">
        <f t="array" ref="H388">INDEX('Лист2'!$D$2:$D$505,MATCH(B388&amp;A388,'Лист2'!$B$2:$B$505&amp;'Лист2'!$A$2:$A$505,0))
</f>
        <v>1216</v>
      </c>
      <c r="I388" s="18">
        <f t="array" ref="I388">INDEX('Лист2'!$E$2:$E$505,MATCH(B388&amp;A388,'Лист2'!$B$2:$B$505&amp;'Лист2'!$A$2:$A$505,0))
</f>
        <v>1101</v>
      </c>
      <c r="J388" s="18">
        <f t="shared" si="1"/>
        <v>22</v>
      </c>
      <c r="K388" s="18">
        <f t="shared" si="2"/>
        <v>98508.58333</v>
      </c>
      <c r="L388" s="23">
        <f t="shared" si="3"/>
        <v>0.009387193731</v>
      </c>
      <c r="M388" s="18">
        <f t="shared" si="4"/>
        <v>0.009210002659</v>
      </c>
      <c r="N388" s="18">
        <f t="shared" si="5"/>
        <v>0.005257578674</v>
      </c>
      <c r="O388" s="22">
        <f t="shared" si="6"/>
        <v>215742.7956</v>
      </c>
    </row>
    <row r="389" ht="14.25" customHeight="1">
      <c r="A389" s="44">
        <v>43979.0</v>
      </c>
      <c r="B389" s="45" t="s">
        <v>38</v>
      </c>
      <c r="C389" s="45">
        <v>15678.0</v>
      </c>
      <c r="D389" s="46">
        <v>1387443.0</v>
      </c>
      <c r="E389" s="45">
        <v>1121336.507</v>
      </c>
      <c r="F389" s="47">
        <v>101620.2923076923</v>
      </c>
      <c r="G389" s="18">
        <f t="array" ref="G389">INDEX('Лист2'!$C$2:$C$505,MATCH(B389&amp;A389,'Лист2'!$B$2:$B$505&amp;'Лист2'!$A$2:$A$505,0))
</f>
        <v>18</v>
      </c>
      <c r="H389" s="18">
        <f t="array" ref="H389">INDEX('Лист2'!$D$2:$D$505,MATCH(B389&amp;A389,'Лист2'!$B$2:$B$505&amp;'Лист2'!$A$2:$A$505,0))
</f>
        <v>1020</v>
      </c>
      <c r="I389" s="18">
        <f t="array" ref="I389">INDEX('Лист2'!$E$2:$E$505,MATCH(B389&amp;A389,'Лист2'!$B$2:$B$505&amp;'Лист2'!$A$2:$A$505,0))
</f>
        <v>911</v>
      </c>
      <c r="J389" s="18">
        <f t="shared" si="1"/>
        <v>22</v>
      </c>
      <c r="K389" s="18">
        <f t="shared" si="2"/>
        <v>77080.16667</v>
      </c>
      <c r="L389" s="23">
        <f t="shared" si="3"/>
        <v>0.009387193731</v>
      </c>
      <c r="M389" s="18">
        <f t="shared" si="4"/>
        <v>0.007800879885</v>
      </c>
      <c r="N389" s="18">
        <f t="shared" si="5"/>
        <v>0.00400847286</v>
      </c>
      <c r="O389" s="22">
        <f t="shared" si="6"/>
        <v>164486.2007</v>
      </c>
    </row>
    <row r="390" ht="14.25" customHeight="1">
      <c r="A390" s="40">
        <v>43969.0</v>
      </c>
      <c r="B390" s="41" t="s">
        <v>25</v>
      </c>
      <c r="C390" s="41">
        <v>31329.0</v>
      </c>
      <c r="D390" s="42">
        <v>2826379.5</v>
      </c>
      <c r="E390" s="41">
        <v>2229453.508</v>
      </c>
      <c r="F390" s="43">
        <v>331756.1807230769</v>
      </c>
      <c r="G390" s="18">
        <f t="array" ref="G390">INDEX('Лист2'!$C$2:$C$505,MATCH(B390&amp;A390,'Лист2'!$B$2:$B$505&amp;'Лист2'!$A$2:$A$505,0))
</f>
        <v>21</v>
      </c>
      <c r="H390" s="18">
        <f t="array" ref="H390">INDEX('Лист2'!$D$2:$D$505,MATCH(B390&amp;A390,'Лист2'!$B$2:$B$505&amp;'Лист2'!$A$2:$A$505,0))
</f>
        <v>1834</v>
      </c>
      <c r="I390" s="18">
        <f t="array" ref="I390">INDEX('Лист2'!$E$2:$E$505,MATCH(B390&amp;A390,'Лист2'!$B$2:$B$505&amp;'Лист2'!$A$2:$A$505,0))
</f>
        <v>1660</v>
      </c>
      <c r="J390" s="18">
        <f t="shared" si="1"/>
        <v>21</v>
      </c>
      <c r="K390" s="18">
        <f t="shared" si="2"/>
        <v>134589.5</v>
      </c>
      <c r="L390" s="23">
        <f t="shared" si="3"/>
        <v>0.0208595994</v>
      </c>
      <c r="M390" s="18">
        <f t="shared" si="4"/>
        <v>0.007312860242</v>
      </c>
      <c r="N390" s="18">
        <f t="shared" si="5"/>
        <v>0.002608051446</v>
      </c>
      <c r="O390" s="22">
        <f t="shared" si="6"/>
        <v>265169.8113</v>
      </c>
    </row>
    <row r="391" ht="14.25" customHeight="1">
      <c r="A391" s="44">
        <v>43965.0</v>
      </c>
      <c r="B391" s="45" t="s">
        <v>25</v>
      </c>
      <c r="C391" s="45">
        <v>29658.0</v>
      </c>
      <c r="D391" s="46">
        <v>2703132.0</v>
      </c>
      <c r="E391" s="45">
        <v>2160539.996</v>
      </c>
      <c r="F391" s="47">
        <v>312856.1615384615</v>
      </c>
      <c r="G391" s="18">
        <f t="array" ref="G391">INDEX('Лист2'!$C$2:$C$505,MATCH(B391&amp;A391,'Лист2'!$B$2:$B$505&amp;'Лист2'!$A$2:$A$505,0))
</f>
        <v>21</v>
      </c>
      <c r="H391" s="18">
        <f t="array" ref="H391">INDEX('Лист2'!$D$2:$D$505,MATCH(B391&amp;A391,'Лист2'!$B$2:$B$505&amp;'Лист2'!$A$2:$A$505,0))
</f>
        <v>1706</v>
      </c>
      <c r="I391" s="18">
        <f t="array" ref="I391">INDEX('Лист2'!$E$2:$E$505,MATCH(B391&amp;A391,'Лист2'!$B$2:$B$505&amp;'Лист2'!$A$2:$A$505,0))
</f>
        <v>1548</v>
      </c>
      <c r="J391" s="18">
        <f t="shared" si="1"/>
        <v>20</v>
      </c>
      <c r="K391" s="18">
        <f t="shared" si="2"/>
        <v>128720.5714</v>
      </c>
      <c r="L391" s="23">
        <f t="shared" si="3"/>
        <v>0.02082286847</v>
      </c>
      <c r="M391" s="18">
        <f t="shared" si="4"/>
        <v>0.006647221845</v>
      </c>
      <c r="N391" s="18">
        <f t="shared" si="5"/>
        <v>0.002259544151</v>
      </c>
      <c r="O391" s="22">
        <f t="shared" si="6"/>
        <v>229735.8425</v>
      </c>
    </row>
    <row r="392" ht="14.25" customHeight="1">
      <c r="A392" s="40">
        <v>43966.0</v>
      </c>
      <c r="B392" s="41" t="s">
        <v>25</v>
      </c>
      <c r="C392" s="41">
        <v>34150.5</v>
      </c>
      <c r="D392" s="42">
        <v>3038293.5</v>
      </c>
      <c r="E392" s="41">
        <v>2442084.561</v>
      </c>
      <c r="F392" s="43">
        <v>277257.14947692305</v>
      </c>
      <c r="G392" s="18">
        <f t="array" ref="G392">INDEX('Лист2'!$C$2:$C$505,MATCH(B392&amp;A392,'Лист2'!$B$2:$B$505&amp;'Лист2'!$A$2:$A$505,0))
</f>
        <v>21</v>
      </c>
      <c r="H392" s="18">
        <f t="array" ref="H392">INDEX('Лист2'!$D$2:$D$505,MATCH(B392&amp;A392,'Лист2'!$B$2:$B$505&amp;'Лист2'!$A$2:$A$505,0))
</f>
        <v>1926</v>
      </c>
      <c r="I392" s="18">
        <f t="array" ref="I392">INDEX('Лист2'!$E$2:$E$505,MATCH(B392&amp;A392,'Лист2'!$B$2:$B$505&amp;'Лист2'!$A$2:$A$505,0))
</f>
        <v>1742</v>
      </c>
      <c r="J392" s="18">
        <f t="shared" si="1"/>
        <v>20</v>
      </c>
      <c r="K392" s="18">
        <f t="shared" si="2"/>
        <v>144680.6429</v>
      </c>
      <c r="L392" s="23">
        <f t="shared" si="3"/>
        <v>0.02082286847</v>
      </c>
      <c r="M392" s="18">
        <f t="shared" si="4"/>
        <v>0.007304075722</v>
      </c>
      <c r="N392" s="18">
        <f t="shared" si="5"/>
        <v>0.003137018772</v>
      </c>
      <c r="O392" s="22">
        <f t="shared" si="6"/>
        <v>318951.7895</v>
      </c>
    </row>
    <row r="393" ht="14.25" customHeight="1">
      <c r="A393" s="44">
        <v>43983.0</v>
      </c>
      <c r="B393" s="45" t="s">
        <v>25</v>
      </c>
      <c r="C393" s="45">
        <v>31947.0</v>
      </c>
      <c r="D393" s="46">
        <v>2945035.5</v>
      </c>
      <c r="E393" s="45">
        <v>2320195.4450000003</v>
      </c>
      <c r="F393" s="47">
        <v>383761.6669230769</v>
      </c>
      <c r="G393" s="18">
        <f t="array" ref="G393">INDEX('Лист2'!$C$2:$C$505,MATCH(B393&amp;A393,'Лист2'!$B$2:$B$505&amp;'Лист2'!$A$2:$A$505,0))
</f>
        <v>21</v>
      </c>
      <c r="H393" s="18">
        <f t="array" ref="H393">INDEX('Лист2'!$D$2:$D$505,MATCH(B393&amp;A393,'Лист2'!$B$2:$B$505&amp;'Лист2'!$A$2:$A$505,0))
</f>
        <v>2025</v>
      </c>
      <c r="I393" s="18">
        <f t="array" ref="I393">INDEX('Лист2'!$E$2:$E$505,MATCH(B393&amp;A393,'Лист2'!$B$2:$B$505&amp;'Лист2'!$A$2:$A$505,0))
</f>
        <v>1849</v>
      </c>
      <c r="J393" s="18">
        <f t="shared" si="1"/>
        <v>23</v>
      </c>
      <c r="K393" s="18">
        <f t="shared" si="2"/>
        <v>140239.7857</v>
      </c>
      <c r="L393" s="23">
        <f t="shared" si="3"/>
        <v>0.02164951883</v>
      </c>
      <c r="M393" s="18">
        <f t="shared" si="4"/>
        <v>0.007654831683</v>
      </c>
      <c r="N393" s="18">
        <f t="shared" si="5"/>
        <v>0.002371102636</v>
      </c>
      <c r="O393" s="22">
        <f t="shared" si="6"/>
        <v>241078.3881</v>
      </c>
    </row>
    <row r="394" ht="14.25" customHeight="1">
      <c r="A394" s="40">
        <v>43982.0</v>
      </c>
      <c r="B394" s="41" t="s">
        <v>39</v>
      </c>
      <c r="C394" s="41">
        <v>10416.0</v>
      </c>
      <c r="D394" s="42">
        <v>866023.5</v>
      </c>
      <c r="E394" s="41">
        <v>744833.002</v>
      </c>
      <c r="F394" s="43">
        <v>19998.63846153846</v>
      </c>
      <c r="G394" s="18">
        <f t="array" ref="G394">INDEX('Лист2'!$C$2:$C$505,MATCH(B394&amp;A394,'Лист2'!$B$2:$B$505&amp;'Лист2'!$A$2:$A$505,0))
</f>
        <v>7</v>
      </c>
      <c r="H394" s="18">
        <f t="array" ref="H394">INDEX('Лист2'!$D$2:$D$505,MATCH(B394&amp;A394,'Лист2'!$B$2:$B$505&amp;'Лист2'!$A$2:$A$505,0))
</f>
        <v>530</v>
      </c>
      <c r="I394" s="18">
        <f t="array" ref="I394">INDEX('Лист2'!$E$2:$E$505,MATCH(B394&amp;A394,'Лист2'!$B$2:$B$505&amp;'Лист2'!$A$2:$A$505,0))
</f>
        <v>447</v>
      </c>
      <c r="J394" s="18">
        <f t="shared" si="1"/>
        <v>22</v>
      </c>
      <c r="K394" s="18">
        <f t="shared" si="2"/>
        <v>123717.6429</v>
      </c>
      <c r="L394" s="23">
        <f t="shared" si="3"/>
        <v>0.004605401734</v>
      </c>
      <c r="M394" s="18">
        <f t="shared" si="4"/>
        <v>0.02476577507</v>
      </c>
      <c r="N394" s="18">
        <f t="shared" si="5"/>
        <v>0.01786530236</v>
      </c>
      <c r="O394" s="22">
        <f t="shared" si="6"/>
        <v>101191.8595</v>
      </c>
    </row>
    <row r="395" ht="14.25" customHeight="1">
      <c r="A395" s="44">
        <v>43980.0</v>
      </c>
      <c r="B395" s="45" t="s">
        <v>25</v>
      </c>
      <c r="C395" s="45">
        <v>35431.5</v>
      </c>
      <c r="D395" s="46">
        <v>3193167.0</v>
      </c>
      <c r="E395" s="45">
        <v>2545757.0549999997</v>
      </c>
      <c r="F395" s="47">
        <v>202281.06923076924</v>
      </c>
      <c r="G395" s="18">
        <f t="array" ref="G395">INDEX('Лист2'!$C$2:$C$505,MATCH(B395&amp;A395,'Лист2'!$B$2:$B$505&amp;'Лист2'!$A$2:$A$505,0))
</f>
        <v>20</v>
      </c>
      <c r="H395" s="18">
        <f t="array" ref="H395">INDEX('Лист2'!$D$2:$D$505,MATCH(B395&amp;A395,'Лист2'!$B$2:$B$505&amp;'Лист2'!$A$2:$A$505,0))
</f>
        <v>2111</v>
      </c>
      <c r="I395" s="18">
        <f t="array" ref="I395">INDEX('Лист2'!$E$2:$E$505,MATCH(B395&amp;A395,'Лист2'!$B$2:$B$505&amp;'Лист2'!$A$2:$A$505,0))
</f>
        <v>1917</v>
      </c>
      <c r="J395" s="18">
        <f t="shared" si="1"/>
        <v>22</v>
      </c>
      <c r="K395" s="18">
        <f t="shared" si="2"/>
        <v>159658.35</v>
      </c>
      <c r="L395" s="23">
        <f t="shared" si="3"/>
        <v>0.02138891295</v>
      </c>
      <c r="M395" s="18">
        <f t="shared" si="4"/>
        <v>0.007931332377</v>
      </c>
      <c r="N395" s="18">
        <f t="shared" si="5"/>
        <v>0.004378021022</v>
      </c>
      <c r="O395" s="22">
        <f t="shared" si="6"/>
        <v>445128.8758</v>
      </c>
    </row>
    <row r="396" ht="14.25" customHeight="1">
      <c r="A396" s="40">
        <v>43978.0</v>
      </c>
      <c r="B396" s="41" t="s">
        <v>26</v>
      </c>
      <c r="C396" s="41">
        <v>78544.5</v>
      </c>
      <c r="D396" s="42">
        <v>6701083.5</v>
      </c>
      <c r="E396" s="41">
        <v>5109499.617</v>
      </c>
      <c r="F396" s="43">
        <v>76226.26923076922</v>
      </c>
      <c r="G396" s="18">
        <f t="array" ref="G396">INDEX('Лист2'!$C$2:$C$505,MATCH(B396&amp;A396,'Лист2'!$B$2:$B$505&amp;'Лист2'!$A$2:$A$505,0))
</f>
        <v>31</v>
      </c>
      <c r="H396" s="18">
        <f t="array" ref="H396">INDEX('Лист2'!$D$2:$D$505,MATCH(B396&amp;A396,'Лист2'!$B$2:$B$505&amp;'Лист2'!$A$2:$A$505,0))
</f>
        <v>5330</v>
      </c>
      <c r="I396" s="18">
        <f t="array" ref="I396">INDEX('Лист2'!$E$2:$E$505,MATCH(B396&amp;A396,'Лист2'!$B$2:$B$505&amp;'Лист2'!$A$2:$A$505,0))
</f>
        <v>4977</v>
      </c>
      <c r="J396" s="18">
        <f t="shared" si="1"/>
        <v>22</v>
      </c>
      <c r="K396" s="18">
        <f t="shared" si="2"/>
        <v>216163.9839</v>
      </c>
      <c r="L396" s="23">
        <f t="shared" si="3"/>
        <v>0.04805476899</v>
      </c>
      <c r="M396" s="18">
        <f t="shared" si="4"/>
        <v>0.008486914968</v>
      </c>
      <c r="N396" s="18">
        <f t="shared" si="5"/>
        <v>0.00622556106</v>
      </c>
      <c r="O396" s="22">
        <f t="shared" si="6"/>
        <v>1515357.614</v>
      </c>
    </row>
    <row r="397" ht="14.25" customHeight="1">
      <c r="A397" s="44">
        <v>43973.0</v>
      </c>
      <c r="B397" s="45" t="s">
        <v>26</v>
      </c>
      <c r="C397" s="45">
        <v>97963.5</v>
      </c>
      <c r="D397" s="46">
        <v>7728465.0</v>
      </c>
      <c r="E397" s="45">
        <v>6415904.924000001</v>
      </c>
      <c r="F397" s="47">
        <v>150138.8230769231</v>
      </c>
      <c r="G397" s="18">
        <f t="array" ref="G397">INDEX('Лист2'!$C$2:$C$505,MATCH(B397&amp;A397,'Лист2'!$B$2:$B$505&amp;'Лист2'!$A$2:$A$505,0))
</f>
        <v>31</v>
      </c>
      <c r="H397" s="18">
        <f t="array" ref="H397">INDEX('Лист2'!$D$2:$D$505,MATCH(B397&amp;A397,'Лист2'!$B$2:$B$505&amp;'Лист2'!$A$2:$A$505,0))
</f>
        <v>5965</v>
      </c>
      <c r="I397" s="18">
        <f t="array" ref="I397">INDEX('Лист2'!$E$2:$E$505,MATCH(B397&amp;A397,'Лист2'!$B$2:$B$505&amp;'Лист2'!$A$2:$A$505,0))
</f>
        <v>5533</v>
      </c>
      <c r="J397" s="18">
        <f t="shared" si="1"/>
        <v>21</v>
      </c>
      <c r="K397" s="18">
        <f t="shared" si="2"/>
        <v>249305.3226</v>
      </c>
      <c r="L397" s="23">
        <f t="shared" si="3"/>
        <v>0.04944219539</v>
      </c>
      <c r="M397" s="18">
        <f t="shared" si="4"/>
        <v>0.006999056647</v>
      </c>
      <c r="N397" s="18">
        <f t="shared" si="5"/>
        <v>0.004775588562</v>
      </c>
      <c r="O397" s="22">
        <f t="shared" si="6"/>
        <v>1162421.253</v>
      </c>
    </row>
    <row r="398" ht="14.25" customHeight="1">
      <c r="A398" s="40">
        <v>43983.0</v>
      </c>
      <c r="B398" s="41" t="s">
        <v>26</v>
      </c>
      <c r="C398" s="41">
        <v>77269.5</v>
      </c>
      <c r="D398" s="42">
        <v>6829921.5</v>
      </c>
      <c r="E398" s="41">
        <v>5152925.182</v>
      </c>
      <c r="F398" s="43">
        <v>219200.11557692307</v>
      </c>
      <c r="G398" s="18">
        <f t="array" ref="G398">INDEX('Лист2'!$C$2:$C$505,MATCH(B398&amp;A398,'Лист2'!$B$2:$B$505&amp;'Лист2'!$A$2:$A$505,0))
</f>
        <v>31</v>
      </c>
      <c r="H398" s="18">
        <f t="array" ref="H398">INDEX('Лист2'!$D$2:$D$505,MATCH(B398&amp;A398,'Лист2'!$B$2:$B$505&amp;'Лист2'!$A$2:$A$505,0))
</f>
        <v>5468</v>
      </c>
      <c r="I398" s="18">
        <f t="array" ref="I398">INDEX('Лист2'!$E$2:$E$505,MATCH(B398&amp;A398,'Лист2'!$B$2:$B$505&amp;'Лист2'!$A$2:$A$505,0))
</f>
        <v>5081</v>
      </c>
      <c r="J398" s="18">
        <f t="shared" si="1"/>
        <v>23</v>
      </c>
      <c r="K398" s="18">
        <f t="shared" si="2"/>
        <v>220320.0484</v>
      </c>
      <c r="L398" s="23">
        <f t="shared" si="3"/>
        <v>0.05020805831</v>
      </c>
      <c r="M398" s="18">
        <f t="shared" si="4"/>
        <v>0.008942365718</v>
      </c>
      <c r="N398" s="18">
        <f t="shared" si="5"/>
        <v>0.005989080853</v>
      </c>
      <c r="O398" s="22">
        <f t="shared" si="6"/>
        <v>1457796.202</v>
      </c>
    </row>
    <row r="399" ht="14.25" customHeight="1">
      <c r="A399" s="44">
        <v>43982.0</v>
      </c>
      <c r="B399" s="45" t="s">
        <v>38</v>
      </c>
      <c r="C399" s="45">
        <v>16143.0</v>
      </c>
      <c r="D399" s="46">
        <v>1423410.0</v>
      </c>
      <c r="E399" s="45">
        <v>1183524.938</v>
      </c>
      <c r="F399" s="47">
        <v>41938.95039230769</v>
      </c>
      <c r="G399" s="18">
        <f t="array" ref="G399">INDEX('Лист2'!$C$2:$C$505,MATCH(B399&amp;A399,'Лист2'!$B$2:$B$505&amp;'Лист2'!$A$2:$A$505,0))
</f>
        <v>18</v>
      </c>
      <c r="H399" s="18">
        <f t="array" ref="H399">INDEX('Лист2'!$D$2:$D$505,MATCH(B399&amp;A399,'Лист2'!$B$2:$B$505&amp;'Лист2'!$A$2:$A$505,0))
</f>
        <v>1029</v>
      </c>
      <c r="I399" s="18">
        <f t="array" ref="I399">INDEX('Лист2'!$E$2:$E$505,MATCH(B399&amp;A399,'Лист2'!$B$2:$B$505&amp;'Лист2'!$A$2:$A$505,0))
</f>
        <v>925</v>
      </c>
      <c r="J399" s="18">
        <f t="shared" si="1"/>
        <v>22</v>
      </c>
      <c r="K399" s="18">
        <f t="shared" si="2"/>
        <v>79078.33333</v>
      </c>
      <c r="L399" s="23">
        <f t="shared" si="3"/>
        <v>0.009387193731</v>
      </c>
      <c r="M399" s="18">
        <f t="shared" si="4"/>
        <v>0.007032201784</v>
      </c>
      <c r="N399" s="18">
        <f t="shared" si="5"/>
        <v>0.004823879528</v>
      </c>
      <c r="O399" s="22">
        <f t="shared" si="6"/>
        <v>197946.1116</v>
      </c>
    </row>
    <row r="400" ht="14.25" customHeight="1">
      <c r="A400" s="40">
        <v>43962.0</v>
      </c>
      <c r="B400" s="41" t="s">
        <v>26</v>
      </c>
      <c r="C400" s="41">
        <v>72220.5</v>
      </c>
      <c r="D400" s="42">
        <v>6398719.5</v>
      </c>
      <c r="E400" s="41">
        <v>4782829.606000001</v>
      </c>
      <c r="F400" s="43">
        <v>186502.14615384614</v>
      </c>
      <c r="G400" s="18">
        <f t="array" ref="G400">INDEX('Лист2'!$C$2:$C$505,MATCH(B400&amp;A400,'Лист2'!$B$2:$B$505&amp;'Лист2'!$A$2:$A$505,0))
</f>
        <v>31</v>
      </c>
      <c r="H400" s="18">
        <f t="array" ref="H400">INDEX('Лист2'!$D$2:$D$505,MATCH(B400&amp;A400,'Лист2'!$B$2:$B$505&amp;'Лист2'!$A$2:$A$505,0))
</f>
        <v>4826</v>
      </c>
      <c r="I400" s="18">
        <f t="array" ref="I400">INDEX('Лист2'!$E$2:$E$505,MATCH(B400&amp;A400,'Лист2'!$B$2:$B$505&amp;'Лист2'!$A$2:$A$505,0))
</f>
        <v>4483</v>
      </c>
      <c r="J400" s="18">
        <f t="shared" si="1"/>
        <v>20</v>
      </c>
      <c r="K400" s="18">
        <f t="shared" si="2"/>
        <v>206410.3065</v>
      </c>
      <c r="L400" s="23">
        <f t="shared" si="3"/>
        <v>0.04970091851</v>
      </c>
      <c r="M400" s="18">
        <f t="shared" si="4"/>
        <v>0.008616523624</v>
      </c>
      <c r="N400" s="18">
        <f t="shared" si="5"/>
        <v>0.005872370074</v>
      </c>
      <c r="O400" s="22">
        <f t="shared" si="6"/>
        <v>1429387.748</v>
      </c>
    </row>
    <row r="401" ht="14.25" customHeight="1">
      <c r="A401" s="44">
        <v>43969.0</v>
      </c>
      <c r="B401" s="45" t="s">
        <v>26</v>
      </c>
      <c r="C401" s="45">
        <v>78058.5</v>
      </c>
      <c r="D401" s="46">
        <v>6609714.0</v>
      </c>
      <c r="E401" s="45">
        <v>5024858.793</v>
      </c>
      <c r="F401" s="47">
        <v>140406.0769230769</v>
      </c>
      <c r="G401" s="18">
        <f t="array" ref="G401">INDEX('Лист2'!$C$2:$C$505,MATCH(B401&amp;A401,'Лист2'!$B$2:$B$505&amp;'Лист2'!$A$2:$A$505,0))
</f>
        <v>31</v>
      </c>
      <c r="H401" s="18">
        <f t="array" ref="H401">INDEX('Лист2'!$D$2:$D$505,MATCH(B401&amp;A401,'Лист2'!$B$2:$B$505&amp;'Лист2'!$A$2:$A$505,0))
</f>
        <v>5165</v>
      </c>
      <c r="I401" s="18">
        <f t="array" ref="I401">INDEX('Лист2'!$E$2:$E$505,MATCH(B401&amp;A401,'Лист2'!$B$2:$B$505&amp;'Лист2'!$A$2:$A$505,0))
</f>
        <v>4813</v>
      </c>
      <c r="J401" s="18">
        <f t="shared" si="1"/>
        <v>21</v>
      </c>
      <c r="K401" s="18">
        <f t="shared" si="2"/>
        <v>213216.5806</v>
      </c>
      <c r="L401" s="23">
        <f t="shared" si="3"/>
        <v>0.04944219539</v>
      </c>
      <c r="M401" s="18">
        <f t="shared" si="4"/>
        <v>0.008451035175</v>
      </c>
      <c r="N401" s="18">
        <f t="shared" si="5"/>
        <v>0.005934246923</v>
      </c>
      <c r="O401" s="22">
        <f t="shared" si="6"/>
        <v>1444449.13</v>
      </c>
    </row>
    <row r="402" ht="14.25" customHeight="1">
      <c r="A402" s="40">
        <v>43965.0</v>
      </c>
      <c r="B402" s="41" t="s">
        <v>26</v>
      </c>
      <c r="C402" s="41">
        <v>70498.5</v>
      </c>
      <c r="D402" s="42">
        <v>6053649.0</v>
      </c>
      <c r="E402" s="41">
        <v>4580254.154999999</v>
      </c>
      <c r="F402" s="43">
        <v>131801.93944615382</v>
      </c>
      <c r="G402" s="18">
        <f t="array" ref="G402">INDEX('Лист2'!$C$2:$C$505,MATCH(B402&amp;A402,'Лист2'!$B$2:$B$505&amp;'Лист2'!$A$2:$A$505,0))
</f>
        <v>31</v>
      </c>
      <c r="H402" s="18">
        <f t="array" ref="H402">INDEX('Лист2'!$D$2:$D$505,MATCH(B402&amp;A402,'Лист2'!$B$2:$B$505&amp;'Лист2'!$A$2:$A$505,0))
</f>
        <v>4695</v>
      </c>
      <c r="I402" s="18">
        <f t="array" ref="I402">INDEX('Лист2'!$E$2:$E$505,MATCH(B402&amp;A402,'Лист2'!$B$2:$B$505&amp;'Лист2'!$A$2:$A$505,0))
</f>
        <v>4372</v>
      </c>
      <c r="J402" s="18">
        <f t="shared" si="1"/>
        <v>20</v>
      </c>
      <c r="K402" s="18">
        <f t="shared" si="2"/>
        <v>195279</v>
      </c>
      <c r="L402" s="23">
        <f t="shared" si="3"/>
        <v>0.04970091851</v>
      </c>
      <c r="M402" s="18">
        <f t="shared" si="4"/>
        <v>0.007856687227</v>
      </c>
      <c r="N402" s="18">
        <f t="shared" si="5"/>
        <v>0.005511681517</v>
      </c>
      <c r="O402" s="22">
        <f t="shared" si="6"/>
        <v>1341592.906</v>
      </c>
    </row>
    <row r="403" ht="14.25" customHeight="1">
      <c r="A403" s="44">
        <v>43966.0</v>
      </c>
      <c r="B403" s="45" t="s">
        <v>26</v>
      </c>
      <c r="C403" s="45">
        <v>78961.5</v>
      </c>
      <c r="D403" s="46">
        <v>6876454.5</v>
      </c>
      <c r="E403" s="45">
        <v>5258162.288</v>
      </c>
      <c r="F403" s="47">
        <v>162133.1846153846</v>
      </c>
      <c r="G403" s="18">
        <f t="array" ref="G403">INDEX('Лист2'!$C$2:$C$505,MATCH(B403&amp;A403,'Лист2'!$B$2:$B$505&amp;'Лист2'!$A$2:$A$505,0))
</f>
        <v>31</v>
      </c>
      <c r="H403" s="18">
        <f t="array" ref="H403">INDEX('Лист2'!$D$2:$D$505,MATCH(B403&amp;A403,'Лист2'!$B$2:$B$505&amp;'Лист2'!$A$2:$A$505,0))
</f>
        <v>5184</v>
      </c>
      <c r="I403" s="18">
        <f t="array" ref="I403">INDEX('Лист2'!$E$2:$E$505,MATCH(B403&amp;A403,'Лист2'!$B$2:$B$505&amp;'Лист2'!$A$2:$A$505,0))
</f>
        <v>4778</v>
      </c>
      <c r="J403" s="18">
        <f t="shared" si="1"/>
        <v>20</v>
      </c>
      <c r="K403" s="18">
        <f t="shared" si="2"/>
        <v>221821.1129</v>
      </c>
      <c r="L403" s="23">
        <f t="shared" si="3"/>
        <v>0.04970091851</v>
      </c>
      <c r="M403" s="18">
        <f t="shared" si="4"/>
        <v>0.008629333674</v>
      </c>
      <c r="N403" s="18">
        <f t="shared" si="5"/>
        <v>0.005982354828</v>
      </c>
      <c r="O403" s="22">
        <f t="shared" si="6"/>
        <v>1456159.027</v>
      </c>
    </row>
    <row r="404" ht="14.25" customHeight="1">
      <c r="A404" s="48">
        <v>43977.0</v>
      </c>
      <c r="B404" s="49" t="s">
        <v>27</v>
      </c>
      <c r="C404" s="49">
        <v>11835.0</v>
      </c>
      <c r="D404" s="50">
        <v>983109.0</v>
      </c>
      <c r="E404" s="49">
        <v>825345.0530000001</v>
      </c>
      <c r="F404" s="51">
        <v>109486.33076923077</v>
      </c>
      <c r="G404" s="18">
        <f t="array" ref="G404">INDEX('Лист2'!$C$2:$C$505,MATCH(B404&amp;A404,'Лист2'!$B$2:$B$505&amp;'Лист2'!$A$2:$A$505,0))
</f>
        <v>10</v>
      </c>
      <c r="H404" s="18">
        <f t="array" ref="H404">INDEX('Лист2'!$D$2:$D$505,MATCH(B404&amp;A404,'Лист2'!$B$2:$B$505&amp;'Лист2'!$A$2:$A$505,0))
</f>
        <v>692</v>
      </c>
      <c r="I404" s="18">
        <f t="array" ref="I404">INDEX('Лист2'!$E$2:$E$505,MATCH(B404&amp;A404,'Лист2'!$B$2:$B$505&amp;'Лист2'!$A$2:$A$505,0))
</f>
        <v>601</v>
      </c>
      <c r="J404" s="18">
        <f t="shared" si="1"/>
        <v>22</v>
      </c>
      <c r="K404" s="18">
        <f t="shared" si="2"/>
        <v>98310.9</v>
      </c>
      <c r="L404" s="23">
        <f t="shared" si="3"/>
        <v>0.007353134277</v>
      </c>
      <c r="M404" s="18">
        <f t="shared" si="4"/>
        <v>0.005393145804</v>
      </c>
      <c r="N404" s="18">
        <f t="shared" si="5"/>
        <v>0.001453813843</v>
      </c>
      <c r="O404" s="22">
        <f t="shared" si="6"/>
        <v>48277.61623</v>
      </c>
    </row>
    <row r="405" ht="14.25" customHeight="1">
      <c r="A405" s="44">
        <v>43976.0</v>
      </c>
      <c r="B405" s="45" t="s">
        <v>27</v>
      </c>
      <c r="C405" s="45">
        <v>12280.5</v>
      </c>
      <c r="D405" s="46">
        <v>1030440.0</v>
      </c>
      <c r="E405" s="45">
        <v>871047.598</v>
      </c>
      <c r="F405" s="47">
        <v>85172.08461538462</v>
      </c>
      <c r="G405" s="18">
        <f t="array" ref="G405">INDEX('Лист2'!$C$2:$C$505,MATCH(B405&amp;A405,'Лист2'!$B$2:$B$505&amp;'Лист2'!$A$2:$A$505,0))
</f>
        <v>10</v>
      </c>
      <c r="H405" s="18">
        <f t="array" ref="H405">INDEX('Лист2'!$D$2:$D$505,MATCH(B405&amp;A405,'Лист2'!$B$2:$B$505&amp;'Лист2'!$A$2:$A$505,0))
</f>
        <v>739</v>
      </c>
      <c r="I405" s="18">
        <f t="array" ref="I405">INDEX('Лист2'!$E$2:$E$505,MATCH(B405&amp;A405,'Лист2'!$B$2:$B$505&amp;'Лист2'!$A$2:$A$505,0))
</f>
        <v>642</v>
      </c>
      <c r="J405" s="18">
        <f t="shared" si="1"/>
        <v>22</v>
      </c>
      <c r="K405" s="18">
        <f t="shared" si="2"/>
        <v>103044</v>
      </c>
      <c r="L405" s="23">
        <f t="shared" si="3"/>
        <v>0.007353134277</v>
      </c>
      <c r="M405" s="18">
        <f t="shared" si="4"/>
        <v>0.005448814386</v>
      </c>
      <c r="N405" s="18">
        <f t="shared" si="5"/>
        <v>0.002235042516</v>
      </c>
      <c r="O405" s="22">
        <f t="shared" si="6"/>
        <v>74220.31738</v>
      </c>
    </row>
    <row r="406" ht="14.25" customHeight="1">
      <c r="A406" s="48">
        <v>43982.0</v>
      </c>
      <c r="B406" s="49" t="s">
        <v>27</v>
      </c>
      <c r="C406" s="49">
        <v>12724.5</v>
      </c>
      <c r="D406" s="50">
        <v>1045515.0</v>
      </c>
      <c r="E406" s="49">
        <v>896490.07</v>
      </c>
      <c r="F406" s="51">
        <v>49463.98298461539</v>
      </c>
      <c r="G406" s="18">
        <f t="array" ref="G406">INDEX('Лист2'!$C$2:$C$505,MATCH(B406&amp;A406,'Лист2'!$B$2:$B$505&amp;'Лист2'!$A$2:$A$505,0))
</f>
        <v>10</v>
      </c>
      <c r="H406" s="18">
        <f t="array" ref="H406">INDEX('Лист2'!$D$2:$D$505,MATCH(B406&amp;A406,'Лист2'!$B$2:$B$505&amp;'Лист2'!$A$2:$A$505,0))
</f>
        <v>749</v>
      </c>
      <c r="I406" s="18">
        <f t="array" ref="I406">INDEX('Лист2'!$E$2:$E$505,MATCH(B406&amp;A406,'Лист2'!$B$2:$B$505&amp;'Лист2'!$A$2:$A$505,0))
</f>
        <v>655</v>
      </c>
      <c r="J406" s="18">
        <f t="shared" si="1"/>
        <v>22</v>
      </c>
      <c r="K406" s="18">
        <f t="shared" si="2"/>
        <v>104551.5</v>
      </c>
      <c r="L406" s="23">
        <f t="shared" si="3"/>
        <v>0.007353134277</v>
      </c>
      <c r="M406" s="18">
        <f t="shared" si="4"/>
        <v>0.005094403323</v>
      </c>
      <c r="N406" s="18">
        <f t="shared" si="5"/>
        <v>0.002998140635</v>
      </c>
      <c r="O406" s="22">
        <f t="shared" si="6"/>
        <v>99560.94702</v>
      </c>
    </row>
    <row r="407" ht="14.25" customHeight="1">
      <c r="A407" s="52">
        <v>43981.0</v>
      </c>
      <c r="B407" s="53" t="s">
        <v>27</v>
      </c>
      <c r="C407" s="53">
        <v>14728.5</v>
      </c>
      <c r="D407" s="54">
        <v>1260483.0</v>
      </c>
      <c r="E407" s="53">
        <v>1048221.1390000001</v>
      </c>
      <c r="F407" s="55">
        <v>86278.1767</v>
      </c>
      <c r="G407" s="18">
        <f t="array" ref="G407">INDEX('Лист2'!$C$2:$C$505,MATCH(B407&amp;A407,'Лист2'!$B$2:$B$505&amp;'Лист2'!$A$2:$A$505,0))
</f>
        <v>10</v>
      </c>
      <c r="H407" s="18">
        <f t="array" ref="H407">INDEX('Лист2'!$D$2:$D$505,MATCH(B407&amp;A407,'Лист2'!$B$2:$B$505&amp;'Лист2'!$A$2:$A$505,0))
</f>
        <v>865</v>
      </c>
      <c r="I407" s="18">
        <f t="array" ref="I407">INDEX('Лист2'!$E$2:$E$505,MATCH(B407&amp;A407,'Лист2'!$B$2:$B$505&amp;'Лист2'!$A$2:$A$505,0))
</f>
        <v>763</v>
      </c>
      <c r="J407" s="18">
        <f t="shared" si="1"/>
        <v>22</v>
      </c>
      <c r="K407" s="18">
        <f t="shared" si="2"/>
        <v>126048.3</v>
      </c>
      <c r="L407" s="23">
        <f t="shared" si="3"/>
        <v>0.007353134277</v>
      </c>
      <c r="M407" s="18">
        <f t="shared" si="4"/>
        <v>0.007256151908</v>
      </c>
      <c r="N407" s="18">
        <f t="shared" si="5"/>
        <v>0.003793824934</v>
      </c>
      <c r="O407" s="22">
        <f t="shared" si="6"/>
        <v>125983.6843</v>
      </c>
    </row>
    <row r="408" ht="14.25" customHeight="1">
      <c r="A408" s="40">
        <v>43980.0</v>
      </c>
      <c r="B408" s="41" t="s">
        <v>26</v>
      </c>
      <c r="C408" s="41">
        <v>87552.0</v>
      </c>
      <c r="D408" s="42">
        <v>7387116.0</v>
      </c>
      <c r="E408" s="41">
        <v>5815890.3319999995</v>
      </c>
      <c r="F408" s="43">
        <v>161811.8923076923</v>
      </c>
      <c r="G408" s="18">
        <f t="array" ref="G408">INDEX('Лист2'!$C$2:$C$505,MATCH(B408&amp;A408,'Лист2'!$B$2:$B$505&amp;'Лист2'!$A$2:$A$505,0))
</f>
        <v>31</v>
      </c>
      <c r="H408" s="18">
        <f t="array" ref="H408">INDEX('Лист2'!$D$2:$D$505,MATCH(B408&amp;A408,'Лист2'!$B$2:$B$505&amp;'Лист2'!$A$2:$A$505,0))
</f>
        <v>5751</v>
      </c>
      <c r="I408" s="18">
        <f t="array" ref="I408">INDEX('Лист2'!$E$2:$E$505,MATCH(B408&amp;A408,'Лист2'!$B$2:$B$505&amp;'Лист2'!$A$2:$A$505,0))
</f>
        <v>5319</v>
      </c>
      <c r="J408" s="18">
        <f t="shared" si="1"/>
        <v>22</v>
      </c>
      <c r="K408" s="18">
        <f t="shared" si="2"/>
        <v>238294.0645</v>
      </c>
      <c r="L408" s="23">
        <f t="shared" si="3"/>
        <v>0.04805476899</v>
      </c>
      <c r="M408" s="18">
        <f t="shared" si="4"/>
        <v>0.008378357423</v>
      </c>
      <c r="N408" s="18">
        <f t="shared" si="5"/>
        <v>0.005790310775</v>
      </c>
      <c r="O408" s="22">
        <f t="shared" si="6"/>
        <v>1409413.776</v>
      </c>
    </row>
    <row r="409" ht="14.25" customHeight="1">
      <c r="A409" s="44">
        <v>43979.0</v>
      </c>
      <c r="B409" s="45" t="s">
        <v>27</v>
      </c>
      <c r="C409" s="45">
        <v>13038.0</v>
      </c>
      <c r="D409" s="46">
        <v>1114552.5</v>
      </c>
      <c r="E409" s="45">
        <v>939269.567</v>
      </c>
      <c r="F409" s="47">
        <v>74269.06047692307</v>
      </c>
      <c r="G409" s="18">
        <f t="array" ref="G409">INDEX('Лист2'!$C$2:$C$505,MATCH(B409&amp;A409,'Лист2'!$B$2:$B$505&amp;'Лист2'!$A$2:$A$505,0))
</f>
        <v>10</v>
      </c>
      <c r="H409" s="18">
        <f t="array" ref="H409">INDEX('Лист2'!$D$2:$D$505,MATCH(B409&amp;A409,'Лист2'!$B$2:$B$505&amp;'Лист2'!$A$2:$A$505,0))
</f>
        <v>791</v>
      </c>
      <c r="I409" s="18">
        <f t="array" ref="I409">INDEX('Лист2'!$E$2:$E$505,MATCH(B409&amp;A409,'Лист2'!$B$2:$B$505&amp;'Лист2'!$A$2:$A$505,0))
</f>
        <v>697</v>
      </c>
      <c r="J409" s="18">
        <f t="shared" si="1"/>
        <v>22</v>
      </c>
      <c r="K409" s="18">
        <f t="shared" si="2"/>
        <v>111455.25</v>
      </c>
      <c r="L409" s="23">
        <f t="shared" si="3"/>
        <v>0.007353134277</v>
      </c>
      <c r="M409" s="18">
        <f t="shared" si="4"/>
        <v>0.005992030705</v>
      </c>
      <c r="N409" s="18">
        <f t="shared" si="5"/>
        <v>0.003041893483</v>
      </c>
      <c r="O409" s="22">
        <f t="shared" si="6"/>
        <v>101013.8725</v>
      </c>
    </row>
    <row r="410" ht="14.25" customHeight="1">
      <c r="A410" s="40">
        <v>43978.0</v>
      </c>
      <c r="B410" s="41" t="s">
        <v>27</v>
      </c>
      <c r="C410" s="41">
        <v>12490.5</v>
      </c>
      <c r="D410" s="42">
        <v>1054798.5</v>
      </c>
      <c r="E410" s="41">
        <v>878389.065</v>
      </c>
      <c r="F410" s="43">
        <v>67454.76536923076</v>
      </c>
      <c r="G410" s="18">
        <f t="array" ref="G410">INDEX('Лист2'!$C$2:$C$505,MATCH(B410&amp;A410,'Лист2'!$B$2:$B$505&amp;'Лист2'!$A$2:$A$505,0))
</f>
        <v>10</v>
      </c>
      <c r="H410" s="18">
        <f t="array" ref="H410">INDEX('Лист2'!$D$2:$D$505,MATCH(B410&amp;A410,'Лист2'!$B$2:$B$505&amp;'Лист2'!$A$2:$A$505,0))
</f>
        <v>757</v>
      </c>
      <c r="I410" s="18">
        <f t="array" ref="I410">INDEX('Лист2'!$E$2:$E$505,MATCH(B410&amp;A410,'Лист2'!$B$2:$B$505&amp;'Лист2'!$A$2:$A$505,0))
</f>
        <v>660</v>
      </c>
      <c r="J410" s="18">
        <f t="shared" si="1"/>
        <v>22</v>
      </c>
      <c r="K410" s="18">
        <f t="shared" si="2"/>
        <v>105479.85</v>
      </c>
      <c r="L410" s="23">
        <f t="shared" si="3"/>
        <v>0.007353134277</v>
      </c>
      <c r="M410" s="18">
        <f t="shared" si="4"/>
        <v>0.006030540071</v>
      </c>
      <c r="N410" s="18">
        <f t="shared" si="5"/>
        <v>0.003281019639</v>
      </c>
      <c r="O410" s="22">
        <f t="shared" si="6"/>
        <v>108954.6696</v>
      </c>
    </row>
    <row r="411" ht="14.25" customHeight="1">
      <c r="A411" s="52">
        <v>43980.0</v>
      </c>
      <c r="B411" s="53" t="s">
        <v>27</v>
      </c>
      <c r="C411" s="53">
        <v>14823.0</v>
      </c>
      <c r="D411" s="54">
        <v>1273464.0</v>
      </c>
      <c r="E411" s="53">
        <v>1068326.937</v>
      </c>
      <c r="F411" s="55">
        <v>76299.02338461539</v>
      </c>
      <c r="G411" s="18">
        <f t="array" ref="G411">INDEX('Лист2'!$C$2:$C$505,MATCH(B411&amp;A411,'Лист2'!$B$2:$B$505&amp;'Лист2'!$A$2:$A$505,0))
</f>
        <v>10</v>
      </c>
      <c r="H411" s="18">
        <f t="array" ref="H411">INDEX('Лист2'!$D$2:$D$505,MATCH(B411&amp;A411,'Лист2'!$B$2:$B$505&amp;'Лист2'!$A$2:$A$505,0))
</f>
        <v>873</v>
      </c>
      <c r="I411" s="18">
        <f t="array" ref="I411">INDEX('Лист2'!$E$2:$E$505,MATCH(B411&amp;A411,'Лист2'!$B$2:$B$505&amp;'Лист2'!$A$2:$A$505,0))
</f>
        <v>770</v>
      </c>
      <c r="J411" s="18">
        <f t="shared" si="1"/>
        <v>22</v>
      </c>
      <c r="K411" s="18">
        <f t="shared" si="2"/>
        <v>127346.4</v>
      </c>
      <c r="L411" s="23">
        <f t="shared" si="3"/>
        <v>0.007353134277</v>
      </c>
      <c r="M411" s="18">
        <f t="shared" si="4"/>
        <v>0.007012591353</v>
      </c>
      <c r="N411" s="18">
        <f t="shared" si="5"/>
        <v>0.003879779908</v>
      </c>
      <c r="O411" s="22">
        <f t="shared" si="6"/>
        <v>128838.0396</v>
      </c>
    </row>
    <row r="412" ht="14.25" customHeight="1">
      <c r="A412" s="40">
        <v>43983.0</v>
      </c>
      <c r="B412" s="41" t="s">
        <v>27</v>
      </c>
      <c r="C412" s="41">
        <v>11416.5</v>
      </c>
      <c r="D412" s="42">
        <v>1007742.0</v>
      </c>
      <c r="E412" s="41">
        <v>815296.88</v>
      </c>
      <c r="F412" s="43">
        <v>145147.84546153847</v>
      </c>
      <c r="G412" s="18">
        <f t="array" ref="G412">INDEX('Лист2'!$C$2:$C$505,MATCH(B412&amp;A412,'Лист2'!$B$2:$B$505&amp;'Лист2'!$A$2:$A$505,0))
</f>
        <v>10</v>
      </c>
      <c r="H412" s="18">
        <f t="array" ref="H412">INDEX('Лист2'!$D$2:$D$505,MATCH(B412&amp;A412,'Лист2'!$B$2:$B$505&amp;'Лист2'!$A$2:$A$505,0))
</f>
        <v>719</v>
      </c>
      <c r="I412" s="18">
        <f t="array" ref="I412">INDEX('Лист2'!$E$2:$E$505,MATCH(B412&amp;A412,'Лист2'!$B$2:$B$505&amp;'Лист2'!$A$2:$A$505,0))
</f>
        <v>627</v>
      </c>
      <c r="J412" s="18">
        <f t="shared" si="1"/>
        <v>23</v>
      </c>
      <c r="K412" s="18">
        <f t="shared" si="2"/>
        <v>100774.2</v>
      </c>
      <c r="L412" s="23">
        <f t="shared" si="3"/>
        <v>0.007408104045</v>
      </c>
      <c r="M412" s="18">
        <f t="shared" si="4"/>
        <v>0.006578718466</v>
      </c>
      <c r="N412" s="18">
        <f t="shared" si="5"/>
        <v>0.001424292205</v>
      </c>
      <c r="O412" s="22">
        <f t="shared" si="6"/>
        <v>47297.27454</v>
      </c>
    </row>
    <row r="413" ht="14.25" customHeight="1">
      <c r="A413" s="44">
        <v>43978.0</v>
      </c>
      <c r="B413" s="45" t="s">
        <v>28</v>
      </c>
      <c r="C413" s="45">
        <v>31257.0</v>
      </c>
      <c r="D413" s="46">
        <v>2924133.0</v>
      </c>
      <c r="E413" s="45">
        <v>2311405.017</v>
      </c>
      <c r="F413" s="47">
        <v>148582.33846153846</v>
      </c>
      <c r="G413" s="18">
        <f t="array" ref="G413">INDEX('Лист2'!$C$2:$C$505,MATCH(B413&amp;A413,'Лист2'!$B$2:$B$505&amp;'Лист2'!$A$2:$A$505,0))
</f>
        <v>20</v>
      </c>
      <c r="H413" s="18">
        <f t="array" ref="H413">INDEX('Лист2'!$D$2:$D$505,MATCH(B413&amp;A413,'Лист2'!$B$2:$B$505&amp;'Лист2'!$A$2:$A$505,0))
</f>
        <v>2079</v>
      </c>
      <c r="I413" s="18">
        <f t="array" ref="I413">INDEX('Лист2'!$E$2:$E$505,MATCH(B413&amp;A413,'Лист2'!$B$2:$B$505&amp;'Лист2'!$A$2:$A$505,0))
</f>
        <v>1856</v>
      </c>
      <c r="J413" s="18">
        <f t="shared" si="1"/>
        <v>22</v>
      </c>
      <c r="K413" s="18">
        <f t="shared" si="2"/>
        <v>146206.65</v>
      </c>
      <c r="L413" s="23">
        <f t="shared" si="3"/>
        <v>0.0204666629</v>
      </c>
      <c r="M413" s="18">
        <f t="shared" si="4"/>
        <v>0.007983009252</v>
      </c>
      <c r="N413" s="18">
        <f t="shared" si="5"/>
        <v>0.004855471119</v>
      </c>
      <c r="O413" s="22">
        <f t="shared" si="6"/>
        <v>464145.6445</v>
      </c>
    </row>
    <row r="414" ht="14.25" customHeight="1">
      <c r="A414" s="40">
        <v>43973.0</v>
      </c>
      <c r="B414" s="41" t="s">
        <v>28</v>
      </c>
      <c r="C414" s="41">
        <v>38074.5</v>
      </c>
      <c r="D414" s="42">
        <v>3414180.0</v>
      </c>
      <c r="E414" s="41">
        <v>2805831.5209999997</v>
      </c>
      <c r="F414" s="43">
        <v>124540.74078461538</v>
      </c>
      <c r="G414" s="18">
        <f t="array" ref="G414">INDEX('Лист2'!$C$2:$C$505,MATCH(B414&amp;A414,'Лист2'!$B$2:$B$505&amp;'Лист2'!$A$2:$A$505,0))
</f>
        <v>20</v>
      </c>
      <c r="H414" s="18">
        <f t="array" ref="H414">INDEX('Лист2'!$D$2:$D$505,MATCH(B414&amp;A414,'Лист2'!$B$2:$B$505&amp;'Лист2'!$A$2:$A$505,0))
</f>
        <v>2306</v>
      </c>
      <c r="I414" s="18">
        <f t="array" ref="I414">INDEX('Лист2'!$E$2:$E$505,MATCH(B414&amp;A414,'Лист2'!$B$2:$B$505&amp;'Лист2'!$A$2:$A$505,0))
</f>
        <v>2054</v>
      </c>
      <c r="J414" s="18">
        <f t="shared" si="1"/>
        <v>21</v>
      </c>
      <c r="K414" s="18">
        <f t="shared" si="2"/>
        <v>170709</v>
      </c>
      <c r="L414" s="23">
        <f t="shared" si="3"/>
        <v>0.02065837308</v>
      </c>
      <c r="M414" s="18">
        <f t="shared" si="4"/>
        <v>0.007925950293</v>
      </c>
      <c r="N414" s="18">
        <f t="shared" si="5"/>
        <v>0.005061158125</v>
      </c>
      <c r="O414" s="22">
        <f t="shared" si="6"/>
        <v>483807.7382</v>
      </c>
    </row>
    <row r="415" ht="14.25" customHeight="1">
      <c r="A415" s="44">
        <v>43983.0</v>
      </c>
      <c r="B415" s="45" t="s">
        <v>28</v>
      </c>
      <c r="C415" s="45">
        <v>32170.5</v>
      </c>
      <c r="D415" s="46">
        <v>3013512.0</v>
      </c>
      <c r="E415" s="45">
        <v>2355616.679</v>
      </c>
      <c r="F415" s="47">
        <v>219429.2774153846</v>
      </c>
      <c r="G415" s="18">
        <f t="array" ref="G415">INDEX('Лист2'!$C$2:$C$505,MATCH(B415&amp;A415,'Лист2'!$B$2:$B$505&amp;'Лист2'!$A$2:$A$505,0))
</f>
        <v>20</v>
      </c>
      <c r="H415" s="18">
        <f t="array" ref="H415">INDEX('Лист2'!$D$2:$D$505,MATCH(B415&amp;A415,'Лист2'!$B$2:$B$505&amp;'Лист2'!$A$2:$A$505,0))
</f>
        <v>2136</v>
      </c>
      <c r="I415" s="18">
        <f t="array" ref="I415">INDEX('Лист2'!$E$2:$E$505,MATCH(B415&amp;A415,'Лист2'!$B$2:$B$505&amp;'Лист2'!$A$2:$A$505,0))
</f>
        <v>1899</v>
      </c>
      <c r="J415" s="18">
        <f t="shared" si="1"/>
        <v>23</v>
      </c>
      <c r="K415" s="18">
        <f t="shared" si="2"/>
        <v>150675.6</v>
      </c>
      <c r="L415" s="23">
        <f t="shared" si="3"/>
        <v>0.02215290267</v>
      </c>
      <c r="M415" s="18">
        <f t="shared" si="4"/>
        <v>0.008571478013</v>
      </c>
      <c r="N415" s="18">
        <f t="shared" si="5"/>
        <v>0.004586834405</v>
      </c>
      <c r="O415" s="22">
        <f t="shared" si="6"/>
        <v>438466.0436</v>
      </c>
    </row>
    <row r="416" ht="14.25" customHeight="1">
      <c r="A416" s="40">
        <v>43962.0</v>
      </c>
      <c r="B416" s="41" t="s">
        <v>28</v>
      </c>
      <c r="C416" s="41">
        <v>42397.5</v>
      </c>
      <c r="D416" s="42">
        <v>3911979.0</v>
      </c>
      <c r="E416" s="41">
        <v>3086459.8370000003</v>
      </c>
      <c r="F416" s="43">
        <v>164514.63076923075</v>
      </c>
      <c r="G416" s="18">
        <f t="array" ref="G416">INDEX('Лист2'!$C$2:$C$505,MATCH(B416&amp;A416,'Лист2'!$B$2:$B$505&amp;'Лист2'!$A$2:$A$505,0))
</f>
        <v>19</v>
      </c>
      <c r="H416" s="18">
        <f t="array" ref="H416">INDEX('Лист2'!$D$2:$D$505,MATCH(B416&amp;A416,'Лист2'!$B$2:$B$505&amp;'Лист2'!$A$2:$A$505,0))
</f>
        <v>2530</v>
      </c>
      <c r="I416" s="18">
        <f t="array" ref="I416">INDEX('Лист2'!$E$2:$E$505,MATCH(B416&amp;A416,'Лист2'!$B$2:$B$505&amp;'Лист2'!$A$2:$A$505,0))
</f>
        <v>2270</v>
      </c>
      <c r="J416" s="18">
        <f t="shared" si="1"/>
        <v>20</v>
      </c>
      <c r="K416" s="18">
        <f t="shared" si="2"/>
        <v>205893.6316</v>
      </c>
      <c r="L416" s="23">
        <f t="shared" si="3"/>
        <v>0.02107456256</v>
      </c>
      <c r="M416" s="18">
        <f t="shared" si="4"/>
        <v>0.01075538787</v>
      </c>
      <c r="N416" s="18">
        <f t="shared" si="5"/>
        <v>0.006914830406</v>
      </c>
      <c r="O416" s="22">
        <f t="shared" si="6"/>
        <v>661004.5322</v>
      </c>
    </row>
    <row r="417" ht="14.25" customHeight="1">
      <c r="A417" s="44">
        <v>43969.0</v>
      </c>
      <c r="B417" s="45" t="s">
        <v>28</v>
      </c>
      <c r="C417" s="45">
        <v>28668.0</v>
      </c>
      <c r="D417" s="46">
        <v>2588148.0</v>
      </c>
      <c r="E417" s="45">
        <v>2042294.167</v>
      </c>
      <c r="F417" s="47">
        <v>160977.42935384615</v>
      </c>
      <c r="G417" s="18">
        <f t="array" ref="G417">INDEX('Лист2'!$C$2:$C$505,MATCH(B417&amp;A417,'Лист2'!$B$2:$B$505&amp;'Лист2'!$A$2:$A$505,0))
</f>
        <v>19</v>
      </c>
      <c r="H417" s="18">
        <f t="array" ref="H417">INDEX('Лист2'!$D$2:$D$505,MATCH(B417&amp;A417,'Лист2'!$B$2:$B$505&amp;'Лист2'!$A$2:$A$505,0))
</f>
        <v>1858</v>
      </c>
      <c r="I417" s="18">
        <f t="array" ref="I417">INDEX('Лист2'!$E$2:$E$505,MATCH(B417&amp;A417,'Лист2'!$B$2:$B$505&amp;'Лист2'!$A$2:$A$505,0))
</f>
        <v>1648</v>
      </c>
      <c r="J417" s="18">
        <f t="shared" si="1"/>
        <v>21</v>
      </c>
      <c r="K417" s="18">
        <f t="shared" si="2"/>
        <v>136218.3158</v>
      </c>
      <c r="L417" s="23">
        <f t="shared" si="3"/>
        <v>0.02065837308</v>
      </c>
      <c r="M417" s="18">
        <f t="shared" si="4"/>
        <v>0.00711173036</v>
      </c>
      <c r="N417" s="18">
        <f t="shared" si="5"/>
        <v>0.004026228155</v>
      </c>
      <c r="O417" s="22">
        <f t="shared" si="6"/>
        <v>384876.4036</v>
      </c>
    </row>
    <row r="418" ht="14.25" customHeight="1">
      <c r="A418" s="40">
        <v>43965.0</v>
      </c>
      <c r="B418" s="41" t="s">
        <v>28</v>
      </c>
      <c r="C418" s="41">
        <v>27411.0</v>
      </c>
      <c r="D418" s="42">
        <v>2441520.0</v>
      </c>
      <c r="E418" s="41">
        <v>1933378.3459999997</v>
      </c>
      <c r="F418" s="43">
        <v>141658.27661538462</v>
      </c>
      <c r="G418" s="18">
        <f t="array" ref="G418">INDEX('Лист2'!$C$2:$C$505,MATCH(B418&amp;A418,'Лист2'!$B$2:$B$505&amp;'Лист2'!$A$2:$A$505,0))
</f>
        <v>19</v>
      </c>
      <c r="H418" s="18">
        <f t="array" ref="H418">INDEX('Лист2'!$D$2:$D$505,MATCH(B418&amp;A418,'Лист2'!$B$2:$B$505&amp;'Лист2'!$A$2:$A$505,0))
</f>
        <v>1675</v>
      </c>
      <c r="I418" s="18">
        <f t="array" ref="I418">INDEX('Лист2'!$E$2:$E$505,MATCH(B418&amp;A418,'Лист2'!$B$2:$B$505&amp;'Лист2'!$A$2:$A$505,0))
</f>
        <v>1475</v>
      </c>
      <c r="J418" s="18">
        <f t="shared" si="1"/>
        <v>20</v>
      </c>
      <c r="K418" s="18">
        <f t="shared" si="2"/>
        <v>128501.0526</v>
      </c>
      <c r="L418" s="23">
        <f t="shared" si="3"/>
        <v>0.02107456256</v>
      </c>
      <c r="M418" s="18">
        <f t="shared" si="4"/>
        <v>0.006620392144</v>
      </c>
      <c r="N418" s="18">
        <f t="shared" si="5"/>
        <v>0.003833816982</v>
      </c>
      <c r="O418" s="22">
        <f t="shared" si="6"/>
        <v>366483.3774</v>
      </c>
    </row>
    <row r="419" ht="14.25" customHeight="1">
      <c r="A419" s="44">
        <v>43966.0</v>
      </c>
      <c r="B419" s="45" t="s">
        <v>28</v>
      </c>
      <c r="C419" s="45">
        <v>32854.5</v>
      </c>
      <c r="D419" s="46">
        <v>2949078.0</v>
      </c>
      <c r="E419" s="45">
        <v>2391958.463</v>
      </c>
      <c r="F419" s="47">
        <v>129383.86666153846</v>
      </c>
      <c r="G419" s="18">
        <f t="array" ref="G419">INDEX('Лист2'!$C$2:$C$505,MATCH(B419&amp;A419,'Лист2'!$B$2:$B$505&amp;'Лист2'!$A$2:$A$505,0))
</f>
        <v>19</v>
      </c>
      <c r="H419" s="18">
        <f t="array" ref="H419">INDEX('Лист2'!$D$2:$D$505,MATCH(B419&amp;A419,'Лист2'!$B$2:$B$505&amp;'Лист2'!$A$2:$A$505,0))
</f>
        <v>1940</v>
      </c>
      <c r="I419" s="18">
        <f t="array" ref="I419">INDEX('Лист2'!$E$2:$E$505,MATCH(B419&amp;A419,'Лист2'!$B$2:$B$505&amp;'Лист2'!$A$2:$A$505,0))
</f>
        <v>1715</v>
      </c>
      <c r="J419" s="18">
        <f t="shared" si="1"/>
        <v>20</v>
      </c>
      <c r="K419" s="18">
        <f t="shared" si="2"/>
        <v>155214.6316</v>
      </c>
      <c r="L419" s="23">
        <f t="shared" si="3"/>
        <v>0.02107456256</v>
      </c>
      <c r="M419" s="18">
        <f t="shared" si="4"/>
        <v>0.007258507106</v>
      </c>
      <c r="N419" s="18">
        <f t="shared" si="5"/>
        <v>0.004474582964</v>
      </c>
      <c r="O419" s="22">
        <f t="shared" si="6"/>
        <v>427735.6703</v>
      </c>
    </row>
    <row r="420" ht="14.25" customHeight="1">
      <c r="A420" s="40">
        <v>43980.0</v>
      </c>
      <c r="B420" s="41" t="s">
        <v>28</v>
      </c>
      <c r="C420" s="41">
        <v>35346.0</v>
      </c>
      <c r="D420" s="42">
        <v>3258054.0</v>
      </c>
      <c r="E420" s="41">
        <v>2595610.66</v>
      </c>
      <c r="F420" s="43">
        <v>195198.78461538462</v>
      </c>
      <c r="G420" s="18">
        <f t="array" ref="G420">INDEX('Лист2'!$C$2:$C$505,MATCH(B420&amp;A420,'Лист2'!$B$2:$B$505&amp;'Лист2'!$A$2:$A$505,0))
</f>
        <v>20</v>
      </c>
      <c r="H420" s="18">
        <f t="array" ref="H420">INDEX('Лист2'!$D$2:$D$505,MATCH(B420&amp;A420,'Лист2'!$B$2:$B$505&amp;'Лист2'!$A$2:$A$505,0))
</f>
        <v>2249</v>
      </c>
      <c r="I420" s="18">
        <f t="array" ref="I420">INDEX('Лист2'!$E$2:$E$505,MATCH(B420&amp;A420,'Лист2'!$B$2:$B$505&amp;'Лист2'!$A$2:$A$505,0))
</f>
        <v>2000</v>
      </c>
      <c r="J420" s="18">
        <f t="shared" si="1"/>
        <v>22</v>
      </c>
      <c r="K420" s="18">
        <f t="shared" si="2"/>
        <v>162902.7</v>
      </c>
      <c r="L420" s="23">
        <f t="shared" si="3"/>
        <v>0.0204666629</v>
      </c>
      <c r="M420" s="18">
        <f t="shared" si="4"/>
        <v>0.008630732493</v>
      </c>
      <c r="N420" s="18">
        <f t="shared" si="5"/>
        <v>0.004887889116</v>
      </c>
      <c r="O420" s="22">
        <f t="shared" si="6"/>
        <v>467244.5554</v>
      </c>
    </row>
    <row r="421" ht="14.25" customHeight="1">
      <c r="A421" s="44">
        <v>43978.0</v>
      </c>
      <c r="B421" s="45" t="s">
        <v>29</v>
      </c>
      <c r="C421" s="45">
        <v>286558.5</v>
      </c>
      <c r="D421" s="46">
        <v>2.9256993E7</v>
      </c>
      <c r="E421" s="45">
        <v>2.1169527457000002E7</v>
      </c>
      <c r="F421" s="47">
        <v>646741.2813</v>
      </c>
      <c r="G421" s="18">
        <f t="array" ref="G421">INDEX('Лист2'!$C$2:$C$505,MATCH(B421&amp;A421,'Лист2'!$B$2:$B$505&amp;'Лист2'!$A$2:$A$505,0))
</f>
        <v>129</v>
      </c>
      <c r="H421" s="18">
        <f t="array" ref="H421">INDEX('Лист2'!$D$2:$D$505,MATCH(B421&amp;A421,'Лист2'!$B$2:$B$505&amp;'Лист2'!$A$2:$A$505,0))
</f>
        <v>17115</v>
      </c>
      <c r="I421" s="18">
        <f t="array" ref="I421">INDEX('Лист2'!$E$2:$E$505,MATCH(B421&amp;A421,'Лист2'!$B$2:$B$505&amp;'Лист2'!$A$2:$A$505,0))
</f>
        <v>15962</v>
      </c>
      <c r="J421" s="18">
        <f t="shared" si="1"/>
        <v>22</v>
      </c>
      <c r="K421" s="18">
        <f t="shared" si="2"/>
        <v>226798.3953</v>
      </c>
      <c r="L421" s="23">
        <f t="shared" si="3"/>
        <v>0.207706342</v>
      </c>
      <c r="M421" s="18">
        <f t="shared" si="4"/>
        <v>0.01061031048</v>
      </c>
      <c r="N421" s="18">
        <f t="shared" si="5"/>
        <v>0.007184854481</v>
      </c>
      <c r="O421" s="22">
        <f t="shared" si="6"/>
        <v>7440724.262</v>
      </c>
    </row>
    <row r="422" ht="14.25" customHeight="1">
      <c r="A422" s="40">
        <v>43973.0</v>
      </c>
      <c r="B422" s="41" t="s">
        <v>29</v>
      </c>
      <c r="C422" s="41">
        <v>304092.0</v>
      </c>
      <c r="D422" s="42">
        <v>2.9465769E7</v>
      </c>
      <c r="E422" s="41">
        <v>2.2276452264999997E7</v>
      </c>
      <c r="F422" s="43">
        <v>570447.6369538462</v>
      </c>
      <c r="G422" s="18">
        <f t="array" ref="G422">INDEX('Лист2'!$C$2:$C$505,MATCH(B422&amp;A422,'Лист2'!$B$2:$B$505&amp;'Лист2'!$A$2:$A$505,0))
</f>
        <v>129</v>
      </c>
      <c r="H422" s="18">
        <f t="array" ref="H422">INDEX('Лист2'!$D$2:$D$505,MATCH(B422&amp;A422,'Лист2'!$B$2:$B$505&amp;'Лист2'!$A$2:$A$505,0))
</f>
        <v>17088</v>
      </c>
      <c r="I422" s="18">
        <f t="array" ref="I422">INDEX('Лист2'!$E$2:$E$505,MATCH(B422&amp;A422,'Лист2'!$B$2:$B$505&amp;'Лист2'!$A$2:$A$505,0))
</f>
        <v>15804</v>
      </c>
      <c r="J422" s="18">
        <f t="shared" si="1"/>
        <v>21</v>
      </c>
      <c r="K422" s="18">
        <f t="shared" si="2"/>
        <v>228416.814</v>
      </c>
      <c r="L422" s="23">
        <f t="shared" si="3"/>
        <v>0.2040595052</v>
      </c>
      <c r="M422" s="18">
        <f t="shared" si="4"/>
        <v>0.009431988587</v>
      </c>
      <c r="N422" s="18">
        <f t="shared" si="5"/>
        <v>0.006391261069</v>
      </c>
      <c r="O422" s="22">
        <f t="shared" si="6"/>
        <v>6618869.098</v>
      </c>
    </row>
    <row r="423" ht="14.25" customHeight="1">
      <c r="A423" s="44">
        <v>43983.0</v>
      </c>
      <c r="B423" s="45" t="s">
        <v>29</v>
      </c>
      <c r="C423" s="45">
        <v>272926.5</v>
      </c>
      <c r="D423" s="46">
        <v>2.77700925E7</v>
      </c>
      <c r="E423" s="45">
        <v>2.0952913508E7</v>
      </c>
      <c r="F423" s="47">
        <v>872904.4042846154</v>
      </c>
      <c r="G423" s="18">
        <f t="array" ref="G423">INDEX('Лист2'!$C$2:$C$505,MATCH(B423&amp;A423,'Лист2'!$B$2:$B$505&amp;'Лист2'!$A$2:$A$505,0))
</f>
        <v>128</v>
      </c>
      <c r="H423" s="18">
        <f t="array" ref="H423">INDEX('Лист2'!$D$2:$D$505,MATCH(B423&amp;A423,'Лист2'!$B$2:$B$505&amp;'Лист2'!$A$2:$A$505,0))
</f>
        <v>16285</v>
      </c>
      <c r="I423" s="18">
        <f t="array" ref="I423">INDEX('Лист2'!$E$2:$E$505,MATCH(B423&amp;A423,'Лист2'!$B$2:$B$505&amp;'Лист2'!$A$2:$A$505,0))
</f>
        <v>15130</v>
      </c>
      <c r="J423" s="18">
        <f t="shared" si="1"/>
        <v>23</v>
      </c>
      <c r="K423" s="18">
        <f t="shared" si="2"/>
        <v>216953.8477</v>
      </c>
      <c r="L423" s="23">
        <f t="shared" si="3"/>
        <v>0.2041432575</v>
      </c>
      <c r="M423" s="18">
        <f t="shared" si="4"/>
        <v>0.008943764313</v>
      </c>
      <c r="N423" s="18">
        <f t="shared" si="5"/>
        <v>0.005739864347</v>
      </c>
      <c r="O423" s="22">
        <f t="shared" si="6"/>
        <v>5944274.588</v>
      </c>
    </row>
    <row r="424" ht="14.25" customHeight="1">
      <c r="A424" s="40">
        <v>43962.0</v>
      </c>
      <c r="B424" s="41" t="s">
        <v>29</v>
      </c>
      <c r="C424" s="41">
        <v>237099.0</v>
      </c>
      <c r="D424" s="42">
        <v>2.462823322395E7</v>
      </c>
      <c r="E424" s="41">
        <v>1.767993047E7</v>
      </c>
      <c r="F424" s="43">
        <v>622499.3303153847</v>
      </c>
      <c r="G424" s="18">
        <f t="array" ref="G424">INDEX('Лист2'!$C$2:$C$505,MATCH(B424&amp;A424,'Лист2'!$B$2:$B$505&amp;'Лист2'!$A$2:$A$505,0))
</f>
        <v>129</v>
      </c>
      <c r="H424" s="18">
        <f t="array" ref="H424">INDEX('Лист2'!$D$2:$D$505,MATCH(B424&amp;A424,'Лист2'!$B$2:$B$505&amp;'Лист2'!$A$2:$A$505,0))
</f>
        <v>14043</v>
      </c>
      <c r="I424" s="18">
        <f t="array" ref="I424">INDEX('Лист2'!$E$2:$E$505,MATCH(B424&amp;A424,'Лист2'!$B$2:$B$505&amp;'Лист2'!$A$2:$A$505,0))
</f>
        <v>13167</v>
      </c>
      <c r="J424" s="18">
        <f t="shared" si="1"/>
        <v>20</v>
      </c>
      <c r="K424" s="18">
        <f t="shared" si="2"/>
        <v>190916.5366</v>
      </c>
      <c r="L424" s="23">
        <f t="shared" si="3"/>
        <v>0.2106802681</v>
      </c>
      <c r="M424" s="18">
        <f t="shared" si="4"/>
        <v>0.009115791485</v>
      </c>
      <c r="N424" s="18">
        <f t="shared" si="5"/>
        <v>0.006108273264</v>
      </c>
      <c r="O424" s="22">
        <f t="shared" si="6"/>
        <v>6325803.424</v>
      </c>
    </row>
    <row r="425" ht="14.25" customHeight="1">
      <c r="A425" s="44">
        <v>43969.0</v>
      </c>
      <c r="B425" s="45" t="s">
        <v>29</v>
      </c>
      <c r="C425" s="45">
        <v>273900.0</v>
      </c>
      <c r="D425" s="46">
        <v>2.7535284147600003E7</v>
      </c>
      <c r="E425" s="45">
        <v>1.9680985969E7</v>
      </c>
      <c r="F425" s="47">
        <v>764540.5879230769</v>
      </c>
      <c r="G425" s="18">
        <f t="array" ref="G425">INDEX('Лист2'!$C$2:$C$505,MATCH(B425&amp;A425,'Лист2'!$B$2:$B$505&amp;'Лист2'!$A$2:$A$505,0))
</f>
        <v>129</v>
      </c>
      <c r="H425" s="18">
        <f t="array" ref="H425">INDEX('Лист2'!$D$2:$D$505,MATCH(B425&amp;A425,'Лист2'!$B$2:$B$505&amp;'Лист2'!$A$2:$A$505,0))
</f>
        <v>16110</v>
      </c>
      <c r="I425" s="18">
        <f t="array" ref="I425">INDEX('Лист2'!$E$2:$E$505,MATCH(B425&amp;A425,'Лист2'!$B$2:$B$505&amp;'Лист2'!$A$2:$A$505,0))
</f>
        <v>14992</v>
      </c>
      <c r="J425" s="18">
        <f t="shared" si="1"/>
        <v>21</v>
      </c>
      <c r="K425" s="18">
        <f t="shared" si="2"/>
        <v>213451.8151</v>
      </c>
      <c r="L425" s="23">
        <f t="shared" si="3"/>
        <v>0.2040595052</v>
      </c>
      <c r="M425" s="18">
        <f t="shared" si="4"/>
        <v>0.01030440771</v>
      </c>
      <c r="N425" s="18">
        <f t="shared" si="5"/>
        <v>0.006845956765</v>
      </c>
      <c r="O425" s="22">
        <f t="shared" si="6"/>
        <v>7089757.591</v>
      </c>
    </row>
    <row r="426" ht="14.25" customHeight="1">
      <c r="A426" s="40">
        <v>43965.0</v>
      </c>
      <c r="B426" s="41" t="s">
        <v>29</v>
      </c>
      <c r="C426" s="41">
        <v>274059.0</v>
      </c>
      <c r="D426" s="42">
        <v>2.8181292E7</v>
      </c>
      <c r="E426" s="41">
        <v>2.0493717226E7</v>
      </c>
      <c r="F426" s="43">
        <v>806120.1933307692</v>
      </c>
      <c r="G426" s="18">
        <f t="array" ref="G426">INDEX('Лист2'!$C$2:$C$505,MATCH(B426&amp;A426,'Лист2'!$B$2:$B$505&amp;'Лист2'!$A$2:$A$505,0))
</f>
        <v>129</v>
      </c>
      <c r="H426" s="18">
        <f t="array" ref="H426">INDEX('Лист2'!$D$2:$D$505,MATCH(B426&amp;A426,'Лист2'!$B$2:$B$505&amp;'Лист2'!$A$2:$A$505,0))
</f>
        <v>15804</v>
      </c>
      <c r="I426" s="18">
        <f t="array" ref="I426">INDEX('Лист2'!$E$2:$E$505,MATCH(B426&amp;A426,'Лист2'!$B$2:$B$505&amp;'Лист2'!$A$2:$A$505,0))
</f>
        <v>14738</v>
      </c>
      <c r="J426" s="18">
        <f t="shared" si="1"/>
        <v>20</v>
      </c>
      <c r="K426" s="18">
        <f t="shared" si="2"/>
        <v>218459.6279</v>
      </c>
      <c r="L426" s="23">
        <f t="shared" si="3"/>
        <v>0.2106802681</v>
      </c>
      <c r="M426" s="18">
        <f t="shared" si="4"/>
        <v>0.01008567576</v>
      </c>
      <c r="N426" s="18">
        <f t="shared" si="5"/>
        <v>0.006644816827</v>
      </c>
      <c r="O426" s="22">
        <f t="shared" si="6"/>
        <v>6881454.581</v>
      </c>
    </row>
    <row r="427" ht="14.25" customHeight="1">
      <c r="A427" s="44">
        <v>43966.0</v>
      </c>
      <c r="B427" s="45" t="s">
        <v>29</v>
      </c>
      <c r="C427" s="45">
        <v>318816.0</v>
      </c>
      <c r="D427" s="46">
        <v>3.2354331E7</v>
      </c>
      <c r="E427" s="45">
        <v>2.3895072432E7</v>
      </c>
      <c r="F427" s="47">
        <v>616932.9235384614</v>
      </c>
      <c r="G427" s="18">
        <f t="array" ref="G427">INDEX('Лист2'!$C$2:$C$505,MATCH(B427&amp;A427,'Лист2'!$B$2:$B$505&amp;'Лист2'!$A$2:$A$505,0))
</f>
        <v>129</v>
      </c>
      <c r="H427" s="18">
        <f t="array" ref="H427">INDEX('Лист2'!$D$2:$D$505,MATCH(B427&amp;A427,'Лист2'!$B$2:$B$505&amp;'Лист2'!$A$2:$A$505,0))
</f>
        <v>17808</v>
      </c>
      <c r="I427" s="18">
        <f t="array" ref="I427">INDEX('Лист2'!$E$2:$E$505,MATCH(B427&amp;A427,'Лист2'!$B$2:$B$505&amp;'Лист2'!$A$2:$A$505,0))
</f>
        <v>16486</v>
      </c>
      <c r="J427" s="18">
        <f t="shared" si="1"/>
        <v>20</v>
      </c>
      <c r="K427" s="18">
        <f t="shared" si="2"/>
        <v>250808.7674</v>
      </c>
      <c r="L427" s="23">
        <f t="shared" si="3"/>
        <v>0.2106802681</v>
      </c>
      <c r="M427" s="18">
        <f t="shared" si="4"/>
        <v>0.0110980825</v>
      </c>
      <c r="N427" s="18">
        <f t="shared" si="5"/>
        <v>0.007572645695</v>
      </c>
      <c r="O427" s="22">
        <f t="shared" si="6"/>
        <v>7842325.644</v>
      </c>
    </row>
    <row r="428" ht="14.25" customHeight="1">
      <c r="A428" s="40">
        <v>43978.0</v>
      </c>
      <c r="B428" s="41" t="s">
        <v>30</v>
      </c>
      <c r="C428" s="41">
        <v>370012.5</v>
      </c>
      <c r="D428" s="42">
        <v>3.90348615E7</v>
      </c>
      <c r="E428" s="41">
        <v>2.8040467216000002E7</v>
      </c>
      <c r="F428" s="43">
        <v>681486.5666461538</v>
      </c>
      <c r="G428" s="18">
        <f t="array" ref="G428">INDEX('Лист2'!$C$2:$C$505,MATCH(B428&amp;A428,'Лист2'!$B$2:$B$505&amp;'Лист2'!$A$2:$A$505,0))
</f>
        <v>124</v>
      </c>
      <c r="H428" s="18">
        <f t="array" ref="H428">INDEX('Лист2'!$D$2:$D$505,MATCH(B428&amp;A428,'Лист2'!$B$2:$B$505&amp;'Лист2'!$A$2:$A$505,0))
</f>
        <v>21384</v>
      </c>
      <c r="I428" s="18">
        <f t="array" ref="I428">INDEX('Лист2'!$E$2:$E$505,MATCH(B428&amp;A428,'Лист2'!$B$2:$B$505&amp;'Лист2'!$A$2:$A$505,0))
</f>
        <v>19897</v>
      </c>
      <c r="J428" s="18">
        <f t="shared" si="1"/>
        <v>22</v>
      </c>
      <c r="K428" s="18">
        <f t="shared" si="2"/>
        <v>314797.2702</v>
      </c>
      <c r="L428" s="23">
        <f t="shared" si="3"/>
        <v>0.2767527859</v>
      </c>
      <c r="M428" s="18">
        <f t="shared" si="4"/>
        <v>0.01088873893</v>
      </c>
      <c r="N428" s="18">
        <f t="shared" si="5"/>
        <v>0.007469203446</v>
      </c>
      <c r="O428" s="22">
        <f t="shared" si="6"/>
        <v>10312907.72</v>
      </c>
    </row>
    <row r="429" ht="14.25" customHeight="1">
      <c r="A429" s="44">
        <v>43973.0</v>
      </c>
      <c r="B429" s="45" t="s">
        <v>30</v>
      </c>
      <c r="C429" s="45">
        <v>393018.0</v>
      </c>
      <c r="D429" s="46">
        <v>3.94983735E7</v>
      </c>
      <c r="E429" s="45">
        <v>2.9683782432999995E7</v>
      </c>
      <c r="F429" s="47">
        <v>636230.3201153845</v>
      </c>
      <c r="G429" s="18">
        <f t="array" ref="G429">INDEX('Лист2'!$C$2:$C$505,MATCH(B429&amp;A429,'Лист2'!$B$2:$B$505&amp;'Лист2'!$A$2:$A$505,0))
</f>
        <v>125</v>
      </c>
      <c r="H429" s="18">
        <f t="array" ref="H429">INDEX('Лист2'!$D$2:$D$505,MATCH(B429&amp;A429,'Лист2'!$B$2:$B$505&amp;'Лист2'!$A$2:$A$505,0))
</f>
        <v>21427</v>
      </c>
      <c r="I429" s="18">
        <f t="array" ref="I429">INDEX('Лист2'!$E$2:$E$505,MATCH(B429&amp;A429,'Лист2'!$B$2:$B$505&amp;'Лист2'!$A$2:$A$505,0))
</f>
        <v>19799</v>
      </c>
      <c r="J429" s="18">
        <f t="shared" si="1"/>
        <v>21</v>
      </c>
      <c r="K429" s="18">
        <f t="shared" si="2"/>
        <v>315986.988</v>
      </c>
      <c r="L429" s="23">
        <f t="shared" si="3"/>
        <v>0.2747997029</v>
      </c>
      <c r="M429" s="18">
        <f t="shared" si="4"/>
        <v>0.009720273535</v>
      </c>
      <c r="N429" s="18">
        <f t="shared" si="5"/>
        <v>0.006647498998</v>
      </c>
      <c r="O429" s="22">
        <f t="shared" si="6"/>
        <v>9178360.747</v>
      </c>
    </row>
    <row r="430" ht="14.25" customHeight="1">
      <c r="A430" s="40">
        <v>43983.0</v>
      </c>
      <c r="B430" s="41" t="s">
        <v>30</v>
      </c>
      <c r="C430" s="41">
        <v>349699.5</v>
      </c>
      <c r="D430" s="42">
        <v>3.725784018135E7</v>
      </c>
      <c r="E430" s="41">
        <v>2.7640203134E7</v>
      </c>
      <c r="F430" s="43">
        <v>744856.585476923</v>
      </c>
      <c r="G430" s="18">
        <f t="array" ref="G430">INDEX('Лист2'!$C$2:$C$505,MATCH(B430&amp;A430,'Лист2'!$B$2:$B$505&amp;'Лист2'!$A$2:$A$505,0))
</f>
        <v>123</v>
      </c>
      <c r="H430" s="18">
        <f t="array" ref="H430">INDEX('Лист2'!$D$2:$D$505,MATCH(B430&amp;A430,'Лист2'!$B$2:$B$505&amp;'Лист2'!$A$2:$A$505,0))
</f>
        <v>20325</v>
      </c>
      <c r="I430" s="18">
        <f t="array" ref="I430">INDEX('Лист2'!$E$2:$E$505,MATCH(B430&amp;A430,'Лист2'!$B$2:$B$505&amp;'Лист2'!$A$2:$A$505,0))
</f>
        <v>18935</v>
      </c>
      <c r="J430" s="18">
        <f t="shared" si="1"/>
        <v>23</v>
      </c>
      <c r="K430" s="18">
        <f t="shared" si="2"/>
        <v>302909.2698</v>
      </c>
      <c r="L430" s="23">
        <f t="shared" si="3"/>
        <v>0.273889504</v>
      </c>
      <c r="M430" s="18">
        <f t="shared" si="4"/>
        <v>0.009525212229</v>
      </c>
      <c r="N430" s="18">
        <f t="shared" si="5"/>
        <v>0.006426180105</v>
      </c>
      <c r="O430" s="22">
        <f t="shared" si="6"/>
        <v>8872780.462</v>
      </c>
    </row>
    <row r="431" ht="14.25" customHeight="1">
      <c r="A431" s="44">
        <v>43962.0</v>
      </c>
      <c r="B431" s="45" t="s">
        <v>30</v>
      </c>
      <c r="C431" s="45">
        <v>318565.5</v>
      </c>
      <c r="D431" s="46">
        <v>3.3781581E7</v>
      </c>
      <c r="E431" s="45">
        <v>2.4232690171E7</v>
      </c>
      <c r="F431" s="47">
        <v>605833.7657076922</v>
      </c>
      <c r="G431" s="18">
        <f t="array" ref="G431">INDEX('Лист2'!$C$2:$C$505,MATCH(B431&amp;A431,'Лист2'!$B$2:$B$505&amp;'Лист2'!$A$2:$A$505,0))
</f>
        <v>125</v>
      </c>
      <c r="H431" s="18">
        <f t="array" ref="H431">INDEX('Лист2'!$D$2:$D$505,MATCH(B431&amp;A431,'Лист2'!$B$2:$B$505&amp;'Лист2'!$A$2:$A$505,0))
</f>
        <v>18066</v>
      </c>
      <c r="I431" s="18">
        <f t="array" ref="I431">INDEX('Лист2'!$E$2:$E$505,MATCH(B431&amp;A431,'Лист2'!$B$2:$B$505&amp;'Лист2'!$A$2:$A$505,0))
</f>
        <v>16883</v>
      </c>
      <c r="J431" s="18">
        <f t="shared" si="1"/>
        <v>20</v>
      </c>
      <c r="K431" s="18">
        <f t="shared" si="2"/>
        <v>270252.648</v>
      </c>
      <c r="L431" s="23">
        <f t="shared" si="3"/>
        <v>0.284978931</v>
      </c>
      <c r="M431" s="18">
        <f t="shared" si="4"/>
        <v>0.009457126657</v>
      </c>
      <c r="N431" s="18">
        <f t="shared" si="5"/>
        <v>0.006477078479</v>
      </c>
      <c r="O431" s="22">
        <f t="shared" si="6"/>
        <v>8943057.063</v>
      </c>
    </row>
    <row r="432" ht="14.25" customHeight="1">
      <c r="A432" s="40">
        <v>43980.0</v>
      </c>
      <c r="B432" s="41" t="s">
        <v>29</v>
      </c>
      <c r="C432" s="41">
        <v>422965.5</v>
      </c>
      <c r="D432" s="42">
        <v>4.1767140105000004E7</v>
      </c>
      <c r="E432" s="41">
        <v>3.2361318847E7</v>
      </c>
      <c r="F432" s="43">
        <v>525087.9153846154</v>
      </c>
      <c r="G432" s="18">
        <f t="array" ref="G432">INDEX('Лист2'!$C$2:$C$505,MATCH(B432&amp;A432,'Лист2'!$B$2:$B$505&amp;'Лист2'!$A$2:$A$505,0))
</f>
        <v>129</v>
      </c>
      <c r="H432" s="18">
        <f t="array" ref="H432">INDEX('Лист2'!$D$2:$D$505,MATCH(B432&amp;A432,'Лист2'!$B$2:$B$505&amp;'Лист2'!$A$2:$A$505,0))
</f>
        <v>22403</v>
      </c>
      <c r="I432" s="18">
        <f t="array" ref="I432">INDEX('Лист2'!$E$2:$E$505,MATCH(B432&amp;A432,'Лист2'!$B$2:$B$505&amp;'Лист2'!$A$2:$A$505,0))
</f>
        <v>20676</v>
      </c>
      <c r="J432" s="18">
        <f t="shared" si="1"/>
        <v>22</v>
      </c>
      <c r="K432" s="18">
        <f t="shared" si="2"/>
        <v>323776.2799</v>
      </c>
      <c r="L432" s="23">
        <f t="shared" si="3"/>
        <v>0.207706342</v>
      </c>
      <c r="M432" s="18">
        <f t="shared" si="4"/>
        <v>0.01233992075</v>
      </c>
      <c r="N432" s="18">
        <f t="shared" si="5"/>
        <v>0.008575344886</v>
      </c>
      <c r="O432" s="22">
        <f t="shared" si="6"/>
        <v>8880733.343</v>
      </c>
    </row>
    <row r="433" ht="14.25" customHeight="1">
      <c r="A433" s="44">
        <v>43969.0</v>
      </c>
      <c r="B433" s="45" t="s">
        <v>30</v>
      </c>
      <c r="C433" s="45">
        <v>355081.5</v>
      </c>
      <c r="D433" s="46">
        <v>3.6876888E7</v>
      </c>
      <c r="E433" s="45">
        <v>2.6228948559E7</v>
      </c>
      <c r="F433" s="47">
        <v>898617.7503076922</v>
      </c>
      <c r="G433" s="18">
        <f t="array" ref="G433">INDEX('Лист2'!$C$2:$C$505,MATCH(B433&amp;A433,'Лист2'!$B$2:$B$505&amp;'Лист2'!$A$2:$A$505,0))
</f>
        <v>125</v>
      </c>
      <c r="H433" s="18">
        <f t="array" ref="H433">INDEX('Лист2'!$D$2:$D$505,MATCH(B433&amp;A433,'Лист2'!$B$2:$B$505&amp;'Лист2'!$A$2:$A$505,0))
</f>
        <v>20449</v>
      </c>
      <c r="I433" s="18">
        <f t="array" ref="I433">INDEX('Лист2'!$E$2:$E$505,MATCH(B433&amp;A433,'Лист2'!$B$2:$B$505&amp;'Лист2'!$A$2:$A$505,0))
</f>
        <v>19060</v>
      </c>
      <c r="J433" s="18">
        <f t="shared" si="1"/>
        <v>21</v>
      </c>
      <c r="K433" s="18">
        <f t="shared" si="2"/>
        <v>295015.104</v>
      </c>
      <c r="L433" s="23">
        <f t="shared" si="3"/>
        <v>0.2747997029</v>
      </c>
      <c r="M433" s="18">
        <f t="shared" si="4"/>
        <v>0.01054561349</v>
      </c>
      <c r="N433" s="18">
        <f t="shared" si="5"/>
        <v>0.007061021892</v>
      </c>
      <c r="O433" s="22">
        <f t="shared" si="6"/>
        <v>9749321.691</v>
      </c>
    </row>
    <row r="434" ht="14.25" customHeight="1">
      <c r="A434" s="40">
        <v>43965.0</v>
      </c>
      <c r="B434" s="41" t="s">
        <v>30</v>
      </c>
      <c r="C434" s="41">
        <v>358387.5</v>
      </c>
      <c r="D434" s="42">
        <v>3.79631505E7</v>
      </c>
      <c r="E434" s="41">
        <v>2.7483828209E7</v>
      </c>
      <c r="F434" s="43">
        <v>506964.83088461537</v>
      </c>
      <c r="G434" s="18">
        <f t="array" ref="G434">INDEX('Лист2'!$C$2:$C$505,MATCH(B434&amp;A434,'Лист2'!$B$2:$B$505&amp;'Лист2'!$A$2:$A$505,0))
</f>
        <v>125</v>
      </c>
      <c r="H434" s="18">
        <f t="array" ref="H434">INDEX('Лист2'!$D$2:$D$505,MATCH(B434&amp;A434,'Лист2'!$B$2:$B$505&amp;'Лист2'!$A$2:$A$505,0))
</f>
        <v>20247</v>
      </c>
      <c r="I434" s="18">
        <f t="array" ref="I434">INDEX('Лист2'!$E$2:$E$505,MATCH(B434&amp;A434,'Лист2'!$B$2:$B$505&amp;'Лист2'!$A$2:$A$505,0))
</f>
        <v>18812</v>
      </c>
      <c r="J434" s="18">
        <f t="shared" si="1"/>
        <v>20</v>
      </c>
      <c r="K434" s="18">
        <f t="shared" si="2"/>
        <v>303705.204</v>
      </c>
      <c r="L434" s="23">
        <f t="shared" si="3"/>
        <v>0.284978931</v>
      </c>
      <c r="M434" s="18">
        <f t="shared" si="4"/>
        <v>0.01037861674</v>
      </c>
      <c r="N434" s="18">
        <f t="shared" si="5"/>
        <v>0.007222557279</v>
      </c>
      <c r="O434" s="22">
        <f t="shared" si="6"/>
        <v>9972357.46</v>
      </c>
    </row>
    <row r="435" ht="14.25" customHeight="1">
      <c r="A435" s="44">
        <v>43966.0</v>
      </c>
      <c r="B435" s="45" t="s">
        <v>30</v>
      </c>
      <c r="C435" s="45">
        <v>403261.5</v>
      </c>
      <c r="D435" s="46">
        <v>4.2271377E7</v>
      </c>
      <c r="E435" s="45">
        <v>3.1105053391E7</v>
      </c>
      <c r="F435" s="47">
        <v>571050.764276923</v>
      </c>
      <c r="G435" s="18">
        <f t="array" ref="G435">INDEX('Лист2'!$C$2:$C$505,MATCH(B435&amp;A435,'Лист2'!$B$2:$B$505&amp;'Лист2'!$A$2:$A$505,0))
</f>
        <v>125</v>
      </c>
      <c r="H435" s="18">
        <f t="array" ref="H435">INDEX('Лист2'!$D$2:$D$505,MATCH(B435&amp;A435,'Лист2'!$B$2:$B$505&amp;'Лист2'!$A$2:$A$505,0))
</f>
        <v>21862</v>
      </c>
      <c r="I435" s="18">
        <f t="array" ref="I435">INDEX('Лист2'!$E$2:$E$505,MATCH(B435&amp;A435,'Лист2'!$B$2:$B$505&amp;'Лист2'!$A$2:$A$505,0))
</f>
        <v>20235</v>
      </c>
      <c r="J435" s="18">
        <f t="shared" si="1"/>
        <v>20</v>
      </c>
      <c r="K435" s="18">
        <f t="shared" si="2"/>
        <v>338171.016</v>
      </c>
      <c r="L435" s="23">
        <f t="shared" si="3"/>
        <v>0.284978931</v>
      </c>
      <c r="M435" s="18">
        <f t="shared" si="4"/>
        <v>0.01105901602</v>
      </c>
      <c r="N435" s="18">
        <f t="shared" si="5"/>
        <v>0.007673708581</v>
      </c>
      <c r="O435" s="22">
        <f t="shared" si="6"/>
        <v>10595272.84</v>
      </c>
    </row>
    <row r="436" ht="14.25" customHeight="1">
      <c r="A436" s="40">
        <v>43978.0</v>
      </c>
      <c r="B436" s="41" t="s">
        <v>31</v>
      </c>
      <c r="C436" s="41">
        <v>69010.5</v>
      </c>
      <c r="D436" s="42">
        <v>5985894.0</v>
      </c>
      <c r="E436" s="41">
        <v>4624968.49</v>
      </c>
      <c r="F436" s="43">
        <v>168769.33384615384</v>
      </c>
      <c r="G436" s="18">
        <f t="array" ref="G436">INDEX('Лист2'!$C$2:$C$505,MATCH(B436&amp;A436,'Лист2'!$B$2:$B$505&amp;'Лист2'!$A$2:$A$505,0))
</f>
        <v>36</v>
      </c>
      <c r="H436" s="18">
        <f t="array" ref="H436">INDEX('Лист2'!$D$2:$D$505,MATCH(B436&amp;A436,'Лист2'!$B$2:$B$505&amp;'Лист2'!$A$2:$A$505,0))
</f>
        <v>4951</v>
      </c>
      <c r="I436" s="18">
        <f t="array" ref="I436">INDEX('Лист2'!$E$2:$E$505,MATCH(B436&amp;A436,'Лист2'!$B$2:$B$505&amp;'Лист2'!$A$2:$A$505,0))
</f>
        <v>4584</v>
      </c>
      <c r="J436" s="18">
        <f t="shared" si="1"/>
        <v>22</v>
      </c>
      <c r="K436" s="18">
        <f t="shared" si="2"/>
        <v>166274.8333</v>
      </c>
      <c r="L436" s="23">
        <f t="shared" si="3"/>
        <v>0.04403442428</v>
      </c>
      <c r="M436" s="18">
        <f t="shared" si="4"/>
        <v>0.007930168115</v>
      </c>
      <c r="N436" s="18">
        <f t="shared" si="5"/>
        <v>0.005468603127</v>
      </c>
      <c r="O436" s="22">
        <f t="shared" si="6"/>
        <v>1192156.176</v>
      </c>
    </row>
    <row r="437" ht="14.25" customHeight="1">
      <c r="A437" s="44">
        <v>43973.0</v>
      </c>
      <c r="B437" s="45" t="s">
        <v>31</v>
      </c>
      <c r="C437" s="45">
        <v>75820.5</v>
      </c>
      <c r="D437" s="46">
        <v>5943489.0</v>
      </c>
      <c r="E437" s="45">
        <v>5046963.672</v>
      </c>
      <c r="F437" s="47">
        <v>196334.07284615384</v>
      </c>
      <c r="G437" s="18">
        <f t="array" ref="G437">INDEX('Лист2'!$C$2:$C$505,MATCH(B437&amp;A437,'Лист2'!$B$2:$B$505&amp;'Лист2'!$A$2:$A$505,0))
</f>
        <v>36</v>
      </c>
      <c r="H437" s="18">
        <f t="array" ref="H437">INDEX('Лист2'!$D$2:$D$505,MATCH(B437&amp;A437,'Лист2'!$B$2:$B$505&amp;'Лист2'!$A$2:$A$505,0))
</f>
        <v>4857</v>
      </c>
      <c r="I437" s="18">
        <f t="array" ref="I437">INDEX('Лист2'!$E$2:$E$505,MATCH(B437&amp;A437,'Лист2'!$B$2:$B$505&amp;'Лист2'!$A$2:$A$505,0))
</f>
        <v>4456</v>
      </c>
      <c r="J437" s="18">
        <f t="shared" si="1"/>
        <v>21</v>
      </c>
      <c r="K437" s="18">
        <f t="shared" si="2"/>
        <v>165096.9167</v>
      </c>
      <c r="L437" s="23">
        <f t="shared" si="3"/>
        <v>0.04405422418</v>
      </c>
      <c r="M437" s="18">
        <f t="shared" si="4"/>
        <v>0.005224089429</v>
      </c>
      <c r="N437" s="18">
        <f t="shared" si="5"/>
        <v>0.00321188462</v>
      </c>
      <c r="O437" s="22">
        <f t="shared" si="6"/>
        <v>700191.2552</v>
      </c>
    </row>
    <row r="438" ht="14.25" customHeight="1">
      <c r="A438" s="40">
        <v>43983.0</v>
      </c>
      <c r="B438" s="41" t="s">
        <v>31</v>
      </c>
      <c r="C438" s="41">
        <v>64740.0</v>
      </c>
      <c r="D438" s="42">
        <v>5800290.0</v>
      </c>
      <c r="E438" s="41">
        <v>4332158.433</v>
      </c>
      <c r="F438" s="43">
        <v>205428.24997692305</v>
      </c>
      <c r="G438" s="18">
        <f t="array" ref="G438">INDEX('Лист2'!$C$2:$C$505,MATCH(B438&amp;A438,'Лист2'!$B$2:$B$505&amp;'Лист2'!$A$2:$A$505,0))
</f>
        <v>37</v>
      </c>
      <c r="H438" s="18">
        <f t="array" ref="H438">INDEX('Лист2'!$D$2:$D$505,MATCH(B438&amp;A438,'Лист2'!$B$2:$B$505&amp;'Лист2'!$A$2:$A$505,0))
</f>
        <v>4722</v>
      </c>
      <c r="I438" s="18">
        <f t="array" ref="I438">INDEX('Лист2'!$E$2:$E$505,MATCH(B438&amp;A438,'Лист2'!$B$2:$B$505&amp;'Лист2'!$A$2:$A$505,0))
</f>
        <v>4352</v>
      </c>
      <c r="J438" s="18">
        <f t="shared" si="1"/>
        <v>23</v>
      </c>
      <c r="K438" s="18">
        <f t="shared" si="2"/>
        <v>156764.5946</v>
      </c>
      <c r="L438" s="23">
        <f t="shared" si="3"/>
        <v>0.04263904036</v>
      </c>
      <c r="M438" s="18">
        <f t="shared" si="4"/>
        <v>0.008554862155</v>
      </c>
      <c r="N438" s="18">
        <f t="shared" si="5"/>
        <v>0.005792213676</v>
      </c>
      <c r="O438" s="22">
        <f t="shared" si="6"/>
        <v>1262703.317</v>
      </c>
    </row>
    <row r="439" ht="14.25" customHeight="1">
      <c r="A439" s="44">
        <v>43962.0</v>
      </c>
      <c r="B439" s="45" t="s">
        <v>31</v>
      </c>
      <c r="C439" s="45">
        <v>59574.0</v>
      </c>
      <c r="D439" s="46">
        <v>5178169.5</v>
      </c>
      <c r="E439" s="45">
        <v>3929032.265</v>
      </c>
      <c r="F439" s="47">
        <v>208822.3307692308</v>
      </c>
      <c r="G439" s="18">
        <f t="array" ref="G439">INDEX('Лист2'!$C$2:$C$505,MATCH(B439&amp;A439,'Лист2'!$B$2:$B$505&amp;'Лист2'!$A$2:$A$505,0))
</f>
        <v>36</v>
      </c>
      <c r="H439" s="18">
        <f t="array" ref="H439">INDEX('Лист2'!$D$2:$D$505,MATCH(B439&amp;A439,'Лист2'!$B$2:$B$505&amp;'Лист2'!$A$2:$A$505,0))
</f>
        <v>4150</v>
      </c>
      <c r="I439" s="18">
        <f t="array" ref="I439">INDEX('Лист2'!$E$2:$E$505,MATCH(B439&amp;A439,'Лист2'!$B$2:$B$505&amp;'Лист2'!$A$2:$A$505,0))
</f>
        <v>3838</v>
      </c>
      <c r="J439" s="18">
        <f t="shared" si="1"/>
        <v>20</v>
      </c>
      <c r="K439" s="18">
        <f t="shared" si="2"/>
        <v>143838.0417</v>
      </c>
      <c r="L439" s="23">
        <f t="shared" si="3"/>
        <v>0.04360001257</v>
      </c>
      <c r="M439" s="18">
        <f t="shared" si="4"/>
        <v>0.007278773305</v>
      </c>
      <c r="N439" s="18">
        <f t="shared" si="5"/>
        <v>0.004772083937</v>
      </c>
      <c r="O439" s="22">
        <f t="shared" si="6"/>
        <v>1040314.904</v>
      </c>
    </row>
    <row r="440" ht="14.25" customHeight="1">
      <c r="A440" s="40">
        <v>43980.0</v>
      </c>
      <c r="B440" s="41" t="s">
        <v>30</v>
      </c>
      <c r="C440" s="41">
        <v>524481.0</v>
      </c>
      <c r="D440" s="42">
        <v>5.4172029E7</v>
      </c>
      <c r="E440" s="41">
        <v>4.1382275210999995E7</v>
      </c>
      <c r="F440" s="43">
        <v>512623.0388076923</v>
      </c>
      <c r="G440" s="18">
        <f t="array" ref="G440">INDEX('Лист2'!$C$2:$C$505,MATCH(B440&amp;A440,'Лист2'!$B$2:$B$505&amp;'Лист2'!$A$2:$A$505,0))
</f>
        <v>124</v>
      </c>
      <c r="H440" s="18">
        <f t="array" ref="H440">INDEX('Лист2'!$D$2:$D$505,MATCH(B440&amp;A440,'Лист2'!$B$2:$B$505&amp;'Лист2'!$A$2:$A$505,0))
</f>
        <v>25828</v>
      </c>
      <c r="I440" s="18">
        <f t="array" ref="I440">INDEX('Лист2'!$E$2:$E$505,MATCH(B440&amp;A440,'Лист2'!$B$2:$B$505&amp;'Лист2'!$A$2:$A$505,0))
</f>
        <v>23974</v>
      </c>
      <c r="J440" s="18">
        <f t="shared" si="1"/>
        <v>22</v>
      </c>
      <c r="K440" s="18">
        <f t="shared" si="2"/>
        <v>436871.2016</v>
      </c>
      <c r="L440" s="23">
        <f t="shared" si="3"/>
        <v>0.2767527859</v>
      </c>
      <c r="M440" s="18">
        <f t="shared" si="4"/>
        <v>0.01266684515</v>
      </c>
      <c r="N440" s="18">
        <f t="shared" si="5"/>
        <v>0.00889180722</v>
      </c>
      <c r="O440" s="22">
        <f t="shared" si="6"/>
        <v>12277130.75</v>
      </c>
    </row>
    <row r="441" ht="14.25" customHeight="1">
      <c r="A441" s="44">
        <v>43969.0</v>
      </c>
      <c r="B441" s="45" t="s">
        <v>31</v>
      </c>
      <c r="C441" s="45">
        <v>70278.0</v>
      </c>
      <c r="D441" s="46">
        <v>5798476.5</v>
      </c>
      <c r="E441" s="45">
        <v>4485664.506</v>
      </c>
      <c r="F441" s="47">
        <v>182019.63597692308</v>
      </c>
      <c r="G441" s="18">
        <f t="array" ref="G441">INDEX('Лист2'!$C$2:$C$505,MATCH(B441&amp;A441,'Лист2'!$B$2:$B$505&amp;'Лист2'!$A$2:$A$505,0))
</f>
        <v>36</v>
      </c>
      <c r="H441" s="18">
        <f t="array" ref="H441">INDEX('Лист2'!$D$2:$D$505,MATCH(B441&amp;A441,'Лист2'!$B$2:$B$505&amp;'Лист2'!$A$2:$A$505,0))
</f>
        <v>4885</v>
      </c>
      <c r="I441" s="18">
        <f t="array" ref="I441">INDEX('Лист2'!$E$2:$E$505,MATCH(B441&amp;A441,'Лист2'!$B$2:$B$505&amp;'Лист2'!$A$2:$A$505,0))
</f>
        <v>4502</v>
      </c>
      <c r="J441" s="18">
        <f t="shared" si="1"/>
        <v>21</v>
      </c>
      <c r="K441" s="18">
        <f t="shared" si="2"/>
        <v>161068.7917</v>
      </c>
      <c r="L441" s="23">
        <f t="shared" si="3"/>
        <v>0.04405422418</v>
      </c>
      <c r="M441" s="18">
        <f t="shared" si="4"/>
        <v>0.007649808707</v>
      </c>
      <c r="N441" s="18">
        <f t="shared" si="5"/>
        <v>0.005187117887</v>
      </c>
      <c r="O441" s="22">
        <f t="shared" si="6"/>
        <v>1130792.358</v>
      </c>
    </row>
    <row r="442" ht="14.25" customHeight="1">
      <c r="A442" s="40">
        <v>43965.0</v>
      </c>
      <c r="B442" s="41" t="s">
        <v>31</v>
      </c>
      <c r="C442" s="41">
        <v>63645.0</v>
      </c>
      <c r="D442" s="42">
        <v>5366602.5</v>
      </c>
      <c r="E442" s="41">
        <v>4245727.339</v>
      </c>
      <c r="F442" s="43">
        <v>137701.4149</v>
      </c>
      <c r="G442" s="18">
        <f t="array" ref="G442">INDEX('Лист2'!$C$2:$C$505,MATCH(B442&amp;A442,'Лист2'!$B$2:$B$505&amp;'Лист2'!$A$2:$A$505,0))
</f>
        <v>36</v>
      </c>
      <c r="H442" s="18">
        <f t="array" ref="H442">INDEX('Лист2'!$D$2:$D$505,MATCH(B442&amp;A442,'Лист2'!$B$2:$B$505&amp;'Лист2'!$A$2:$A$505,0))
</f>
        <v>4285</v>
      </c>
      <c r="I442" s="18">
        <f t="array" ref="I442">INDEX('Лист2'!$E$2:$E$505,MATCH(B442&amp;A442,'Лист2'!$B$2:$B$505&amp;'Лист2'!$A$2:$A$505,0))
</f>
        <v>3950</v>
      </c>
      <c r="J442" s="18">
        <f t="shared" si="1"/>
        <v>20</v>
      </c>
      <c r="K442" s="18">
        <f t="shared" si="2"/>
        <v>149072.2917</v>
      </c>
      <c r="L442" s="23">
        <f t="shared" si="3"/>
        <v>0.04360001257</v>
      </c>
      <c r="M442" s="18">
        <f t="shared" si="4"/>
        <v>0.006531385</v>
      </c>
      <c r="N442" s="18">
        <f t="shared" si="5"/>
        <v>0.004509968685</v>
      </c>
      <c r="O442" s="22">
        <f t="shared" si="6"/>
        <v>983173.7461</v>
      </c>
    </row>
    <row r="443" ht="14.25" customHeight="1">
      <c r="A443" s="44">
        <v>43966.0</v>
      </c>
      <c r="B443" s="45" t="s">
        <v>31</v>
      </c>
      <c r="C443" s="45">
        <v>75642.0</v>
      </c>
      <c r="D443" s="46">
        <v>6293952.0</v>
      </c>
      <c r="E443" s="45">
        <v>5100877.931</v>
      </c>
      <c r="F443" s="47">
        <v>159537.61835384613</v>
      </c>
      <c r="G443" s="18">
        <f t="array" ref="G443">INDEX('Лист2'!$C$2:$C$505,MATCH(B443&amp;A443,'Лист2'!$B$2:$B$505&amp;'Лист2'!$A$2:$A$505,0))
</f>
        <v>36</v>
      </c>
      <c r="H443" s="18">
        <f t="array" ref="H443">INDEX('Лист2'!$D$2:$D$505,MATCH(B443&amp;A443,'Лист2'!$B$2:$B$505&amp;'Лист2'!$A$2:$A$505,0))
</f>
        <v>4862</v>
      </c>
      <c r="I443" s="18">
        <f t="array" ref="I443">INDEX('Лист2'!$E$2:$E$505,MATCH(B443&amp;A443,'Лист2'!$B$2:$B$505&amp;'Лист2'!$A$2:$A$505,0))
</f>
        <v>4476</v>
      </c>
      <c r="J443" s="18">
        <f t="shared" si="1"/>
        <v>20</v>
      </c>
      <c r="K443" s="18">
        <f t="shared" si="2"/>
        <v>174832</v>
      </c>
      <c r="L443" s="23">
        <f t="shared" si="3"/>
        <v>0.04360001257</v>
      </c>
      <c r="M443" s="18">
        <f t="shared" si="4"/>
        <v>0.006952090964</v>
      </c>
      <c r="N443" s="18">
        <f t="shared" si="5"/>
        <v>0.004740990131</v>
      </c>
      <c r="O443" s="22">
        <f t="shared" si="6"/>
        <v>1033536.451</v>
      </c>
    </row>
    <row r="444" ht="14.25" customHeight="1">
      <c r="A444" s="40">
        <v>43978.0</v>
      </c>
      <c r="B444" s="41" t="s">
        <v>32</v>
      </c>
      <c r="C444" s="41">
        <v>40420.5</v>
      </c>
      <c r="D444" s="42">
        <v>3780852.0</v>
      </c>
      <c r="E444" s="41">
        <v>2893288.4459999995</v>
      </c>
      <c r="F444" s="43">
        <v>291528.45785384614</v>
      </c>
      <c r="G444" s="18">
        <f t="array" ref="G444">INDEX('Лист2'!$C$2:$C$505,MATCH(B444&amp;A444,'Лист2'!$B$2:$B$505&amp;'Лист2'!$A$2:$A$505,0))
</f>
        <v>21</v>
      </c>
      <c r="H444" s="18">
        <f t="array" ref="H444">INDEX('Лист2'!$D$2:$D$505,MATCH(B444&amp;A444,'Лист2'!$B$2:$B$505&amp;'Лист2'!$A$2:$A$505,0))
</f>
        <v>2430</v>
      </c>
      <c r="I444" s="18">
        <f t="array" ref="I444">INDEX('Лист2'!$E$2:$E$505,MATCH(B444&amp;A444,'Лист2'!$B$2:$B$505&amp;'Лист2'!$A$2:$A$505,0))
</f>
        <v>2216</v>
      </c>
      <c r="J444" s="18">
        <f t="shared" si="1"/>
        <v>22</v>
      </c>
      <c r="K444" s="18">
        <f t="shared" si="2"/>
        <v>180040.5714</v>
      </c>
      <c r="L444" s="23">
        <f t="shared" si="3"/>
        <v>0.0260461314</v>
      </c>
      <c r="M444" s="18">
        <f t="shared" si="4"/>
        <v>0.009380579509</v>
      </c>
      <c r="N444" s="18">
        <f t="shared" si="5"/>
        <v>0.004942951343</v>
      </c>
      <c r="O444" s="22">
        <f t="shared" si="6"/>
        <v>596035.0961</v>
      </c>
    </row>
    <row r="445" ht="14.25" customHeight="1">
      <c r="A445" s="44">
        <v>43973.0</v>
      </c>
      <c r="B445" s="45" t="s">
        <v>32</v>
      </c>
      <c r="C445" s="45">
        <v>53838.0</v>
      </c>
      <c r="D445" s="46">
        <v>4840833.0</v>
      </c>
      <c r="E445" s="45">
        <v>4017247.747</v>
      </c>
      <c r="F445" s="47">
        <v>147709.19777692307</v>
      </c>
      <c r="G445" s="18">
        <f t="array" ref="G445">INDEX('Лист2'!$C$2:$C$505,MATCH(B445&amp;A445,'Лист2'!$B$2:$B$505&amp;'Лист2'!$A$2:$A$505,0))
</f>
        <v>21</v>
      </c>
      <c r="H445" s="18">
        <f t="array" ref="H445">INDEX('Лист2'!$D$2:$D$505,MATCH(B445&amp;A445,'Лист2'!$B$2:$B$505&amp;'Лист2'!$A$2:$A$505,0))
</f>
        <v>2861</v>
      </c>
      <c r="I445" s="18">
        <f t="array" ref="I445">INDEX('Лист2'!$E$2:$E$505,MATCH(B445&amp;A445,'Лист2'!$B$2:$B$505&amp;'Лист2'!$A$2:$A$505,0))
</f>
        <v>2612</v>
      </c>
      <c r="J445" s="18">
        <f t="shared" si="1"/>
        <v>21</v>
      </c>
      <c r="K445" s="18">
        <f t="shared" si="2"/>
        <v>230515.8571</v>
      </c>
      <c r="L445" s="23">
        <f t="shared" si="3"/>
        <v>0.02674381328</v>
      </c>
      <c r="M445" s="18">
        <f t="shared" si="4"/>
        <v>0.00870439859</v>
      </c>
      <c r="N445" s="18">
        <f t="shared" si="5"/>
        <v>0.005605076743</v>
      </c>
      <c r="O445" s="22">
        <f t="shared" si="6"/>
        <v>675876.0552</v>
      </c>
    </row>
    <row r="446" ht="14.25" customHeight="1">
      <c r="A446" s="40">
        <v>43983.0</v>
      </c>
      <c r="B446" s="41" t="s">
        <v>32</v>
      </c>
      <c r="C446" s="41">
        <v>40528.5</v>
      </c>
      <c r="D446" s="42">
        <v>3865251.0</v>
      </c>
      <c r="E446" s="41">
        <v>2972895.417</v>
      </c>
      <c r="F446" s="43">
        <v>336001.0803923077</v>
      </c>
      <c r="G446" s="18">
        <f t="array" ref="G446">INDEX('Лист2'!$C$2:$C$505,MATCH(B446&amp;A446,'Лист2'!$B$2:$B$505&amp;'Лист2'!$A$2:$A$505,0))
</f>
        <v>23</v>
      </c>
      <c r="H446" s="18">
        <f t="array" ref="H446">INDEX('Лист2'!$D$2:$D$505,MATCH(B446&amp;A446,'Лист2'!$B$2:$B$505&amp;'Лист2'!$A$2:$A$505,0))
</f>
        <v>2531</v>
      </c>
      <c r="I446" s="18">
        <f t="array" ref="I446">INDEX('Лист2'!$E$2:$E$505,MATCH(B446&amp;A446,'Лист2'!$B$2:$B$505&amp;'Лист2'!$A$2:$A$505,0))
</f>
        <v>2296</v>
      </c>
      <c r="J446" s="18">
        <f t="shared" si="1"/>
        <v>23</v>
      </c>
      <c r="K446" s="18">
        <f t="shared" si="2"/>
        <v>168054.3913</v>
      </c>
      <c r="L446" s="23">
        <f t="shared" si="3"/>
        <v>0.02841419884</v>
      </c>
      <c r="M446" s="18">
        <f t="shared" si="4"/>
        <v>0.009431226033</v>
      </c>
      <c r="N446" s="18">
        <f t="shared" si="5"/>
        <v>0.004613878031</v>
      </c>
      <c r="O446" s="22">
        <f t="shared" si="6"/>
        <v>556354.5026</v>
      </c>
    </row>
    <row r="447" ht="14.25" customHeight="1">
      <c r="A447" s="44">
        <v>43962.0</v>
      </c>
      <c r="B447" s="45" t="s">
        <v>32</v>
      </c>
      <c r="C447" s="45">
        <v>32733.0</v>
      </c>
      <c r="D447" s="46">
        <v>3079630.5</v>
      </c>
      <c r="E447" s="45">
        <v>2364369.401</v>
      </c>
      <c r="F447" s="47">
        <v>281373.5702153846</v>
      </c>
      <c r="G447" s="18">
        <f t="array" ref="G447">INDEX('Лист2'!$C$2:$C$505,MATCH(B447&amp;A447,'Лист2'!$B$2:$B$505&amp;'Лист2'!$A$2:$A$505,0))
</f>
        <v>21</v>
      </c>
      <c r="H447" s="18">
        <f t="array" ref="H447">INDEX('Лист2'!$D$2:$D$505,MATCH(B447&amp;A447,'Лист2'!$B$2:$B$505&amp;'Лист2'!$A$2:$A$505,0))
</f>
        <v>1916</v>
      </c>
      <c r="I447" s="18">
        <f t="array" ref="I447">INDEX('Лист2'!$E$2:$E$505,MATCH(B447&amp;A447,'Лист2'!$B$2:$B$505&amp;'Лист2'!$A$2:$A$505,0))
</f>
        <v>1733</v>
      </c>
      <c r="J447" s="18">
        <f t="shared" si="1"/>
        <v>20</v>
      </c>
      <c r="K447" s="18">
        <f t="shared" si="2"/>
        <v>146649.0714</v>
      </c>
      <c r="L447" s="23">
        <f t="shared" si="3"/>
        <v>0.02491742508</v>
      </c>
      <c r="M447" s="18">
        <f t="shared" si="4"/>
        <v>0.007559530333</v>
      </c>
      <c r="N447" s="18">
        <f t="shared" si="5"/>
        <v>0.003598252783</v>
      </c>
      <c r="O447" s="22">
        <f t="shared" si="6"/>
        <v>433887.5288</v>
      </c>
    </row>
    <row r="448" ht="14.25" customHeight="1">
      <c r="A448" s="40">
        <v>43980.0</v>
      </c>
      <c r="B448" s="41" t="s">
        <v>31</v>
      </c>
      <c r="C448" s="41">
        <v>84433.5</v>
      </c>
      <c r="D448" s="42">
        <v>7228395.0</v>
      </c>
      <c r="E448" s="41">
        <v>5795765.936</v>
      </c>
      <c r="F448" s="43">
        <v>264121.66047692305</v>
      </c>
      <c r="G448" s="18">
        <f t="array" ref="G448">INDEX('Лист2'!$C$2:$C$505,MATCH(B448&amp;A448,'Лист2'!$B$2:$B$505&amp;'Лист2'!$A$2:$A$505,0))
</f>
        <v>37</v>
      </c>
      <c r="H448" s="18">
        <f t="array" ref="H448">INDEX('Лист2'!$D$2:$D$505,MATCH(B448&amp;A448,'Лист2'!$B$2:$B$505&amp;'Лист2'!$A$2:$A$505,0))
</f>
        <v>5672</v>
      </c>
      <c r="I448" s="18">
        <f t="array" ref="I448">INDEX('Лист2'!$E$2:$E$505,MATCH(B448&amp;A448,'Лист2'!$B$2:$B$505&amp;'Лист2'!$A$2:$A$505,0))
</f>
        <v>5198</v>
      </c>
      <c r="J448" s="18">
        <f t="shared" si="1"/>
        <v>22</v>
      </c>
      <c r="K448" s="18">
        <f t="shared" si="2"/>
        <v>195362.027</v>
      </c>
      <c r="L448" s="23">
        <f t="shared" si="3"/>
        <v>0.04403442428</v>
      </c>
      <c r="M448" s="18">
        <f t="shared" si="4"/>
        <v>0.008347987631</v>
      </c>
      <c r="N448" s="18">
        <f t="shared" si="5"/>
        <v>0.005360122582</v>
      </c>
      <c r="O448" s="22">
        <f t="shared" si="6"/>
        <v>1168507.404</v>
      </c>
    </row>
    <row r="449" ht="14.25" customHeight="1">
      <c r="A449" s="44">
        <v>43969.0</v>
      </c>
      <c r="B449" s="45" t="s">
        <v>32</v>
      </c>
      <c r="C449" s="45">
        <v>36655.5</v>
      </c>
      <c r="D449" s="46">
        <v>3360135.0</v>
      </c>
      <c r="E449" s="45">
        <v>2596293.8219999997</v>
      </c>
      <c r="F449" s="47">
        <v>202175.53846153847</v>
      </c>
      <c r="G449" s="18">
        <f t="array" ref="G449">INDEX('Лист2'!$C$2:$C$505,MATCH(B449&amp;A449,'Лист2'!$B$2:$B$505&amp;'Лист2'!$A$2:$A$505,0))
</f>
        <v>21</v>
      </c>
      <c r="H449" s="18">
        <f t="array" ref="H449">INDEX('Лист2'!$D$2:$D$505,MATCH(B449&amp;A449,'Лист2'!$B$2:$B$505&amp;'Лист2'!$A$2:$A$505,0))
</f>
        <v>2136</v>
      </c>
      <c r="I449" s="18">
        <f t="array" ref="I449">INDEX('Лист2'!$E$2:$E$505,MATCH(B449&amp;A449,'Лист2'!$B$2:$B$505&amp;'Лист2'!$A$2:$A$505,0))
</f>
        <v>1947</v>
      </c>
      <c r="J449" s="18">
        <f t="shared" si="1"/>
        <v>21</v>
      </c>
      <c r="K449" s="18">
        <f t="shared" si="2"/>
        <v>160006.4286</v>
      </c>
      <c r="L449" s="23">
        <f t="shared" si="3"/>
        <v>0.02674381328</v>
      </c>
      <c r="M449" s="18">
        <f t="shared" si="4"/>
        <v>0.008072968826</v>
      </c>
      <c r="N449" s="18">
        <f t="shared" si="5"/>
        <v>0.004657923578</v>
      </c>
      <c r="O449" s="22">
        <f t="shared" si="6"/>
        <v>561665.6395</v>
      </c>
    </row>
    <row r="450" ht="14.25" customHeight="1">
      <c r="A450" s="40">
        <v>43965.0</v>
      </c>
      <c r="B450" s="41" t="s">
        <v>32</v>
      </c>
      <c r="C450" s="41">
        <v>33886.5</v>
      </c>
      <c r="D450" s="42">
        <v>3166479.0</v>
      </c>
      <c r="E450" s="41">
        <v>2522496.074</v>
      </c>
      <c r="F450" s="43">
        <v>156584.5876923077</v>
      </c>
      <c r="G450" s="18">
        <f t="array" ref="G450">INDEX('Лист2'!$C$2:$C$505,MATCH(B450&amp;A450,'Лист2'!$B$2:$B$505&amp;'Лист2'!$A$2:$A$505,0))
</f>
        <v>21</v>
      </c>
      <c r="H450" s="18">
        <f t="array" ref="H450">INDEX('Лист2'!$D$2:$D$505,MATCH(B450&amp;A450,'Лист2'!$B$2:$B$505&amp;'Лист2'!$A$2:$A$505,0))
</f>
        <v>1993</v>
      </c>
      <c r="I450" s="18">
        <f t="array" ref="I450">INDEX('Лист2'!$E$2:$E$505,MATCH(B450&amp;A450,'Лист2'!$B$2:$B$505&amp;'Лист2'!$A$2:$A$505,0))
</f>
        <v>1796</v>
      </c>
      <c r="J450" s="18">
        <f t="shared" si="1"/>
        <v>20</v>
      </c>
      <c r="K450" s="18">
        <f t="shared" si="2"/>
        <v>150784.7143</v>
      </c>
      <c r="L450" s="23">
        <f t="shared" si="3"/>
        <v>0.02491742508</v>
      </c>
      <c r="M450" s="18">
        <f t="shared" si="4"/>
        <v>0.006806197722</v>
      </c>
      <c r="N450" s="18">
        <f t="shared" si="5"/>
        <v>0.004042020825</v>
      </c>
      <c r="O450" s="22">
        <f t="shared" si="6"/>
        <v>487398.3383</v>
      </c>
    </row>
    <row r="451" ht="14.25" customHeight="1">
      <c r="A451" s="44">
        <v>43966.0</v>
      </c>
      <c r="B451" s="45" t="s">
        <v>32</v>
      </c>
      <c r="C451" s="45">
        <v>41697.0</v>
      </c>
      <c r="D451" s="46">
        <v>3772258.5</v>
      </c>
      <c r="E451" s="45">
        <v>3092823.668</v>
      </c>
      <c r="F451" s="47">
        <v>167669.98904615385</v>
      </c>
      <c r="G451" s="18">
        <f t="array" ref="G451">INDEX('Лист2'!$C$2:$C$505,MATCH(B451&amp;A451,'Лист2'!$B$2:$B$505&amp;'Лист2'!$A$2:$A$505,0))
</f>
        <v>21</v>
      </c>
      <c r="H451" s="18">
        <f t="array" ref="H451">INDEX('Лист2'!$D$2:$D$505,MATCH(B451&amp;A451,'Лист2'!$B$2:$B$505&amp;'Лист2'!$A$2:$A$505,0))
</f>
        <v>2255</v>
      </c>
      <c r="I451" s="18">
        <f t="array" ref="I451">INDEX('Лист2'!$E$2:$E$505,MATCH(B451&amp;A451,'Лист2'!$B$2:$B$505&amp;'Лист2'!$A$2:$A$505,0))
</f>
        <v>2045</v>
      </c>
      <c r="J451" s="18">
        <f t="shared" si="1"/>
        <v>20</v>
      </c>
      <c r="K451" s="18">
        <f t="shared" si="2"/>
        <v>179631.3571</v>
      </c>
      <c r="L451" s="23">
        <f t="shared" si="3"/>
        <v>0.02491742508</v>
      </c>
      <c r="M451" s="18">
        <f t="shared" si="4"/>
        <v>0.007180885734</v>
      </c>
      <c r="N451" s="18">
        <f t="shared" si="5"/>
        <v>0.004244093568</v>
      </c>
      <c r="O451" s="22">
        <f t="shared" si="6"/>
        <v>511764.843</v>
      </c>
    </row>
    <row r="452" ht="14.25" customHeight="1">
      <c r="A452" s="40">
        <v>43980.0</v>
      </c>
      <c r="B452" s="41" t="s">
        <v>32</v>
      </c>
      <c r="C452" s="41">
        <v>44569.5</v>
      </c>
      <c r="D452" s="42">
        <v>4108596.0</v>
      </c>
      <c r="E452" s="41">
        <v>3229427.083</v>
      </c>
      <c r="F452" s="43">
        <v>121448.35925384614</v>
      </c>
      <c r="G452" s="18">
        <f t="array" ref="G452">INDEX('Лист2'!$C$2:$C$505,MATCH(B452&amp;A452,'Лист2'!$B$2:$B$505&amp;'Лист2'!$A$2:$A$505,0))
</f>
        <v>22</v>
      </c>
      <c r="H452" s="18">
        <f t="array" ref="H452">INDEX('Лист2'!$D$2:$D$505,MATCH(B452&amp;A452,'Лист2'!$B$2:$B$505&amp;'Лист2'!$A$2:$A$505,0))
</f>
        <v>2597</v>
      </c>
      <c r="I452" s="18">
        <f t="array" ref="I452">INDEX('Лист2'!$E$2:$E$505,MATCH(B452&amp;A452,'Лист2'!$B$2:$B$505&amp;'Лист2'!$A$2:$A$505,0))
</f>
        <v>2379</v>
      </c>
      <c r="J452" s="18">
        <f t="shared" si="1"/>
        <v>22</v>
      </c>
      <c r="K452" s="18">
        <f t="shared" si="2"/>
        <v>186754.3636</v>
      </c>
      <c r="L452" s="23">
        <f t="shared" si="3"/>
        <v>0.0260461314</v>
      </c>
      <c r="M452" s="18">
        <f t="shared" si="4"/>
        <v>0.009291857344</v>
      </c>
      <c r="N452" s="18">
        <f t="shared" si="5"/>
        <v>0.006283817636</v>
      </c>
      <c r="O452" s="22">
        <f t="shared" si="6"/>
        <v>757720.5577</v>
      </c>
    </row>
    <row r="453" ht="14.25" customHeight="1">
      <c r="A453" s="52">
        <v>43977.0</v>
      </c>
      <c r="B453" s="53" t="s">
        <v>33</v>
      </c>
      <c r="C453" s="53">
        <v>17391.0</v>
      </c>
      <c r="D453" s="54">
        <v>1489132.5</v>
      </c>
      <c r="E453" s="53">
        <v>1209901.0159999998</v>
      </c>
      <c r="F453" s="55">
        <v>272121.8153846154</v>
      </c>
      <c r="G453" s="18">
        <f t="array" ref="G453">INDEX('Лист2'!$C$2:$C$505,MATCH(B453&amp;A453,'Лист2'!$B$2:$B$505&amp;'Лист2'!$A$2:$A$505,0))
</f>
        <v>17</v>
      </c>
      <c r="H453" s="18">
        <f t="array" ref="H453">INDEX('Лист2'!$D$2:$D$505,MATCH(B453&amp;A453,'Лист2'!$B$2:$B$505&amp;'Лист2'!$A$2:$A$505,0))
</f>
        <v>1140</v>
      </c>
      <c r="I453" s="18">
        <f t="array" ref="I453">INDEX('Лист2'!$E$2:$E$505,MATCH(B453&amp;A453,'Лист2'!$B$2:$B$505&amp;'Лист2'!$A$2:$A$505,0))
</f>
        <v>1016</v>
      </c>
      <c r="J453" s="18">
        <f t="shared" si="1"/>
        <v>22</v>
      </c>
      <c r="K453" s="18">
        <f t="shared" si="2"/>
        <v>87596.02941</v>
      </c>
      <c r="L453" s="23">
        <f t="shared" si="3"/>
        <v>0.0112745829</v>
      </c>
      <c r="M453" s="18">
        <f t="shared" si="4"/>
        <v>0.007086949439</v>
      </c>
      <c r="N453" s="18">
        <f t="shared" si="5"/>
        <v>0.0001456808554</v>
      </c>
      <c r="O453" s="22">
        <f t="shared" si="6"/>
        <v>7109.668615</v>
      </c>
    </row>
    <row r="454" ht="14.25" customHeight="1">
      <c r="A454" s="48">
        <v>43976.0</v>
      </c>
      <c r="B454" s="49" t="s">
        <v>33</v>
      </c>
      <c r="C454" s="49">
        <v>17211.0</v>
      </c>
      <c r="D454" s="50">
        <v>1507867.5</v>
      </c>
      <c r="E454" s="49">
        <v>1217527.6069999998</v>
      </c>
      <c r="F454" s="51">
        <v>246242.8615384615</v>
      </c>
      <c r="G454" s="18">
        <f t="array" ref="G454">INDEX('Лист2'!$C$2:$C$505,MATCH(B454&amp;A454,'Лист2'!$B$2:$B$505&amp;'Лист2'!$A$2:$A$505,0))
</f>
        <v>17</v>
      </c>
      <c r="H454" s="18">
        <f t="array" ref="H454">INDEX('Лист2'!$D$2:$D$505,MATCH(B454&amp;A454,'Лист2'!$B$2:$B$505&amp;'Лист2'!$A$2:$A$505,0))
</f>
        <v>1142</v>
      </c>
      <c r="I454" s="18">
        <f t="array" ref="I454">INDEX('Лист2'!$E$2:$E$505,MATCH(B454&amp;A454,'Лист2'!$B$2:$B$505&amp;'Лист2'!$A$2:$A$505,0))
</f>
        <v>1020</v>
      </c>
      <c r="J454" s="18">
        <f t="shared" si="1"/>
        <v>22</v>
      </c>
      <c r="K454" s="18">
        <f t="shared" si="2"/>
        <v>88698.08824</v>
      </c>
      <c r="L454" s="23">
        <f t="shared" si="3"/>
        <v>0.0112745829</v>
      </c>
      <c r="M454" s="18">
        <f t="shared" si="4"/>
        <v>0.007368883022</v>
      </c>
      <c r="N454" s="18">
        <f t="shared" si="5"/>
        <v>0.0009035714058</v>
      </c>
      <c r="O454" s="22">
        <f t="shared" si="6"/>
        <v>44097.03146</v>
      </c>
    </row>
    <row r="455" ht="14.25" customHeight="1">
      <c r="A455" s="52">
        <v>43982.0</v>
      </c>
      <c r="B455" s="53" t="s">
        <v>33</v>
      </c>
      <c r="C455" s="53">
        <v>17689.5</v>
      </c>
      <c r="D455" s="54">
        <v>1592119.5</v>
      </c>
      <c r="E455" s="53">
        <v>1279369.153</v>
      </c>
      <c r="F455" s="55">
        <v>119890.85384615383</v>
      </c>
      <c r="G455" s="18">
        <f t="array" ref="G455">INDEX('Лист2'!$C$2:$C$505,MATCH(B455&amp;A455,'Лист2'!$B$2:$B$505&amp;'Лист2'!$A$2:$A$505,0))
</f>
        <v>17</v>
      </c>
      <c r="H455" s="18">
        <f t="array" ref="H455">INDEX('Лист2'!$D$2:$D$505,MATCH(B455&amp;A455,'Лист2'!$B$2:$B$505&amp;'Лист2'!$A$2:$A$505,0))
</f>
        <v>1186</v>
      </c>
      <c r="I455" s="18">
        <f t="array" ref="I455">INDEX('Лист2'!$E$2:$E$505,MATCH(B455&amp;A455,'Лист2'!$B$2:$B$505&amp;'Лист2'!$A$2:$A$505,0))
</f>
        <v>1054</v>
      </c>
      <c r="J455" s="18">
        <f t="shared" si="1"/>
        <v>22</v>
      </c>
      <c r="K455" s="18">
        <f t="shared" si="2"/>
        <v>93654.08824</v>
      </c>
      <c r="L455" s="23">
        <f t="shared" si="3"/>
        <v>0.0112745829</v>
      </c>
      <c r="M455" s="18">
        <f t="shared" si="4"/>
        <v>0.007937664709</v>
      </c>
      <c r="N455" s="18">
        <f t="shared" si="5"/>
        <v>0.003951792617</v>
      </c>
      <c r="O455" s="22">
        <f t="shared" si="6"/>
        <v>192859.4932</v>
      </c>
    </row>
    <row r="456" ht="14.25" customHeight="1">
      <c r="A456" s="40">
        <v>43981.0</v>
      </c>
      <c r="B456" s="41" t="s">
        <v>33</v>
      </c>
      <c r="C456" s="41">
        <v>27250.5</v>
      </c>
      <c r="D456" s="42">
        <v>2457252.0</v>
      </c>
      <c r="E456" s="41">
        <v>1983435.05</v>
      </c>
      <c r="F456" s="43">
        <v>175066.50692307693</v>
      </c>
      <c r="G456" s="18">
        <f t="array" ref="G456">INDEX('Лист2'!$C$2:$C$505,MATCH(B456&amp;A456,'Лист2'!$B$2:$B$505&amp;'Лист2'!$A$2:$A$505,0))
</f>
        <v>17</v>
      </c>
      <c r="H456" s="18">
        <f t="array" ref="H456">INDEX('Лист2'!$D$2:$D$505,MATCH(B456&amp;A456,'Лист2'!$B$2:$B$505&amp;'Лист2'!$A$2:$A$505,0))
</f>
        <v>1697</v>
      </c>
      <c r="I456" s="18">
        <f t="array" ref="I456">INDEX('Лист2'!$E$2:$E$505,MATCH(B456&amp;A456,'Лист2'!$B$2:$B$505&amp;'Лист2'!$A$2:$A$505,0))
</f>
        <v>1499</v>
      </c>
      <c r="J456" s="18">
        <f t="shared" si="1"/>
        <v>22</v>
      </c>
      <c r="K456" s="18">
        <f t="shared" si="2"/>
        <v>144544.2353</v>
      </c>
      <c r="L456" s="23">
        <f t="shared" si="3"/>
        <v>0.0112745829</v>
      </c>
      <c r="M456" s="18">
        <f t="shared" si="4"/>
        <v>0.01202556646</v>
      </c>
      <c r="N456" s="18">
        <f t="shared" si="5"/>
        <v>0.006121553966</v>
      </c>
      <c r="O456" s="22">
        <f t="shared" si="6"/>
        <v>298750.4431</v>
      </c>
    </row>
    <row r="457" ht="14.25" customHeight="1">
      <c r="A457" s="44">
        <v>43979.0</v>
      </c>
      <c r="B457" s="45" t="s">
        <v>33</v>
      </c>
      <c r="C457" s="45">
        <v>16500.0</v>
      </c>
      <c r="D457" s="46">
        <v>1487928.0</v>
      </c>
      <c r="E457" s="45">
        <v>1187884.8939999999</v>
      </c>
      <c r="F457" s="47">
        <v>279400.0153846154</v>
      </c>
      <c r="G457" s="18">
        <f t="array" ref="G457">INDEX('Лист2'!$C$2:$C$505,MATCH(B457&amp;A457,'Лист2'!$B$2:$B$505&amp;'Лист2'!$A$2:$A$505,0))
</f>
        <v>17</v>
      </c>
      <c r="H457" s="18">
        <f t="array" ref="H457">INDEX('Лист2'!$D$2:$D$505,MATCH(B457&amp;A457,'Лист2'!$B$2:$B$505&amp;'Лист2'!$A$2:$A$505,0))
</f>
        <v>1097</v>
      </c>
      <c r="I457" s="18">
        <f t="array" ref="I457">INDEX('Лист2'!$E$2:$E$505,MATCH(B457&amp;A457,'Лист2'!$B$2:$B$505&amp;'Лист2'!$A$2:$A$505,0))
</f>
        <v>968</v>
      </c>
      <c r="J457" s="18">
        <f t="shared" si="1"/>
        <v>22</v>
      </c>
      <c r="K457" s="18">
        <f t="shared" si="2"/>
        <v>87525.17647</v>
      </c>
      <c r="L457" s="23">
        <f t="shared" si="3"/>
        <v>0.0112745829</v>
      </c>
      <c r="M457" s="18">
        <f t="shared" si="4"/>
        <v>0.007615152458</v>
      </c>
      <c r="N457" s="18">
        <f t="shared" si="5"/>
        <v>0.0004229878019</v>
      </c>
      <c r="O457" s="22">
        <f t="shared" si="6"/>
        <v>20643.09062</v>
      </c>
    </row>
    <row r="458" ht="14.25" customHeight="1">
      <c r="A458" s="48">
        <v>43978.0</v>
      </c>
      <c r="B458" s="49" t="s">
        <v>33</v>
      </c>
      <c r="C458" s="49">
        <v>18069.0</v>
      </c>
      <c r="D458" s="50">
        <v>1603084.5</v>
      </c>
      <c r="E458" s="49">
        <v>1312709.009</v>
      </c>
      <c r="F458" s="51">
        <v>241760.2076923077</v>
      </c>
      <c r="G458" s="18">
        <f t="array" ref="G458">INDEX('Лист2'!$C$2:$C$505,MATCH(B458&amp;A458,'Лист2'!$B$2:$B$505&amp;'Лист2'!$A$2:$A$505,0))
</f>
        <v>17</v>
      </c>
      <c r="H458" s="18">
        <f t="array" ref="H458">INDEX('Лист2'!$D$2:$D$505,MATCH(B458&amp;A458,'Лист2'!$B$2:$B$505&amp;'Лист2'!$A$2:$A$505,0))
</f>
        <v>1203</v>
      </c>
      <c r="I458" s="18">
        <f t="array" ref="I458">INDEX('Лист2'!$E$2:$E$505,MATCH(B458&amp;A458,'Лист2'!$B$2:$B$505&amp;'Лист2'!$A$2:$A$505,0))
</f>
        <v>1077</v>
      </c>
      <c r="J458" s="18">
        <f t="shared" si="1"/>
        <v>22</v>
      </c>
      <c r="K458" s="18">
        <f t="shared" si="2"/>
        <v>94299.08824</v>
      </c>
      <c r="L458" s="23">
        <f t="shared" si="3"/>
        <v>0.0112745829</v>
      </c>
      <c r="M458" s="18">
        <f t="shared" si="4"/>
        <v>0.007369786507</v>
      </c>
      <c r="N458" s="18">
        <f t="shared" si="5"/>
        <v>0.0009961527665</v>
      </c>
      <c r="O458" s="22">
        <f t="shared" si="6"/>
        <v>48615.28331</v>
      </c>
    </row>
    <row r="459" ht="14.25" customHeight="1">
      <c r="A459" s="52">
        <v>43980.0</v>
      </c>
      <c r="B459" s="53" t="s">
        <v>33</v>
      </c>
      <c r="C459" s="53">
        <v>19647.0</v>
      </c>
      <c r="D459" s="54">
        <v>1764669.0</v>
      </c>
      <c r="E459" s="53">
        <v>1409485.402</v>
      </c>
      <c r="F459" s="55">
        <v>182377.32307692306</v>
      </c>
      <c r="G459" s="18">
        <f t="array" ref="G459">INDEX('Лист2'!$C$2:$C$505,MATCH(B459&amp;A459,'Лист2'!$B$2:$B$505&amp;'Лист2'!$A$2:$A$505,0))
</f>
        <v>17</v>
      </c>
      <c r="H459" s="18">
        <f t="array" ref="H459">INDEX('Лист2'!$D$2:$D$505,MATCH(B459&amp;A459,'Лист2'!$B$2:$B$505&amp;'Лист2'!$A$2:$A$505,0))
</f>
        <v>1296</v>
      </c>
      <c r="I459" s="18">
        <f t="array" ref="I459">INDEX('Лист2'!$E$2:$E$505,MATCH(B459&amp;A459,'Лист2'!$B$2:$B$505&amp;'Лист2'!$A$2:$A$505,0))
</f>
        <v>1153</v>
      </c>
      <c r="J459" s="18">
        <f t="shared" si="1"/>
        <v>22</v>
      </c>
      <c r="K459" s="18">
        <f t="shared" si="2"/>
        <v>103804.0588</v>
      </c>
      <c r="L459" s="23">
        <f t="shared" si="3"/>
        <v>0.0112745829</v>
      </c>
      <c r="M459" s="18">
        <f t="shared" si="4"/>
        <v>0.009014628882</v>
      </c>
      <c r="N459" s="18">
        <f t="shared" si="5"/>
        <v>0.003540891611</v>
      </c>
      <c r="O459" s="22">
        <f t="shared" si="6"/>
        <v>172806.2749</v>
      </c>
    </row>
    <row r="460" ht="14.25" customHeight="1">
      <c r="A460" s="40">
        <v>43978.0</v>
      </c>
      <c r="B460" s="41" t="s">
        <v>34</v>
      </c>
      <c r="C460" s="41">
        <v>13203.0</v>
      </c>
      <c r="D460" s="42">
        <v>1211457.0</v>
      </c>
      <c r="E460" s="41">
        <v>964554.2109999999</v>
      </c>
      <c r="F460" s="43">
        <v>156117.80846153846</v>
      </c>
      <c r="G460" s="18">
        <f t="array" ref="G460">INDEX('Лист2'!$C$2:$C$505,MATCH(B460&amp;A460,'Лист2'!$B$2:$B$505&amp;'Лист2'!$A$2:$A$505,0))
</f>
        <v>15</v>
      </c>
      <c r="H460" s="18">
        <f t="array" ref="H460">INDEX('Лист2'!$D$2:$D$505,MATCH(B460&amp;A460,'Лист2'!$B$2:$B$505&amp;'Лист2'!$A$2:$A$505,0))
</f>
        <v>809</v>
      </c>
      <c r="I460" s="18">
        <f t="array" ref="I460">INDEX('Лист2'!$E$2:$E$505,MATCH(B460&amp;A460,'Лист2'!$B$2:$B$505&amp;'Лист2'!$A$2:$A$505,0))
</f>
        <v>702</v>
      </c>
      <c r="J460" s="18">
        <f t="shared" si="1"/>
        <v>22</v>
      </c>
      <c r="K460" s="18">
        <f t="shared" si="2"/>
        <v>80763.8</v>
      </c>
      <c r="L460" s="23">
        <f t="shared" si="3"/>
        <v>0.008837033101</v>
      </c>
      <c r="M460" s="18">
        <f t="shared" si="4"/>
        <v>0.008580774081</v>
      </c>
      <c r="N460" s="18">
        <f t="shared" si="5"/>
        <v>0.002607523886</v>
      </c>
      <c r="O460" s="22">
        <f t="shared" si="6"/>
        <v>90784.98054</v>
      </c>
    </row>
    <row r="461" ht="14.25" customHeight="1">
      <c r="A461" s="44">
        <v>43973.0</v>
      </c>
      <c r="B461" s="45" t="s">
        <v>34</v>
      </c>
      <c r="C461" s="45">
        <v>15802.5</v>
      </c>
      <c r="D461" s="46">
        <v>1411909.5</v>
      </c>
      <c r="E461" s="45">
        <v>1158841.584</v>
      </c>
      <c r="F461" s="47">
        <v>186035.5973846154</v>
      </c>
      <c r="G461" s="18">
        <f t="array" ref="G461">INDEX('Лист2'!$C$2:$C$505,MATCH(B461&amp;A461,'Лист2'!$B$2:$B$505&amp;'Лист2'!$A$2:$A$505,0))
</f>
        <v>15</v>
      </c>
      <c r="H461" s="18">
        <f t="array" ref="H461">INDEX('Лист2'!$D$2:$D$505,MATCH(B461&amp;A461,'Лист2'!$B$2:$B$505&amp;'Лист2'!$A$2:$A$505,0))
</f>
        <v>903</v>
      </c>
      <c r="I461" s="18">
        <f t="array" ref="I461">INDEX('Лист2'!$E$2:$E$505,MATCH(B461&amp;A461,'Лист2'!$B$2:$B$505&amp;'Лист2'!$A$2:$A$505,0))
</f>
        <v>792</v>
      </c>
      <c r="J461" s="18">
        <f t="shared" si="1"/>
        <v>21</v>
      </c>
      <c r="K461" s="18">
        <f t="shared" si="2"/>
        <v>94127.3</v>
      </c>
      <c r="L461" s="23">
        <f t="shared" si="3"/>
        <v>0.008615334028</v>
      </c>
      <c r="M461" s="18">
        <f t="shared" si="4"/>
        <v>0.008795034771</v>
      </c>
      <c r="N461" s="18">
        <f t="shared" si="5"/>
        <v>0.001925300539</v>
      </c>
      <c r="O461" s="22">
        <f t="shared" si="6"/>
        <v>67032.31862</v>
      </c>
    </row>
    <row r="462" ht="14.25" customHeight="1">
      <c r="A462" s="40">
        <v>43983.0</v>
      </c>
      <c r="B462" s="41" t="s">
        <v>34</v>
      </c>
      <c r="C462" s="41">
        <v>16476.0</v>
      </c>
      <c r="D462" s="42">
        <v>1565632.5</v>
      </c>
      <c r="E462" s="41">
        <v>1234060.991</v>
      </c>
      <c r="F462" s="43">
        <v>194827.87672307692</v>
      </c>
      <c r="G462" s="18">
        <f t="array" ref="G462">INDEX('Лист2'!$C$2:$C$505,MATCH(B462&amp;A462,'Лист2'!$B$2:$B$505&amp;'Лист2'!$A$2:$A$505,0))
</f>
        <v>16</v>
      </c>
      <c r="H462" s="18">
        <f t="array" ref="H462">INDEX('Лист2'!$D$2:$D$505,MATCH(B462&amp;A462,'Лист2'!$B$2:$B$505&amp;'Лист2'!$A$2:$A$505,0))
</f>
        <v>1019</v>
      </c>
      <c r="I462" s="18">
        <f t="array" ref="I462">INDEX('Лист2'!$E$2:$E$505,MATCH(B462&amp;A462,'Лист2'!$B$2:$B$505&amp;'Лист2'!$A$2:$A$505,0))
</f>
        <v>895</v>
      </c>
      <c r="J462" s="18">
        <f t="shared" si="1"/>
        <v>23</v>
      </c>
      <c r="K462" s="18">
        <f t="shared" si="2"/>
        <v>97852.03125</v>
      </c>
      <c r="L462" s="23">
        <f t="shared" si="3"/>
        <v>0.01150926374</v>
      </c>
      <c r="M462" s="18">
        <f t="shared" si="4"/>
        <v>0.01152332147</v>
      </c>
      <c r="N462" s="18">
        <f t="shared" si="5"/>
        <v>0.003927547104</v>
      </c>
      <c r="O462" s="22">
        <f t="shared" si="6"/>
        <v>136743.6323</v>
      </c>
    </row>
    <row r="463" ht="14.25" customHeight="1">
      <c r="A463" s="44">
        <v>43962.0</v>
      </c>
      <c r="B463" s="45" t="s">
        <v>34</v>
      </c>
      <c r="C463" s="45">
        <v>12654.0</v>
      </c>
      <c r="D463" s="46">
        <v>1081158.0</v>
      </c>
      <c r="E463" s="45">
        <v>927698.8229999999</v>
      </c>
      <c r="F463" s="47">
        <v>197299.08136923076</v>
      </c>
      <c r="G463" s="18">
        <f t="array" ref="G463">INDEX('Лист2'!$C$2:$C$505,MATCH(B463&amp;A463,'Лист2'!$B$2:$B$505&amp;'Лист2'!$A$2:$A$505,0))
</f>
        <v>15</v>
      </c>
      <c r="H463" s="18">
        <f t="array" ref="H463">INDEX('Лист2'!$D$2:$D$505,MATCH(B463&amp;A463,'Лист2'!$B$2:$B$505&amp;'Лист2'!$A$2:$A$505,0))
</f>
        <v>684</v>
      </c>
      <c r="I463" s="18">
        <f t="array" ref="I463">INDEX('Лист2'!$E$2:$E$505,MATCH(B463&amp;A463,'Лист2'!$B$2:$B$505&amp;'Лист2'!$A$2:$A$505,0))
</f>
        <v>585</v>
      </c>
      <c r="J463" s="18">
        <f t="shared" si="1"/>
        <v>20</v>
      </c>
      <c r="K463" s="18">
        <f t="shared" si="2"/>
        <v>72077.2</v>
      </c>
      <c r="L463" s="23">
        <f t="shared" si="3"/>
        <v>0.007793462267</v>
      </c>
      <c r="M463" s="18">
        <f t="shared" si="4"/>
        <v>0.005333267128</v>
      </c>
      <c r="N463" s="18">
        <f t="shared" si="5"/>
        <v>-0.001259168611</v>
      </c>
      <c r="O463" s="22">
        <f t="shared" si="6"/>
        <v>-43839.90437</v>
      </c>
    </row>
    <row r="464" ht="14.25" customHeight="1">
      <c r="A464" s="48">
        <v>43983.0</v>
      </c>
      <c r="B464" s="49" t="s">
        <v>33</v>
      </c>
      <c r="C464" s="49">
        <v>16687.5</v>
      </c>
      <c r="D464" s="50">
        <v>1526608.5</v>
      </c>
      <c r="E464" s="49">
        <v>1202670.0489999999</v>
      </c>
      <c r="F464" s="51">
        <v>340349.5336923077</v>
      </c>
      <c r="G464" s="18">
        <f t="array" ref="G464">INDEX('Лист2'!$C$2:$C$505,MATCH(B464&amp;A464,'Лист2'!$B$2:$B$505&amp;'Лист2'!$A$2:$A$505,0))
</f>
        <v>17</v>
      </c>
      <c r="H464" s="18">
        <f t="array" ref="H464">INDEX('Лист2'!$D$2:$D$505,MATCH(B464&amp;A464,'Лист2'!$B$2:$B$505&amp;'Лист2'!$A$2:$A$505,0))
</f>
        <v>1185</v>
      </c>
      <c r="I464" s="18">
        <f t="array" ref="I464">INDEX('Лист2'!$E$2:$E$505,MATCH(B464&amp;A464,'Лист2'!$B$2:$B$505&amp;'Лист2'!$A$2:$A$505,0))
</f>
        <v>1042</v>
      </c>
      <c r="J464" s="18">
        <f t="shared" si="1"/>
        <v>23</v>
      </c>
      <c r="K464" s="18">
        <f t="shared" si="2"/>
        <v>89800.5</v>
      </c>
      <c r="L464" s="23">
        <f t="shared" si="3"/>
        <v>0.01122239085</v>
      </c>
      <c r="M464" s="18">
        <f t="shared" si="4"/>
        <v>0.008221620967</v>
      </c>
      <c r="N464" s="18">
        <f t="shared" si="5"/>
        <v>-0.00033627173</v>
      </c>
      <c r="O464" s="22">
        <f t="shared" si="6"/>
        <v>-16411.08269</v>
      </c>
    </row>
    <row r="465" ht="14.25" customHeight="1">
      <c r="A465" s="44">
        <v>43969.0</v>
      </c>
      <c r="B465" s="45" t="s">
        <v>34</v>
      </c>
      <c r="C465" s="45">
        <v>12450.0</v>
      </c>
      <c r="D465" s="46">
        <v>1115146.5</v>
      </c>
      <c r="E465" s="45">
        <v>897555.5109999999</v>
      </c>
      <c r="F465" s="47">
        <v>150809.61403846153</v>
      </c>
      <c r="G465" s="18">
        <f t="array" ref="G465">INDEX('Лист2'!$C$2:$C$505,MATCH(B465&amp;A465,'Лист2'!$B$2:$B$505&amp;'Лист2'!$A$2:$A$505,0))
</f>
        <v>15</v>
      </c>
      <c r="H465" s="18">
        <f t="array" ref="H465">INDEX('Лист2'!$D$2:$D$505,MATCH(B465&amp;A465,'Лист2'!$B$2:$B$505&amp;'Лист2'!$A$2:$A$505,0))
</f>
        <v>729</v>
      </c>
      <c r="I465" s="18">
        <f t="array" ref="I465">INDEX('Лист2'!$E$2:$E$505,MATCH(B465&amp;A465,'Лист2'!$B$2:$B$505&amp;'Лист2'!$A$2:$A$505,0))
</f>
        <v>636</v>
      </c>
      <c r="J465" s="18">
        <f t="shared" si="1"/>
        <v>21</v>
      </c>
      <c r="K465" s="18">
        <f t="shared" si="2"/>
        <v>74343.1</v>
      </c>
      <c r="L465" s="23">
        <f t="shared" si="3"/>
        <v>0.008615334028</v>
      </c>
      <c r="M465" s="18">
        <f t="shared" si="4"/>
        <v>0.007562081928</v>
      </c>
      <c r="N465" s="18">
        <f t="shared" si="5"/>
        <v>0.001918092941</v>
      </c>
      <c r="O465" s="22">
        <f t="shared" si="6"/>
        <v>66781.37496</v>
      </c>
    </row>
    <row r="466" ht="14.25" customHeight="1">
      <c r="A466" s="40">
        <v>43965.0</v>
      </c>
      <c r="B466" s="41" t="s">
        <v>34</v>
      </c>
      <c r="C466" s="41">
        <v>11161.5</v>
      </c>
      <c r="D466" s="42">
        <v>963502.5</v>
      </c>
      <c r="E466" s="41">
        <v>812962.6780000001</v>
      </c>
      <c r="F466" s="43">
        <v>193118.3230769231</v>
      </c>
      <c r="G466" s="18">
        <f t="array" ref="G466">INDEX('Лист2'!$C$2:$C$505,MATCH(B466&amp;A466,'Лист2'!$B$2:$B$505&amp;'Лист2'!$A$2:$A$505,0))
</f>
        <v>15</v>
      </c>
      <c r="H466" s="18">
        <f t="array" ref="H466">INDEX('Лист2'!$D$2:$D$505,MATCH(B466&amp;A466,'Лист2'!$B$2:$B$505&amp;'Лист2'!$A$2:$A$505,0))
</f>
        <v>638</v>
      </c>
      <c r="I466" s="18">
        <f t="array" ref="I466">INDEX('Лист2'!$E$2:$E$505,MATCH(B466&amp;A466,'Лист2'!$B$2:$B$505&amp;'Лист2'!$A$2:$A$505,0))
</f>
        <v>548</v>
      </c>
      <c r="J466" s="18">
        <f t="shared" si="1"/>
        <v>20</v>
      </c>
      <c r="K466" s="18">
        <f t="shared" si="2"/>
        <v>64233.5</v>
      </c>
      <c r="L466" s="23">
        <f t="shared" si="3"/>
        <v>0.007793462267</v>
      </c>
      <c r="M466" s="18">
        <f t="shared" si="4"/>
        <v>0.005231808875</v>
      </c>
      <c r="N466" s="18">
        <f t="shared" si="5"/>
        <v>-0.001222938617</v>
      </c>
      <c r="O466" s="22">
        <f t="shared" si="6"/>
        <v>-42578.50108</v>
      </c>
    </row>
    <row r="467" ht="14.25" customHeight="1">
      <c r="A467" s="44">
        <v>43966.0</v>
      </c>
      <c r="B467" s="45" t="s">
        <v>34</v>
      </c>
      <c r="C467" s="45">
        <v>12229.5</v>
      </c>
      <c r="D467" s="46">
        <v>1122730.5</v>
      </c>
      <c r="E467" s="45">
        <v>921566.447</v>
      </c>
      <c r="F467" s="47">
        <v>147588.0</v>
      </c>
      <c r="G467" s="18">
        <f t="array" ref="G467">INDEX('Лист2'!$C$2:$C$505,MATCH(B467&amp;A467,'Лист2'!$B$2:$B$505&amp;'Лист2'!$A$2:$A$505,0))
</f>
        <v>15</v>
      </c>
      <c r="H467" s="18">
        <f t="array" ref="H467">INDEX('Лист2'!$D$2:$D$505,MATCH(B467&amp;A467,'Лист2'!$B$2:$B$505&amp;'Лист2'!$A$2:$A$505,0))
</f>
        <v>688</v>
      </c>
      <c r="I467" s="18">
        <f t="array" ref="I467">INDEX('Лист2'!$E$2:$E$505,MATCH(B467&amp;A467,'Лист2'!$B$2:$B$505&amp;'Лист2'!$A$2:$A$505,0))
</f>
        <v>598</v>
      </c>
      <c r="J467" s="18">
        <f t="shared" si="1"/>
        <v>20</v>
      </c>
      <c r="K467" s="18">
        <f t="shared" si="2"/>
        <v>74848.7</v>
      </c>
      <c r="L467" s="23">
        <f t="shared" si="3"/>
        <v>0.007793462267</v>
      </c>
      <c r="M467" s="18">
        <f t="shared" si="4"/>
        <v>0.006991185879</v>
      </c>
      <c r="N467" s="18">
        <f t="shared" si="5"/>
        <v>0.001538810022</v>
      </c>
      <c r="O467" s="22">
        <f t="shared" si="6"/>
        <v>53576.053</v>
      </c>
    </row>
    <row r="468" ht="14.25" customHeight="1">
      <c r="A468" s="40">
        <v>43978.0</v>
      </c>
      <c r="B468" s="41" t="s">
        <v>35</v>
      </c>
      <c r="C468" s="41">
        <v>28050.0</v>
      </c>
      <c r="D468" s="42">
        <v>2458555.5</v>
      </c>
      <c r="E468" s="41">
        <v>1979227.4479999999</v>
      </c>
      <c r="F468" s="43">
        <v>122940.53466153846</v>
      </c>
      <c r="G468" s="18">
        <f t="array" ref="G468">INDEX('Лист2'!$C$2:$C$505,MATCH(B468&amp;A468,'Лист2'!$B$2:$B$505&amp;'Лист2'!$A$2:$A$505,0))
</f>
        <v>20</v>
      </c>
      <c r="H468" s="18">
        <f t="array" ref="H468">INDEX('Лист2'!$D$2:$D$505,MATCH(B468&amp;A468,'Лист2'!$B$2:$B$505&amp;'Лист2'!$A$2:$A$505,0))
</f>
        <v>1873</v>
      </c>
      <c r="I468" s="18">
        <f t="array" ref="I468">INDEX('Лист2'!$E$2:$E$505,MATCH(B468&amp;A468,'Лист2'!$B$2:$B$505&amp;'Лист2'!$A$2:$A$505,0))
</f>
        <v>1715</v>
      </c>
      <c r="J468" s="18">
        <f t="shared" si="1"/>
        <v>22</v>
      </c>
      <c r="K468" s="18">
        <f t="shared" si="2"/>
        <v>122927.775</v>
      </c>
      <c r="L468" s="23">
        <f t="shared" si="3"/>
        <v>0.01761541343</v>
      </c>
      <c r="M468" s="18">
        <f t="shared" si="4"/>
        <v>0.007012117923</v>
      </c>
      <c r="N468" s="18">
        <f t="shared" si="5"/>
        <v>0.004150673217</v>
      </c>
      <c r="O468" s="22">
        <f t="shared" si="6"/>
        <v>356387.5173</v>
      </c>
    </row>
    <row r="469" ht="14.25" customHeight="1">
      <c r="A469" s="44">
        <v>43973.0</v>
      </c>
      <c r="B469" s="45" t="s">
        <v>35</v>
      </c>
      <c r="C469" s="45">
        <v>30781.5</v>
      </c>
      <c r="D469" s="46">
        <v>2540715.0</v>
      </c>
      <c r="E469" s="45">
        <v>2108065.569</v>
      </c>
      <c r="F469" s="47">
        <v>90381.16923076923</v>
      </c>
      <c r="G469" s="18">
        <f t="array" ref="G469">INDEX('Лист2'!$C$2:$C$505,MATCH(B469&amp;A469,'Лист2'!$B$2:$B$505&amp;'Лист2'!$A$2:$A$505,0))
</f>
        <v>19</v>
      </c>
      <c r="H469" s="18">
        <f t="array" ref="H469">INDEX('Лист2'!$D$2:$D$505,MATCH(B469&amp;A469,'Лист2'!$B$2:$B$505&amp;'Лист2'!$A$2:$A$505,0))
</f>
        <v>1859</v>
      </c>
      <c r="I469" s="18">
        <f t="array" ref="I469">INDEX('Лист2'!$E$2:$E$505,MATCH(B469&amp;A469,'Лист2'!$B$2:$B$505&amp;'Лист2'!$A$2:$A$505,0))
</f>
        <v>1697</v>
      </c>
      <c r="J469" s="18">
        <f t="shared" si="1"/>
        <v>21</v>
      </c>
      <c r="K469" s="18">
        <f t="shared" si="2"/>
        <v>133721.8421</v>
      </c>
      <c r="L469" s="23">
        <f t="shared" si="3"/>
        <v>0.01760010158</v>
      </c>
      <c r="M469" s="18">
        <f t="shared" si="4"/>
        <v>0.006329253664</v>
      </c>
      <c r="N469" s="18">
        <f t="shared" si="5"/>
        <v>0.003986233069</v>
      </c>
      <c r="O469" s="22">
        <f t="shared" si="6"/>
        <v>342268.2618</v>
      </c>
    </row>
    <row r="470" ht="14.25" customHeight="1">
      <c r="A470" s="40">
        <v>43983.0</v>
      </c>
      <c r="B470" s="41" t="s">
        <v>35</v>
      </c>
      <c r="C470" s="41">
        <v>27960.0</v>
      </c>
      <c r="D470" s="42">
        <v>2538967.5</v>
      </c>
      <c r="E470" s="41">
        <v>1983277.5959999997</v>
      </c>
      <c r="F470" s="43">
        <v>134168.53587692307</v>
      </c>
      <c r="G470" s="18">
        <f t="array" ref="G470">INDEX('Лист2'!$C$2:$C$505,MATCH(B470&amp;A470,'Лист2'!$B$2:$B$505&amp;'Лист2'!$A$2:$A$505,0))
</f>
        <v>21</v>
      </c>
      <c r="H470" s="18">
        <f t="array" ref="H470">INDEX('Лист2'!$D$2:$D$505,MATCH(B470&amp;A470,'Лист2'!$B$2:$B$505&amp;'Лист2'!$A$2:$A$505,0))
</f>
        <v>1879</v>
      </c>
      <c r="I470" s="18">
        <f t="array" ref="I470">INDEX('Лист2'!$E$2:$E$505,MATCH(B470&amp;A470,'Лист2'!$B$2:$B$505&amp;'Лист2'!$A$2:$A$505,0))
</f>
        <v>1720</v>
      </c>
      <c r="J470" s="18">
        <f t="shared" si="1"/>
        <v>23</v>
      </c>
      <c r="K470" s="18">
        <f t="shared" si="2"/>
        <v>120903.2143</v>
      </c>
      <c r="L470" s="23">
        <f t="shared" si="3"/>
        <v>0.01866443535</v>
      </c>
      <c r="M470" s="18">
        <f t="shared" si="4"/>
        <v>0.008129219893</v>
      </c>
      <c r="N470" s="18">
        <f t="shared" si="5"/>
        <v>0.004909255706</v>
      </c>
      <c r="O470" s="22">
        <f t="shared" si="6"/>
        <v>421521.3681</v>
      </c>
    </row>
    <row r="471" ht="14.25" customHeight="1">
      <c r="A471" s="44">
        <v>43962.0</v>
      </c>
      <c r="B471" s="45" t="s">
        <v>35</v>
      </c>
      <c r="C471" s="45">
        <v>23629.5</v>
      </c>
      <c r="D471" s="46">
        <v>2164365.0</v>
      </c>
      <c r="E471" s="45">
        <v>1678039.859</v>
      </c>
      <c r="F471" s="47">
        <v>151098.71538461538</v>
      </c>
      <c r="G471" s="18">
        <f t="array" ref="G471">INDEX('Лист2'!$C$2:$C$505,MATCH(B471&amp;A471,'Лист2'!$B$2:$B$505&amp;'Лист2'!$A$2:$A$505,0))
</f>
        <v>19</v>
      </c>
      <c r="H471" s="18">
        <f t="array" ref="H471">INDEX('Лист2'!$D$2:$D$505,MATCH(B471&amp;A471,'Лист2'!$B$2:$B$505&amp;'Лист2'!$A$2:$A$505,0))
</f>
        <v>1527</v>
      </c>
      <c r="I471" s="18">
        <f t="array" ref="I471">INDEX('Лист2'!$E$2:$E$505,MATCH(B471&amp;A471,'Лист2'!$B$2:$B$505&amp;'Лист2'!$A$2:$A$505,0))
</f>
        <v>1389</v>
      </c>
      <c r="J471" s="18">
        <f t="shared" si="1"/>
        <v>20</v>
      </c>
      <c r="K471" s="18">
        <f t="shared" si="2"/>
        <v>113913.9474</v>
      </c>
      <c r="L471" s="23">
        <f t="shared" si="3"/>
        <v>0.01766407099</v>
      </c>
      <c r="M471" s="18">
        <f t="shared" si="4"/>
        <v>0.007114478745</v>
      </c>
      <c r="N471" s="18">
        <f t="shared" si="5"/>
        <v>0.003904220206</v>
      </c>
      <c r="O471" s="22">
        <f t="shared" si="6"/>
        <v>335226.4256</v>
      </c>
    </row>
    <row r="472" ht="14.25" customHeight="1">
      <c r="A472" s="40">
        <v>43980.0</v>
      </c>
      <c r="B472" s="41" t="s">
        <v>34</v>
      </c>
      <c r="C472" s="41">
        <v>17052.0</v>
      </c>
      <c r="D472" s="42">
        <v>1549020.0</v>
      </c>
      <c r="E472" s="41">
        <v>1246591.997</v>
      </c>
      <c r="F472" s="43">
        <v>104864.4846153846</v>
      </c>
      <c r="G472" s="18">
        <f t="array" ref="G472">INDEX('Лист2'!$C$2:$C$505,MATCH(B472&amp;A472,'Лист2'!$B$2:$B$505&amp;'Лист2'!$A$2:$A$505,0))
</f>
        <v>16</v>
      </c>
      <c r="H472" s="18">
        <f t="array" ref="H472">INDEX('Лист2'!$D$2:$D$505,MATCH(B472&amp;A472,'Лист2'!$B$2:$B$505&amp;'Лист2'!$A$2:$A$505,0))
</f>
        <v>981</v>
      </c>
      <c r="I472" s="18">
        <f t="array" ref="I472">INDEX('Лист2'!$E$2:$E$505,MATCH(B472&amp;A472,'Лист2'!$B$2:$B$505&amp;'Лист2'!$A$2:$A$505,0))
</f>
        <v>859</v>
      </c>
      <c r="J472" s="18">
        <f t="shared" si="1"/>
        <v>22</v>
      </c>
      <c r="K472" s="18">
        <f t="shared" si="2"/>
        <v>96813.75</v>
      </c>
      <c r="L472" s="23">
        <f t="shared" si="3"/>
        <v>0.008837033101</v>
      </c>
      <c r="M472" s="18">
        <f t="shared" si="4"/>
        <v>0.01051047815</v>
      </c>
      <c r="N472" s="18">
        <f t="shared" si="5"/>
        <v>0.005674414315</v>
      </c>
      <c r="O472" s="22">
        <f t="shared" si="6"/>
        <v>197563.5184</v>
      </c>
    </row>
    <row r="473" ht="14.25" customHeight="1">
      <c r="A473" s="44">
        <v>43969.0</v>
      </c>
      <c r="B473" s="45" t="s">
        <v>35</v>
      </c>
      <c r="C473" s="45">
        <v>27181.5</v>
      </c>
      <c r="D473" s="46">
        <v>2324490.0</v>
      </c>
      <c r="E473" s="45">
        <v>1796459.479</v>
      </c>
      <c r="F473" s="47">
        <v>129793.76153846155</v>
      </c>
      <c r="G473" s="18">
        <f t="array" ref="G473">INDEX('Лист2'!$C$2:$C$505,MATCH(B473&amp;A473,'Лист2'!$B$2:$B$505&amp;'Лист2'!$A$2:$A$505,0))
</f>
        <v>19</v>
      </c>
      <c r="H473" s="18">
        <f t="array" ref="H473">INDEX('Лист2'!$D$2:$D$505,MATCH(B473&amp;A473,'Лист2'!$B$2:$B$505&amp;'Лист2'!$A$2:$A$505,0))
</f>
        <v>1741</v>
      </c>
      <c r="I473" s="18">
        <f t="array" ref="I473">INDEX('Лист2'!$E$2:$E$505,MATCH(B473&amp;A473,'Лист2'!$B$2:$B$505&amp;'Лист2'!$A$2:$A$505,0))
</f>
        <v>1597</v>
      </c>
      <c r="J473" s="18">
        <f t="shared" si="1"/>
        <v>21</v>
      </c>
      <c r="K473" s="18">
        <f t="shared" si="2"/>
        <v>122341.5789</v>
      </c>
      <c r="L473" s="23">
        <f t="shared" si="3"/>
        <v>0.01760010158</v>
      </c>
      <c r="M473" s="18">
        <f t="shared" si="4"/>
        <v>0.007724589172</v>
      </c>
      <c r="N473" s="18">
        <f t="shared" si="5"/>
        <v>0.004638071119</v>
      </c>
      <c r="O473" s="22">
        <f t="shared" si="6"/>
        <v>398236.7595</v>
      </c>
    </row>
    <row r="474" ht="14.25" customHeight="1">
      <c r="A474" s="40">
        <v>43965.0</v>
      </c>
      <c r="B474" s="41" t="s">
        <v>35</v>
      </c>
      <c r="C474" s="41">
        <v>25656.0</v>
      </c>
      <c r="D474" s="42">
        <v>2225341.5</v>
      </c>
      <c r="E474" s="41">
        <v>1766450.28</v>
      </c>
      <c r="F474" s="43">
        <v>91828.48910769231</v>
      </c>
      <c r="G474" s="18">
        <f t="array" ref="G474">INDEX('Лист2'!$C$2:$C$505,MATCH(B474&amp;A474,'Лист2'!$B$2:$B$505&amp;'Лист2'!$A$2:$A$505,0))
</f>
        <v>19</v>
      </c>
      <c r="H474" s="18">
        <f t="array" ref="H474">INDEX('Лист2'!$D$2:$D$505,MATCH(B474&amp;A474,'Лист2'!$B$2:$B$505&amp;'Лист2'!$A$2:$A$505,0))
</f>
        <v>1635</v>
      </c>
      <c r="I474" s="18">
        <f t="array" ref="I474">INDEX('Лист2'!$E$2:$E$505,MATCH(B474&amp;A474,'Лист2'!$B$2:$B$505&amp;'Лист2'!$A$2:$A$505,0))
</f>
        <v>1487</v>
      </c>
      <c r="J474" s="18">
        <f t="shared" si="1"/>
        <v>20</v>
      </c>
      <c r="K474" s="18">
        <f t="shared" si="2"/>
        <v>117123.2368</v>
      </c>
      <c r="L474" s="23">
        <f t="shared" si="3"/>
        <v>0.01766407099</v>
      </c>
      <c r="M474" s="18">
        <f t="shared" si="4"/>
        <v>0.00671314632</v>
      </c>
      <c r="N474" s="18">
        <f t="shared" si="5"/>
        <v>0.004275002271</v>
      </c>
      <c r="O474" s="22">
        <f t="shared" si="6"/>
        <v>367062.7309</v>
      </c>
    </row>
    <row r="475" ht="14.25" customHeight="1">
      <c r="A475" s="44">
        <v>43966.0</v>
      </c>
      <c r="B475" s="45" t="s">
        <v>35</v>
      </c>
      <c r="C475" s="45">
        <v>29283.0</v>
      </c>
      <c r="D475" s="46">
        <v>2477487.0</v>
      </c>
      <c r="E475" s="45">
        <v>2005719.3469999998</v>
      </c>
      <c r="F475" s="47">
        <v>77264.32873846154</v>
      </c>
      <c r="G475" s="18">
        <f t="array" ref="G475">INDEX('Лист2'!$C$2:$C$505,MATCH(B475&amp;A475,'Лист2'!$B$2:$B$505&amp;'Лист2'!$A$2:$A$505,0))
</f>
        <v>19</v>
      </c>
      <c r="H475" s="18">
        <f t="array" ref="H475">INDEX('Лист2'!$D$2:$D$505,MATCH(B475&amp;A475,'Лист2'!$B$2:$B$505&amp;'Лист2'!$A$2:$A$505,0))
</f>
        <v>1780</v>
      </c>
      <c r="I475" s="18">
        <f t="array" ref="I475">INDEX('Лист2'!$E$2:$E$505,MATCH(B475&amp;A475,'Лист2'!$B$2:$B$505&amp;'Лист2'!$A$2:$A$505,0))
</f>
        <v>1615</v>
      </c>
      <c r="J475" s="18">
        <f t="shared" si="1"/>
        <v>20</v>
      </c>
      <c r="K475" s="18">
        <f t="shared" si="2"/>
        <v>130394.0526</v>
      </c>
      <c r="L475" s="23">
        <f t="shared" si="3"/>
        <v>0.01766407099</v>
      </c>
      <c r="M475" s="18">
        <f t="shared" si="4"/>
        <v>0.006901516407</v>
      </c>
      <c r="N475" s="18">
        <f t="shared" si="5"/>
        <v>0.004594589603</v>
      </c>
      <c r="O475" s="22">
        <f t="shared" si="6"/>
        <v>394503.3243</v>
      </c>
    </row>
    <row r="476" ht="14.25" customHeight="1">
      <c r="A476" s="40">
        <v>43980.0</v>
      </c>
      <c r="B476" s="41" t="s">
        <v>35</v>
      </c>
      <c r="C476" s="41">
        <v>32782.5</v>
      </c>
      <c r="D476" s="42">
        <v>2854741.5</v>
      </c>
      <c r="E476" s="41">
        <v>2293738.957</v>
      </c>
      <c r="F476" s="43">
        <v>58400.7992</v>
      </c>
      <c r="G476" s="18">
        <f t="array" ref="G476">INDEX('Лист2'!$C$2:$C$505,MATCH(B476&amp;A476,'Лист2'!$B$2:$B$505&amp;'Лист2'!$A$2:$A$505,0))
</f>
        <v>20</v>
      </c>
      <c r="H476" s="18">
        <f t="array" ref="H476">INDEX('Лист2'!$D$2:$D$505,MATCH(B476&amp;A476,'Лист2'!$B$2:$B$505&amp;'Лист2'!$A$2:$A$505,0))
</f>
        <v>2064</v>
      </c>
      <c r="I476" s="18">
        <f t="array" ref="I476">INDEX('Лист2'!$E$2:$E$505,MATCH(B476&amp;A476,'Лист2'!$B$2:$B$505&amp;'Лист2'!$A$2:$A$505,0))
</f>
        <v>1896</v>
      </c>
      <c r="J476" s="18">
        <f t="shared" si="1"/>
        <v>22</v>
      </c>
      <c r="K476" s="18">
        <f t="shared" si="2"/>
        <v>142737.075</v>
      </c>
      <c r="L476" s="23">
        <f t="shared" si="3"/>
        <v>0.01761541343</v>
      </c>
      <c r="M476" s="18">
        <f t="shared" si="4"/>
        <v>0.008206938797</v>
      </c>
      <c r="N476" s="18">
        <f t="shared" si="5"/>
        <v>0.005853559665</v>
      </c>
      <c r="O476" s="22">
        <f t="shared" si="6"/>
        <v>502601.7438</v>
      </c>
    </row>
    <row r="477" ht="14.25" customHeight="1">
      <c r="A477" s="44">
        <v>43978.0</v>
      </c>
      <c r="B477" s="45" t="s">
        <v>36</v>
      </c>
      <c r="C477" s="45">
        <v>215592.0</v>
      </c>
      <c r="D477" s="46">
        <v>2.23423005E7</v>
      </c>
      <c r="E477" s="45">
        <v>1.6240834603999998E7</v>
      </c>
      <c r="F477" s="47">
        <v>285591.72307692305</v>
      </c>
      <c r="G477" s="18">
        <f t="array" ref="G477">INDEX('Лист2'!$C$2:$C$505,MATCH(B477&amp;A477,'Лист2'!$B$2:$B$505&amp;'Лист2'!$A$2:$A$505,0))
</f>
        <v>59</v>
      </c>
      <c r="H477" s="18">
        <f t="array" ref="H477">INDEX('Лист2'!$D$2:$D$505,MATCH(B477&amp;A477,'Лист2'!$B$2:$B$505&amp;'Лист2'!$A$2:$A$505,0))
</f>
        <v>13942</v>
      </c>
      <c r="I477" s="18">
        <f t="array" ref="I477">INDEX('Лист2'!$E$2:$E$505,MATCH(B477&amp;A477,'Лист2'!$B$2:$B$505&amp;'Лист2'!$A$2:$A$505,0))
</f>
        <v>12986</v>
      </c>
      <c r="J477" s="18">
        <f t="shared" si="1"/>
        <v>22</v>
      </c>
      <c r="K477" s="18">
        <f t="shared" si="2"/>
        <v>378683.0593</v>
      </c>
      <c r="L477" s="23">
        <f t="shared" si="3"/>
        <v>0.1495350635</v>
      </c>
      <c r="M477" s="18">
        <f t="shared" si="4"/>
        <v>0.01073721549</v>
      </c>
      <c r="N477" s="18">
        <f t="shared" si="5"/>
        <v>0.007512622954</v>
      </c>
      <c r="O477" s="22">
        <f t="shared" si="6"/>
        <v>5815874.173</v>
      </c>
    </row>
    <row r="478" ht="14.25" customHeight="1">
      <c r="A478" s="40">
        <v>43973.0</v>
      </c>
      <c r="B478" s="41" t="s">
        <v>36</v>
      </c>
      <c r="C478" s="41">
        <v>228334.5</v>
      </c>
      <c r="D478" s="42">
        <v>2.23807725E7</v>
      </c>
      <c r="E478" s="41">
        <v>1.7031004073E7</v>
      </c>
      <c r="F478" s="43">
        <v>275436.23846153845</v>
      </c>
      <c r="G478" s="18">
        <f t="array" ref="G478">INDEX('Лист2'!$C$2:$C$505,MATCH(B478&amp;A478,'Лист2'!$B$2:$B$505&amp;'Лист2'!$A$2:$A$505,0))
</f>
        <v>60</v>
      </c>
      <c r="H478" s="18">
        <f t="array" ref="H478">INDEX('Лист2'!$D$2:$D$505,MATCH(B478&amp;A478,'Лист2'!$B$2:$B$505&amp;'Лист2'!$A$2:$A$505,0))
</f>
        <v>14050</v>
      </c>
      <c r="I478" s="18">
        <f t="array" ref="I478">INDEX('Лист2'!$E$2:$E$505,MATCH(B478&amp;A478,'Лист2'!$B$2:$B$505&amp;'Лист2'!$A$2:$A$505,0))
</f>
        <v>13027</v>
      </c>
      <c r="J478" s="18">
        <f t="shared" si="1"/>
        <v>21</v>
      </c>
      <c r="K478" s="18">
        <f t="shared" si="2"/>
        <v>373012.875</v>
      </c>
      <c r="L478" s="23">
        <f t="shared" si="3"/>
        <v>0.157089492</v>
      </c>
      <c r="M478" s="18">
        <f t="shared" si="4"/>
        <v>0.009414396046</v>
      </c>
      <c r="N478" s="18">
        <f t="shared" si="5"/>
        <v>0.006554740241</v>
      </c>
      <c r="O478" s="22">
        <f t="shared" si="6"/>
        <v>5074332.189</v>
      </c>
    </row>
    <row r="479" ht="14.25" customHeight="1">
      <c r="A479" s="44">
        <v>43983.0</v>
      </c>
      <c r="B479" s="45" t="s">
        <v>36</v>
      </c>
      <c r="C479" s="45">
        <v>188776.5</v>
      </c>
      <c r="D479" s="46">
        <v>1.94653725E7</v>
      </c>
      <c r="E479" s="45">
        <v>1.4354207141999999E7</v>
      </c>
      <c r="F479" s="47">
        <v>467483.70729230763</v>
      </c>
      <c r="G479" s="18">
        <f t="array" ref="G479">INDEX('Лист2'!$C$2:$C$505,MATCH(B479&amp;A479,'Лист2'!$B$2:$B$505&amp;'Лист2'!$A$2:$A$505,0))
</f>
        <v>59</v>
      </c>
      <c r="H479" s="18">
        <f t="array" ref="H479">INDEX('Лист2'!$D$2:$D$505,MATCH(B479&amp;A479,'Лист2'!$B$2:$B$505&amp;'Лист2'!$A$2:$A$505,0))
</f>
        <v>12299</v>
      </c>
      <c r="I479" s="18">
        <f t="array" ref="I479">INDEX('Лист2'!$E$2:$E$505,MATCH(B479&amp;A479,'Лист2'!$B$2:$B$505&amp;'Лист2'!$A$2:$A$505,0))
</f>
        <v>11448</v>
      </c>
      <c r="J479" s="18">
        <f t="shared" si="1"/>
        <v>23</v>
      </c>
      <c r="K479" s="18">
        <f t="shared" si="2"/>
        <v>329921.5678</v>
      </c>
      <c r="L479" s="23">
        <f t="shared" si="3"/>
        <v>0.1430936735</v>
      </c>
      <c r="M479" s="18">
        <f t="shared" si="4"/>
        <v>0.008994508004</v>
      </c>
      <c r="N479" s="18">
        <f t="shared" si="5"/>
        <v>0.005998449816</v>
      </c>
      <c r="O479" s="22">
        <f t="shared" si="6"/>
        <v>4643681.651</v>
      </c>
    </row>
    <row r="480" ht="14.25" customHeight="1">
      <c r="A480" s="40">
        <v>43962.0</v>
      </c>
      <c r="B480" s="41" t="s">
        <v>36</v>
      </c>
      <c r="C480" s="41">
        <v>175293.0</v>
      </c>
      <c r="D480" s="42">
        <v>1.7919144E7</v>
      </c>
      <c r="E480" s="41">
        <v>1.2903628609E7</v>
      </c>
      <c r="F480" s="43">
        <v>355401.6076923077</v>
      </c>
      <c r="G480" s="18">
        <f t="array" ref="G480">INDEX('Лист2'!$C$2:$C$505,MATCH(B480&amp;A480,'Лист2'!$B$2:$B$505&amp;'Лист2'!$A$2:$A$505,0))
</f>
        <v>60</v>
      </c>
      <c r="H480" s="18">
        <f t="array" ref="H480">INDEX('Лист2'!$D$2:$D$505,MATCH(B480&amp;A480,'Лист2'!$B$2:$B$505&amp;'Лист2'!$A$2:$A$505,0))
</f>
        <v>11100</v>
      </c>
      <c r="I480" s="18">
        <f t="array" ref="I480">INDEX('Лист2'!$E$2:$E$505,MATCH(B480&amp;A480,'Лист2'!$B$2:$B$505&amp;'Лист2'!$A$2:$A$505,0))
</f>
        <v>10407</v>
      </c>
      <c r="J480" s="18">
        <f t="shared" si="1"/>
        <v>20</v>
      </c>
      <c r="K480" s="18">
        <f t="shared" si="2"/>
        <v>298652.4</v>
      </c>
      <c r="L480" s="23">
        <f t="shared" si="3"/>
        <v>0.1507765235</v>
      </c>
      <c r="M480" s="18">
        <f t="shared" si="4"/>
        <v>0.008826185453</v>
      </c>
      <c r="N480" s="18">
        <f t="shared" si="5"/>
        <v>0.006019675931</v>
      </c>
      <c r="O480" s="22">
        <f t="shared" si="6"/>
        <v>4660113.783</v>
      </c>
    </row>
    <row r="481" ht="14.25" customHeight="1">
      <c r="A481" s="44">
        <v>43969.0</v>
      </c>
      <c r="B481" s="45" t="s">
        <v>36</v>
      </c>
      <c r="C481" s="45">
        <v>201999.0</v>
      </c>
      <c r="D481" s="46">
        <v>2.04224355E7</v>
      </c>
      <c r="E481" s="45">
        <v>1.4541626939999998E7</v>
      </c>
      <c r="F481" s="47">
        <v>279597.8615384615</v>
      </c>
      <c r="G481" s="18">
        <f t="array" ref="G481">INDEX('Лист2'!$C$2:$C$505,MATCH(B481&amp;A481,'Лист2'!$B$2:$B$505&amp;'Лист2'!$A$2:$A$505,0))
</f>
        <v>60</v>
      </c>
      <c r="H481" s="18">
        <f t="array" ref="H481">INDEX('Лист2'!$D$2:$D$505,MATCH(B481&amp;A481,'Лист2'!$B$2:$B$505&amp;'Лист2'!$A$2:$A$505,0))
</f>
        <v>12460</v>
      </c>
      <c r="I481" s="18">
        <f t="array" ref="I481">INDEX('Лист2'!$E$2:$E$505,MATCH(B481&amp;A481,'Лист2'!$B$2:$B$505&amp;'Лист2'!$A$2:$A$505,0))
</f>
        <v>11665</v>
      </c>
      <c r="J481" s="18">
        <f t="shared" si="1"/>
        <v>21</v>
      </c>
      <c r="K481" s="18">
        <f t="shared" si="2"/>
        <v>340373.925</v>
      </c>
      <c r="L481" s="23">
        <f t="shared" si="3"/>
        <v>0.157089492</v>
      </c>
      <c r="M481" s="18">
        <f t="shared" si="4"/>
        <v>0.01034890792</v>
      </c>
      <c r="N481" s="18">
        <f t="shared" si="5"/>
        <v>0.007235332611</v>
      </c>
      <c r="O481" s="22">
        <f t="shared" si="6"/>
        <v>5601210.698</v>
      </c>
    </row>
    <row r="482" ht="14.25" customHeight="1">
      <c r="A482" s="40">
        <v>43965.0</v>
      </c>
      <c r="B482" s="41" t="s">
        <v>36</v>
      </c>
      <c r="C482" s="41">
        <v>197946.0</v>
      </c>
      <c r="D482" s="42">
        <v>1.99424355E7</v>
      </c>
      <c r="E482" s="41">
        <v>1.4561721772999998E7</v>
      </c>
      <c r="F482" s="43">
        <v>363750.5569230769</v>
      </c>
      <c r="G482" s="18">
        <f t="array" ref="G482">INDEX('Лист2'!$C$2:$C$505,MATCH(B482&amp;A482,'Лист2'!$B$2:$B$505&amp;'Лист2'!$A$2:$A$505,0))
</f>
        <v>60</v>
      </c>
      <c r="H482" s="18">
        <f t="array" ref="H482">INDEX('Лист2'!$D$2:$D$505,MATCH(B482&amp;A482,'Лист2'!$B$2:$B$505&amp;'Лист2'!$A$2:$A$505,0))
</f>
        <v>11935</v>
      </c>
      <c r="I482" s="18">
        <f t="array" ref="I482">INDEX('Лист2'!$E$2:$E$505,MATCH(B482&amp;A482,'Лист2'!$B$2:$B$505&amp;'Лист2'!$A$2:$A$505,0))
</f>
        <v>11178</v>
      </c>
      <c r="J482" s="18">
        <f t="shared" si="1"/>
        <v>20</v>
      </c>
      <c r="K482" s="18">
        <f t="shared" si="2"/>
        <v>332373.925</v>
      </c>
      <c r="L482" s="23">
        <f t="shared" si="3"/>
        <v>0.1507765235</v>
      </c>
      <c r="M482" s="18">
        <f t="shared" si="4"/>
        <v>0.009468852854</v>
      </c>
      <c r="N482" s="18">
        <f t="shared" si="5"/>
        <v>0.006480634132</v>
      </c>
      <c r="O482" s="22">
        <f t="shared" si="6"/>
        <v>5016963.17</v>
      </c>
    </row>
    <row r="483" ht="14.25" customHeight="1">
      <c r="A483" s="44">
        <v>43966.0</v>
      </c>
      <c r="B483" s="45" t="s">
        <v>36</v>
      </c>
      <c r="C483" s="45">
        <v>230896.5</v>
      </c>
      <c r="D483" s="46">
        <v>2.3085222E7</v>
      </c>
      <c r="E483" s="45">
        <v>1.7099721813E7</v>
      </c>
      <c r="F483" s="47">
        <v>329754.6307692308</v>
      </c>
      <c r="G483" s="18">
        <f t="array" ref="G483">INDEX('Лист2'!$C$2:$C$505,MATCH(B483&amp;A483,'Лист2'!$B$2:$B$505&amp;'Лист2'!$A$2:$A$505,0))
</f>
        <v>60</v>
      </c>
      <c r="H483" s="18">
        <f t="array" ref="H483">INDEX('Лист2'!$D$2:$D$505,MATCH(B483&amp;A483,'Лист2'!$B$2:$B$505&amp;'Лист2'!$A$2:$A$505,0))
</f>
        <v>13544</v>
      </c>
      <c r="I483" s="18">
        <f t="array" ref="I483">INDEX('Лист2'!$E$2:$E$505,MATCH(B483&amp;A483,'Лист2'!$B$2:$B$505&amp;'Лист2'!$A$2:$A$505,0))
</f>
        <v>12643</v>
      </c>
      <c r="J483" s="18">
        <f t="shared" si="1"/>
        <v>20</v>
      </c>
      <c r="K483" s="18">
        <f t="shared" si="2"/>
        <v>384753.7</v>
      </c>
      <c r="L483" s="23">
        <f t="shared" si="3"/>
        <v>0.1507765235</v>
      </c>
      <c r="M483" s="18">
        <f t="shared" si="4"/>
        <v>0.01053314177</v>
      </c>
      <c r="N483" s="18">
        <f t="shared" si="5"/>
        <v>0.007305777709</v>
      </c>
      <c r="O483" s="22">
        <f t="shared" si="6"/>
        <v>5655745.556</v>
      </c>
    </row>
    <row r="484" ht="14.25" customHeight="1">
      <c r="A484" s="40">
        <v>43978.0</v>
      </c>
      <c r="B484" s="41" t="s">
        <v>37</v>
      </c>
      <c r="C484" s="41">
        <v>203532.0</v>
      </c>
      <c r="D484" s="42">
        <v>2.09533245E7</v>
      </c>
      <c r="E484" s="41">
        <v>1.5301120521000002E7</v>
      </c>
      <c r="F484" s="43">
        <v>356339.00384615385</v>
      </c>
      <c r="G484" s="18">
        <f t="array" ref="G484">INDEX('Лист2'!$C$2:$C$505,MATCH(B484&amp;A484,'Лист2'!$B$2:$B$505&amp;'Лист2'!$A$2:$A$505,0))
</f>
        <v>54</v>
      </c>
      <c r="H484" s="18">
        <f t="array" ref="H484">INDEX('Лист2'!$D$2:$D$505,MATCH(B484&amp;A484,'Лист2'!$B$2:$B$505&amp;'Лист2'!$A$2:$A$505,0))
</f>
        <v>13091</v>
      </c>
      <c r="I484" s="18">
        <f t="array" ref="I484">INDEX('Лист2'!$E$2:$E$505,MATCH(B484&amp;A484,'Лист2'!$B$2:$B$505&amp;'Лист2'!$A$2:$A$505,0))
</f>
        <v>12216</v>
      </c>
      <c r="J484" s="18">
        <f t="shared" si="1"/>
        <v>22</v>
      </c>
      <c r="K484" s="18">
        <f t="shared" si="2"/>
        <v>388024.5278</v>
      </c>
      <c r="L484" s="23">
        <f t="shared" si="3"/>
        <v>0.1434665937</v>
      </c>
      <c r="M484" s="18">
        <f t="shared" si="4"/>
        <v>0.01041079875</v>
      </c>
      <c r="N484" s="18">
        <f t="shared" si="5"/>
        <v>0.007174759125</v>
      </c>
      <c r="O484" s="22">
        <f t="shared" si="6"/>
        <v>5295864.975</v>
      </c>
    </row>
    <row r="485" ht="14.25" customHeight="1">
      <c r="A485" s="44">
        <v>43973.0</v>
      </c>
      <c r="B485" s="45" t="s">
        <v>37</v>
      </c>
      <c r="C485" s="45">
        <v>214428.0</v>
      </c>
      <c r="D485" s="46">
        <v>2.08125855E7</v>
      </c>
      <c r="E485" s="45">
        <v>1.5857489721E7</v>
      </c>
      <c r="F485" s="47">
        <v>256649.1615384615</v>
      </c>
      <c r="G485" s="18">
        <f t="array" ref="G485">INDEX('Лист2'!$C$2:$C$505,MATCH(B485&amp;A485,'Лист2'!$B$2:$B$505&amp;'Лист2'!$A$2:$A$505,0))
</f>
        <v>54</v>
      </c>
      <c r="H485" s="18">
        <f t="array" ref="H485">INDEX('Лист2'!$D$2:$D$505,MATCH(B485&amp;A485,'Лист2'!$B$2:$B$505&amp;'Лист2'!$A$2:$A$505,0))
</f>
        <v>13014</v>
      </c>
      <c r="I485" s="18">
        <f t="array" ref="I485">INDEX('Лист2'!$E$2:$E$505,MATCH(B485&amp;A485,'Лист2'!$B$2:$B$505&amp;'Лист2'!$A$2:$A$505,0))
</f>
        <v>12095</v>
      </c>
      <c r="J485" s="18">
        <f t="shared" si="1"/>
        <v>21</v>
      </c>
      <c r="K485" s="18">
        <f t="shared" si="2"/>
        <v>385418.25</v>
      </c>
      <c r="L485" s="23">
        <f t="shared" si="3"/>
        <v>0.1491879495</v>
      </c>
      <c r="M485" s="18">
        <f t="shared" si="4"/>
        <v>0.009126794631</v>
      </c>
      <c r="N485" s="18">
        <f t="shared" si="5"/>
        <v>0.006365385617</v>
      </c>
      <c r="O485" s="22">
        <f t="shared" si="6"/>
        <v>4698446.617</v>
      </c>
    </row>
    <row r="486" ht="14.25" customHeight="1">
      <c r="A486" s="40">
        <v>43983.0</v>
      </c>
      <c r="B486" s="41" t="s">
        <v>37</v>
      </c>
      <c r="C486" s="41">
        <v>183228.0</v>
      </c>
      <c r="D486" s="42">
        <v>1.89141945E7</v>
      </c>
      <c r="E486" s="41">
        <v>1.3959979012E7</v>
      </c>
      <c r="F486" s="43">
        <v>464232.5484615384</v>
      </c>
      <c r="G486" s="18">
        <f t="array" ref="G486">INDEX('Лист2'!$C$2:$C$505,MATCH(B486&amp;A486,'Лист2'!$B$2:$B$505&amp;'Лист2'!$A$2:$A$505,0))
</f>
        <v>54</v>
      </c>
      <c r="H486" s="18">
        <f t="array" ref="H486">INDEX('Лист2'!$D$2:$D$505,MATCH(B486&amp;A486,'Лист2'!$B$2:$B$505&amp;'Лист2'!$A$2:$A$505,0))
</f>
        <v>11864</v>
      </c>
      <c r="I486" s="18">
        <f t="array" ref="I486">INDEX('Лист2'!$E$2:$E$505,MATCH(B486&amp;A486,'Лист2'!$B$2:$B$505&amp;'Лист2'!$A$2:$A$505,0))
</f>
        <v>11071</v>
      </c>
      <c r="J486" s="18">
        <f t="shared" si="1"/>
        <v>23</v>
      </c>
      <c r="K486" s="18">
        <f t="shared" si="2"/>
        <v>350262.8611</v>
      </c>
      <c r="L486" s="23">
        <f t="shared" si="3"/>
        <v>0.1390418587</v>
      </c>
      <c r="M486" s="18">
        <f t="shared" si="4"/>
        <v>0.009125173222</v>
      </c>
      <c r="N486" s="18">
        <f t="shared" si="5"/>
        <v>0.006082962126</v>
      </c>
      <c r="O486" s="22">
        <f t="shared" si="6"/>
        <v>4489982.94</v>
      </c>
    </row>
    <row r="487" ht="14.25" customHeight="1">
      <c r="A487" s="44">
        <v>43962.0</v>
      </c>
      <c r="B487" s="45" t="s">
        <v>37</v>
      </c>
      <c r="C487" s="45">
        <v>166948.5</v>
      </c>
      <c r="D487" s="46">
        <v>1.6971231E7</v>
      </c>
      <c r="E487" s="45">
        <v>1.2200989641E7</v>
      </c>
      <c r="F487" s="47">
        <v>416475.0769230769</v>
      </c>
      <c r="G487" s="18">
        <f t="array" ref="G487">INDEX('Лист2'!$C$2:$C$505,MATCH(B487&amp;A487,'Лист2'!$B$2:$B$505&amp;'Лист2'!$A$2:$A$505,0))
</f>
        <v>54</v>
      </c>
      <c r="H487" s="18">
        <f t="array" ref="H487">INDEX('Лист2'!$D$2:$D$505,MATCH(B487&amp;A487,'Лист2'!$B$2:$B$505&amp;'Лист2'!$A$2:$A$505,0))
</f>
        <v>10570</v>
      </c>
      <c r="I487" s="18">
        <f t="array" ref="I487">INDEX('Лист2'!$E$2:$E$505,MATCH(B487&amp;A487,'Лист2'!$B$2:$B$505&amp;'Лист2'!$A$2:$A$505,0))
</f>
        <v>9926</v>
      </c>
      <c r="J487" s="18">
        <f t="shared" si="1"/>
        <v>20</v>
      </c>
      <c r="K487" s="18">
        <f t="shared" si="2"/>
        <v>314282.0556</v>
      </c>
      <c r="L487" s="23">
        <f t="shared" si="3"/>
        <v>0.1433751651</v>
      </c>
      <c r="M487" s="18">
        <f t="shared" si="4"/>
        <v>0.008786311136</v>
      </c>
      <c r="N487" s="18">
        <f t="shared" si="5"/>
        <v>0.005898417824</v>
      </c>
      <c r="O487" s="22">
        <f t="shared" si="6"/>
        <v>4353766.282</v>
      </c>
    </row>
    <row r="488" ht="14.25" customHeight="1">
      <c r="A488" s="40">
        <v>43980.0</v>
      </c>
      <c r="B488" s="41" t="s">
        <v>36</v>
      </c>
      <c r="C488" s="41">
        <v>232102.5</v>
      </c>
      <c r="D488" s="42">
        <v>2.31204435E7</v>
      </c>
      <c r="E488" s="41">
        <v>1.7632080519E7</v>
      </c>
      <c r="F488" s="43">
        <v>331721.6692307692</v>
      </c>
      <c r="G488" s="18">
        <f t="array" ref="G488">INDEX('Лист2'!$C$2:$C$505,MATCH(B488&amp;A488,'Лист2'!$B$2:$B$505&amp;'Лист2'!$A$2:$A$505,0))
</f>
        <v>59</v>
      </c>
      <c r="H488" s="18">
        <f t="array" ref="H488">INDEX('Лист2'!$D$2:$D$505,MATCH(B488&amp;A488,'Лист2'!$B$2:$B$505&amp;'Лист2'!$A$2:$A$505,0))
</f>
        <v>14507</v>
      </c>
      <c r="I488" s="18">
        <f t="array" ref="I488">INDEX('Лист2'!$E$2:$E$505,MATCH(B488&amp;A488,'Лист2'!$B$2:$B$505&amp;'Лист2'!$A$2:$A$505,0))
</f>
        <v>13386</v>
      </c>
      <c r="J488" s="18">
        <f t="shared" si="1"/>
        <v>22</v>
      </c>
      <c r="K488" s="18">
        <f t="shared" si="2"/>
        <v>391871.9237</v>
      </c>
      <c r="L488" s="23">
        <f t="shared" si="3"/>
        <v>0.1495350635</v>
      </c>
      <c r="M488" s="18">
        <f t="shared" si="4"/>
        <v>0.009658291467</v>
      </c>
      <c r="N488" s="18">
        <f t="shared" si="5"/>
        <v>0.006661062591</v>
      </c>
      <c r="O488" s="22">
        <f t="shared" si="6"/>
        <v>5156641.312</v>
      </c>
    </row>
    <row r="489" ht="14.25" customHeight="1">
      <c r="A489" s="44">
        <v>43969.0</v>
      </c>
      <c r="B489" s="45" t="s">
        <v>37</v>
      </c>
      <c r="C489" s="45">
        <v>196560.0</v>
      </c>
      <c r="D489" s="46">
        <v>1.9855122E7</v>
      </c>
      <c r="E489" s="45">
        <v>1.4172342451E7</v>
      </c>
      <c r="F489" s="47">
        <v>269626.3076923077</v>
      </c>
      <c r="G489" s="18">
        <f t="array" ref="G489">INDEX('Лист2'!$C$2:$C$505,MATCH(B489&amp;A489,'Лист2'!$B$2:$B$505&amp;'Лист2'!$A$2:$A$505,0))
</f>
        <v>54</v>
      </c>
      <c r="H489" s="18">
        <f t="array" ref="H489">INDEX('Лист2'!$D$2:$D$505,MATCH(B489&amp;A489,'Лист2'!$B$2:$B$505&amp;'Лист2'!$A$2:$A$505,0))
</f>
        <v>12012</v>
      </c>
      <c r="I489" s="18">
        <f t="array" ref="I489">INDEX('Лист2'!$E$2:$E$505,MATCH(B489&amp;A489,'Лист2'!$B$2:$B$505&amp;'Лист2'!$A$2:$A$505,0))
</f>
        <v>11308</v>
      </c>
      <c r="J489" s="18">
        <f t="shared" si="1"/>
        <v>21</v>
      </c>
      <c r="K489" s="18">
        <f t="shared" si="2"/>
        <v>367687.4444</v>
      </c>
      <c r="L489" s="23">
        <f t="shared" si="3"/>
        <v>0.1491879495</v>
      </c>
      <c r="M489" s="18">
        <f t="shared" si="4"/>
        <v>0.01046711591</v>
      </c>
      <c r="N489" s="18">
        <f t="shared" si="5"/>
        <v>0.007333659524</v>
      </c>
      <c r="O489" s="22">
        <f t="shared" si="6"/>
        <v>5413153.241</v>
      </c>
    </row>
    <row r="490" ht="14.25" customHeight="1">
      <c r="A490" s="40">
        <v>43965.0</v>
      </c>
      <c r="B490" s="41" t="s">
        <v>37</v>
      </c>
      <c r="C490" s="41">
        <v>186496.5</v>
      </c>
      <c r="D490" s="42">
        <v>1.8640998E7</v>
      </c>
      <c r="E490" s="41">
        <v>1.3641908621E7</v>
      </c>
      <c r="F490" s="43">
        <v>364896.93846153846</v>
      </c>
      <c r="G490" s="18">
        <f t="array" ref="G490">INDEX('Лист2'!$C$2:$C$505,MATCH(B490&amp;A490,'Лист2'!$B$2:$B$505&amp;'Лист2'!$A$2:$A$505,0))
</f>
        <v>54</v>
      </c>
      <c r="H490" s="18">
        <f t="array" ref="H490">INDEX('Лист2'!$D$2:$D$505,MATCH(B490&amp;A490,'Лист2'!$B$2:$B$505&amp;'Лист2'!$A$2:$A$505,0))
</f>
        <v>11194</v>
      </c>
      <c r="I490" s="18">
        <f t="array" ref="I490">INDEX('Лист2'!$E$2:$E$505,MATCH(B490&amp;A490,'Лист2'!$B$2:$B$505&amp;'Лист2'!$A$2:$A$505,0))
</f>
        <v>10554</v>
      </c>
      <c r="J490" s="18">
        <f t="shared" si="1"/>
        <v>20</v>
      </c>
      <c r="K490" s="18">
        <f t="shared" si="2"/>
        <v>345203.6667</v>
      </c>
      <c r="L490" s="23">
        <f t="shared" si="3"/>
        <v>0.1433751651</v>
      </c>
      <c r="M490" s="18">
        <f t="shared" si="4"/>
        <v>0.009207826476</v>
      </c>
      <c r="N490" s="18">
        <f t="shared" si="5"/>
        <v>0.006278335013</v>
      </c>
      <c r="O490" s="22">
        <f t="shared" si="6"/>
        <v>4634192.441</v>
      </c>
    </row>
    <row r="491" ht="14.25" customHeight="1">
      <c r="A491" s="44">
        <v>43966.0</v>
      </c>
      <c r="B491" s="45" t="s">
        <v>37</v>
      </c>
      <c r="C491" s="45">
        <v>219772.5</v>
      </c>
      <c r="D491" s="46">
        <v>2.18952945E7</v>
      </c>
      <c r="E491" s="45">
        <v>1.6241999308E7</v>
      </c>
      <c r="F491" s="47">
        <v>317179.04615384614</v>
      </c>
      <c r="G491" s="18">
        <f t="array" ref="G491">INDEX('Лист2'!$C$2:$C$505,MATCH(B491&amp;A491,'Лист2'!$B$2:$B$505&amp;'Лист2'!$A$2:$A$505,0))
</f>
        <v>54</v>
      </c>
      <c r="H491" s="18">
        <f t="array" ref="H491">INDEX('Лист2'!$D$2:$D$505,MATCH(B491&amp;A491,'Лист2'!$B$2:$B$505&amp;'Лист2'!$A$2:$A$505,0))
</f>
        <v>12791</v>
      </c>
      <c r="I491" s="18">
        <f t="array" ref="I491">INDEX('Лист2'!$E$2:$E$505,MATCH(B491&amp;A491,'Лист2'!$B$2:$B$505&amp;'Лист2'!$A$2:$A$505,0))
</f>
        <v>11950</v>
      </c>
      <c r="J491" s="18">
        <f t="shared" si="1"/>
        <v>20</v>
      </c>
      <c r="K491" s="18">
        <f t="shared" si="2"/>
        <v>405468.4167</v>
      </c>
      <c r="L491" s="23">
        <f t="shared" si="3"/>
        <v>0.1433751651</v>
      </c>
      <c r="M491" s="18">
        <f t="shared" si="4"/>
        <v>0.01041280865</v>
      </c>
      <c r="N491" s="18">
        <f t="shared" si="5"/>
        <v>0.007229290813</v>
      </c>
      <c r="O491" s="22">
        <f t="shared" si="6"/>
        <v>5336116.146</v>
      </c>
    </row>
    <row r="492" ht="14.25" customHeight="1">
      <c r="A492" s="40">
        <v>43980.0</v>
      </c>
      <c r="B492" s="41" t="s">
        <v>37</v>
      </c>
      <c r="C492" s="41">
        <v>226476.0</v>
      </c>
      <c r="D492" s="42">
        <v>2.24161515E7</v>
      </c>
      <c r="E492" s="41">
        <v>1.7175270221E7</v>
      </c>
      <c r="F492" s="43">
        <v>306548.18846153846</v>
      </c>
      <c r="G492" s="18">
        <f t="array" ref="G492">INDEX('Лист2'!$C$2:$C$505,MATCH(B492&amp;A492,'Лист2'!$B$2:$B$505&amp;'Лист2'!$A$2:$A$505,0))
</f>
        <v>54</v>
      </c>
      <c r="H492" s="18">
        <f t="array" ref="H492">INDEX('Лист2'!$D$2:$D$505,MATCH(B492&amp;A492,'Лист2'!$B$2:$B$505&amp;'Лист2'!$A$2:$A$505,0))
</f>
        <v>14031</v>
      </c>
      <c r="I492" s="18">
        <f t="array" ref="I492">INDEX('Лист2'!$E$2:$E$505,MATCH(B492&amp;A492,'Лист2'!$B$2:$B$505&amp;'Лист2'!$A$2:$A$505,0))
</f>
        <v>12943</v>
      </c>
      <c r="J492" s="18">
        <f t="shared" si="1"/>
        <v>22</v>
      </c>
      <c r="K492" s="18">
        <f t="shared" si="2"/>
        <v>415113.9167</v>
      </c>
      <c r="L492" s="23">
        <f t="shared" si="3"/>
        <v>0.1434665937</v>
      </c>
      <c r="M492" s="18">
        <f t="shared" si="4"/>
        <v>0.009653183158</v>
      </c>
      <c r="N492" s="18">
        <f t="shared" si="5"/>
        <v>0.006684961103</v>
      </c>
      <c r="O492" s="22">
        <f t="shared" si="6"/>
        <v>4934333.091</v>
      </c>
    </row>
    <row r="493" ht="14.25" customHeight="1">
      <c r="A493" s="44">
        <v>43978.0</v>
      </c>
      <c r="B493" s="45" t="s">
        <v>39</v>
      </c>
      <c r="C493" s="45">
        <v>8362.5</v>
      </c>
      <c r="D493" s="46">
        <v>687684.0</v>
      </c>
      <c r="E493" s="45">
        <v>597300.389</v>
      </c>
      <c r="F493" s="47">
        <v>48380.49925384615</v>
      </c>
      <c r="G493" s="18">
        <f t="array" ref="G493">INDEX('Лист2'!$C$2:$C$505,MATCH(B493&amp;A493,'Лист2'!$B$2:$B$505&amp;'Лист2'!$A$2:$A$505,0))
</f>
        <v>7</v>
      </c>
      <c r="H493" s="18">
        <f t="array" ref="H493">INDEX('Лист2'!$D$2:$D$505,MATCH(B493&amp;A493,'Лист2'!$B$2:$B$505&amp;'Лист2'!$A$2:$A$505,0))
</f>
        <v>409</v>
      </c>
      <c r="I493" s="18">
        <f t="array" ref="I493">INDEX('Лист2'!$E$2:$E$505,MATCH(B493&amp;A493,'Лист2'!$B$2:$B$505&amp;'Лист2'!$A$2:$A$505,0))
</f>
        <v>329</v>
      </c>
      <c r="J493" s="18">
        <f t="shared" si="1"/>
        <v>22</v>
      </c>
      <c r="K493" s="18">
        <f t="shared" si="2"/>
        <v>98240.57143</v>
      </c>
      <c r="L493" s="23">
        <f t="shared" si="3"/>
        <v>0.004605401734</v>
      </c>
      <c r="M493" s="18">
        <f t="shared" si="4"/>
        <v>0.01847026143</v>
      </c>
      <c r="N493" s="18">
        <f t="shared" si="5"/>
        <v>0.007415599384</v>
      </c>
      <c r="O493" s="22">
        <f t="shared" si="6"/>
        <v>42003.11175</v>
      </c>
    </row>
    <row r="494" ht="14.25" customHeight="1">
      <c r="A494" s="40">
        <v>43973.0</v>
      </c>
      <c r="B494" s="41" t="s">
        <v>38</v>
      </c>
      <c r="C494" s="41">
        <v>17008.5</v>
      </c>
      <c r="D494" s="42">
        <v>1398771.0</v>
      </c>
      <c r="E494" s="41">
        <v>1144986.397</v>
      </c>
      <c r="F494" s="43">
        <v>158820.4117</v>
      </c>
      <c r="G494" s="18">
        <f t="array" ref="G494">INDEX('Лист2'!$C$2:$C$505,MATCH(B494&amp;A494,'Лист2'!$B$2:$B$505&amp;'Лист2'!$A$2:$A$505,0))
</f>
        <v>18</v>
      </c>
      <c r="H494" s="18">
        <f t="array" ref="H494">INDEX('Лист2'!$D$2:$D$505,MATCH(B494&amp;A494,'Лист2'!$B$2:$B$505&amp;'Лист2'!$A$2:$A$505,0))
</f>
        <v>985</v>
      </c>
      <c r="I494" s="18">
        <f t="array" ref="I494">INDEX('Лист2'!$E$2:$E$505,MATCH(B494&amp;A494,'Лист2'!$B$2:$B$505&amp;'Лист2'!$A$2:$A$505,0))
</f>
        <v>861</v>
      </c>
      <c r="J494" s="18">
        <f t="shared" si="1"/>
        <v>21</v>
      </c>
      <c r="K494" s="18">
        <f t="shared" si="2"/>
        <v>77709.5</v>
      </c>
      <c r="L494" s="23">
        <f t="shared" si="3"/>
        <v>0.008966133717</v>
      </c>
      <c r="M494" s="18">
        <f t="shared" si="4"/>
        <v>0.007439665159</v>
      </c>
      <c r="N494" s="18">
        <f t="shared" si="5"/>
        <v>0.002314245097</v>
      </c>
      <c r="O494" s="22">
        <f t="shared" si="6"/>
        <v>94964.1913</v>
      </c>
    </row>
    <row r="495" ht="14.25" customHeight="1">
      <c r="A495" s="44">
        <v>43983.0</v>
      </c>
      <c r="B495" s="45" t="s">
        <v>40</v>
      </c>
      <c r="C495" s="45">
        <v>5166.0</v>
      </c>
      <c r="D495" s="46">
        <v>389013.0</v>
      </c>
      <c r="E495" s="45">
        <v>357353.073</v>
      </c>
      <c r="F495" s="47">
        <v>141592.70844615385</v>
      </c>
      <c r="G495" s="18">
        <f t="array" ref="G495">INDEX('Лист2'!$C$2:$C$505,MATCH(B495&amp;A495,'Лист2'!$B$2:$B$505&amp;'Лист2'!$A$2:$A$505,0))
</f>
        <v>9</v>
      </c>
      <c r="H495" s="18">
        <f t="array" ref="H495">INDEX('Лист2'!$D$2:$D$505,MATCH(B495&amp;A495,'Лист2'!$B$2:$B$505&amp;'Лист2'!$A$2:$A$505,0))
</f>
        <v>294</v>
      </c>
      <c r="I495" s="18">
        <f t="array" ref="I495">INDEX('Лист2'!$E$2:$E$505,MATCH(B495&amp;A495,'Лист2'!$B$2:$B$505&amp;'Лист2'!$A$2:$A$505,0))
</f>
        <v>224</v>
      </c>
      <c r="J495" s="18">
        <f t="shared" si="1"/>
        <v>23</v>
      </c>
      <c r="K495" s="18">
        <f t="shared" si="2"/>
        <v>43223.66667</v>
      </c>
      <c r="L495" s="23">
        <f t="shared" si="3"/>
        <v>0.002859708913</v>
      </c>
      <c r="M495" s="18">
        <f t="shared" si="4"/>
        <v>0.03874595393</v>
      </c>
      <c r="N495" s="18">
        <f t="shared" si="5"/>
        <v>-0.1245124412</v>
      </c>
      <c r="O495" s="22">
        <f t="shared" si="6"/>
        <v>-109932.7814</v>
      </c>
    </row>
    <row r="496" ht="14.25" customHeight="1">
      <c r="A496" s="40">
        <v>43962.0</v>
      </c>
      <c r="B496" s="41" t="s">
        <v>38</v>
      </c>
      <c r="C496" s="41">
        <v>10941.0</v>
      </c>
      <c r="D496" s="42">
        <v>880356.0</v>
      </c>
      <c r="E496" s="41">
        <v>723289.055</v>
      </c>
      <c r="F496" s="43">
        <v>166333.5736307692</v>
      </c>
      <c r="G496" s="18">
        <f t="array" ref="G496">INDEX('Лист2'!$C$2:$C$505,MATCH(B496&amp;A496,'Лист2'!$B$2:$B$505&amp;'Лист2'!$A$2:$A$505,0))
</f>
        <v>15</v>
      </c>
      <c r="H496" s="18">
        <f t="array" ref="H496">INDEX('Лист2'!$D$2:$D$505,MATCH(B496&amp;A496,'Лист2'!$B$2:$B$505&amp;'Лист2'!$A$2:$A$505,0))
</f>
        <v>654</v>
      </c>
      <c r="I496" s="18">
        <f t="array" ref="I496">INDEX('Лист2'!$E$2:$E$505,MATCH(B496&amp;A496,'Лист2'!$B$2:$B$505&amp;'Лист2'!$A$2:$A$505,0))
</f>
        <v>564</v>
      </c>
      <c r="J496" s="18">
        <f t="shared" si="1"/>
        <v>20</v>
      </c>
      <c r="K496" s="18">
        <f t="shared" si="2"/>
        <v>58690.4</v>
      </c>
      <c r="L496" s="23">
        <f t="shared" si="3"/>
        <v>0.008278503905</v>
      </c>
      <c r="M496" s="18">
        <f t="shared" si="4"/>
        <v>0.00460439863</v>
      </c>
      <c r="N496" s="18">
        <f t="shared" si="5"/>
        <v>-0.0002258245933</v>
      </c>
      <c r="O496" s="22">
        <f t="shared" si="6"/>
        <v>-9266.628631</v>
      </c>
    </row>
    <row r="497" ht="14.25" customHeight="1">
      <c r="A497" s="44">
        <v>43969.0</v>
      </c>
      <c r="B497" s="45" t="s">
        <v>38</v>
      </c>
      <c r="C497" s="45">
        <v>14497.5</v>
      </c>
      <c r="D497" s="46">
        <v>1230711.0</v>
      </c>
      <c r="E497" s="45">
        <v>1005560.455</v>
      </c>
      <c r="F497" s="47">
        <v>171097.83406153845</v>
      </c>
      <c r="G497" s="18">
        <f t="array" ref="G497">INDEX('Лист2'!$C$2:$C$505,MATCH(B497&amp;A497,'Лист2'!$B$2:$B$505&amp;'Лист2'!$A$2:$A$505,0))
</f>
        <v>16</v>
      </c>
      <c r="H497" s="18">
        <f t="array" ref="H497">INDEX('Лист2'!$D$2:$D$505,MATCH(B497&amp;A497,'Лист2'!$B$2:$B$505&amp;'Лист2'!$A$2:$A$505,0))
</f>
        <v>864</v>
      </c>
      <c r="I497" s="18">
        <f t="array" ref="I497">INDEX('Лист2'!$E$2:$E$505,MATCH(B497&amp;A497,'Лист2'!$B$2:$B$505&amp;'Лист2'!$A$2:$A$505,0))
</f>
        <v>765</v>
      </c>
      <c r="J497" s="18">
        <f t="shared" si="1"/>
        <v>21</v>
      </c>
      <c r="K497" s="18">
        <f t="shared" si="2"/>
        <v>76919.4375</v>
      </c>
      <c r="L497" s="23">
        <f t="shared" si="3"/>
        <v>0.008966133717</v>
      </c>
      <c r="M497" s="18">
        <f t="shared" si="4"/>
        <v>0.006600261188</v>
      </c>
      <c r="N497" s="18">
        <f t="shared" si="5"/>
        <v>0.001317246212</v>
      </c>
      <c r="O497" s="22">
        <f t="shared" si="6"/>
        <v>54052.71094</v>
      </c>
    </row>
    <row r="498" ht="14.25" customHeight="1">
      <c r="A498" s="40">
        <v>43965.0</v>
      </c>
      <c r="B498" s="41" t="s">
        <v>38</v>
      </c>
      <c r="C498" s="41">
        <v>13810.5</v>
      </c>
      <c r="D498" s="42">
        <v>1131676.5</v>
      </c>
      <c r="E498" s="41">
        <v>966968.6359999999</v>
      </c>
      <c r="F498" s="43">
        <v>195740.02307692307</v>
      </c>
      <c r="G498" s="18">
        <f t="array" ref="G498">INDEX('Лист2'!$C$2:$C$505,MATCH(B498&amp;A498,'Лист2'!$B$2:$B$505&amp;'Лист2'!$A$2:$A$505,0))
</f>
        <v>16</v>
      </c>
      <c r="H498" s="18">
        <f t="array" ref="H498">INDEX('Лист2'!$D$2:$D$505,MATCH(B498&amp;A498,'Лист2'!$B$2:$B$505&amp;'Лист2'!$A$2:$A$505,0))
</f>
        <v>834</v>
      </c>
      <c r="I498" s="18">
        <f t="array" ref="I498">INDEX('Лист2'!$E$2:$E$505,MATCH(B498&amp;A498,'Лист2'!$B$2:$B$505&amp;'Лист2'!$A$2:$A$505,0))
</f>
        <v>735</v>
      </c>
      <c r="J498" s="18">
        <f t="shared" si="1"/>
        <v>20</v>
      </c>
      <c r="K498" s="18">
        <f t="shared" si="2"/>
        <v>70729.78125</v>
      </c>
      <c r="L498" s="23">
        <f t="shared" si="3"/>
        <v>0.008278503905</v>
      </c>
      <c r="M498" s="18">
        <f t="shared" si="4"/>
        <v>0.004828391253</v>
      </c>
      <c r="N498" s="18">
        <f t="shared" si="5"/>
        <v>-0.0007562431799</v>
      </c>
      <c r="O498" s="22">
        <f t="shared" si="6"/>
        <v>-31032.15908</v>
      </c>
    </row>
    <row r="499" ht="14.25" customHeight="1">
      <c r="A499" s="44">
        <v>43966.0</v>
      </c>
      <c r="B499" s="45" t="s">
        <v>38</v>
      </c>
      <c r="C499" s="45">
        <v>13752.0</v>
      </c>
      <c r="D499" s="46">
        <v>1091040.0</v>
      </c>
      <c r="E499" s="45">
        <v>898790.646</v>
      </c>
      <c r="F499" s="47">
        <v>149313.46028461537</v>
      </c>
      <c r="G499" s="18">
        <f t="array" ref="G499">INDEX('Лист2'!$C$2:$C$505,MATCH(B499&amp;A499,'Лист2'!$B$2:$B$505&amp;'Лист2'!$A$2:$A$505,0))
</f>
        <v>16</v>
      </c>
      <c r="H499" s="18">
        <f t="array" ref="H499">INDEX('Лист2'!$D$2:$D$505,MATCH(B499&amp;A499,'Лист2'!$B$2:$B$505&amp;'Лист2'!$A$2:$A$505,0))
</f>
        <v>817</v>
      </c>
      <c r="I499" s="18">
        <f t="array" ref="I499">INDEX('Лист2'!$E$2:$E$505,MATCH(B499&amp;A499,'Лист2'!$B$2:$B$505&amp;'Лист2'!$A$2:$A$505,0))
</f>
        <v>718</v>
      </c>
      <c r="J499" s="18">
        <f t="shared" si="1"/>
        <v>20</v>
      </c>
      <c r="K499" s="18">
        <f t="shared" si="2"/>
        <v>68190</v>
      </c>
      <c r="L499" s="23">
        <f t="shared" si="3"/>
        <v>0.008278503905</v>
      </c>
      <c r="M499" s="18">
        <f t="shared" si="4"/>
        <v>0.005635766725</v>
      </c>
      <c r="N499" s="18">
        <f t="shared" si="5"/>
        <v>0.001046333151</v>
      </c>
      <c r="O499" s="22">
        <f t="shared" si="6"/>
        <v>42935.89372</v>
      </c>
    </row>
    <row r="500" ht="14.25" customHeight="1">
      <c r="A500" s="40">
        <v>43978.0</v>
      </c>
      <c r="B500" s="41" t="s">
        <v>38</v>
      </c>
      <c r="C500" s="41">
        <v>15276.0</v>
      </c>
      <c r="D500" s="42">
        <v>1350199.5</v>
      </c>
      <c r="E500" s="41">
        <v>1100106.21</v>
      </c>
      <c r="F500" s="43">
        <v>107692.85196923077</v>
      </c>
      <c r="G500" s="18">
        <f t="array" ref="G500">INDEX('Лист2'!$C$2:$C$505,MATCH(B500&amp;A500,'Лист2'!$B$2:$B$505&amp;'Лист2'!$A$2:$A$505,0))
</f>
        <v>18</v>
      </c>
      <c r="H500" s="18">
        <f t="array" ref="H500">INDEX('Лист2'!$D$2:$D$505,MATCH(B500&amp;A500,'Лист2'!$B$2:$B$505&amp;'Лист2'!$A$2:$A$505,0))
</f>
        <v>962</v>
      </c>
      <c r="I500" s="18">
        <f t="array" ref="I500">INDEX('Лист2'!$E$2:$E$505,MATCH(B500&amp;A500,'Лист2'!$B$2:$B$505&amp;'Лист2'!$A$2:$A$505,0))
</f>
        <v>859</v>
      </c>
      <c r="J500" s="18">
        <f t="shared" si="1"/>
        <v>22</v>
      </c>
      <c r="K500" s="18">
        <f t="shared" si="2"/>
        <v>75011.08333</v>
      </c>
      <c r="L500" s="23">
        <f t="shared" si="3"/>
        <v>0.009387193731</v>
      </c>
      <c r="M500" s="18">
        <f t="shared" si="4"/>
        <v>0.007331454762</v>
      </c>
      <c r="N500" s="18">
        <f t="shared" si="5"/>
        <v>0.003470250323</v>
      </c>
      <c r="O500" s="22">
        <f t="shared" si="6"/>
        <v>142400.438</v>
      </c>
    </row>
    <row r="501" ht="14.25" customHeight="1">
      <c r="A501" s="44">
        <v>43983.0</v>
      </c>
      <c r="B501" s="45" t="s">
        <v>41</v>
      </c>
      <c r="C501" s="45">
        <v>4408.5</v>
      </c>
      <c r="D501" s="46">
        <v>410892.0</v>
      </c>
      <c r="E501" s="45">
        <v>346029.05</v>
      </c>
      <c r="F501" s="47">
        <v>36168.75384615384</v>
      </c>
      <c r="G501" s="18">
        <f t="array" ref="G501">INDEX('Лист2'!$C$2:$C$505,MATCH(B501&amp;A501,'Лист2'!$B$2:$B$505&amp;'Лист2'!$A$2:$A$505,0))
</f>
        <v>6</v>
      </c>
      <c r="H501" s="18">
        <f t="array" ref="H501">INDEX('Лист2'!$D$2:$D$505,MATCH(B501&amp;A501,'Лист2'!$B$2:$B$505&amp;'Лист2'!$A$2:$A$505,0))
</f>
        <v>237</v>
      </c>
      <c r="I501" s="18">
        <f t="array" ref="I501">INDEX('Лист2'!$E$2:$E$505,MATCH(B501&amp;A501,'Лист2'!$B$2:$B$505&amp;'Лист2'!$A$2:$A$505,0))
</f>
        <v>175</v>
      </c>
      <c r="J501" s="18">
        <f t="shared" si="1"/>
        <v>23</v>
      </c>
      <c r="K501" s="18">
        <f t="shared" si="2"/>
        <v>68482</v>
      </c>
      <c r="L501" s="23">
        <f t="shared" si="3"/>
        <v>0.003020545623</v>
      </c>
      <c r="M501" s="18">
        <f t="shared" si="4"/>
        <v>0.08549730165</v>
      </c>
      <c r="N501" s="18">
        <f t="shared" si="5"/>
        <v>0.03261714128</v>
      </c>
      <c r="O501" s="22">
        <f t="shared" si="6"/>
        <v>28694.19615</v>
      </c>
    </row>
    <row r="502" ht="14.25" customHeight="1">
      <c r="A502" s="40">
        <v>43980.0</v>
      </c>
      <c r="B502" s="41" t="s">
        <v>39</v>
      </c>
      <c r="C502" s="41">
        <v>9927.0</v>
      </c>
      <c r="D502" s="42">
        <v>850840.5</v>
      </c>
      <c r="E502" s="41">
        <v>733232.389</v>
      </c>
      <c r="F502" s="43">
        <v>51066.35384615384</v>
      </c>
      <c r="G502" s="18">
        <f t="array" ref="G502">INDEX('Лист2'!$C$2:$C$505,MATCH(B502&amp;A502,'Лист2'!$B$2:$B$505&amp;'Лист2'!$A$2:$A$505,0))
</f>
        <v>7</v>
      </c>
      <c r="H502" s="18">
        <f t="array" ref="H502">INDEX('Лист2'!$D$2:$D$505,MATCH(B502&amp;A502,'Лист2'!$B$2:$B$505&amp;'Лист2'!$A$2:$A$505,0))
</f>
        <v>491</v>
      </c>
      <c r="I502" s="18">
        <f t="array" ref="I502">INDEX('Лист2'!$E$2:$E$505,MATCH(B502&amp;A502,'Лист2'!$B$2:$B$505&amp;'Лист2'!$A$2:$A$505,0))
</f>
        <v>411</v>
      </c>
      <c r="J502" s="18">
        <f t="shared" si="1"/>
        <v>22</v>
      </c>
      <c r="K502" s="18">
        <f t="shared" si="2"/>
        <v>121548.6429</v>
      </c>
      <c r="L502" s="23">
        <f t="shared" si="3"/>
        <v>0.004605401734</v>
      </c>
      <c r="M502" s="18">
        <f t="shared" si="4"/>
        <v>0.0240336996</v>
      </c>
      <c r="N502" s="18">
        <f t="shared" si="5"/>
        <v>0.01174786802</v>
      </c>
      <c r="O502" s="22">
        <f t="shared" si="6"/>
        <v>66541.75715</v>
      </c>
    </row>
    <row r="503" ht="14.25" customHeight="1">
      <c r="A503" s="44">
        <v>43983.0</v>
      </c>
      <c r="B503" s="45" t="s">
        <v>39</v>
      </c>
      <c r="C503" s="45">
        <v>9474.0</v>
      </c>
      <c r="D503" s="46">
        <v>802447.5</v>
      </c>
      <c r="E503" s="45">
        <v>682814.146</v>
      </c>
      <c r="F503" s="47">
        <v>81560.98336923077</v>
      </c>
      <c r="G503" s="18">
        <f t="array" ref="G503">INDEX('Лист2'!$C$2:$C$505,MATCH(B503&amp;A503,'Лист2'!$B$2:$B$505&amp;'Лист2'!$A$2:$A$505,0))
</f>
        <v>7</v>
      </c>
      <c r="H503" s="18">
        <f t="array" ref="H503">INDEX('Лист2'!$D$2:$D$505,MATCH(B503&amp;A503,'Лист2'!$B$2:$B$505&amp;'Лист2'!$A$2:$A$505,0))
</f>
        <v>500</v>
      </c>
      <c r="I503" s="18">
        <f t="array" ref="I503">INDEX('Лист2'!$E$2:$E$505,MATCH(B503&amp;A503,'Лист2'!$B$2:$B$505&amp;'Лист2'!$A$2:$A$505,0))
</f>
        <v>418</v>
      </c>
      <c r="J503" s="18">
        <f t="shared" si="1"/>
        <v>23</v>
      </c>
      <c r="K503" s="18">
        <f t="shared" si="2"/>
        <v>114635.3571</v>
      </c>
      <c r="L503" s="23">
        <f t="shared" si="3"/>
        <v>0.005898944939</v>
      </c>
      <c r="M503" s="18">
        <f t="shared" si="4"/>
        <v>0.02444756631</v>
      </c>
      <c r="N503" s="18">
        <f t="shared" si="5"/>
        <v>0.006721631719</v>
      </c>
      <c r="O503" s="22">
        <f t="shared" si="6"/>
        <v>38072.37063</v>
      </c>
    </row>
    <row r="504" ht="14.25" customHeight="1">
      <c r="A504" s="40">
        <v>43980.0</v>
      </c>
      <c r="B504" s="41" t="s">
        <v>38</v>
      </c>
      <c r="C504" s="41">
        <v>16878.0</v>
      </c>
      <c r="D504" s="42">
        <v>1438255.5</v>
      </c>
      <c r="E504" s="41">
        <v>1180692.704</v>
      </c>
      <c r="F504" s="43">
        <v>102040.10621538461</v>
      </c>
      <c r="G504" s="18">
        <f t="array" ref="G504">INDEX('Лист2'!$C$2:$C$505,MATCH(B504&amp;A504,'Лист2'!$B$2:$B$505&amp;'Лист2'!$A$2:$A$505,0))
</f>
        <v>18</v>
      </c>
      <c r="H504" s="18">
        <f t="array" ref="H504">INDEX('Лист2'!$D$2:$D$505,MATCH(B504&amp;A504,'Лист2'!$B$2:$B$505&amp;'Лист2'!$A$2:$A$505,0))
</f>
        <v>1014</v>
      </c>
      <c r="I504" s="18">
        <f t="array" ref="I504">INDEX('Лист2'!$E$2:$E$505,MATCH(B504&amp;A504,'Лист2'!$B$2:$B$505&amp;'Лист2'!$A$2:$A$505,0))
</f>
        <v>893</v>
      </c>
      <c r="J504" s="18">
        <f t="shared" si="1"/>
        <v>22</v>
      </c>
      <c r="K504" s="18">
        <f t="shared" si="2"/>
        <v>79903.08333</v>
      </c>
      <c r="L504" s="23">
        <f t="shared" si="3"/>
        <v>0.009387193731</v>
      </c>
      <c r="M504" s="18">
        <f t="shared" si="4"/>
        <v>0.007550422433</v>
      </c>
      <c r="N504" s="18">
        <f t="shared" si="5"/>
        <v>0.003790035143</v>
      </c>
      <c r="O504" s="22">
        <f t="shared" si="6"/>
        <v>155522.6898</v>
      </c>
    </row>
    <row r="505" ht="14.25" customHeight="1">
      <c r="A505" s="56">
        <v>43983.0</v>
      </c>
      <c r="B505" s="57" t="s">
        <v>38</v>
      </c>
      <c r="C505" s="57">
        <v>14238.0</v>
      </c>
      <c r="D505" s="58">
        <v>1293219.0</v>
      </c>
      <c r="E505" s="57">
        <v>1006008.1159999999</v>
      </c>
      <c r="F505" s="59">
        <v>129348.2923076923</v>
      </c>
      <c r="G505" s="18">
        <f t="array" ref="G505">INDEX('Лист2'!$C$2:$C$505,MATCH(B505&amp;A505,'Лист2'!$B$2:$B$505&amp;'Лист2'!$A$2:$A$505,0))
</f>
        <v>18</v>
      </c>
      <c r="H505" s="18">
        <f t="array" ref="H505">INDEX('Лист2'!$D$2:$D$505,MATCH(B505&amp;A505,'Лист2'!$B$2:$B$505&amp;'Лист2'!$A$2:$A$505,0))
</f>
        <v>923</v>
      </c>
      <c r="I505" s="18">
        <f t="array" ref="I505">INDEX('Лист2'!$E$2:$E$505,MATCH(B505&amp;A505,'Лист2'!$B$2:$B$505&amp;'Лист2'!$A$2:$A$505,0))
</f>
        <v>824</v>
      </c>
      <c r="J505" s="18">
        <f t="shared" si="1"/>
        <v>23</v>
      </c>
      <c r="K505" s="18">
        <f t="shared" si="2"/>
        <v>71845.5</v>
      </c>
      <c r="L505" s="23">
        <f t="shared" si="3"/>
        <v>0.009506700034</v>
      </c>
      <c r="M505" s="18">
        <f t="shared" si="4"/>
        <v>0.008419552573</v>
      </c>
      <c r="N505" s="18">
        <f t="shared" si="5"/>
        <v>0.003847057758</v>
      </c>
      <c r="O505" s="22">
        <f t="shared" si="6"/>
        <v>157862.5917</v>
      </c>
    </row>
    <row r="506" ht="14.25" customHeight="1">
      <c r="D506" s="22"/>
      <c r="L506" s="23"/>
    </row>
    <row r="507" ht="14.25" customHeight="1">
      <c r="D507" s="22"/>
      <c r="L507" s="23"/>
    </row>
    <row r="508" ht="14.25" customHeight="1">
      <c r="D508" s="22"/>
      <c r="L508" s="23"/>
    </row>
    <row r="509" ht="14.25" customHeight="1">
      <c r="D509" s="22"/>
      <c r="L509" s="23"/>
    </row>
    <row r="510" ht="14.25" customHeight="1">
      <c r="D510" s="22"/>
      <c r="L510" s="23"/>
    </row>
    <row r="511" ht="14.25" customHeight="1">
      <c r="D511" s="22"/>
      <c r="L511" s="23"/>
    </row>
    <row r="512" ht="14.25" customHeight="1">
      <c r="D512" s="22"/>
      <c r="L512" s="23"/>
    </row>
    <row r="513" ht="14.25" customHeight="1">
      <c r="D513" s="22"/>
      <c r="L513" s="23"/>
    </row>
    <row r="514" ht="14.25" customHeight="1">
      <c r="D514" s="22"/>
      <c r="L514" s="23"/>
    </row>
    <row r="515" ht="14.25" customHeight="1">
      <c r="D515" s="22"/>
      <c r="L515" s="23"/>
    </row>
    <row r="516" ht="14.25" customHeight="1">
      <c r="D516" s="22"/>
      <c r="L516" s="23"/>
    </row>
    <row r="517" ht="14.25" customHeight="1">
      <c r="D517" s="22"/>
      <c r="L517" s="23"/>
    </row>
    <row r="518" ht="14.25" customHeight="1">
      <c r="D518" s="22"/>
      <c r="L518" s="23"/>
    </row>
    <row r="519" ht="14.25" customHeight="1">
      <c r="D519" s="22"/>
      <c r="L519" s="23"/>
    </row>
    <row r="520" ht="14.25" customHeight="1">
      <c r="D520" s="22"/>
      <c r="L520" s="23"/>
    </row>
    <row r="521" ht="14.25" customHeight="1">
      <c r="D521" s="22"/>
      <c r="L521" s="23"/>
    </row>
    <row r="522" ht="14.25" customHeight="1">
      <c r="D522" s="22"/>
      <c r="L522" s="23"/>
    </row>
    <row r="523" ht="14.25" customHeight="1">
      <c r="D523" s="22"/>
      <c r="L523" s="23"/>
    </row>
    <row r="524" ht="14.25" customHeight="1">
      <c r="D524" s="22"/>
      <c r="L524" s="23"/>
    </row>
    <row r="525" ht="14.25" customHeight="1">
      <c r="D525" s="22"/>
      <c r="L525" s="23"/>
    </row>
    <row r="526" ht="14.25" customHeight="1">
      <c r="D526" s="22"/>
      <c r="L526" s="23"/>
    </row>
    <row r="527" ht="14.25" customHeight="1">
      <c r="D527" s="22"/>
      <c r="L527" s="23"/>
    </row>
    <row r="528" ht="14.25" customHeight="1">
      <c r="D528" s="22"/>
      <c r="L528" s="23"/>
    </row>
    <row r="529" ht="14.25" customHeight="1">
      <c r="D529" s="22"/>
      <c r="L529" s="23"/>
    </row>
    <row r="530" ht="14.25" customHeight="1">
      <c r="D530" s="22"/>
      <c r="L530" s="23"/>
    </row>
    <row r="531" ht="14.25" customHeight="1">
      <c r="D531" s="22"/>
      <c r="L531" s="23"/>
    </row>
    <row r="532" ht="14.25" customHeight="1">
      <c r="D532" s="22"/>
      <c r="L532" s="23"/>
    </row>
    <row r="533" ht="14.25" customHeight="1">
      <c r="D533" s="22"/>
      <c r="L533" s="23"/>
    </row>
    <row r="534" ht="14.25" customHeight="1">
      <c r="D534" s="22"/>
      <c r="L534" s="23"/>
    </row>
    <row r="535" ht="14.25" customHeight="1">
      <c r="D535" s="22"/>
      <c r="L535" s="23"/>
    </row>
    <row r="536" ht="14.25" customHeight="1">
      <c r="D536" s="22"/>
      <c r="L536" s="23"/>
    </row>
    <row r="537" ht="14.25" customHeight="1">
      <c r="D537" s="22"/>
      <c r="L537" s="23"/>
    </row>
    <row r="538" ht="14.25" customHeight="1">
      <c r="D538" s="22"/>
      <c r="L538" s="23"/>
    </row>
    <row r="539" ht="14.25" customHeight="1">
      <c r="D539" s="22"/>
      <c r="L539" s="23"/>
    </row>
    <row r="540" ht="14.25" customHeight="1">
      <c r="D540" s="22"/>
      <c r="L540" s="23"/>
    </row>
    <row r="541" ht="14.25" customHeight="1">
      <c r="D541" s="22"/>
      <c r="L541" s="23"/>
    </row>
    <row r="542" ht="14.25" customHeight="1">
      <c r="D542" s="22"/>
      <c r="L542" s="23"/>
    </row>
    <row r="543" ht="14.25" customHeight="1">
      <c r="D543" s="22"/>
      <c r="L543" s="23"/>
    </row>
    <row r="544" ht="14.25" customHeight="1">
      <c r="D544" s="22"/>
      <c r="L544" s="23"/>
    </row>
    <row r="545" ht="14.25" customHeight="1">
      <c r="D545" s="22"/>
      <c r="L545" s="23"/>
    </row>
    <row r="546" ht="14.25" customHeight="1">
      <c r="D546" s="22"/>
      <c r="L546" s="23"/>
    </row>
    <row r="547" ht="14.25" customHeight="1">
      <c r="D547" s="22"/>
      <c r="L547" s="23"/>
    </row>
    <row r="548" ht="14.25" customHeight="1">
      <c r="D548" s="22"/>
      <c r="L548" s="23"/>
    </row>
    <row r="549" ht="14.25" customHeight="1">
      <c r="D549" s="22"/>
      <c r="L549" s="23"/>
    </row>
    <row r="550" ht="14.25" customHeight="1">
      <c r="D550" s="22"/>
      <c r="L550" s="23"/>
    </row>
    <row r="551" ht="14.25" customHeight="1">
      <c r="D551" s="22"/>
      <c r="L551" s="23"/>
    </row>
    <row r="552" ht="14.25" customHeight="1">
      <c r="D552" s="22"/>
      <c r="L552" s="23"/>
    </row>
    <row r="553" ht="14.25" customHeight="1">
      <c r="D553" s="22"/>
      <c r="L553" s="23"/>
    </row>
    <row r="554" ht="14.25" customHeight="1">
      <c r="D554" s="22"/>
      <c r="L554" s="23"/>
    </row>
    <row r="555" ht="14.25" customHeight="1">
      <c r="D555" s="22"/>
      <c r="L555" s="23"/>
    </row>
    <row r="556" ht="14.25" customHeight="1">
      <c r="D556" s="22"/>
      <c r="L556" s="23"/>
    </row>
    <row r="557" ht="14.25" customHeight="1">
      <c r="D557" s="22"/>
      <c r="L557" s="23"/>
    </row>
    <row r="558" ht="14.25" customHeight="1">
      <c r="D558" s="22"/>
      <c r="L558" s="23"/>
    </row>
    <row r="559" ht="14.25" customHeight="1">
      <c r="D559" s="22"/>
      <c r="L559" s="23"/>
    </row>
    <row r="560" ht="14.25" customHeight="1">
      <c r="D560" s="22"/>
      <c r="L560" s="23"/>
    </row>
    <row r="561" ht="14.25" customHeight="1">
      <c r="D561" s="22"/>
      <c r="L561" s="23"/>
    </row>
    <row r="562" ht="14.25" customHeight="1">
      <c r="D562" s="22"/>
      <c r="L562" s="23"/>
    </row>
    <row r="563" ht="14.25" customHeight="1">
      <c r="D563" s="22"/>
      <c r="L563" s="23"/>
    </row>
    <row r="564" ht="14.25" customHeight="1">
      <c r="D564" s="22"/>
      <c r="L564" s="23"/>
    </row>
    <row r="565" ht="14.25" customHeight="1">
      <c r="D565" s="22"/>
      <c r="L565" s="23"/>
    </row>
    <row r="566" ht="14.25" customHeight="1">
      <c r="D566" s="22"/>
      <c r="L566" s="23"/>
    </row>
    <row r="567" ht="14.25" customHeight="1">
      <c r="D567" s="22"/>
      <c r="L567" s="23"/>
    </row>
    <row r="568" ht="14.25" customHeight="1">
      <c r="D568" s="22"/>
      <c r="L568" s="23"/>
    </row>
    <row r="569" ht="14.25" customHeight="1">
      <c r="D569" s="22"/>
      <c r="L569" s="23"/>
    </row>
    <row r="570" ht="14.25" customHeight="1">
      <c r="D570" s="22"/>
      <c r="L570" s="23"/>
    </row>
    <row r="571" ht="14.25" customHeight="1">
      <c r="D571" s="22"/>
      <c r="L571" s="23"/>
    </row>
    <row r="572" ht="14.25" customHeight="1">
      <c r="D572" s="22"/>
      <c r="L572" s="23"/>
    </row>
    <row r="573" ht="14.25" customHeight="1">
      <c r="D573" s="22"/>
      <c r="L573" s="23"/>
    </row>
    <row r="574" ht="14.25" customHeight="1">
      <c r="D574" s="22"/>
      <c r="L574" s="23"/>
    </row>
    <row r="575" ht="14.25" customHeight="1">
      <c r="D575" s="22"/>
      <c r="L575" s="23"/>
    </row>
    <row r="576" ht="14.25" customHeight="1">
      <c r="D576" s="22"/>
      <c r="L576" s="23"/>
    </row>
    <row r="577" ht="14.25" customHeight="1">
      <c r="D577" s="22"/>
      <c r="L577" s="23"/>
    </row>
    <row r="578" ht="14.25" customHeight="1">
      <c r="D578" s="22"/>
      <c r="L578" s="23"/>
    </row>
    <row r="579" ht="14.25" customHeight="1">
      <c r="D579" s="22"/>
      <c r="L579" s="23"/>
    </row>
    <row r="580" ht="14.25" customHeight="1">
      <c r="D580" s="22"/>
      <c r="L580" s="23"/>
    </row>
    <row r="581" ht="14.25" customHeight="1">
      <c r="D581" s="22"/>
      <c r="L581" s="23"/>
    </row>
    <row r="582" ht="14.25" customHeight="1">
      <c r="D582" s="22"/>
      <c r="L582" s="23"/>
    </row>
    <row r="583" ht="14.25" customHeight="1">
      <c r="D583" s="22"/>
      <c r="L583" s="23"/>
    </row>
    <row r="584" ht="14.25" customHeight="1">
      <c r="D584" s="22"/>
      <c r="L584" s="23"/>
    </row>
    <row r="585" ht="14.25" customHeight="1">
      <c r="D585" s="22"/>
      <c r="L585" s="23"/>
    </row>
    <row r="586" ht="14.25" customHeight="1">
      <c r="D586" s="22"/>
      <c r="L586" s="23"/>
    </row>
    <row r="587" ht="14.25" customHeight="1">
      <c r="D587" s="22"/>
      <c r="L587" s="23"/>
    </row>
    <row r="588" ht="14.25" customHeight="1">
      <c r="D588" s="22"/>
      <c r="L588" s="23"/>
    </row>
    <row r="589" ht="14.25" customHeight="1">
      <c r="D589" s="22"/>
      <c r="L589" s="23"/>
    </row>
    <row r="590" ht="14.25" customHeight="1">
      <c r="D590" s="22"/>
      <c r="L590" s="23"/>
    </row>
    <row r="591" ht="14.25" customHeight="1">
      <c r="D591" s="22"/>
      <c r="L591" s="23"/>
    </row>
    <row r="592" ht="14.25" customHeight="1">
      <c r="D592" s="22"/>
      <c r="L592" s="23"/>
    </row>
    <row r="593" ht="14.25" customHeight="1">
      <c r="D593" s="22"/>
      <c r="L593" s="23"/>
    </row>
    <row r="594" ht="14.25" customHeight="1">
      <c r="D594" s="22"/>
      <c r="L594" s="23"/>
    </row>
    <row r="595" ht="14.25" customHeight="1">
      <c r="D595" s="22"/>
      <c r="L595" s="23"/>
    </row>
    <row r="596" ht="14.25" customHeight="1">
      <c r="D596" s="22"/>
      <c r="L596" s="23"/>
    </row>
    <row r="597" ht="14.25" customHeight="1">
      <c r="D597" s="22"/>
      <c r="L597" s="23"/>
    </row>
    <row r="598" ht="14.25" customHeight="1">
      <c r="D598" s="22"/>
      <c r="L598" s="23"/>
    </row>
    <row r="599" ht="14.25" customHeight="1">
      <c r="D599" s="22"/>
      <c r="L599" s="23"/>
    </row>
    <row r="600" ht="14.25" customHeight="1">
      <c r="D600" s="22"/>
      <c r="L600" s="23"/>
    </row>
    <row r="601" ht="14.25" customHeight="1">
      <c r="D601" s="22"/>
      <c r="L601" s="23"/>
    </row>
    <row r="602" ht="14.25" customHeight="1">
      <c r="D602" s="22"/>
      <c r="L602" s="23"/>
    </row>
    <row r="603" ht="14.25" customHeight="1">
      <c r="D603" s="22"/>
      <c r="L603" s="23"/>
    </row>
    <row r="604" ht="14.25" customHeight="1">
      <c r="D604" s="22"/>
      <c r="L604" s="23"/>
    </row>
    <row r="605" ht="14.25" customHeight="1">
      <c r="D605" s="22"/>
      <c r="L605" s="23"/>
    </row>
    <row r="606" ht="14.25" customHeight="1">
      <c r="D606" s="22"/>
      <c r="L606" s="23"/>
    </row>
    <row r="607" ht="14.25" customHeight="1">
      <c r="D607" s="22"/>
      <c r="L607" s="23"/>
    </row>
    <row r="608" ht="14.25" customHeight="1">
      <c r="D608" s="22"/>
      <c r="L608" s="23"/>
    </row>
    <row r="609" ht="14.25" customHeight="1">
      <c r="D609" s="22"/>
      <c r="L609" s="23"/>
    </row>
    <row r="610" ht="14.25" customHeight="1">
      <c r="D610" s="22"/>
      <c r="L610" s="23"/>
    </row>
    <row r="611" ht="14.25" customHeight="1">
      <c r="D611" s="22"/>
      <c r="L611" s="23"/>
    </row>
    <row r="612" ht="14.25" customHeight="1">
      <c r="D612" s="22"/>
      <c r="L612" s="23"/>
    </row>
    <row r="613" ht="14.25" customHeight="1">
      <c r="D613" s="22"/>
      <c r="L613" s="23"/>
    </row>
    <row r="614" ht="14.25" customHeight="1">
      <c r="D614" s="22"/>
      <c r="L614" s="23"/>
    </row>
    <row r="615" ht="14.25" customHeight="1">
      <c r="D615" s="22"/>
      <c r="L615" s="23"/>
    </row>
    <row r="616" ht="14.25" customHeight="1">
      <c r="D616" s="22"/>
      <c r="L616" s="23"/>
    </row>
    <row r="617" ht="14.25" customHeight="1">
      <c r="D617" s="22"/>
      <c r="L617" s="23"/>
    </row>
    <row r="618" ht="14.25" customHeight="1">
      <c r="D618" s="22"/>
      <c r="L618" s="23"/>
    </row>
    <row r="619" ht="14.25" customHeight="1">
      <c r="D619" s="22"/>
      <c r="L619" s="23"/>
    </row>
    <row r="620" ht="14.25" customHeight="1">
      <c r="D620" s="22"/>
      <c r="L620" s="23"/>
    </row>
    <row r="621" ht="14.25" customHeight="1">
      <c r="D621" s="22"/>
      <c r="L621" s="23"/>
    </row>
    <row r="622" ht="14.25" customHeight="1">
      <c r="D622" s="22"/>
      <c r="L622" s="23"/>
    </row>
    <row r="623" ht="14.25" customHeight="1">
      <c r="D623" s="22"/>
      <c r="L623" s="23"/>
    </row>
    <row r="624" ht="14.25" customHeight="1">
      <c r="D624" s="22"/>
      <c r="L624" s="23"/>
    </row>
    <row r="625" ht="14.25" customHeight="1">
      <c r="D625" s="22"/>
      <c r="L625" s="23"/>
    </row>
    <row r="626" ht="14.25" customHeight="1">
      <c r="D626" s="22"/>
      <c r="L626" s="23"/>
    </row>
    <row r="627" ht="14.25" customHeight="1">
      <c r="D627" s="22"/>
      <c r="L627" s="23"/>
    </row>
    <row r="628" ht="14.25" customHeight="1">
      <c r="D628" s="22"/>
      <c r="L628" s="23"/>
    </row>
    <row r="629" ht="14.25" customHeight="1">
      <c r="D629" s="22"/>
      <c r="L629" s="23"/>
    </row>
    <row r="630" ht="14.25" customHeight="1">
      <c r="D630" s="22"/>
      <c r="L630" s="23"/>
    </row>
    <row r="631" ht="14.25" customHeight="1">
      <c r="D631" s="22"/>
      <c r="L631" s="23"/>
    </row>
    <row r="632" ht="14.25" customHeight="1">
      <c r="D632" s="22"/>
      <c r="L632" s="23"/>
    </row>
    <row r="633" ht="14.25" customHeight="1">
      <c r="D633" s="22"/>
      <c r="L633" s="23"/>
    </row>
    <row r="634" ht="14.25" customHeight="1">
      <c r="D634" s="22"/>
      <c r="L634" s="23"/>
    </row>
    <row r="635" ht="14.25" customHeight="1">
      <c r="D635" s="22"/>
      <c r="L635" s="23"/>
    </row>
    <row r="636" ht="14.25" customHeight="1">
      <c r="D636" s="22"/>
      <c r="L636" s="23"/>
    </row>
    <row r="637" ht="14.25" customHeight="1">
      <c r="D637" s="22"/>
      <c r="L637" s="23"/>
    </row>
    <row r="638" ht="14.25" customHeight="1">
      <c r="D638" s="22"/>
      <c r="L638" s="23"/>
    </row>
    <row r="639" ht="14.25" customHeight="1">
      <c r="D639" s="22"/>
      <c r="L639" s="23"/>
    </row>
    <row r="640" ht="14.25" customHeight="1">
      <c r="D640" s="22"/>
      <c r="L640" s="23"/>
    </row>
    <row r="641" ht="14.25" customHeight="1">
      <c r="D641" s="22"/>
      <c r="L641" s="23"/>
    </row>
    <row r="642" ht="14.25" customHeight="1">
      <c r="D642" s="22"/>
      <c r="L642" s="23"/>
    </row>
    <row r="643" ht="14.25" customHeight="1">
      <c r="D643" s="22"/>
      <c r="L643" s="23"/>
    </row>
    <row r="644" ht="14.25" customHeight="1">
      <c r="D644" s="22"/>
      <c r="L644" s="23"/>
    </row>
    <row r="645" ht="14.25" customHeight="1">
      <c r="D645" s="22"/>
      <c r="L645" s="23"/>
    </row>
    <row r="646" ht="14.25" customHeight="1">
      <c r="D646" s="22"/>
      <c r="L646" s="23"/>
    </row>
    <row r="647" ht="14.25" customHeight="1">
      <c r="D647" s="22"/>
      <c r="L647" s="23"/>
    </row>
    <row r="648" ht="14.25" customHeight="1">
      <c r="D648" s="22"/>
      <c r="L648" s="23"/>
    </row>
    <row r="649" ht="14.25" customHeight="1">
      <c r="D649" s="22"/>
      <c r="L649" s="23"/>
    </row>
    <row r="650" ht="14.25" customHeight="1">
      <c r="D650" s="22"/>
      <c r="L650" s="23"/>
    </row>
    <row r="651" ht="14.25" customHeight="1">
      <c r="D651" s="22"/>
      <c r="L651" s="23"/>
    </row>
    <row r="652" ht="14.25" customHeight="1">
      <c r="D652" s="22"/>
      <c r="L652" s="23"/>
    </row>
    <row r="653" ht="14.25" customHeight="1">
      <c r="D653" s="22"/>
      <c r="L653" s="23"/>
    </row>
    <row r="654" ht="14.25" customHeight="1">
      <c r="D654" s="22"/>
      <c r="L654" s="23"/>
    </row>
    <row r="655" ht="14.25" customHeight="1">
      <c r="D655" s="22"/>
      <c r="L655" s="23"/>
    </row>
    <row r="656" ht="14.25" customHeight="1">
      <c r="D656" s="22"/>
      <c r="L656" s="23"/>
    </row>
    <row r="657" ht="14.25" customHeight="1">
      <c r="D657" s="22"/>
      <c r="L657" s="23"/>
    </row>
    <row r="658" ht="14.25" customHeight="1">
      <c r="D658" s="22"/>
      <c r="L658" s="23"/>
    </row>
    <row r="659" ht="14.25" customHeight="1">
      <c r="D659" s="22"/>
      <c r="L659" s="23"/>
    </row>
    <row r="660" ht="14.25" customHeight="1">
      <c r="D660" s="22"/>
      <c r="L660" s="23"/>
    </row>
    <row r="661" ht="14.25" customHeight="1">
      <c r="D661" s="22"/>
      <c r="L661" s="23"/>
    </row>
    <row r="662" ht="14.25" customHeight="1">
      <c r="D662" s="22"/>
      <c r="L662" s="23"/>
    </row>
    <row r="663" ht="14.25" customHeight="1">
      <c r="D663" s="22"/>
      <c r="L663" s="23"/>
    </row>
    <row r="664" ht="14.25" customHeight="1">
      <c r="D664" s="22"/>
      <c r="L664" s="23"/>
    </row>
    <row r="665" ht="14.25" customHeight="1">
      <c r="D665" s="22"/>
      <c r="L665" s="23"/>
    </row>
    <row r="666" ht="14.25" customHeight="1">
      <c r="D666" s="22"/>
      <c r="L666" s="23"/>
    </row>
    <row r="667" ht="14.25" customHeight="1">
      <c r="D667" s="22"/>
      <c r="L667" s="23"/>
    </row>
    <row r="668" ht="14.25" customHeight="1">
      <c r="D668" s="22"/>
      <c r="L668" s="23"/>
    </row>
    <row r="669" ht="14.25" customHeight="1">
      <c r="D669" s="22"/>
      <c r="L669" s="23"/>
    </row>
    <row r="670" ht="14.25" customHeight="1">
      <c r="D670" s="22"/>
      <c r="L670" s="23"/>
    </row>
    <row r="671" ht="14.25" customHeight="1">
      <c r="D671" s="22"/>
      <c r="L671" s="23"/>
    </row>
    <row r="672" ht="14.25" customHeight="1">
      <c r="D672" s="22"/>
      <c r="L672" s="23"/>
    </row>
    <row r="673" ht="14.25" customHeight="1">
      <c r="D673" s="22"/>
      <c r="L673" s="23"/>
    </row>
    <row r="674" ht="14.25" customHeight="1">
      <c r="D674" s="22"/>
      <c r="L674" s="23"/>
    </row>
    <row r="675" ht="14.25" customHeight="1">
      <c r="D675" s="22"/>
      <c r="L675" s="23"/>
    </row>
    <row r="676" ht="14.25" customHeight="1">
      <c r="D676" s="22"/>
      <c r="L676" s="23"/>
    </row>
    <row r="677" ht="14.25" customHeight="1">
      <c r="D677" s="22"/>
      <c r="L677" s="23"/>
    </row>
    <row r="678" ht="14.25" customHeight="1">
      <c r="D678" s="22"/>
      <c r="L678" s="23"/>
    </row>
    <row r="679" ht="14.25" customHeight="1">
      <c r="D679" s="22"/>
      <c r="L679" s="23"/>
    </row>
    <row r="680" ht="14.25" customHeight="1">
      <c r="D680" s="22"/>
      <c r="L680" s="23"/>
    </row>
    <row r="681" ht="14.25" customHeight="1">
      <c r="D681" s="22"/>
      <c r="L681" s="23"/>
    </row>
    <row r="682" ht="14.25" customHeight="1">
      <c r="D682" s="22"/>
      <c r="L682" s="23"/>
    </row>
    <row r="683" ht="14.25" customHeight="1">
      <c r="D683" s="22"/>
      <c r="L683" s="23"/>
    </row>
    <row r="684" ht="14.25" customHeight="1">
      <c r="D684" s="22"/>
      <c r="L684" s="23"/>
    </row>
    <row r="685" ht="14.25" customHeight="1">
      <c r="D685" s="22"/>
      <c r="L685" s="23"/>
    </row>
    <row r="686" ht="14.25" customHeight="1">
      <c r="D686" s="22"/>
      <c r="L686" s="23"/>
    </row>
    <row r="687" ht="14.25" customHeight="1">
      <c r="D687" s="22"/>
      <c r="L687" s="23"/>
    </row>
    <row r="688" ht="14.25" customHeight="1">
      <c r="D688" s="22"/>
      <c r="L688" s="23"/>
    </row>
    <row r="689" ht="14.25" customHeight="1">
      <c r="D689" s="22"/>
      <c r="L689" s="23"/>
    </row>
    <row r="690" ht="14.25" customHeight="1">
      <c r="D690" s="22"/>
      <c r="L690" s="23"/>
    </row>
    <row r="691" ht="14.25" customHeight="1">
      <c r="D691" s="22"/>
      <c r="L691" s="23"/>
    </row>
    <row r="692" ht="14.25" customHeight="1">
      <c r="D692" s="22"/>
      <c r="L692" s="23"/>
    </row>
    <row r="693" ht="14.25" customHeight="1">
      <c r="D693" s="22"/>
      <c r="L693" s="23"/>
    </row>
    <row r="694" ht="14.25" customHeight="1">
      <c r="D694" s="22"/>
      <c r="L694" s="23"/>
    </row>
    <row r="695" ht="14.25" customHeight="1">
      <c r="D695" s="22"/>
      <c r="L695" s="23"/>
    </row>
    <row r="696" ht="14.25" customHeight="1">
      <c r="D696" s="22"/>
      <c r="L696" s="23"/>
    </row>
    <row r="697" ht="14.25" customHeight="1">
      <c r="D697" s="22"/>
      <c r="L697" s="23"/>
    </row>
    <row r="698" ht="14.25" customHeight="1">
      <c r="D698" s="22"/>
      <c r="L698" s="23"/>
    </row>
    <row r="699" ht="14.25" customHeight="1">
      <c r="D699" s="22"/>
      <c r="L699" s="23"/>
    </row>
    <row r="700" ht="14.25" customHeight="1">
      <c r="D700" s="22"/>
      <c r="L700" s="23"/>
    </row>
    <row r="701" ht="14.25" customHeight="1">
      <c r="D701" s="22"/>
      <c r="L701" s="23"/>
    </row>
    <row r="702" ht="14.25" customHeight="1">
      <c r="D702" s="22"/>
      <c r="L702" s="23"/>
    </row>
    <row r="703" ht="14.25" customHeight="1">
      <c r="D703" s="22"/>
      <c r="L703" s="23"/>
    </row>
    <row r="704" ht="14.25" customHeight="1">
      <c r="D704" s="22"/>
      <c r="L704" s="23"/>
    </row>
    <row r="705" ht="14.25" customHeight="1">
      <c r="D705" s="22"/>
      <c r="L705" s="23"/>
    </row>
    <row r="706" ht="14.25" customHeight="1">
      <c r="D706" s="22"/>
      <c r="L706" s="23"/>
    </row>
    <row r="707" ht="14.25" customHeight="1">
      <c r="D707" s="22"/>
      <c r="L707" s="23"/>
    </row>
    <row r="708" ht="14.25" customHeight="1">
      <c r="D708" s="22"/>
      <c r="L708" s="23"/>
    </row>
    <row r="709" ht="14.25" customHeight="1">
      <c r="D709" s="22"/>
      <c r="L709" s="23"/>
    </row>
    <row r="710" ht="14.25" customHeight="1">
      <c r="D710" s="22"/>
      <c r="L710" s="23"/>
    </row>
    <row r="711" ht="14.25" customHeight="1">
      <c r="D711" s="22"/>
      <c r="L711" s="23"/>
    </row>
    <row r="712" ht="14.25" customHeight="1">
      <c r="D712" s="22"/>
      <c r="L712" s="23"/>
    </row>
    <row r="713" ht="14.25" customHeight="1">
      <c r="D713" s="22"/>
      <c r="L713" s="23"/>
    </row>
    <row r="714" ht="14.25" customHeight="1">
      <c r="D714" s="22"/>
      <c r="L714" s="23"/>
    </row>
    <row r="715" ht="14.25" customHeight="1">
      <c r="D715" s="22"/>
      <c r="L715" s="23"/>
    </row>
    <row r="716" ht="14.25" customHeight="1">
      <c r="D716" s="22"/>
      <c r="L716" s="23"/>
    </row>
    <row r="717" ht="14.25" customHeight="1">
      <c r="D717" s="22"/>
      <c r="L717" s="23"/>
    </row>
    <row r="718" ht="14.25" customHeight="1">
      <c r="D718" s="22"/>
      <c r="L718" s="23"/>
    </row>
    <row r="719" ht="14.25" customHeight="1">
      <c r="D719" s="22"/>
      <c r="L719" s="23"/>
    </row>
    <row r="720" ht="14.25" customHeight="1">
      <c r="D720" s="22"/>
      <c r="L720" s="23"/>
    </row>
    <row r="721" ht="14.25" customHeight="1">
      <c r="D721" s="22"/>
      <c r="L721" s="23"/>
    </row>
    <row r="722" ht="14.25" customHeight="1">
      <c r="D722" s="22"/>
      <c r="L722" s="23"/>
    </row>
    <row r="723" ht="14.25" customHeight="1">
      <c r="D723" s="22"/>
      <c r="L723" s="23"/>
    </row>
    <row r="724" ht="14.25" customHeight="1">
      <c r="D724" s="22"/>
      <c r="L724" s="23"/>
    </row>
    <row r="725" ht="14.25" customHeight="1">
      <c r="D725" s="22"/>
      <c r="L725" s="23"/>
    </row>
    <row r="726" ht="14.25" customHeight="1">
      <c r="D726" s="22"/>
      <c r="L726" s="23"/>
    </row>
    <row r="727" ht="14.25" customHeight="1">
      <c r="D727" s="22"/>
      <c r="L727" s="23"/>
    </row>
    <row r="728" ht="14.25" customHeight="1">
      <c r="D728" s="22"/>
      <c r="L728" s="23"/>
    </row>
    <row r="729" ht="14.25" customHeight="1">
      <c r="D729" s="22"/>
      <c r="L729" s="23"/>
    </row>
    <row r="730" ht="14.25" customHeight="1">
      <c r="D730" s="22"/>
      <c r="L730" s="23"/>
    </row>
    <row r="731" ht="14.25" customHeight="1">
      <c r="D731" s="22"/>
      <c r="L731" s="23"/>
    </row>
    <row r="732" ht="14.25" customHeight="1">
      <c r="D732" s="22"/>
      <c r="L732" s="23"/>
    </row>
    <row r="733" ht="14.25" customHeight="1">
      <c r="D733" s="22"/>
      <c r="L733" s="23"/>
    </row>
    <row r="734" ht="14.25" customHeight="1">
      <c r="D734" s="22"/>
      <c r="L734" s="23"/>
    </row>
    <row r="735" ht="14.25" customHeight="1">
      <c r="D735" s="22"/>
      <c r="L735" s="23"/>
    </row>
    <row r="736" ht="14.25" customHeight="1">
      <c r="D736" s="22"/>
      <c r="L736" s="23"/>
    </row>
    <row r="737" ht="14.25" customHeight="1">
      <c r="D737" s="22"/>
      <c r="L737" s="23"/>
    </row>
    <row r="738" ht="14.25" customHeight="1">
      <c r="D738" s="22"/>
      <c r="L738" s="23"/>
    </row>
    <row r="739" ht="14.25" customHeight="1">
      <c r="D739" s="22"/>
      <c r="L739" s="23"/>
    </row>
    <row r="740" ht="14.25" customHeight="1">
      <c r="D740" s="22"/>
      <c r="L740" s="23"/>
    </row>
    <row r="741" ht="14.25" customHeight="1">
      <c r="D741" s="22"/>
      <c r="L741" s="23"/>
    </row>
    <row r="742" ht="14.25" customHeight="1">
      <c r="D742" s="22"/>
      <c r="L742" s="23"/>
    </row>
    <row r="743" ht="14.25" customHeight="1">
      <c r="D743" s="22"/>
      <c r="L743" s="23"/>
    </row>
    <row r="744" ht="14.25" customHeight="1">
      <c r="D744" s="22"/>
      <c r="L744" s="23"/>
    </row>
    <row r="745" ht="14.25" customHeight="1">
      <c r="D745" s="22"/>
      <c r="L745" s="23"/>
    </row>
    <row r="746" ht="14.25" customHeight="1">
      <c r="D746" s="22"/>
      <c r="L746" s="23"/>
    </row>
    <row r="747" ht="14.25" customHeight="1">
      <c r="D747" s="22"/>
      <c r="L747" s="23"/>
    </row>
    <row r="748" ht="14.25" customHeight="1">
      <c r="D748" s="22"/>
      <c r="L748" s="23"/>
    </row>
    <row r="749" ht="14.25" customHeight="1">
      <c r="D749" s="22"/>
      <c r="L749" s="23"/>
    </row>
    <row r="750" ht="14.25" customHeight="1">
      <c r="D750" s="22"/>
      <c r="L750" s="23"/>
    </row>
    <row r="751" ht="14.25" customHeight="1">
      <c r="D751" s="22"/>
      <c r="L751" s="23"/>
    </row>
    <row r="752" ht="14.25" customHeight="1">
      <c r="D752" s="22"/>
      <c r="L752" s="23"/>
    </row>
    <row r="753" ht="14.25" customHeight="1">
      <c r="D753" s="22"/>
      <c r="L753" s="23"/>
    </row>
    <row r="754" ht="14.25" customHeight="1">
      <c r="D754" s="22"/>
      <c r="L754" s="23"/>
    </row>
    <row r="755" ht="14.25" customHeight="1">
      <c r="D755" s="22"/>
      <c r="L755" s="23"/>
    </row>
    <row r="756" ht="14.25" customHeight="1">
      <c r="D756" s="22"/>
      <c r="L756" s="23"/>
    </row>
    <row r="757" ht="14.25" customHeight="1">
      <c r="D757" s="22"/>
      <c r="L757" s="23"/>
    </row>
    <row r="758" ht="14.25" customHeight="1">
      <c r="D758" s="22"/>
      <c r="L758" s="23"/>
    </row>
    <row r="759" ht="14.25" customHeight="1">
      <c r="D759" s="22"/>
      <c r="L759" s="23"/>
    </row>
    <row r="760" ht="14.25" customHeight="1">
      <c r="D760" s="22"/>
      <c r="L760" s="23"/>
    </row>
    <row r="761" ht="14.25" customHeight="1">
      <c r="D761" s="22"/>
      <c r="L761" s="23"/>
    </row>
    <row r="762" ht="14.25" customHeight="1">
      <c r="D762" s="22"/>
      <c r="L762" s="23"/>
    </row>
    <row r="763" ht="14.25" customHeight="1">
      <c r="D763" s="22"/>
      <c r="L763" s="23"/>
    </row>
    <row r="764" ht="14.25" customHeight="1">
      <c r="D764" s="22"/>
      <c r="L764" s="23"/>
    </row>
    <row r="765" ht="14.25" customHeight="1">
      <c r="D765" s="22"/>
      <c r="L765" s="23"/>
    </row>
    <row r="766" ht="14.25" customHeight="1">
      <c r="D766" s="22"/>
      <c r="L766" s="23"/>
    </row>
    <row r="767" ht="14.25" customHeight="1">
      <c r="D767" s="22"/>
      <c r="L767" s="23"/>
    </row>
    <row r="768" ht="14.25" customHeight="1">
      <c r="D768" s="22"/>
      <c r="L768" s="23"/>
    </row>
    <row r="769" ht="14.25" customHeight="1">
      <c r="D769" s="22"/>
      <c r="L769" s="23"/>
    </row>
    <row r="770" ht="14.25" customHeight="1">
      <c r="D770" s="22"/>
      <c r="L770" s="23"/>
    </row>
    <row r="771" ht="14.25" customHeight="1">
      <c r="D771" s="22"/>
      <c r="L771" s="23"/>
    </row>
    <row r="772" ht="14.25" customHeight="1">
      <c r="D772" s="22"/>
      <c r="L772" s="23"/>
    </row>
    <row r="773" ht="14.25" customHeight="1">
      <c r="D773" s="22"/>
      <c r="L773" s="23"/>
    </row>
    <row r="774" ht="14.25" customHeight="1">
      <c r="D774" s="22"/>
      <c r="L774" s="23"/>
    </row>
    <row r="775" ht="14.25" customHeight="1">
      <c r="D775" s="22"/>
      <c r="L775" s="23"/>
    </row>
    <row r="776" ht="14.25" customHeight="1">
      <c r="D776" s="22"/>
      <c r="L776" s="23"/>
    </row>
    <row r="777" ht="14.25" customHeight="1">
      <c r="D777" s="22"/>
      <c r="L777" s="23"/>
    </row>
    <row r="778" ht="14.25" customHeight="1">
      <c r="D778" s="22"/>
      <c r="L778" s="23"/>
    </row>
    <row r="779" ht="14.25" customHeight="1">
      <c r="D779" s="22"/>
      <c r="L779" s="23"/>
    </row>
    <row r="780" ht="14.25" customHeight="1">
      <c r="D780" s="22"/>
      <c r="L780" s="23"/>
    </row>
    <row r="781" ht="14.25" customHeight="1">
      <c r="D781" s="22"/>
      <c r="L781" s="23"/>
    </row>
    <row r="782" ht="14.25" customHeight="1">
      <c r="D782" s="22"/>
      <c r="L782" s="23"/>
    </row>
    <row r="783" ht="14.25" customHeight="1">
      <c r="D783" s="22"/>
      <c r="L783" s="23"/>
    </row>
    <row r="784" ht="14.25" customHeight="1">
      <c r="D784" s="22"/>
      <c r="L784" s="23"/>
    </row>
    <row r="785" ht="14.25" customHeight="1">
      <c r="D785" s="22"/>
      <c r="L785" s="23"/>
    </row>
    <row r="786" ht="14.25" customHeight="1">
      <c r="D786" s="22"/>
      <c r="L786" s="23"/>
    </row>
    <row r="787" ht="14.25" customHeight="1">
      <c r="D787" s="22"/>
      <c r="L787" s="23"/>
    </row>
    <row r="788" ht="14.25" customHeight="1">
      <c r="D788" s="22"/>
      <c r="L788" s="23"/>
    </row>
    <row r="789" ht="14.25" customHeight="1">
      <c r="D789" s="22"/>
      <c r="L789" s="23"/>
    </row>
    <row r="790" ht="14.25" customHeight="1">
      <c r="D790" s="22"/>
      <c r="L790" s="23"/>
    </row>
    <row r="791" ht="14.25" customHeight="1">
      <c r="D791" s="22"/>
      <c r="L791" s="23"/>
    </row>
    <row r="792" ht="14.25" customHeight="1">
      <c r="D792" s="22"/>
      <c r="L792" s="23"/>
    </row>
    <row r="793" ht="14.25" customHeight="1">
      <c r="D793" s="22"/>
      <c r="L793" s="23"/>
    </row>
    <row r="794" ht="14.25" customHeight="1">
      <c r="D794" s="22"/>
      <c r="L794" s="23"/>
    </row>
    <row r="795" ht="14.25" customHeight="1">
      <c r="D795" s="22"/>
      <c r="L795" s="23"/>
    </row>
    <row r="796" ht="14.25" customHeight="1">
      <c r="D796" s="22"/>
      <c r="L796" s="23"/>
    </row>
    <row r="797" ht="14.25" customHeight="1">
      <c r="D797" s="22"/>
      <c r="L797" s="23"/>
    </row>
    <row r="798" ht="14.25" customHeight="1">
      <c r="D798" s="22"/>
      <c r="L798" s="23"/>
    </row>
    <row r="799" ht="14.25" customHeight="1">
      <c r="D799" s="22"/>
      <c r="L799" s="23"/>
    </row>
    <row r="800" ht="14.25" customHeight="1">
      <c r="D800" s="22"/>
      <c r="L800" s="23"/>
    </row>
    <row r="801" ht="14.25" customHeight="1">
      <c r="D801" s="22"/>
      <c r="L801" s="23"/>
    </row>
    <row r="802" ht="14.25" customHeight="1">
      <c r="D802" s="22"/>
      <c r="L802" s="23"/>
    </row>
    <row r="803" ht="14.25" customHeight="1">
      <c r="D803" s="22"/>
      <c r="L803" s="23"/>
    </row>
    <row r="804" ht="14.25" customHeight="1">
      <c r="D804" s="22"/>
      <c r="L804" s="23"/>
    </row>
    <row r="805" ht="14.25" customHeight="1">
      <c r="D805" s="22"/>
      <c r="L805" s="23"/>
    </row>
    <row r="806" ht="14.25" customHeight="1">
      <c r="D806" s="22"/>
      <c r="L806" s="23"/>
    </row>
    <row r="807" ht="14.25" customHeight="1">
      <c r="D807" s="22"/>
      <c r="L807" s="23"/>
    </row>
    <row r="808" ht="14.25" customHeight="1">
      <c r="D808" s="22"/>
      <c r="L808" s="23"/>
    </row>
    <row r="809" ht="14.25" customHeight="1">
      <c r="D809" s="22"/>
      <c r="L809" s="23"/>
    </row>
    <row r="810" ht="14.25" customHeight="1">
      <c r="D810" s="22"/>
      <c r="L810" s="23"/>
    </row>
    <row r="811" ht="14.25" customHeight="1">
      <c r="D811" s="22"/>
      <c r="L811" s="23"/>
    </row>
    <row r="812" ht="14.25" customHeight="1">
      <c r="D812" s="22"/>
      <c r="L812" s="23"/>
    </row>
    <row r="813" ht="14.25" customHeight="1">
      <c r="D813" s="22"/>
      <c r="L813" s="23"/>
    </row>
    <row r="814" ht="14.25" customHeight="1">
      <c r="D814" s="22"/>
      <c r="L814" s="23"/>
    </row>
    <row r="815" ht="14.25" customHeight="1">
      <c r="D815" s="22"/>
      <c r="L815" s="23"/>
    </row>
    <row r="816" ht="14.25" customHeight="1">
      <c r="D816" s="22"/>
      <c r="L816" s="23"/>
    </row>
    <row r="817" ht="14.25" customHeight="1">
      <c r="D817" s="22"/>
      <c r="L817" s="23"/>
    </row>
    <row r="818" ht="14.25" customHeight="1">
      <c r="D818" s="22"/>
      <c r="L818" s="23"/>
    </row>
    <row r="819" ht="14.25" customHeight="1">
      <c r="D819" s="22"/>
      <c r="L819" s="23"/>
    </row>
    <row r="820" ht="14.25" customHeight="1">
      <c r="D820" s="22"/>
      <c r="L820" s="23"/>
    </row>
    <row r="821" ht="14.25" customHeight="1">
      <c r="D821" s="22"/>
      <c r="L821" s="23"/>
    </row>
    <row r="822" ht="14.25" customHeight="1">
      <c r="D822" s="22"/>
      <c r="L822" s="23"/>
    </row>
    <row r="823" ht="14.25" customHeight="1">
      <c r="D823" s="22"/>
      <c r="L823" s="23"/>
    </row>
    <row r="824" ht="14.25" customHeight="1">
      <c r="D824" s="22"/>
      <c r="L824" s="23"/>
    </row>
    <row r="825" ht="14.25" customHeight="1">
      <c r="D825" s="22"/>
      <c r="L825" s="23"/>
    </row>
    <row r="826" ht="14.25" customHeight="1">
      <c r="D826" s="22"/>
      <c r="L826" s="23"/>
    </row>
    <row r="827" ht="14.25" customHeight="1">
      <c r="D827" s="22"/>
      <c r="L827" s="23"/>
    </row>
    <row r="828" ht="14.25" customHeight="1">
      <c r="D828" s="22"/>
      <c r="L828" s="23"/>
    </row>
    <row r="829" ht="14.25" customHeight="1">
      <c r="D829" s="22"/>
      <c r="L829" s="23"/>
    </row>
    <row r="830" ht="14.25" customHeight="1">
      <c r="D830" s="22"/>
      <c r="L830" s="23"/>
    </row>
    <row r="831" ht="14.25" customHeight="1">
      <c r="D831" s="22"/>
      <c r="L831" s="23"/>
    </row>
    <row r="832" ht="14.25" customHeight="1">
      <c r="D832" s="22"/>
      <c r="L832" s="23"/>
    </row>
    <row r="833" ht="14.25" customHeight="1">
      <c r="D833" s="22"/>
      <c r="L833" s="23"/>
    </row>
    <row r="834" ht="14.25" customHeight="1">
      <c r="D834" s="22"/>
      <c r="L834" s="23"/>
    </row>
    <row r="835" ht="14.25" customHeight="1">
      <c r="D835" s="22"/>
      <c r="L835" s="23"/>
    </row>
    <row r="836" ht="14.25" customHeight="1">
      <c r="D836" s="22"/>
      <c r="L836" s="23"/>
    </row>
    <row r="837" ht="14.25" customHeight="1">
      <c r="D837" s="22"/>
      <c r="L837" s="23"/>
    </row>
    <row r="838" ht="14.25" customHeight="1">
      <c r="D838" s="22"/>
      <c r="L838" s="23"/>
    </row>
    <row r="839" ht="14.25" customHeight="1">
      <c r="D839" s="22"/>
      <c r="L839" s="23"/>
    </row>
    <row r="840" ht="14.25" customHeight="1">
      <c r="D840" s="22"/>
      <c r="L840" s="23"/>
    </row>
    <row r="841" ht="14.25" customHeight="1">
      <c r="D841" s="22"/>
      <c r="L841" s="23"/>
    </row>
    <row r="842" ht="14.25" customHeight="1">
      <c r="D842" s="22"/>
      <c r="L842" s="23"/>
    </row>
    <row r="843" ht="14.25" customHeight="1">
      <c r="D843" s="22"/>
      <c r="L843" s="23"/>
    </row>
    <row r="844" ht="14.25" customHeight="1">
      <c r="D844" s="22"/>
      <c r="L844" s="23"/>
    </row>
    <row r="845" ht="14.25" customHeight="1">
      <c r="D845" s="22"/>
      <c r="L845" s="23"/>
    </row>
    <row r="846" ht="14.25" customHeight="1">
      <c r="D846" s="22"/>
      <c r="L846" s="23"/>
    </row>
    <row r="847" ht="14.25" customHeight="1">
      <c r="D847" s="22"/>
      <c r="L847" s="23"/>
    </row>
    <row r="848" ht="14.25" customHeight="1">
      <c r="D848" s="22"/>
      <c r="L848" s="23"/>
    </row>
    <row r="849" ht="14.25" customHeight="1">
      <c r="D849" s="22"/>
      <c r="L849" s="23"/>
    </row>
    <row r="850" ht="14.25" customHeight="1">
      <c r="D850" s="22"/>
      <c r="L850" s="23"/>
    </row>
    <row r="851" ht="14.25" customHeight="1">
      <c r="D851" s="22"/>
      <c r="L851" s="23"/>
    </row>
    <row r="852" ht="14.25" customHeight="1">
      <c r="D852" s="22"/>
      <c r="L852" s="23"/>
    </row>
    <row r="853" ht="14.25" customHeight="1">
      <c r="D853" s="22"/>
      <c r="L853" s="23"/>
    </row>
    <row r="854" ht="14.25" customHeight="1">
      <c r="D854" s="22"/>
      <c r="L854" s="23"/>
    </row>
    <row r="855" ht="14.25" customHeight="1">
      <c r="D855" s="22"/>
      <c r="L855" s="23"/>
    </row>
    <row r="856" ht="14.25" customHeight="1">
      <c r="D856" s="22"/>
      <c r="L856" s="23"/>
    </row>
    <row r="857" ht="14.25" customHeight="1">
      <c r="D857" s="22"/>
      <c r="L857" s="23"/>
    </row>
    <row r="858" ht="14.25" customHeight="1">
      <c r="D858" s="22"/>
      <c r="L858" s="23"/>
    </row>
    <row r="859" ht="14.25" customHeight="1">
      <c r="D859" s="22"/>
      <c r="L859" s="23"/>
    </row>
    <row r="860" ht="14.25" customHeight="1">
      <c r="D860" s="22"/>
      <c r="L860" s="23"/>
    </row>
    <row r="861" ht="14.25" customHeight="1">
      <c r="D861" s="22"/>
      <c r="L861" s="23"/>
    </row>
    <row r="862" ht="14.25" customHeight="1">
      <c r="D862" s="22"/>
      <c r="L862" s="23"/>
    </row>
    <row r="863" ht="14.25" customHeight="1">
      <c r="D863" s="22"/>
      <c r="L863" s="23"/>
    </row>
    <row r="864" ht="14.25" customHeight="1">
      <c r="D864" s="22"/>
      <c r="L864" s="23"/>
    </row>
    <row r="865" ht="14.25" customHeight="1">
      <c r="D865" s="22"/>
      <c r="L865" s="23"/>
    </row>
    <row r="866" ht="14.25" customHeight="1">
      <c r="D866" s="22"/>
      <c r="L866" s="23"/>
    </row>
    <row r="867" ht="14.25" customHeight="1">
      <c r="D867" s="22"/>
      <c r="L867" s="23"/>
    </row>
    <row r="868" ht="14.25" customHeight="1">
      <c r="D868" s="22"/>
      <c r="L868" s="23"/>
    </row>
    <row r="869" ht="14.25" customHeight="1">
      <c r="D869" s="22"/>
      <c r="L869" s="23"/>
    </row>
    <row r="870" ht="14.25" customHeight="1">
      <c r="D870" s="22"/>
      <c r="L870" s="23"/>
    </row>
    <row r="871" ht="14.25" customHeight="1">
      <c r="D871" s="22"/>
      <c r="L871" s="23"/>
    </row>
    <row r="872" ht="14.25" customHeight="1">
      <c r="D872" s="22"/>
      <c r="L872" s="23"/>
    </row>
    <row r="873" ht="14.25" customHeight="1">
      <c r="D873" s="22"/>
      <c r="L873" s="23"/>
    </row>
    <row r="874" ht="14.25" customHeight="1">
      <c r="D874" s="22"/>
      <c r="L874" s="23"/>
    </row>
    <row r="875" ht="14.25" customHeight="1">
      <c r="D875" s="22"/>
      <c r="L875" s="23"/>
    </row>
    <row r="876" ht="14.25" customHeight="1">
      <c r="D876" s="22"/>
      <c r="L876" s="23"/>
    </row>
    <row r="877" ht="14.25" customHeight="1">
      <c r="D877" s="22"/>
      <c r="L877" s="23"/>
    </row>
    <row r="878" ht="14.25" customHeight="1">
      <c r="D878" s="22"/>
      <c r="L878" s="23"/>
    </row>
    <row r="879" ht="14.25" customHeight="1">
      <c r="D879" s="22"/>
      <c r="L879" s="23"/>
    </row>
    <row r="880" ht="14.25" customHeight="1">
      <c r="D880" s="22"/>
      <c r="L880" s="23"/>
    </row>
    <row r="881" ht="14.25" customHeight="1">
      <c r="D881" s="22"/>
      <c r="L881" s="23"/>
    </row>
    <row r="882" ht="14.25" customHeight="1">
      <c r="D882" s="22"/>
      <c r="L882" s="23"/>
    </row>
    <row r="883" ht="14.25" customHeight="1">
      <c r="D883" s="22"/>
      <c r="L883" s="23"/>
    </row>
    <row r="884" ht="14.25" customHeight="1">
      <c r="D884" s="22"/>
      <c r="L884" s="23"/>
    </row>
    <row r="885" ht="14.25" customHeight="1">
      <c r="D885" s="22"/>
      <c r="L885" s="23"/>
    </row>
    <row r="886" ht="14.25" customHeight="1">
      <c r="D886" s="22"/>
      <c r="L886" s="23"/>
    </row>
    <row r="887" ht="14.25" customHeight="1">
      <c r="D887" s="22"/>
      <c r="L887" s="23"/>
    </row>
    <row r="888" ht="14.25" customHeight="1">
      <c r="D888" s="22"/>
      <c r="L888" s="23"/>
    </row>
    <row r="889" ht="14.25" customHeight="1">
      <c r="D889" s="22"/>
      <c r="L889" s="23"/>
    </row>
    <row r="890" ht="14.25" customHeight="1">
      <c r="D890" s="22"/>
      <c r="L890" s="23"/>
    </row>
    <row r="891" ht="14.25" customHeight="1">
      <c r="D891" s="22"/>
      <c r="L891" s="23"/>
    </row>
    <row r="892" ht="14.25" customHeight="1">
      <c r="D892" s="22"/>
      <c r="L892" s="23"/>
    </row>
    <row r="893" ht="14.25" customHeight="1">
      <c r="D893" s="22"/>
      <c r="L893" s="23"/>
    </row>
    <row r="894" ht="14.25" customHeight="1">
      <c r="D894" s="22"/>
      <c r="L894" s="23"/>
    </row>
    <row r="895" ht="14.25" customHeight="1">
      <c r="D895" s="22"/>
      <c r="L895" s="23"/>
    </row>
    <row r="896" ht="14.25" customHeight="1">
      <c r="D896" s="22"/>
      <c r="L896" s="23"/>
    </row>
    <row r="897" ht="14.25" customHeight="1">
      <c r="D897" s="22"/>
      <c r="L897" s="23"/>
    </row>
    <row r="898" ht="14.25" customHeight="1">
      <c r="D898" s="22"/>
      <c r="L898" s="23"/>
    </row>
    <row r="899" ht="14.25" customHeight="1">
      <c r="D899" s="22"/>
      <c r="L899" s="23"/>
    </row>
    <row r="900" ht="14.25" customHeight="1">
      <c r="D900" s="22"/>
      <c r="L900" s="23"/>
    </row>
    <row r="901" ht="14.25" customHeight="1">
      <c r="D901" s="22"/>
      <c r="L901" s="23"/>
    </row>
    <row r="902" ht="14.25" customHeight="1">
      <c r="D902" s="22"/>
      <c r="L902" s="23"/>
    </row>
    <row r="903" ht="14.25" customHeight="1">
      <c r="D903" s="22"/>
      <c r="L903" s="23"/>
    </row>
    <row r="904" ht="14.25" customHeight="1">
      <c r="D904" s="22"/>
      <c r="L904" s="23"/>
    </row>
    <row r="905" ht="14.25" customHeight="1">
      <c r="D905" s="22"/>
      <c r="L905" s="23"/>
    </row>
    <row r="906" ht="14.25" customHeight="1">
      <c r="D906" s="22"/>
      <c r="L906" s="23"/>
    </row>
    <row r="907" ht="14.25" customHeight="1">
      <c r="D907" s="22"/>
      <c r="L907" s="23"/>
    </row>
    <row r="908" ht="14.25" customHeight="1">
      <c r="D908" s="22"/>
      <c r="L908" s="23"/>
    </row>
    <row r="909" ht="14.25" customHeight="1">
      <c r="D909" s="22"/>
      <c r="L909" s="23"/>
    </row>
    <row r="910" ht="14.25" customHeight="1">
      <c r="D910" s="22"/>
      <c r="L910" s="23"/>
    </row>
    <row r="911" ht="14.25" customHeight="1">
      <c r="D911" s="22"/>
      <c r="L911" s="23"/>
    </row>
    <row r="912" ht="14.25" customHeight="1">
      <c r="D912" s="22"/>
      <c r="L912" s="23"/>
    </row>
    <row r="913" ht="14.25" customHeight="1">
      <c r="D913" s="22"/>
      <c r="L913" s="23"/>
    </row>
    <row r="914" ht="14.25" customHeight="1">
      <c r="D914" s="22"/>
      <c r="L914" s="23"/>
    </row>
    <row r="915" ht="14.25" customHeight="1">
      <c r="D915" s="22"/>
      <c r="L915" s="23"/>
    </row>
    <row r="916" ht="14.25" customHeight="1">
      <c r="D916" s="22"/>
      <c r="L916" s="23"/>
    </row>
    <row r="917" ht="14.25" customHeight="1">
      <c r="D917" s="22"/>
      <c r="L917" s="23"/>
    </row>
    <row r="918" ht="14.25" customHeight="1">
      <c r="D918" s="22"/>
      <c r="L918" s="23"/>
    </row>
    <row r="919" ht="14.25" customHeight="1">
      <c r="D919" s="22"/>
      <c r="L919" s="23"/>
    </row>
    <row r="920" ht="14.25" customHeight="1">
      <c r="D920" s="22"/>
      <c r="L920" s="23"/>
    </row>
    <row r="921" ht="14.25" customHeight="1">
      <c r="D921" s="22"/>
      <c r="L921" s="23"/>
    </row>
    <row r="922" ht="14.25" customHeight="1">
      <c r="D922" s="22"/>
      <c r="L922" s="23"/>
    </row>
    <row r="923" ht="14.25" customHeight="1">
      <c r="D923" s="22"/>
      <c r="L923" s="23"/>
    </row>
    <row r="924" ht="14.25" customHeight="1">
      <c r="D924" s="22"/>
      <c r="L924" s="23"/>
    </row>
    <row r="925" ht="14.25" customHeight="1">
      <c r="D925" s="22"/>
      <c r="L925" s="23"/>
    </row>
    <row r="926" ht="14.25" customHeight="1">
      <c r="D926" s="22"/>
      <c r="L926" s="23"/>
    </row>
    <row r="927" ht="14.25" customHeight="1">
      <c r="D927" s="22"/>
      <c r="L927" s="23"/>
    </row>
    <row r="928" ht="14.25" customHeight="1">
      <c r="D928" s="22"/>
      <c r="L928" s="23"/>
    </row>
    <row r="929" ht="14.25" customHeight="1">
      <c r="D929" s="22"/>
      <c r="L929" s="23"/>
    </row>
    <row r="930" ht="14.25" customHeight="1">
      <c r="D930" s="22"/>
      <c r="L930" s="23"/>
    </row>
    <row r="931" ht="14.25" customHeight="1">
      <c r="D931" s="22"/>
      <c r="L931" s="23"/>
    </row>
    <row r="932" ht="14.25" customHeight="1">
      <c r="D932" s="22"/>
      <c r="L932" s="23"/>
    </row>
    <row r="933" ht="14.25" customHeight="1">
      <c r="D933" s="22"/>
      <c r="L933" s="23"/>
    </row>
    <row r="934" ht="14.25" customHeight="1">
      <c r="D934" s="22"/>
      <c r="L934" s="23"/>
    </row>
    <row r="935" ht="14.25" customHeight="1">
      <c r="D935" s="22"/>
      <c r="L935" s="23"/>
    </row>
    <row r="936" ht="14.25" customHeight="1">
      <c r="D936" s="22"/>
      <c r="L936" s="23"/>
    </row>
    <row r="937" ht="14.25" customHeight="1">
      <c r="D937" s="22"/>
      <c r="L937" s="23"/>
    </row>
    <row r="938" ht="14.25" customHeight="1">
      <c r="D938" s="22"/>
      <c r="L938" s="23"/>
    </row>
    <row r="939" ht="14.25" customHeight="1">
      <c r="D939" s="22"/>
      <c r="L939" s="23"/>
    </row>
    <row r="940" ht="14.25" customHeight="1">
      <c r="D940" s="22"/>
      <c r="L940" s="23"/>
    </row>
    <row r="941" ht="14.25" customHeight="1">
      <c r="D941" s="22"/>
      <c r="L941" s="23"/>
    </row>
    <row r="942" ht="14.25" customHeight="1">
      <c r="D942" s="22"/>
      <c r="L942" s="23"/>
    </row>
    <row r="943" ht="14.25" customHeight="1">
      <c r="D943" s="22"/>
      <c r="L943" s="23"/>
    </row>
    <row r="944" ht="14.25" customHeight="1">
      <c r="D944" s="22"/>
      <c r="L944" s="23"/>
    </row>
    <row r="945" ht="14.25" customHeight="1">
      <c r="D945" s="22"/>
      <c r="L945" s="23"/>
    </row>
    <row r="946" ht="14.25" customHeight="1">
      <c r="D946" s="22"/>
      <c r="L946" s="23"/>
    </row>
    <row r="947" ht="14.25" customHeight="1">
      <c r="D947" s="22"/>
      <c r="L947" s="23"/>
    </row>
    <row r="948" ht="14.25" customHeight="1">
      <c r="D948" s="22"/>
      <c r="L948" s="23"/>
    </row>
    <row r="949" ht="14.25" customHeight="1">
      <c r="D949" s="22"/>
      <c r="L949" s="23"/>
    </row>
    <row r="950" ht="14.25" customHeight="1">
      <c r="D950" s="22"/>
      <c r="L950" s="23"/>
    </row>
    <row r="951" ht="14.25" customHeight="1">
      <c r="D951" s="22"/>
      <c r="L951" s="23"/>
    </row>
    <row r="952" ht="14.25" customHeight="1">
      <c r="D952" s="22"/>
      <c r="L952" s="23"/>
    </row>
    <row r="953" ht="14.25" customHeight="1">
      <c r="D953" s="22"/>
      <c r="L953" s="23"/>
    </row>
    <row r="954" ht="14.25" customHeight="1">
      <c r="D954" s="22"/>
      <c r="L954" s="23"/>
    </row>
    <row r="955" ht="14.25" customHeight="1">
      <c r="D955" s="22"/>
      <c r="L955" s="23"/>
    </row>
    <row r="956" ht="14.25" customHeight="1">
      <c r="D956" s="22"/>
      <c r="L956" s="23"/>
    </row>
    <row r="957" ht="14.25" customHeight="1">
      <c r="D957" s="22"/>
      <c r="L957" s="23"/>
    </row>
    <row r="958" ht="14.25" customHeight="1">
      <c r="D958" s="22"/>
      <c r="L958" s="23"/>
    </row>
    <row r="959" ht="14.25" customHeight="1">
      <c r="D959" s="22"/>
      <c r="L959" s="23"/>
    </row>
    <row r="960" ht="14.25" customHeight="1">
      <c r="D960" s="22"/>
      <c r="L960" s="23"/>
    </row>
    <row r="961" ht="14.25" customHeight="1">
      <c r="D961" s="22"/>
      <c r="L961" s="23"/>
    </row>
    <row r="962" ht="14.25" customHeight="1">
      <c r="D962" s="22"/>
      <c r="L962" s="23"/>
    </row>
    <row r="963" ht="14.25" customHeight="1">
      <c r="D963" s="22"/>
      <c r="L963" s="23"/>
    </row>
    <row r="964" ht="14.25" customHeight="1">
      <c r="D964" s="22"/>
      <c r="L964" s="23"/>
    </row>
    <row r="965" ht="14.25" customHeight="1">
      <c r="D965" s="22"/>
      <c r="L965" s="23"/>
    </row>
    <row r="966" ht="14.25" customHeight="1">
      <c r="D966" s="22"/>
      <c r="L966" s="23"/>
    </row>
    <row r="967" ht="14.25" customHeight="1">
      <c r="D967" s="22"/>
      <c r="L967" s="23"/>
    </row>
    <row r="968" ht="14.25" customHeight="1">
      <c r="D968" s="22"/>
      <c r="L968" s="23"/>
    </row>
    <row r="969" ht="14.25" customHeight="1">
      <c r="D969" s="22"/>
      <c r="L969" s="23"/>
    </row>
    <row r="970" ht="14.25" customHeight="1">
      <c r="D970" s="22"/>
      <c r="L970" s="23"/>
    </row>
    <row r="971" ht="14.25" customHeight="1">
      <c r="D971" s="22"/>
      <c r="L971" s="23"/>
    </row>
    <row r="972" ht="14.25" customHeight="1">
      <c r="D972" s="22"/>
      <c r="L972" s="23"/>
    </row>
    <row r="973" ht="14.25" customHeight="1">
      <c r="D973" s="22"/>
      <c r="L973" s="23"/>
    </row>
    <row r="974" ht="14.25" customHeight="1">
      <c r="D974" s="22"/>
      <c r="L974" s="23"/>
    </row>
    <row r="975" ht="14.25" customHeight="1">
      <c r="D975" s="22"/>
      <c r="L975" s="23"/>
    </row>
    <row r="976" ht="14.25" customHeight="1">
      <c r="D976" s="22"/>
      <c r="L976" s="23"/>
    </row>
    <row r="977" ht="14.25" customHeight="1">
      <c r="D977" s="22"/>
      <c r="L977" s="23"/>
    </row>
    <row r="978" ht="14.25" customHeight="1">
      <c r="D978" s="22"/>
      <c r="L978" s="23"/>
    </row>
    <row r="979" ht="14.25" customHeight="1">
      <c r="D979" s="22"/>
      <c r="L979" s="23"/>
    </row>
    <row r="980" ht="14.25" customHeight="1">
      <c r="D980" s="22"/>
      <c r="L980" s="23"/>
    </row>
    <row r="981" ht="14.25" customHeight="1">
      <c r="D981" s="22"/>
      <c r="L981" s="23"/>
    </row>
    <row r="982" ht="14.25" customHeight="1">
      <c r="D982" s="22"/>
      <c r="L982" s="23"/>
    </row>
    <row r="983" ht="14.25" customHeight="1">
      <c r="D983" s="22"/>
      <c r="L983" s="23"/>
    </row>
    <row r="984" ht="14.25" customHeight="1">
      <c r="D984" s="22"/>
      <c r="L984" s="23"/>
    </row>
    <row r="985" ht="14.25" customHeight="1">
      <c r="D985" s="22"/>
      <c r="L985" s="23"/>
    </row>
    <row r="986" ht="14.25" customHeight="1">
      <c r="D986" s="22"/>
      <c r="L986" s="23"/>
    </row>
    <row r="987" ht="14.25" customHeight="1">
      <c r="D987" s="22"/>
      <c r="L987" s="23"/>
    </row>
    <row r="988" ht="14.25" customHeight="1">
      <c r="D988" s="22"/>
      <c r="L988" s="23"/>
    </row>
    <row r="989" ht="14.25" customHeight="1">
      <c r="D989" s="22"/>
      <c r="L989" s="23"/>
    </row>
    <row r="990" ht="14.25" customHeight="1">
      <c r="D990" s="22"/>
      <c r="L990" s="23"/>
    </row>
    <row r="991" ht="14.25" customHeight="1">
      <c r="D991" s="22"/>
      <c r="L991" s="23"/>
    </row>
    <row r="992" ht="14.25" customHeight="1">
      <c r="D992" s="22"/>
      <c r="L992" s="23"/>
    </row>
    <row r="993" ht="14.25" customHeight="1">
      <c r="D993" s="22"/>
      <c r="L993" s="23"/>
    </row>
    <row r="994" ht="14.25" customHeight="1">
      <c r="D994" s="22"/>
      <c r="L994" s="23"/>
    </row>
    <row r="995" ht="14.25" customHeight="1">
      <c r="D995" s="22"/>
      <c r="L995" s="23"/>
    </row>
    <row r="996" ht="14.25" customHeight="1">
      <c r="D996" s="22"/>
      <c r="L996" s="23"/>
    </row>
    <row r="997" ht="14.25" customHeight="1">
      <c r="D997" s="22"/>
      <c r="L997" s="23"/>
    </row>
    <row r="998" ht="14.25" customHeight="1">
      <c r="D998" s="22"/>
      <c r="L998" s="23"/>
    </row>
    <row r="999" ht="14.25" customHeight="1">
      <c r="D999" s="22"/>
      <c r="L999" s="23"/>
    </row>
    <row r="1000" ht="14.25" customHeight="1">
      <c r="D1000" s="22"/>
      <c r="L1000" s="23"/>
    </row>
    <row r="1001" ht="14.25" customHeight="1">
      <c r="D1001" s="22"/>
      <c r="L1001" s="23"/>
    </row>
    <row r="1002" ht="14.25" customHeight="1">
      <c r="D1002" s="22"/>
      <c r="L1002" s="23"/>
    </row>
    <row r="1003" ht="14.25" customHeight="1">
      <c r="D1003" s="22"/>
      <c r="L1003" s="23"/>
    </row>
    <row r="1004" ht="14.25" customHeight="1">
      <c r="D1004" s="22"/>
      <c r="L1004" s="23"/>
    </row>
    <row r="1005" ht="14.25" customHeight="1">
      <c r="D1005" s="22"/>
      <c r="L1005" s="23"/>
    </row>
    <row r="1006" ht="14.25" customHeight="1">
      <c r="D1006" s="22"/>
      <c r="L1006" s="23"/>
    </row>
    <row r="1007" ht="14.25" customHeight="1">
      <c r="D1007" s="22"/>
      <c r="L1007" s="23"/>
    </row>
    <row r="1008" ht="14.25" customHeight="1">
      <c r="D1008" s="22"/>
      <c r="L1008" s="23"/>
    </row>
    <row r="1009" ht="14.25" customHeight="1">
      <c r="D1009" s="22"/>
      <c r="L1009" s="23"/>
    </row>
    <row r="1010" ht="14.25" customHeight="1">
      <c r="D1010" s="22"/>
      <c r="L1010" s="23"/>
    </row>
    <row r="1011" ht="14.25" customHeight="1">
      <c r="D1011" s="22"/>
      <c r="L1011" s="23"/>
    </row>
    <row r="1012" ht="14.25" customHeight="1">
      <c r="D1012" s="22"/>
      <c r="L1012" s="23"/>
    </row>
    <row r="1013" ht="14.25" customHeight="1">
      <c r="D1013" s="22"/>
      <c r="L1013" s="23"/>
    </row>
    <row r="1014" ht="14.25" customHeight="1">
      <c r="D1014" s="22"/>
      <c r="L1014" s="23"/>
    </row>
    <row r="1015" ht="14.25" customHeight="1">
      <c r="D1015" s="22"/>
      <c r="L1015" s="23"/>
    </row>
    <row r="1016" ht="14.25" customHeight="1">
      <c r="D1016" s="22"/>
      <c r="L1016" s="23"/>
    </row>
    <row r="1017" ht="14.25" customHeight="1">
      <c r="D1017" s="22"/>
      <c r="L1017" s="23"/>
    </row>
    <row r="1018" ht="14.25" customHeight="1">
      <c r="D1018" s="22"/>
      <c r="L1018" s="23"/>
    </row>
    <row r="1019" ht="14.25" customHeight="1">
      <c r="D1019" s="22"/>
      <c r="L1019" s="23"/>
    </row>
    <row r="1020" ht="14.25" customHeight="1">
      <c r="D1020" s="22"/>
      <c r="L1020" s="23"/>
    </row>
    <row r="1021" ht="14.25" customHeight="1">
      <c r="D1021" s="22"/>
      <c r="L1021" s="23"/>
    </row>
    <row r="1022" ht="14.25" customHeight="1">
      <c r="D1022" s="22"/>
      <c r="L1022" s="23"/>
    </row>
    <row r="1023" ht="14.25" customHeight="1">
      <c r="D1023" s="22"/>
      <c r="L1023" s="23"/>
    </row>
    <row r="1024" ht="14.25" customHeight="1">
      <c r="D1024" s="22"/>
      <c r="L1024" s="23"/>
    </row>
    <row r="1025" ht="14.25" customHeight="1">
      <c r="D1025" s="22"/>
      <c r="L1025" s="23"/>
    </row>
    <row r="1026" ht="14.25" customHeight="1">
      <c r="D1026" s="22"/>
      <c r="L1026" s="23"/>
    </row>
    <row r="1027" ht="14.25" customHeight="1">
      <c r="D1027" s="22"/>
      <c r="L1027" s="23"/>
    </row>
    <row r="1028" ht="14.25" customHeight="1">
      <c r="D1028" s="22"/>
      <c r="L1028" s="23"/>
    </row>
    <row r="1029" ht="14.25" customHeight="1">
      <c r="D1029" s="22"/>
      <c r="L1029" s="23"/>
    </row>
    <row r="1030" ht="14.25" customHeight="1">
      <c r="D1030" s="22"/>
      <c r="L1030" s="23"/>
    </row>
    <row r="1031" ht="14.25" customHeight="1">
      <c r="D1031" s="22"/>
      <c r="L1031" s="23"/>
    </row>
    <row r="1032" ht="14.25" customHeight="1">
      <c r="D1032" s="22"/>
      <c r="L1032" s="23"/>
    </row>
    <row r="1033" ht="14.25" customHeight="1">
      <c r="D1033" s="22"/>
      <c r="L1033" s="23"/>
    </row>
    <row r="1034" ht="14.25" customHeight="1">
      <c r="D1034" s="22"/>
      <c r="L1034" s="23"/>
    </row>
    <row r="1035" ht="14.25" customHeight="1">
      <c r="D1035" s="22"/>
      <c r="L1035" s="23"/>
    </row>
    <row r="1036" ht="14.25" customHeight="1">
      <c r="D1036" s="22"/>
      <c r="L1036" s="23"/>
    </row>
    <row r="1037" ht="14.25" customHeight="1">
      <c r="D1037" s="22"/>
      <c r="L1037" s="23"/>
    </row>
    <row r="1038" ht="14.25" customHeight="1">
      <c r="D1038" s="22"/>
      <c r="L1038" s="23"/>
    </row>
    <row r="1039" ht="14.25" customHeight="1">
      <c r="D1039" s="22"/>
      <c r="L1039" s="23"/>
    </row>
    <row r="1040" ht="14.25" customHeight="1">
      <c r="D1040" s="22"/>
      <c r="L1040" s="23"/>
    </row>
    <row r="1041" ht="14.25" customHeight="1">
      <c r="D1041" s="22"/>
      <c r="L1041" s="23"/>
    </row>
    <row r="1042" ht="14.25" customHeight="1">
      <c r="D1042" s="22"/>
      <c r="L1042" s="23"/>
    </row>
    <row r="1043" ht="14.25" customHeight="1">
      <c r="D1043" s="22"/>
      <c r="L1043" s="23"/>
    </row>
    <row r="1044" ht="14.25" customHeight="1">
      <c r="D1044" s="22"/>
      <c r="L1044" s="23"/>
    </row>
    <row r="1045" ht="14.25" customHeight="1">
      <c r="D1045" s="22"/>
      <c r="L1045" s="23"/>
    </row>
    <row r="1046" ht="14.25" customHeight="1">
      <c r="D1046" s="22"/>
      <c r="L1046" s="23"/>
    </row>
    <row r="1047" ht="14.25" customHeight="1">
      <c r="D1047" s="22"/>
      <c r="L1047" s="23"/>
    </row>
    <row r="1048" ht="14.25" customHeight="1">
      <c r="D1048" s="22"/>
      <c r="L1048" s="23"/>
    </row>
    <row r="1049" ht="14.25" customHeight="1">
      <c r="D1049" s="22"/>
      <c r="L1049" s="23"/>
    </row>
    <row r="1050" ht="14.25" customHeight="1">
      <c r="D1050" s="22"/>
      <c r="L1050" s="23"/>
    </row>
    <row r="1051" ht="14.25" customHeight="1">
      <c r="D1051" s="22"/>
      <c r="L1051" s="23"/>
    </row>
    <row r="1052" ht="14.25" customHeight="1">
      <c r="D1052" s="22"/>
      <c r="L1052" s="23"/>
    </row>
    <row r="1053" ht="14.25" customHeight="1">
      <c r="D1053" s="22"/>
      <c r="L1053" s="23"/>
    </row>
    <row r="1054" ht="14.25" customHeight="1">
      <c r="D1054" s="22"/>
      <c r="L1054" s="23"/>
    </row>
    <row r="1055" ht="14.25" customHeight="1">
      <c r="D1055" s="22"/>
      <c r="L1055" s="23"/>
    </row>
    <row r="1056" ht="14.25" customHeight="1">
      <c r="D1056" s="22"/>
      <c r="L1056" s="23"/>
    </row>
    <row r="1057" ht="14.25" customHeight="1">
      <c r="D1057" s="22"/>
      <c r="L1057" s="23"/>
    </row>
    <row r="1058" ht="14.25" customHeight="1">
      <c r="D1058" s="22"/>
      <c r="L1058" s="23"/>
    </row>
    <row r="1059" ht="14.25" customHeight="1">
      <c r="D1059" s="22"/>
      <c r="L1059" s="23"/>
    </row>
    <row r="1060" ht="14.25" customHeight="1">
      <c r="D1060" s="22"/>
      <c r="L1060" s="23"/>
    </row>
    <row r="1061" ht="14.25" customHeight="1">
      <c r="D1061" s="22"/>
      <c r="L1061" s="23"/>
    </row>
    <row r="1062" ht="14.25" customHeight="1">
      <c r="D1062" s="22"/>
      <c r="L1062" s="23"/>
    </row>
    <row r="1063" ht="14.25" customHeight="1">
      <c r="D1063" s="22"/>
      <c r="L1063" s="23"/>
    </row>
    <row r="1064" ht="14.25" customHeight="1">
      <c r="D1064" s="22"/>
      <c r="L1064" s="23"/>
    </row>
    <row r="1065" ht="14.25" customHeight="1">
      <c r="D1065" s="22"/>
      <c r="L1065" s="23"/>
    </row>
    <row r="1066" ht="14.25" customHeight="1">
      <c r="D1066" s="22"/>
      <c r="L1066" s="23"/>
    </row>
    <row r="1067" ht="14.25" customHeight="1">
      <c r="D1067" s="22"/>
      <c r="L1067" s="23"/>
    </row>
    <row r="1068" ht="14.25" customHeight="1">
      <c r="D1068" s="22"/>
      <c r="L1068" s="23"/>
    </row>
    <row r="1069" ht="14.25" customHeight="1">
      <c r="D1069" s="22"/>
      <c r="L1069" s="23"/>
    </row>
    <row r="1070" ht="14.25" customHeight="1">
      <c r="D1070" s="22"/>
      <c r="L1070" s="23"/>
    </row>
    <row r="1071" ht="14.25" customHeight="1">
      <c r="D1071" s="22"/>
      <c r="L1071" s="23"/>
    </row>
    <row r="1072" ht="14.25" customHeight="1">
      <c r="D1072" s="22"/>
      <c r="L1072" s="23"/>
    </row>
    <row r="1073" ht="14.25" customHeight="1">
      <c r="D1073" s="22"/>
      <c r="L1073" s="23"/>
    </row>
    <row r="1074" ht="14.25" customHeight="1">
      <c r="D1074" s="22"/>
      <c r="L1074" s="23"/>
    </row>
    <row r="1075" ht="14.25" customHeight="1">
      <c r="D1075" s="22"/>
      <c r="L1075" s="23"/>
    </row>
    <row r="1076" ht="14.25" customHeight="1">
      <c r="D1076" s="22"/>
      <c r="L1076" s="23"/>
    </row>
    <row r="1077" ht="14.25" customHeight="1">
      <c r="D1077" s="22"/>
      <c r="L1077" s="23"/>
    </row>
    <row r="1078" ht="14.25" customHeight="1">
      <c r="D1078" s="22"/>
      <c r="L1078" s="23"/>
    </row>
    <row r="1079" ht="14.25" customHeight="1">
      <c r="D1079" s="22"/>
      <c r="L1079" s="23"/>
    </row>
    <row r="1080" ht="14.25" customHeight="1">
      <c r="D1080" s="22"/>
      <c r="L1080" s="23"/>
    </row>
    <row r="1081" ht="14.25" customHeight="1">
      <c r="D1081" s="22"/>
      <c r="L1081" s="23"/>
    </row>
    <row r="1082" ht="14.25" customHeight="1">
      <c r="D1082" s="22"/>
      <c r="L1082" s="23"/>
    </row>
    <row r="1083" ht="14.25" customHeight="1">
      <c r="D1083" s="22"/>
      <c r="L1083" s="23"/>
    </row>
    <row r="1084" ht="14.25" customHeight="1">
      <c r="D1084" s="22"/>
      <c r="L1084" s="23"/>
    </row>
    <row r="1085" ht="14.25" customHeight="1">
      <c r="D1085" s="22"/>
      <c r="L1085" s="23"/>
    </row>
    <row r="1086" ht="14.25" customHeight="1">
      <c r="D1086" s="22"/>
      <c r="L1086" s="23"/>
    </row>
    <row r="1087" ht="14.25" customHeight="1">
      <c r="D1087" s="22"/>
      <c r="L1087" s="23"/>
    </row>
    <row r="1088" ht="14.25" customHeight="1">
      <c r="D1088" s="22"/>
      <c r="L1088" s="23"/>
    </row>
    <row r="1089" ht="14.25" customHeight="1">
      <c r="D1089" s="22"/>
      <c r="L1089" s="23"/>
    </row>
    <row r="1090" ht="14.25" customHeight="1">
      <c r="D1090" s="22"/>
      <c r="L1090" s="23"/>
    </row>
    <row r="1091" ht="14.25" customHeight="1">
      <c r="D1091" s="22"/>
      <c r="L1091" s="23"/>
    </row>
    <row r="1092" ht="14.25" customHeight="1">
      <c r="D1092" s="22"/>
      <c r="L1092" s="23"/>
    </row>
    <row r="1093" ht="14.25" customHeight="1">
      <c r="D1093" s="22"/>
      <c r="L1093" s="23"/>
    </row>
    <row r="1094" ht="14.25" customHeight="1">
      <c r="D1094" s="22"/>
      <c r="L1094" s="23"/>
    </row>
    <row r="1095" ht="14.25" customHeight="1">
      <c r="D1095" s="22"/>
      <c r="L1095" s="23"/>
    </row>
    <row r="1096" ht="14.25" customHeight="1">
      <c r="D1096" s="22"/>
      <c r="L1096" s="23"/>
    </row>
    <row r="1097" ht="14.25" customHeight="1">
      <c r="D1097" s="22"/>
      <c r="L1097" s="23"/>
    </row>
    <row r="1098" ht="14.25" customHeight="1">
      <c r="D1098" s="22"/>
      <c r="L1098" s="23"/>
    </row>
    <row r="1099" ht="14.25" customHeight="1">
      <c r="D1099" s="22"/>
      <c r="L1099" s="23"/>
    </row>
    <row r="1100" ht="14.25" customHeight="1">
      <c r="D1100" s="22"/>
      <c r="L1100" s="23"/>
    </row>
    <row r="1101" ht="14.25" customHeight="1">
      <c r="D1101" s="22"/>
      <c r="L1101" s="23"/>
    </row>
    <row r="1102" ht="14.25" customHeight="1">
      <c r="D1102" s="22"/>
      <c r="L1102" s="23"/>
    </row>
    <row r="1103" ht="14.25" customHeight="1">
      <c r="D1103" s="22"/>
      <c r="L1103" s="23"/>
    </row>
    <row r="1104" ht="14.25" customHeight="1">
      <c r="D1104" s="22"/>
      <c r="L1104" s="23"/>
    </row>
    <row r="1105" ht="14.25" customHeight="1">
      <c r="D1105" s="22"/>
      <c r="L1105" s="23"/>
    </row>
    <row r="1106" ht="14.25" customHeight="1">
      <c r="D1106" s="22"/>
      <c r="L1106" s="23"/>
    </row>
    <row r="1107" ht="14.25" customHeight="1">
      <c r="D1107" s="22"/>
      <c r="L1107" s="23"/>
    </row>
    <row r="1108" ht="14.25" customHeight="1">
      <c r="D1108" s="22"/>
      <c r="L1108" s="23"/>
    </row>
    <row r="1109" ht="14.25" customHeight="1">
      <c r="D1109" s="22"/>
      <c r="L1109" s="23"/>
    </row>
    <row r="1110" ht="14.25" customHeight="1">
      <c r="D1110" s="22"/>
      <c r="L1110" s="23"/>
    </row>
    <row r="1111" ht="14.25" customHeight="1">
      <c r="D1111" s="22"/>
      <c r="L1111" s="23"/>
    </row>
    <row r="1112" ht="14.25" customHeight="1">
      <c r="D1112" s="22"/>
      <c r="L1112" s="23"/>
    </row>
    <row r="1113" ht="14.25" customHeight="1">
      <c r="D1113" s="22"/>
      <c r="L1113" s="23"/>
    </row>
    <row r="1114" ht="14.25" customHeight="1">
      <c r="D1114" s="22"/>
      <c r="L1114" s="23"/>
    </row>
    <row r="1115" ht="14.25" customHeight="1">
      <c r="D1115" s="22"/>
      <c r="L1115" s="23"/>
    </row>
    <row r="1116" ht="14.25" customHeight="1">
      <c r="D1116" s="22"/>
      <c r="L1116" s="23"/>
    </row>
    <row r="1117" ht="14.25" customHeight="1">
      <c r="D1117" s="22"/>
      <c r="L1117" s="23"/>
    </row>
    <row r="1118" ht="14.25" customHeight="1">
      <c r="D1118" s="22"/>
      <c r="L1118" s="23"/>
    </row>
    <row r="1119" ht="14.25" customHeight="1">
      <c r="D1119" s="22"/>
      <c r="L1119" s="23"/>
    </row>
    <row r="1120" ht="14.25" customHeight="1">
      <c r="D1120" s="22"/>
      <c r="L1120" s="23"/>
    </row>
    <row r="1121" ht="14.25" customHeight="1">
      <c r="D1121" s="22"/>
      <c r="L1121" s="23"/>
    </row>
    <row r="1122" ht="14.25" customHeight="1">
      <c r="D1122" s="22"/>
      <c r="L1122" s="23"/>
    </row>
    <row r="1123" ht="14.25" customHeight="1">
      <c r="D1123" s="22"/>
      <c r="L1123" s="23"/>
    </row>
    <row r="1124" ht="14.25" customHeight="1">
      <c r="D1124" s="22"/>
      <c r="L1124" s="23"/>
    </row>
    <row r="1125" ht="14.25" customHeight="1">
      <c r="D1125" s="22"/>
      <c r="L1125" s="23"/>
    </row>
    <row r="1126" ht="14.25" customHeight="1">
      <c r="D1126" s="22"/>
      <c r="L1126" s="23"/>
    </row>
    <row r="1127" ht="14.25" customHeight="1">
      <c r="D1127" s="22"/>
      <c r="L1127" s="23"/>
    </row>
    <row r="1128" ht="14.25" customHeight="1">
      <c r="D1128" s="22"/>
      <c r="L1128" s="23"/>
    </row>
    <row r="1129" ht="14.25" customHeight="1">
      <c r="D1129" s="22"/>
      <c r="L1129" s="23"/>
    </row>
    <row r="1130" ht="14.25" customHeight="1">
      <c r="D1130" s="22"/>
      <c r="L1130" s="23"/>
    </row>
    <row r="1131" ht="14.25" customHeight="1">
      <c r="D1131" s="22"/>
      <c r="L1131" s="23"/>
    </row>
    <row r="1132" ht="14.25" customHeight="1">
      <c r="D1132" s="22"/>
      <c r="L1132" s="23"/>
    </row>
    <row r="1133" ht="14.25" customHeight="1">
      <c r="D1133" s="22"/>
      <c r="L1133" s="23"/>
    </row>
    <row r="1134" ht="14.25" customHeight="1">
      <c r="D1134" s="22"/>
      <c r="L1134" s="23"/>
    </row>
    <row r="1135" ht="14.25" customHeight="1">
      <c r="D1135" s="22"/>
      <c r="L1135" s="23"/>
    </row>
    <row r="1136" ht="14.25" customHeight="1">
      <c r="D1136" s="22"/>
      <c r="L1136" s="23"/>
    </row>
    <row r="1137" ht="14.25" customHeight="1">
      <c r="D1137" s="22"/>
      <c r="L1137" s="23"/>
    </row>
    <row r="1138" ht="14.25" customHeight="1">
      <c r="D1138" s="22"/>
      <c r="L1138" s="23"/>
    </row>
    <row r="1139" ht="14.25" customHeight="1">
      <c r="D1139" s="22"/>
      <c r="L1139" s="23"/>
    </row>
    <row r="1140" ht="14.25" customHeight="1">
      <c r="D1140" s="22"/>
      <c r="L1140" s="23"/>
    </row>
    <row r="1141" ht="14.25" customHeight="1">
      <c r="D1141" s="22"/>
      <c r="L1141" s="23"/>
    </row>
    <row r="1142" ht="14.25" customHeight="1">
      <c r="D1142" s="22"/>
      <c r="L1142" s="23"/>
    </row>
    <row r="1143" ht="14.25" customHeight="1">
      <c r="D1143" s="22"/>
      <c r="L1143" s="23"/>
    </row>
    <row r="1144" ht="14.25" customHeight="1">
      <c r="D1144" s="22"/>
      <c r="L1144" s="23"/>
    </row>
    <row r="1145" ht="14.25" customHeight="1">
      <c r="D1145" s="22"/>
      <c r="L1145" s="23"/>
    </row>
    <row r="1146" ht="14.25" customHeight="1">
      <c r="D1146" s="22"/>
      <c r="L1146" s="23"/>
    </row>
    <row r="1147" ht="14.25" customHeight="1">
      <c r="D1147" s="22"/>
      <c r="L1147" s="23"/>
    </row>
    <row r="1148" ht="14.25" customHeight="1">
      <c r="D1148" s="22"/>
      <c r="L1148" s="23"/>
    </row>
    <row r="1149" ht="14.25" customHeight="1">
      <c r="D1149" s="22"/>
      <c r="L1149" s="23"/>
    </row>
    <row r="1150" ht="14.25" customHeight="1">
      <c r="D1150" s="22"/>
      <c r="L1150" s="23"/>
    </row>
    <row r="1151" ht="14.25" customHeight="1">
      <c r="D1151" s="22"/>
      <c r="L1151" s="23"/>
    </row>
    <row r="1152" ht="14.25" customHeight="1">
      <c r="D1152" s="22"/>
      <c r="L1152" s="23"/>
    </row>
    <row r="1153" ht="14.25" customHeight="1">
      <c r="D1153" s="22"/>
      <c r="L1153" s="23"/>
    </row>
    <row r="1154" ht="14.25" customHeight="1">
      <c r="D1154" s="22"/>
      <c r="L1154" s="23"/>
    </row>
    <row r="1155" ht="14.25" customHeight="1">
      <c r="D1155" s="22"/>
      <c r="L1155" s="23"/>
    </row>
    <row r="1156" ht="14.25" customHeight="1">
      <c r="D1156" s="22"/>
      <c r="L1156" s="23"/>
    </row>
    <row r="1157" ht="14.25" customHeight="1">
      <c r="D1157" s="22"/>
      <c r="L1157" s="23"/>
    </row>
    <row r="1158" ht="14.25" customHeight="1">
      <c r="D1158" s="22"/>
      <c r="L1158" s="23"/>
    </row>
    <row r="1159" ht="14.25" customHeight="1">
      <c r="D1159" s="22"/>
      <c r="L1159" s="23"/>
    </row>
    <row r="1160" ht="14.25" customHeight="1">
      <c r="D1160" s="22"/>
      <c r="L1160" s="23"/>
    </row>
    <row r="1161" ht="14.25" customHeight="1">
      <c r="D1161" s="22"/>
      <c r="L1161" s="23"/>
    </row>
    <row r="1162" ht="14.25" customHeight="1">
      <c r="D1162" s="22"/>
      <c r="L1162" s="23"/>
    </row>
    <row r="1163" ht="14.25" customHeight="1">
      <c r="D1163" s="22"/>
      <c r="L1163" s="23"/>
    </row>
    <row r="1164" ht="14.25" customHeight="1">
      <c r="D1164" s="22"/>
      <c r="L1164" s="23"/>
    </row>
    <row r="1165" ht="14.25" customHeight="1">
      <c r="D1165" s="22"/>
      <c r="L1165" s="23"/>
    </row>
    <row r="1166" ht="14.25" customHeight="1">
      <c r="D1166" s="22"/>
      <c r="L1166" s="23"/>
    </row>
    <row r="1167" ht="14.25" customHeight="1">
      <c r="D1167" s="22"/>
      <c r="L1167" s="23"/>
    </row>
    <row r="1168" ht="14.25" customHeight="1">
      <c r="D1168" s="22"/>
      <c r="L1168" s="23"/>
    </row>
    <row r="1169" ht="14.25" customHeight="1">
      <c r="D1169" s="22"/>
      <c r="L1169" s="23"/>
    </row>
    <row r="1170" ht="14.25" customHeight="1">
      <c r="D1170" s="22"/>
      <c r="L1170" s="23"/>
    </row>
    <row r="1171" ht="14.25" customHeight="1">
      <c r="D1171" s="22"/>
      <c r="L1171" s="23"/>
    </row>
    <row r="1172" ht="14.25" customHeight="1">
      <c r="D1172" s="22"/>
      <c r="L1172" s="23"/>
    </row>
    <row r="1173" ht="14.25" customHeight="1">
      <c r="D1173" s="22"/>
      <c r="L1173" s="23"/>
    </row>
    <row r="1174" ht="14.25" customHeight="1">
      <c r="D1174" s="22"/>
      <c r="L1174" s="23"/>
    </row>
    <row r="1175" ht="14.25" customHeight="1">
      <c r="D1175" s="22"/>
      <c r="L1175" s="23"/>
    </row>
    <row r="1176" ht="14.25" customHeight="1">
      <c r="D1176" s="22"/>
      <c r="L1176" s="23"/>
    </row>
    <row r="1177" ht="14.25" customHeight="1">
      <c r="D1177" s="22"/>
      <c r="L1177" s="23"/>
    </row>
    <row r="1178" ht="14.25" customHeight="1">
      <c r="D1178" s="22"/>
      <c r="L1178" s="23"/>
    </row>
    <row r="1179" ht="14.25" customHeight="1">
      <c r="D1179" s="22"/>
      <c r="L1179" s="23"/>
    </row>
    <row r="1180" ht="14.25" customHeight="1">
      <c r="D1180" s="22"/>
      <c r="L1180" s="23"/>
    </row>
    <row r="1181" ht="14.25" customHeight="1">
      <c r="D1181" s="22"/>
      <c r="L1181" s="23"/>
    </row>
    <row r="1182" ht="14.25" customHeight="1">
      <c r="D1182" s="22"/>
      <c r="L1182" s="23"/>
    </row>
    <row r="1183" ht="14.25" customHeight="1">
      <c r="D1183" s="22"/>
      <c r="L1183" s="23"/>
    </row>
    <row r="1184" ht="14.25" customHeight="1">
      <c r="D1184" s="22"/>
      <c r="L1184" s="23"/>
    </row>
    <row r="1185" ht="14.25" customHeight="1">
      <c r="D1185" s="22"/>
      <c r="L1185" s="23"/>
    </row>
    <row r="1186" ht="14.25" customHeight="1">
      <c r="D1186" s="22"/>
      <c r="L1186" s="23"/>
    </row>
    <row r="1187" ht="14.25" customHeight="1">
      <c r="D1187" s="22"/>
      <c r="L1187" s="23"/>
    </row>
    <row r="1188" ht="14.25" customHeight="1">
      <c r="D1188" s="22"/>
      <c r="L1188" s="23"/>
    </row>
    <row r="1189" ht="14.25" customHeight="1">
      <c r="D1189" s="22"/>
      <c r="L1189" s="23"/>
    </row>
    <row r="1190" ht="14.25" customHeight="1">
      <c r="D1190" s="22"/>
      <c r="L1190" s="23"/>
    </row>
    <row r="1191" ht="14.25" customHeight="1">
      <c r="D1191" s="22"/>
      <c r="L1191" s="23"/>
    </row>
    <row r="1192" ht="14.25" customHeight="1">
      <c r="D1192" s="22"/>
      <c r="L1192" s="23"/>
    </row>
    <row r="1193" ht="14.25" customHeight="1">
      <c r="D1193" s="22"/>
      <c r="L1193" s="23"/>
    </row>
    <row r="1194" ht="14.25" customHeight="1">
      <c r="D1194" s="22"/>
      <c r="L1194" s="23"/>
    </row>
    <row r="1195" ht="14.25" customHeight="1">
      <c r="D1195" s="22"/>
      <c r="L1195" s="23"/>
    </row>
    <row r="1196" ht="14.25" customHeight="1">
      <c r="D1196" s="22"/>
      <c r="L1196" s="23"/>
    </row>
    <row r="1197" ht="14.25" customHeight="1">
      <c r="D1197" s="22"/>
      <c r="L1197" s="23"/>
    </row>
    <row r="1198" ht="14.25" customHeight="1">
      <c r="D1198" s="22"/>
      <c r="L1198" s="23"/>
    </row>
    <row r="1199" ht="14.25" customHeight="1">
      <c r="D1199" s="22"/>
      <c r="L1199" s="23"/>
    </row>
    <row r="1200" ht="14.25" customHeight="1">
      <c r="D1200" s="22"/>
      <c r="L1200" s="23"/>
    </row>
    <row r="1201" ht="14.25" customHeight="1">
      <c r="D1201" s="22"/>
      <c r="L1201" s="23"/>
    </row>
    <row r="1202" ht="14.25" customHeight="1">
      <c r="D1202" s="22"/>
      <c r="L1202" s="23"/>
    </row>
    <row r="1203" ht="14.25" customHeight="1">
      <c r="D1203" s="22"/>
      <c r="L1203" s="23"/>
    </row>
    <row r="1204" ht="14.25" customHeight="1">
      <c r="D1204" s="22"/>
      <c r="L1204" s="23"/>
    </row>
    <row r="1205" ht="14.25" customHeight="1">
      <c r="D1205" s="22"/>
      <c r="L1205" s="23"/>
    </row>
    <row r="1206" ht="14.25" customHeight="1">
      <c r="D1206" s="22"/>
      <c r="L1206" s="23"/>
    </row>
    <row r="1207" ht="14.25" customHeight="1">
      <c r="D1207" s="22"/>
      <c r="L1207" s="23"/>
    </row>
    <row r="1208" ht="14.25" customHeight="1">
      <c r="D1208" s="22"/>
      <c r="L1208" s="23"/>
    </row>
    <row r="1209" ht="14.25" customHeight="1">
      <c r="D1209" s="22"/>
      <c r="L1209" s="23"/>
    </row>
    <row r="1210" ht="14.25" customHeight="1">
      <c r="D1210" s="22"/>
      <c r="L1210" s="23"/>
    </row>
    <row r="1211" ht="14.25" customHeight="1">
      <c r="D1211" s="22"/>
      <c r="L1211" s="23"/>
    </row>
    <row r="1212" ht="14.25" customHeight="1">
      <c r="D1212" s="22"/>
      <c r="L1212" s="23"/>
    </row>
    <row r="1213" ht="14.25" customHeight="1">
      <c r="D1213" s="22"/>
      <c r="L1213" s="23"/>
    </row>
    <row r="1214" ht="14.25" customHeight="1">
      <c r="D1214" s="22"/>
      <c r="L1214" s="23"/>
    </row>
    <row r="1215" ht="14.25" customHeight="1">
      <c r="D1215" s="22"/>
      <c r="L1215" s="23"/>
    </row>
    <row r="1216" ht="14.25" customHeight="1">
      <c r="D1216" s="22"/>
      <c r="L1216" s="23"/>
    </row>
    <row r="1217" ht="14.25" customHeight="1">
      <c r="D1217" s="22"/>
      <c r="L1217" s="23"/>
    </row>
    <row r="1218" ht="14.25" customHeight="1">
      <c r="D1218" s="22"/>
      <c r="L1218" s="23"/>
    </row>
    <row r="1219" ht="14.25" customHeight="1">
      <c r="D1219" s="22"/>
      <c r="L1219" s="23"/>
    </row>
    <row r="1220" ht="14.25" customHeight="1">
      <c r="D1220" s="22"/>
      <c r="L1220" s="23"/>
    </row>
    <row r="1221" ht="14.25" customHeight="1">
      <c r="D1221" s="22"/>
      <c r="L1221" s="23"/>
    </row>
    <row r="1222" ht="14.25" customHeight="1">
      <c r="D1222" s="22"/>
      <c r="L1222" s="23"/>
    </row>
    <row r="1223" ht="14.25" customHeight="1">
      <c r="D1223" s="22"/>
      <c r="L1223" s="23"/>
    </row>
    <row r="1224" ht="14.25" customHeight="1">
      <c r="D1224" s="22"/>
      <c r="L1224" s="23"/>
    </row>
    <row r="1225" ht="14.25" customHeight="1">
      <c r="D1225" s="22"/>
      <c r="L1225" s="23"/>
    </row>
    <row r="1226" ht="14.25" customHeight="1">
      <c r="D1226" s="22"/>
      <c r="L1226" s="23"/>
    </row>
    <row r="1227" ht="14.25" customHeight="1">
      <c r="D1227" s="22"/>
      <c r="L1227" s="23"/>
    </row>
    <row r="1228" ht="14.25" customHeight="1">
      <c r="D1228" s="22"/>
      <c r="L1228" s="23"/>
    </row>
    <row r="1229" ht="14.25" customHeight="1">
      <c r="D1229" s="22"/>
      <c r="L1229" s="23"/>
    </row>
    <row r="1230" ht="14.25" customHeight="1">
      <c r="D1230" s="22"/>
      <c r="L1230" s="23"/>
    </row>
    <row r="1231" ht="14.25" customHeight="1">
      <c r="D1231" s="22"/>
      <c r="L1231" s="23"/>
    </row>
    <row r="1232" ht="14.25" customHeight="1">
      <c r="D1232" s="22"/>
      <c r="L1232" s="23"/>
    </row>
    <row r="1233" ht="14.25" customHeight="1">
      <c r="D1233" s="22"/>
      <c r="L1233" s="23"/>
    </row>
    <row r="1234" ht="14.25" customHeight="1">
      <c r="D1234" s="22"/>
      <c r="L1234" s="23"/>
    </row>
    <row r="1235" ht="14.25" customHeight="1">
      <c r="D1235" s="22"/>
      <c r="L1235" s="23"/>
    </row>
    <row r="1236" ht="14.25" customHeight="1">
      <c r="D1236" s="22"/>
      <c r="L1236" s="23"/>
    </row>
    <row r="1237" ht="14.25" customHeight="1">
      <c r="D1237" s="22"/>
      <c r="L1237" s="23"/>
    </row>
    <row r="1238" ht="14.25" customHeight="1">
      <c r="D1238" s="22"/>
      <c r="L1238" s="23"/>
    </row>
    <row r="1239" ht="14.25" customHeight="1">
      <c r="D1239" s="22"/>
      <c r="L1239" s="23"/>
    </row>
    <row r="1240" ht="14.25" customHeight="1">
      <c r="D1240" s="22"/>
      <c r="L1240" s="23"/>
    </row>
    <row r="1241" ht="14.25" customHeight="1">
      <c r="D1241" s="22"/>
      <c r="L1241" s="23"/>
    </row>
    <row r="1242" ht="14.25" customHeight="1">
      <c r="D1242" s="22"/>
      <c r="L1242" s="23"/>
    </row>
    <row r="1243" ht="14.25" customHeight="1">
      <c r="D1243" s="22"/>
      <c r="L1243" s="23"/>
    </row>
    <row r="1244" ht="14.25" customHeight="1">
      <c r="D1244" s="22"/>
      <c r="L1244" s="23"/>
    </row>
    <row r="1245" ht="14.25" customHeight="1">
      <c r="D1245" s="22"/>
      <c r="L1245" s="23"/>
    </row>
    <row r="1246" ht="14.25" customHeight="1">
      <c r="D1246" s="22"/>
      <c r="L1246" s="23"/>
    </row>
    <row r="1247" ht="14.25" customHeight="1">
      <c r="D1247" s="22"/>
      <c r="L1247" s="23"/>
    </row>
    <row r="1248" ht="14.25" customHeight="1">
      <c r="D1248" s="22"/>
      <c r="L1248" s="23"/>
    </row>
    <row r="1249" ht="14.25" customHeight="1">
      <c r="D1249" s="22"/>
      <c r="L1249" s="23"/>
    </row>
    <row r="1250" ht="14.25" customHeight="1">
      <c r="D1250" s="22"/>
      <c r="L1250" s="23"/>
    </row>
    <row r="1251" ht="14.25" customHeight="1">
      <c r="D1251" s="22"/>
      <c r="L1251" s="23"/>
    </row>
    <row r="1252" ht="14.25" customHeight="1">
      <c r="D1252" s="22"/>
      <c r="L1252" s="23"/>
    </row>
    <row r="1253" ht="14.25" customHeight="1">
      <c r="D1253" s="22"/>
      <c r="L1253" s="23"/>
    </row>
    <row r="1254" ht="14.25" customHeight="1">
      <c r="D1254" s="22"/>
      <c r="L1254" s="23"/>
    </row>
    <row r="1255" ht="14.25" customHeight="1">
      <c r="D1255" s="22"/>
      <c r="L1255" s="23"/>
    </row>
    <row r="1256" ht="14.25" customHeight="1">
      <c r="D1256" s="22"/>
      <c r="L1256" s="23"/>
    </row>
    <row r="1257" ht="14.25" customHeight="1">
      <c r="D1257" s="22"/>
      <c r="L1257" s="23"/>
    </row>
    <row r="1258" ht="14.25" customHeight="1">
      <c r="D1258" s="22"/>
      <c r="L1258" s="23"/>
    </row>
    <row r="1259" ht="14.25" customHeight="1">
      <c r="D1259" s="22"/>
      <c r="L1259" s="23"/>
    </row>
    <row r="1260" ht="14.25" customHeight="1">
      <c r="D1260" s="22"/>
      <c r="L1260" s="23"/>
    </row>
    <row r="1261" ht="14.25" customHeight="1">
      <c r="D1261" s="22"/>
      <c r="L1261" s="23"/>
    </row>
    <row r="1262" ht="14.25" customHeight="1">
      <c r="D1262" s="22"/>
      <c r="L1262" s="23"/>
    </row>
    <row r="1263" ht="14.25" customHeight="1">
      <c r="D1263" s="22"/>
      <c r="L1263" s="23"/>
    </row>
    <row r="1264" ht="14.25" customHeight="1">
      <c r="D1264" s="22"/>
      <c r="L1264" s="23"/>
    </row>
    <row r="1265" ht="14.25" customHeight="1">
      <c r="D1265" s="22"/>
      <c r="L1265" s="23"/>
    </row>
    <row r="1266" ht="14.25" customHeight="1">
      <c r="D1266" s="22"/>
      <c r="L1266" s="23"/>
    </row>
    <row r="1267" ht="14.25" customHeight="1">
      <c r="D1267" s="22"/>
      <c r="L1267" s="23"/>
    </row>
    <row r="1268" ht="14.25" customHeight="1">
      <c r="D1268" s="22"/>
      <c r="L1268" s="23"/>
    </row>
    <row r="1269" ht="14.25" customHeight="1">
      <c r="D1269" s="22"/>
      <c r="L1269" s="23"/>
    </row>
    <row r="1270" ht="14.25" customHeight="1">
      <c r="D1270" s="22"/>
      <c r="L1270" s="23"/>
    </row>
    <row r="1271" ht="14.25" customHeight="1">
      <c r="D1271" s="22"/>
      <c r="L1271" s="23"/>
    </row>
    <row r="1272" ht="14.25" customHeight="1">
      <c r="D1272" s="22"/>
      <c r="L1272" s="23"/>
    </row>
    <row r="1273" ht="14.25" customHeight="1">
      <c r="D1273" s="22"/>
      <c r="L1273" s="23"/>
    </row>
    <row r="1274" ht="14.25" customHeight="1">
      <c r="D1274" s="22"/>
      <c r="L1274" s="23"/>
    </row>
    <row r="1275" ht="14.25" customHeight="1">
      <c r="D1275" s="22"/>
      <c r="L1275" s="23"/>
    </row>
    <row r="1276" ht="14.25" customHeight="1">
      <c r="D1276" s="22"/>
      <c r="L1276" s="23"/>
    </row>
    <row r="1277" ht="14.25" customHeight="1">
      <c r="D1277" s="22"/>
      <c r="L1277" s="23"/>
    </row>
    <row r="1278" ht="14.25" customHeight="1">
      <c r="D1278" s="22"/>
      <c r="L1278" s="23"/>
    </row>
    <row r="1279" ht="14.25" customHeight="1">
      <c r="D1279" s="22"/>
      <c r="L1279" s="23"/>
    </row>
    <row r="1280" ht="14.25" customHeight="1">
      <c r="D1280" s="22"/>
      <c r="L1280" s="23"/>
    </row>
    <row r="1281" ht="14.25" customHeight="1">
      <c r="D1281" s="22"/>
      <c r="L1281" s="23"/>
    </row>
    <row r="1282" ht="14.25" customHeight="1">
      <c r="D1282" s="22"/>
      <c r="L1282" s="23"/>
    </row>
    <row r="1283" ht="14.25" customHeight="1">
      <c r="D1283" s="22"/>
      <c r="L1283" s="23"/>
    </row>
    <row r="1284" ht="14.25" customHeight="1">
      <c r="D1284" s="22"/>
      <c r="L1284" s="23"/>
    </row>
    <row r="1285" ht="14.25" customHeight="1">
      <c r="D1285" s="22"/>
      <c r="L1285" s="23"/>
    </row>
    <row r="1286" ht="14.25" customHeight="1">
      <c r="D1286" s="22"/>
      <c r="L1286" s="23"/>
    </row>
    <row r="1287" ht="14.25" customHeight="1">
      <c r="D1287" s="22"/>
      <c r="L1287" s="23"/>
    </row>
    <row r="1288" ht="14.25" customHeight="1">
      <c r="D1288" s="22"/>
      <c r="L1288" s="23"/>
    </row>
    <row r="1289" ht="14.25" customHeight="1">
      <c r="D1289" s="22"/>
      <c r="L1289" s="23"/>
    </row>
    <row r="1290" ht="14.25" customHeight="1">
      <c r="D1290" s="22"/>
      <c r="L1290" s="23"/>
    </row>
    <row r="1291" ht="14.25" customHeight="1">
      <c r="D1291" s="22"/>
      <c r="L1291" s="23"/>
    </row>
    <row r="1292" ht="14.25" customHeight="1">
      <c r="D1292" s="22"/>
      <c r="L1292" s="23"/>
    </row>
    <row r="1293" ht="14.25" customHeight="1">
      <c r="D1293" s="22"/>
      <c r="L1293" s="23"/>
    </row>
    <row r="1294" ht="14.25" customHeight="1">
      <c r="D1294" s="22"/>
      <c r="L1294" s="23"/>
    </row>
    <row r="1295" ht="14.25" customHeight="1">
      <c r="D1295" s="22"/>
      <c r="L1295" s="23"/>
    </row>
    <row r="1296" ht="14.25" customHeight="1">
      <c r="D1296" s="22"/>
      <c r="L1296" s="23"/>
    </row>
    <row r="1297" ht="14.25" customHeight="1">
      <c r="D1297" s="22"/>
      <c r="L1297" s="23"/>
    </row>
    <row r="1298" ht="14.25" customHeight="1">
      <c r="D1298" s="22"/>
      <c r="L1298" s="23"/>
    </row>
    <row r="1299" ht="14.25" customHeight="1">
      <c r="D1299" s="22"/>
      <c r="L1299" s="23"/>
    </row>
    <row r="1300" ht="14.25" customHeight="1">
      <c r="D1300" s="22"/>
      <c r="L1300" s="23"/>
    </row>
    <row r="1301" ht="14.25" customHeight="1">
      <c r="D1301" s="22"/>
      <c r="L1301" s="23"/>
    </row>
    <row r="1302" ht="14.25" customHeight="1">
      <c r="D1302" s="22"/>
      <c r="L1302" s="23"/>
    </row>
    <row r="1303" ht="14.25" customHeight="1">
      <c r="D1303" s="22"/>
      <c r="L1303" s="23"/>
    </row>
    <row r="1304" ht="14.25" customHeight="1">
      <c r="D1304" s="22"/>
      <c r="L1304" s="23"/>
    </row>
    <row r="1305" ht="14.25" customHeight="1">
      <c r="D1305" s="22"/>
      <c r="L1305" s="23"/>
    </row>
    <row r="1306" ht="14.25" customHeight="1">
      <c r="D1306" s="22"/>
      <c r="L1306" s="23"/>
    </row>
    <row r="1307" ht="14.25" customHeight="1">
      <c r="D1307" s="22"/>
      <c r="L1307" s="23"/>
    </row>
    <row r="1308" ht="14.25" customHeight="1">
      <c r="D1308" s="22"/>
      <c r="L1308" s="23"/>
    </row>
    <row r="1309" ht="14.25" customHeight="1">
      <c r="D1309" s="22"/>
      <c r="L1309" s="23"/>
    </row>
    <row r="1310" ht="14.25" customHeight="1">
      <c r="D1310" s="22"/>
      <c r="L1310" s="23"/>
    </row>
    <row r="1311" ht="14.25" customHeight="1">
      <c r="D1311" s="22"/>
      <c r="L1311" s="23"/>
    </row>
    <row r="1312" ht="14.25" customHeight="1">
      <c r="D1312" s="22"/>
      <c r="L1312" s="23"/>
    </row>
    <row r="1313" ht="14.25" customHeight="1">
      <c r="D1313" s="22"/>
      <c r="L1313" s="23"/>
    </row>
    <row r="1314" ht="14.25" customHeight="1">
      <c r="D1314" s="22"/>
      <c r="L1314" s="23"/>
    </row>
    <row r="1315" ht="14.25" customHeight="1">
      <c r="D1315" s="22"/>
      <c r="L1315" s="23"/>
    </row>
    <row r="1316" ht="14.25" customHeight="1">
      <c r="D1316" s="22"/>
      <c r="L1316" s="23"/>
    </row>
    <row r="1317" ht="14.25" customHeight="1">
      <c r="D1317" s="22"/>
      <c r="L1317" s="23"/>
    </row>
    <row r="1318" ht="14.25" customHeight="1">
      <c r="D1318" s="22"/>
      <c r="L1318" s="23"/>
    </row>
    <row r="1319" ht="14.25" customHeight="1">
      <c r="D1319" s="22"/>
      <c r="L1319" s="23"/>
    </row>
    <row r="1320" ht="14.25" customHeight="1">
      <c r="D1320" s="22"/>
      <c r="L1320" s="23"/>
    </row>
    <row r="1321" ht="14.25" customHeight="1">
      <c r="D1321" s="22"/>
      <c r="L1321" s="23"/>
    </row>
    <row r="1322" ht="14.25" customHeight="1">
      <c r="D1322" s="22"/>
      <c r="L1322" s="23"/>
    </row>
    <row r="1323" ht="14.25" customHeight="1">
      <c r="D1323" s="22"/>
      <c r="L1323" s="23"/>
    </row>
    <row r="1324" ht="14.25" customHeight="1">
      <c r="D1324" s="22"/>
      <c r="L1324" s="23"/>
    </row>
    <row r="1325" ht="14.25" customHeight="1">
      <c r="D1325" s="22"/>
      <c r="L1325" s="23"/>
    </row>
    <row r="1326" ht="14.25" customHeight="1">
      <c r="D1326" s="22"/>
      <c r="L1326" s="23"/>
    </row>
    <row r="1327" ht="14.25" customHeight="1">
      <c r="D1327" s="22"/>
      <c r="L1327" s="23"/>
    </row>
    <row r="1328" ht="14.25" customHeight="1">
      <c r="D1328" s="22"/>
      <c r="L1328" s="23"/>
    </row>
    <row r="1329" ht="14.25" customHeight="1">
      <c r="D1329" s="22"/>
      <c r="L1329" s="23"/>
    </row>
    <row r="1330" ht="14.25" customHeight="1">
      <c r="D1330" s="22"/>
      <c r="L1330" s="23"/>
    </row>
    <row r="1331" ht="14.25" customHeight="1">
      <c r="D1331" s="22"/>
      <c r="L1331" s="23"/>
    </row>
    <row r="1332" ht="14.25" customHeight="1">
      <c r="D1332" s="22"/>
      <c r="L1332" s="23"/>
    </row>
    <row r="1333" ht="14.25" customHeight="1">
      <c r="D1333" s="22"/>
      <c r="L1333" s="23"/>
    </row>
    <row r="1334" ht="14.25" customHeight="1">
      <c r="D1334" s="22"/>
      <c r="L1334" s="23"/>
    </row>
    <row r="1335" ht="14.25" customHeight="1">
      <c r="D1335" s="22"/>
      <c r="L1335" s="23"/>
    </row>
    <row r="1336" ht="14.25" customHeight="1">
      <c r="D1336" s="22"/>
      <c r="L1336" s="23"/>
    </row>
    <row r="1337" ht="14.25" customHeight="1">
      <c r="D1337" s="22"/>
      <c r="L1337" s="23"/>
    </row>
    <row r="1338" ht="14.25" customHeight="1">
      <c r="D1338" s="22"/>
      <c r="L1338" s="23"/>
    </row>
    <row r="1339" ht="14.25" customHeight="1">
      <c r="D1339" s="22"/>
      <c r="L1339" s="23"/>
    </row>
    <row r="1340" ht="14.25" customHeight="1">
      <c r="D1340" s="22"/>
      <c r="L1340" s="23"/>
    </row>
    <row r="1341" ht="14.25" customHeight="1">
      <c r="D1341" s="22"/>
      <c r="L1341" s="23"/>
    </row>
    <row r="1342" ht="14.25" customHeight="1">
      <c r="D1342" s="22"/>
      <c r="L1342" s="23"/>
    </row>
    <row r="1343" ht="14.25" customHeight="1">
      <c r="D1343" s="22"/>
      <c r="L1343" s="23"/>
    </row>
    <row r="1344" ht="14.25" customHeight="1">
      <c r="D1344" s="22"/>
      <c r="L1344" s="23"/>
    </row>
    <row r="1345" ht="14.25" customHeight="1">
      <c r="D1345" s="22"/>
      <c r="L1345" s="23"/>
    </row>
    <row r="1346" ht="14.25" customHeight="1">
      <c r="D1346" s="22"/>
      <c r="L1346" s="23"/>
    </row>
    <row r="1347" ht="14.25" customHeight="1">
      <c r="D1347" s="22"/>
      <c r="L1347" s="23"/>
    </row>
    <row r="1348" ht="14.25" customHeight="1">
      <c r="D1348" s="22"/>
      <c r="L1348" s="23"/>
    </row>
    <row r="1349" ht="14.25" customHeight="1">
      <c r="D1349" s="22"/>
      <c r="L1349" s="23"/>
    </row>
    <row r="1350" ht="14.25" customHeight="1">
      <c r="D1350" s="22"/>
      <c r="L1350" s="23"/>
    </row>
    <row r="1351" ht="14.25" customHeight="1">
      <c r="D1351" s="22"/>
      <c r="L1351" s="23"/>
    </row>
    <row r="1352" ht="14.25" customHeight="1">
      <c r="D1352" s="22"/>
      <c r="L1352" s="23"/>
    </row>
    <row r="1353" ht="14.25" customHeight="1">
      <c r="D1353" s="22"/>
      <c r="L1353" s="23"/>
    </row>
    <row r="1354" ht="14.25" customHeight="1">
      <c r="D1354" s="22"/>
      <c r="L1354" s="23"/>
    </row>
    <row r="1355" ht="14.25" customHeight="1">
      <c r="D1355" s="22"/>
      <c r="L1355" s="23"/>
    </row>
    <row r="1356" ht="14.25" customHeight="1">
      <c r="D1356" s="22"/>
      <c r="L1356" s="23"/>
    </row>
    <row r="1357" ht="14.25" customHeight="1">
      <c r="D1357" s="22"/>
      <c r="L1357" s="23"/>
    </row>
    <row r="1358" ht="14.25" customHeight="1">
      <c r="D1358" s="22"/>
      <c r="L1358" s="23"/>
    </row>
    <row r="1359" ht="14.25" customHeight="1">
      <c r="D1359" s="22"/>
      <c r="L1359" s="23"/>
    </row>
    <row r="1360" ht="14.25" customHeight="1">
      <c r="D1360" s="22"/>
      <c r="L1360" s="23"/>
    </row>
    <row r="1361" ht="14.25" customHeight="1">
      <c r="D1361" s="22"/>
      <c r="L1361" s="23"/>
    </row>
    <row r="1362" ht="14.25" customHeight="1">
      <c r="D1362" s="22"/>
      <c r="L1362" s="23"/>
    </row>
    <row r="1363" ht="14.25" customHeight="1">
      <c r="D1363" s="22"/>
      <c r="L1363" s="23"/>
    </row>
    <row r="1364" ht="14.25" customHeight="1">
      <c r="D1364" s="22"/>
      <c r="L1364" s="23"/>
    </row>
    <row r="1365" ht="14.25" customHeight="1">
      <c r="D1365" s="22"/>
      <c r="L1365" s="23"/>
    </row>
    <row r="1366" ht="14.25" customHeight="1">
      <c r="D1366" s="22"/>
      <c r="L1366" s="23"/>
    </row>
    <row r="1367" ht="14.25" customHeight="1">
      <c r="D1367" s="22"/>
      <c r="L1367" s="23"/>
    </row>
    <row r="1368" ht="14.25" customHeight="1">
      <c r="D1368" s="22"/>
      <c r="L1368" s="23"/>
    </row>
    <row r="1369" ht="14.25" customHeight="1">
      <c r="D1369" s="22"/>
      <c r="L1369" s="23"/>
    </row>
    <row r="1370" ht="14.25" customHeight="1">
      <c r="D1370" s="22"/>
      <c r="L1370" s="23"/>
    </row>
    <row r="1371" ht="14.25" customHeight="1">
      <c r="D1371" s="22"/>
      <c r="L1371" s="23"/>
    </row>
    <row r="1372" ht="14.25" customHeight="1">
      <c r="D1372" s="22"/>
      <c r="L1372" s="23"/>
    </row>
    <row r="1373" ht="14.25" customHeight="1">
      <c r="D1373" s="22"/>
      <c r="L1373" s="23"/>
    </row>
    <row r="1374" ht="14.25" customHeight="1">
      <c r="D1374" s="22"/>
      <c r="L1374" s="23"/>
    </row>
    <row r="1375" ht="14.25" customHeight="1">
      <c r="D1375" s="22"/>
      <c r="L1375" s="23"/>
    </row>
    <row r="1376" ht="14.25" customHeight="1">
      <c r="D1376" s="22"/>
      <c r="L1376" s="23"/>
    </row>
    <row r="1377" ht="14.25" customHeight="1">
      <c r="D1377" s="22"/>
      <c r="L1377" s="23"/>
    </row>
    <row r="1378" ht="14.25" customHeight="1">
      <c r="D1378" s="22"/>
      <c r="L1378" s="23"/>
    </row>
    <row r="1379" ht="14.25" customHeight="1">
      <c r="D1379" s="22"/>
      <c r="L1379" s="23"/>
    </row>
    <row r="1380" ht="14.25" customHeight="1">
      <c r="D1380" s="22"/>
      <c r="L1380" s="23"/>
    </row>
    <row r="1381" ht="14.25" customHeight="1">
      <c r="D1381" s="22"/>
      <c r="L1381" s="23"/>
    </row>
    <row r="1382" ht="14.25" customHeight="1">
      <c r="D1382" s="22"/>
      <c r="L1382" s="23"/>
    </row>
    <row r="1383" ht="14.25" customHeight="1">
      <c r="D1383" s="22"/>
      <c r="L1383" s="23"/>
    </row>
    <row r="1384" ht="14.25" customHeight="1">
      <c r="D1384" s="22"/>
      <c r="L1384" s="23"/>
    </row>
    <row r="1385" ht="14.25" customHeight="1">
      <c r="D1385" s="22"/>
      <c r="L1385" s="23"/>
    </row>
    <row r="1386" ht="14.25" customHeight="1">
      <c r="D1386" s="22"/>
      <c r="L1386" s="23"/>
    </row>
    <row r="1387" ht="14.25" customHeight="1">
      <c r="D1387" s="22"/>
      <c r="L1387" s="23"/>
    </row>
    <row r="1388" ht="14.25" customHeight="1">
      <c r="D1388" s="22"/>
      <c r="L1388" s="23"/>
    </row>
    <row r="1389" ht="14.25" customHeight="1">
      <c r="D1389" s="22"/>
      <c r="L1389" s="23"/>
    </row>
    <row r="1390" ht="14.25" customHeight="1">
      <c r="D1390" s="22"/>
      <c r="L1390" s="23"/>
    </row>
    <row r="1391" ht="14.25" customHeight="1">
      <c r="D1391" s="22"/>
      <c r="L1391" s="23"/>
    </row>
    <row r="1392" ht="14.25" customHeight="1">
      <c r="D1392" s="22"/>
      <c r="L1392" s="23"/>
    </row>
    <row r="1393" ht="14.25" customHeight="1">
      <c r="D1393" s="22"/>
      <c r="L1393" s="23"/>
    </row>
    <row r="1394" ht="14.25" customHeight="1">
      <c r="D1394" s="22"/>
      <c r="L1394" s="23"/>
    </row>
    <row r="1395" ht="14.25" customHeight="1">
      <c r="D1395" s="22"/>
      <c r="L1395" s="23"/>
    </row>
    <row r="1396" ht="14.25" customHeight="1">
      <c r="D1396" s="22"/>
      <c r="L1396" s="23"/>
    </row>
    <row r="1397" ht="14.25" customHeight="1">
      <c r="D1397" s="22"/>
      <c r="L1397" s="23"/>
    </row>
    <row r="1398" ht="14.25" customHeight="1">
      <c r="D1398" s="22"/>
      <c r="L1398" s="23"/>
    </row>
    <row r="1399" ht="14.25" customHeight="1">
      <c r="D1399" s="22"/>
      <c r="L1399" s="23"/>
    </row>
    <row r="1400" ht="14.25" customHeight="1">
      <c r="D1400" s="22"/>
      <c r="L1400" s="23"/>
    </row>
    <row r="1401" ht="14.25" customHeight="1">
      <c r="D1401" s="22"/>
      <c r="L1401" s="23"/>
    </row>
    <row r="1402" ht="14.25" customHeight="1">
      <c r="D1402" s="22"/>
      <c r="L1402" s="23"/>
    </row>
    <row r="1403" ht="14.25" customHeight="1">
      <c r="D1403" s="22"/>
      <c r="L1403" s="23"/>
    </row>
    <row r="1404" ht="14.25" customHeight="1">
      <c r="D1404" s="22"/>
      <c r="L1404" s="23"/>
    </row>
    <row r="1405" ht="14.25" customHeight="1">
      <c r="D1405" s="22"/>
      <c r="L1405" s="23"/>
    </row>
    <row r="1406" ht="14.25" customHeight="1">
      <c r="D1406" s="22"/>
      <c r="L1406" s="23"/>
    </row>
    <row r="1407" ht="14.25" customHeight="1">
      <c r="D1407" s="22"/>
      <c r="L1407" s="23"/>
    </row>
    <row r="1408" ht="14.25" customHeight="1">
      <c r="D1408" s="22"/>
      <c r="L1408" s="23"/>
    </row>
    <row r="1409" ht="14.25" customHeight="1">
      <c r="D1409" s="22"/>
      <c r="L1409" s="23"/>
    </row>
    <row r="1410" ht="14.25" customHeight="1">
      <c r="D1410" s="22"/>
      <c r="L1410" s="23"/>
    </row>
    <row r="1411" ht="14.25" customHeight="1">
      <c r="D1411" s="22"/>
      <c r="L1411" s="23"/>
    </row>
    <row r="1412" ht="14.25" customHeight="1">
      <c r="D1412" s="22"/>
      <c r="L1412" s="23"/>
    </row>
    <row r="1413" ht="14.25" customHeight="1">
      <c r="D1413" s="22"/>
      <c r="L1413" s="23"/>
    </row>
    <row r="1414" ht="14.25" customHeight="1">
      <c r="D1414" s="22"/>
      <c r="L1414" s="23"/>
    </row>
    <row r="1415" ht="14.25" customHeight="1">
      <c r="D1415" s="22"/>
      <c r="L1415" s="23"/>
    </row>
    <row r="1416" ht="14.25" customHeight="1">
      <c r="D1416" s="22"/>
      <c r="L1416" s="23"/>
    </row>
    <row r="1417" ht="14.25" customHeight="1">
      <c r="D1417" s="22"/>
      <c r="L1417" s="23"/>
    </row>
    <row r="1418" ht="14.25" customHeight="1">
      <c r="D1418" s="22"/>
      <c r="L1418" s="23"/>
    </row>
    <row r="1419" ht="14.25" customHeight="1">
      <c r="D1419" s="22"/>
      <c r="L1419" s="23"/>
    </row>
    <row r="1420" ht="14.25" customHeight="1">
      <c r="D1420" s="22"/>
      <c r="L1420" s="23"/>
    </row>
    <row r="1421" ht="14.25" customHeight="1">
      <c r="D1421" s="22"/>
      <c r="L1421" s="23"/>
    </row>
    <row r="1422" ht="14.25" customHeight="1">
      <c r="D1422" s="22"/>
      <c r="L1422" s="23"/>
    </row>
    <row r="1423" ht="14.25" customHeight="1">
      <c r="D1423" s="22"/>
      <c r="L1423" s="23"/>
    </row>
    <row r="1424" ht="14.25" customHeight="1">
      <c r="D1424" s="22"/>
      <c r="L1424" s="23"/>
    </row>
    <row r="1425" ht="14.25" customHeight="1">
      <c r="D1425" s="22"/>
      <c r="L1425" s="23"/>
    </row>
    <row r="1426" ht="14.25" customHeight="1">
      <c r="D1426" s="22"/>
      <c r="L1426" s="23"/>
    </row>
    <row r="1427" ht="14.25" customHeight="1">
      <c r="D1427" s="22"/>
      <c r="L1427" s="23"/>
    </row>
    <row r="1428" ht="14.25" customHeight="1">
      <c r="D1428" s="22"/>
      <c r="L1428" s="23"/>
    </row>
    <row r="1429" ht="14.25" customHeight="1">
      <c r="D1429" s="22"/>
      <c r="L1429" s="23"/>
    </row>
    <row r="1430" ht="14.25" customHeight="1">
      <c r="D1430" s="22"/>
      <c r="L1430" s="23"/>
    </row>
    <row r="1431" ht="14.25" customHeight="1">
      <c r="D1431" s="22"/>
      <c r="L1431" s="23"/>
    </row>
    <row r="1432" ht="14.25" customHeight="1">
      <c r="D1432" s="22"/>
      <c r="L1432" s="23"/>
    </row>
    <row r="1433" ht="14.25" customHeight="1">
      <c r="D1433" s="22"/>
      <c r="L1433" s="23"/>
    </row>
    <row r="1434" ht="14.25" customHeight="1">
      <c r="D1434" s="22"/>
      <c r="L1434" s="23"/>
    </row>
    <row r="1435" ht="14.25" customHeight="1">
      <c r="D1435" s="22"/>
      <c r="L1435" s="23"/>
    </row>
    <row r="1436" ht="14.25" customHeight="1">
      <c r="D1436" s="22"/>
      <c r="L1436" s="23"/>
    </row>
    <row r="1437" ht="14.25" customHeight="1">
      <c r="D1437" s="22"/>
      <c r="L1437" s="23"/>
    </row>
    <row r="1438" ht="14.25" customHeight="1">
      <c r="D1438" s="22"/>
      <c r="L1438" s="23"/>
    </row>
    <row r="1439" ht="14.25" customHeight="1">
      <c r="D1439" s="22"/>
      <c r="L1439" s="23"/>
    </row>
    <row r="1440" ht="14.25" customHeight="1">
      <c r="D1440" s="22"/>
      <c r="L1440" s="23"/>
    </row>
    <row r="1441" ht="14.25" customHeight="1">
      <c r="D1441" s="22"/>
      <c r="L1441" s="23"/>
    </row>
    <row r="1442" ht="14.25" customHeight="1">
      <c r="D1442" s="22"/>
      <c r="L1442" s="23"/>
    </row>
    <row r="1443" ht="14.25" customHeight="1">
      <c r="D1443" s="22"/>
      <c r="L1443" s="23"/>
    </row>
    <row r="1444" ht="14.25" customHeight="1">
      <c r="D1444" s="22"/>
      <c r="L1444" s="23"/>
    </row>
    <row r="1445" ht="14.25" customHeight="1">
      <c r="D1445" s="22"/>
      <c r="L1445" s="23"/>
    </row>
    <row r="1446" ht="14.25" customHeight="1">
      <c r="D1446" s="22"/>
      <c r="L1446" s="23"/>
    </row>
    <row r="1447" ht="14.25" customHeight="1">
      <c r="D1447" s="22"/>
      <c r="L1447" s="23"/>
    </row>
    <row r="1448" ht="14.25" customHeight="1">
      <c r="D1448" s="22"/>
      <c r="L1448" s="23"/>
    </row>
    <row r="1449" ht="14.25" customHeight="1">
      <c r="D1449" s="22"/>
      <c r="L1449" s="23"/>
    </row>
    <row r="1450" ht="14.25" customHeight="1">
      <c r="D1450" s="22"/>
      <c r="L1450" s="23"/>
    </row>
    <row r="1451" ht="14.25" customHeight="1">
      <c r="D1451" s="22"/>
      <c r="L1451" s="23"/>
    </row>
    <row r="1452" ht="14.25" customHeight="1">
      <c r="D1452" s="22"/>
      <c r="L1452" s="23"/>
    </row>
    <row r="1453" ht="14.25" customHeight="1">
      <c r="D1453" s="22"/>
      <c r="L1453" s="23"/>
    </row>
    <row r="1454" ht="14.25" customHeight="1">
      <c r="D1454" s="22"/>
      <c r="L1454" s="23"/>
    </row>
    <row r="1455" ht="14.25" customHeight="1">
      <c r="D1455" s="22"/>
      <c r="L1455" s="23"/>
    </row>
    <row r="1456" ht="14.25" customHeight="1">
      <c r="D1456" s="22"/>
      <c r="L1456" s="23"/>
    </row>
    <row r="1457" ht="14.25" customHeight="1">
      <c r="D1457" s="22"/>
      <c r="L1457" s="23"/>
    </row>
    <row r="1458" ht="14.25" customHeight="1">
      <c r="D1458" s="22"/>
      <c r="L1458" s="23"/>
    </row>
    <row r="1459" ht="14.25" customHeight="1">
      <c r="D1459" s="22"/>
      <c r="L1459" s="23"/>
    </row>
    <row r="1460" ht="14.25" customHeight="1">
      <c r="D1460" s="22"/>
      <c r="L1460" s="23"/>
    </row>
    <row r="1461" ht="14.25" customHeight="1">
      <c r="D1461" s="22"/>
      <c r="L1461" s="23"/>
    </row>
    <row r="1462" ht="14.25" customHeight="1">
      <c r="D1462" s="22"/>
      <c r="L1462" s="23"/>
    </row>
    <row r="1463" ht="14.25" customHeight="1">
      <c r="D1463" s="22"/>
      <c r="L1463" s="23"/>
    </row>
    <row r="1464" ht="14.25" customHeight="1">
      <c r="D1464" s="22"/>
      <c r="L1464" s="23"/>
    </row>
    <row r="1465" ht="14.25" customHeight="1">
      <c r="D1465" s="22"/>
      <c r="L1465" s="23"/>
    </row>
    <row r="1466" ht="14.25" customHeight="1">
      <c r="D1466" s="22"/>
      <c r="L1466" s="23"/>
    </row>
    <row r="1467" ht="14.25" customHeight="1">
      <c r="D1467" s="22"/>
      <c r="L1467" s="23"/>
    </row>
    <row r="1468" ht="14.25" customHeight="1">
      <c r="D1468" s="22"/>
      <c r="L1468" s="23"/>
    </row>
    <row r="1469" ht="14.25" customHeight="1">
      <c r="D1469" s="22"/>
      <c r="L1469" s="23"/>
    </row>
    <row r="1470" ht="14.25" customHeight="1">
      <c r="D1470" s="22"/>
      <c r="L1470" s="23"/>
    </row>
    <row r="1471" ht="14.25" customHeight="1">
      <c r="D1471" s="22"/>
      <c r="L1471" s="23"/>
    </row>
    <row r="1472" ht="14.25" customHeight="1">
      <c r="D1472" s="22"/>
      <c r="L1472" s="23"/>
    </row>
    <row r="1473" ht="14.25" customHeight="1">
      <c r="D1473" s="22"/>
      <c r="L1473" s="23"/>
    </row>
    <row r="1474" ht="14.25" customHeight="1">
      <c r="D1474" s="22"/>
      <c r="L1474" s="23"/>
    </row>
    <row r="1475" ht="14.25" customHeight="1">
      <c r="D1475" s="22"/>
      <c r="L1475" s="23"/>
    </row>
    <row r="1476" ht="14.25" customHeight="1">
      <c r="D1476" s="22"/>
      <c r="L1476" s="23"/>
    </row>
    <row r="1477" ht="14.25" customHeight="1">
      <c r="D1477" s="22"/>
      <c r="L1477" s="23"/>
    </row>
    <row r="1478" ht="14.25" customHeight="1">
      <c r="D1478" s="22"/>
      <c r="L1478" s="23"/>
    </row>
    <row r="1479" ht="14.25" customHeight="1">
      <c r="D1479" s="22"/>
      <c r="L1479" s="23"/>
    </row>
    <row r="1480" ht="14.25" customHeight="1">
      <c r="D1480" s="22"/>
      <c r="L1480" s="23"/>
    </row>
    <row r="1481" ht="14.25" customHeight="1">
      <c r="D1481" s="22"/>
      <c r="L1481" s="23"/>
    </row>
    <row r="1482" ht="14.25" customHeight="1">
      <c r="D1482" s="22"/>
      <c r="L1482" s="23"/>
    </row>
    <row r="1483" ht="14.25" customHeight="1">
      <c r="D1483" s="22"/>
      <c r="L1483" s="23"/>
    </row>
    <row r="1484" ht="14.25" customHeight="1">
      <c r="D1484" s="22"/>
      <c r="L1484" s="23"/>
    </row>
    <row r="1485" ht="14.25" customHeight="1">
      <c r="D1485" s="22"/>
      <c r="L1485" s="23"/>
    </row>
    <row r="1486" ht="14.25" customHeight="1">
      <c r="D1486" s="22"/>
      <c r="L1486" s="23"/>
    </row>
    <row r="1487" ht="14.25" customHeight="1">
      <c r="D1487" s="22"/>
      <c r="L1487" s="23"/>
    </row>
    <row r="1488" ht="14.25" customHeight="1">
      <c r="D1488" s="22"/>
      <c r="L1488" s="23"/>
    </row>
    <row r="1489" ht="14.25" customHeight="1">
      <c r="D1489" s="22"/>
      <c r="L1489" s="23"/>
    </row>
    <row r="1490" ht="14.25" customHeight="1">
      <c r="D1490" s="22"/>
      <c r="L1490" s="23"/>
    </row>
    <row r="1491" ht="14.25" customHeight="1">
      <c r="D1491" s="22"/>
      <c r="L1491" s="23"/>
    </row>
    <row r="1492" ht="14.25" customHeight="1">
      <c r="D1492" s="22"/>
      <c r="L1492" s="23"/>
    </row>
    <row r="1493" ht="14.25" customHeight="1">
      <c r="D1493" s="22"/>
      <c r="L1493" s="23"/>
    </row>
    <row r="1494" ht="14.25" customHeight="1">
      <c r="D1494" s="22"/>
      <c r="L1494" s="23"/>
    </row>
    <row r="1495" ht="14.25" customHeight="1">
      <c r="D1495" s="22"/>
      <c r="L1495" s="23"/>
    </row>
    <row r="1496" ht="14.25" customHeight="1">
      <c r="D1496" s="22"/>
      <c r="L1496" s="23"/>
    </row>
    <row r="1497" ht="14.25" customHeight="1">
      <c r="D1497" s="22"/>
      <c r="L1497" s="23"/>
    </row>
    <row r="1498" ht="14.25" customHeight="1">
      <c r="D1498" s="22"/>
      <c r="L1498" s="23"/>
    </row>
    <row r="1499" ht="14.25" customHeight="1">
      <c r="D1499" s="22"/>
      <c r="L1499" s="23"/>
    </row>
    <row r="1500" ht="14.25" customHeight="1">
      <c r="D1500" s="22"/>
      <c r="L1500" s="23"/>
    </row>
    <row r="1501" ht="14.25" customHeight="1">
      <c r="D1501" s="22"/>
      <c r="L1501" s="23"/>
    </row>
    <row r="1502" ht="14.25" customHeight="1">
      <c r="D1502" s="22"/>
      <c r="L1502" s="23"/>
    </row>
    <row r="1503" ht="14.25" customHeight="1">
      <c r="D1503" s="22"/>
      <c r="L1503" s="23"/>
    </row>
    <row r="1504" ht="14.25" customHeight="1">
      <c r="D1504" s="22"/>
      <c r="L1504" s="23"/>
    </row>
    <row r="1505" ht="14.25" customHeight="1">
      <c r="D1505" s="22"/>
      <c r="L1505" s="23"/>
    </row>
    <row r="1506" ht="14.25" customHeight="1">
      <c r="D1506" s="22"/>
      <c r="L1506" s="23"/>
    </row>
    <row r="1507" ht="14.25" customHeight="1">
      <c r="D1507" s="22"/>
      <c r="L1507" s="23"/>
    </row>
    <row r="1508" ht="14.25" customHeight="1">
      <c r="D1508" s="22"/>
      <c r="L1508" s="23"/>
    </row>
    <row r="1509" ht="14.25" customHeight="1">
      <c r="D1509" s="22"/>
      <c r="L1509" s="23"/>
    </row>
    <row r="1510" ht="14.25" customHeight="1">
      <c r="D1510" s="22"/>
      <c r="L1510" s="23"/>
    </row>
    <row r="1511" ht="14.25" customHeight="1">
      <c r="D1511" s="22"/>
      <c r="L1511" s="23"/>
    </row>
    <row r="1512" ht="14.25" customHeight="1">
      <c r="D1512" s="22"/>
      <c r="L1512" s="23"/>
    </row>
    <row r="1513" ht="14.25" customHeight="1">
      <c r="D1513" s="22"/>
      <c r="L1513" s="23"/>
    </row>
    <row r="1514" ht="14.25" customHeight="1">
      <c r="D1514" s="22"/>
      <c r="L1514" s="23"/>
    </row>
    <row r="1515" ht="14.25" customHeight="1">
      <c r="D1515" s="22"/>
      <c r="L1515" s="23"/>
    </row>
    <row r="1516" ht="14.25" customHeight="1">
      <c r="D1516" s="22"/>
      <c r="L1516" s="23"/>
    </row>
    <row r="1517" ht="14.25" customHeight="1">
      <c r="D1517" s="22"/>
      <c r="L1517" s="23"/>
    </row>
    <row r="1518" ht="14.25" customHeight="1">
      <c r="D1518" s="22"/>
      <c r="L1518" s="23"/>
    </row>
    <row r="1519" ht="14.25" customHeight="1">
      <c r="D1519" s="22"/>
      <c r="L1519" s="23"/>
    </row>
    <row r="1520" ht="14.25" customHeight="1">
      <c r="D1520" s="22"/>
      <c r="L1520" s="23"/>
    </row>
    <row r="1521" ht="14.25" customHeight="1">
      <c r="D1521" s="22"/>
      <c r="L1521" s="23"/>
    </row>
    <row r="1522" ht="14.25" customHeight="1">
      <c r="D1522" s="22"/>
      <c r="L1522" s="23"/>
    </row>
    <row r="1523" ht="14.25" customHeight="1">
      <c r="D1523" s="22"/>
      <c r="L1523" s="23"/>
    </row>
    <row r="1524" ht="14.25" customHeight="1">
      <c r="D1524" s="22"/>
      <c r="L1524" s="23"/>
    </row>
    <row r="1525" ht="14.25" customHeight="1">
      <c r="D1525" s="22"/>
      <c r="L1525" s="23"/>
    </row>
    <row r="1526" ht="14.25" customHeight="1">
      <c r="D1526" s="22"/>
      <c r="L1526" s="23"/>
    </row>
    <row r="1527" ht="14.25" customHeight="1">
      <c r="D1527" s="22"/>
      <c r="L1527" s="23"/>
    </row>
    <row r="1528" ht="14.25" customHeight="1">
      <c r="D1528" s="22"/>
      <c r="L1528" s="23"/>
    </row>
    <row r="1529" ht="14.25" customHeight="1">
      <c r="D1529" s="22"/>
      <c r="L1529" s="23"/>
    </row>
    <row r="1530" ht="14.25" customHeight="1">
      <c r="D1530" s="22"/>
      <c r="L1530" s="23"/>
    </row>
    <row r="1531" ht="14.25" customHeight="1">
      <c r="D1531" s="22"/>
      <c r="L1531" s="23"/>
    </row>
    <row r="1532" ht="14.25" customHeight="1">
      <c r="D1532" s="22"/>
      <c r="L1532" s="23"/>
    </row>
    <row r="1533" ht="14.25" customHeight="1">
      <c r="D1533" s="22"/>
      <c r="L1533" s="23"/>
    </row>
    <row r="1534" ht="14.25" customHeight="1">
      <c r="D1534" s="22"/>
      <c r="L1534" s="23"/>
    </row>
    <row r="1535" ht="14.25" customHeight="1">
      <c r="D1535" s="22"/>
      <c r="L1535" s="23"/>
    </row>
    <row r="1536" ht="14.25" customHeight="1">
      <c r="D1536" s="22"/>
      <c r="L1536" s="23"/>
    </row>
    <row r="1537" ht="14.25" customHeight="1">
      <c r="D1537" s="22"/>
      <c r="L1537" s="23"/>
    </row>
    <row r="1538" ht="14.25" customHeight="1">
      <c r="D1538" s="22"/>
      <c r="L1538" s="23"/>
    </row>
    <row r="1539" ht="14.25" customHeight="1">
      <c r="D1539" s="22"/>
      <c r="L1539" s="23"/>
    </row>
    <row r="1540" ht="14.25" customHeight="1">
      <c r="D1540" s="22"/>
      <c r="L1540" s="23"/>
    </row>
    <row r="1541" ht="14.25" customHeight="1">
      <c r="D1541" s="22"/>
      <c r="L1541" s="23"/>
    </row>
    <row r="1542" ht="14.25" customHeight="1">
      <c r="D1542" s="22"/>
      <c r="L1542" s="23"/>
    </row>
    <row r="1543" ht="14.25" customHeight="1">
      <c r="D1543" s="22"/>
      <c r="L1543" s="23"/>
    </row>
    <row r="1544" ht="14.25" customHeight="1">
      <c r="D1544" s="22"/>
      <c r="L1544" s="23"/>
    </row>
    <row r="1545" ht="14.25" customHeight="1">
      <c r="D1545" s="22"/>
      <c r="L1545" s="23"/>
    </row>
    <row r="1546" ht="14.25" customHeight="1">
      <c r="D1546" s="22"/>
      <c r="L1546" s="23"/>
    </row>
    <row r="1547" ht="14.25" customHeight="1">
      <c r="D1547" s="22"/>
      <c r="L1547" s="23"/>
    </row>
    <row r="1548" ht="14.25" customHeight="1">
      <c r="D1548" s="22"/>
      <c r="L1548" s="23"/>
    </row>
    <row r="1549" ht="14.25" customHeight="1">
      <c r="D1549" s="22"/>
      <c r="L1549" s="23"/>
    </row>
    <row r="1550" ht="14.25" customHeight="1">
      <c r="D1550" s="22"/>
      <c r="L1550" s="23"/>
    </row>
    <row r="1551" ht="14.25" customHeight="1">
      <c r="D1551" s="22"/>
      <c r="L1551" s="23"/>
    </row>
    <row r="1552" ht="14.25" customHeight="1">
      <c r="D1552" s="22"/>
      <c r="L1552" s="23"/>
    </row>
    <row r="1553" ht="14.25" customHeight="1">
      <c r="D1553" s="22"/>
      <c r="L1553" s="23"/>
    </row>
    <row r="1554" ht="14.25" customHeight="1">
      <c r="D1554" s="22"/>
      <c r="L1554" s="23"/>
    </row>
    <row r="1555" ht="14.25" customHeight="1">
      <c r="D1555" s="22"/>
      <c r="L1555" s="23"/>
    </row>
    <row r="1556" ht="14.25" customHeight="1">
      <c r="D1556" s="22"/>
      <c r="L1556" s="23"/>
    </row>
    <row r="1557" ht="14.25" customHeight="1">
      <c r="D1557" s="22"/>
      <c r="L1557" s="23"/>
    </row>
    <row r="1558" ht="14.25" customHeight="1">
      <c r="D1558" s="22"/>
      <c r="L1558" s="23"/>
    </row>
    <row r="1559" ht="14.25" customHeight="1">
      <c r="D1559" s="22"/>
      <c r="L1559" s="23"/>
    </row>
    <row r="1560" ht="14.25" customHeight="1">
      <c r="D1560" s="22"/>
      <c r="L1560" s="23"/>
    </row>
    <row r="1561" ht="14.25" customHeight="1">
      <c r="D1561" s="22"/>
      <c r="L1561" s="23"/>
    </row>
    <row r="1562" ht="14.25" customHeight="1">
      <c r="D1562" s="22"/>
      <c r="L1562" s="23"/>
    </row>
    <row r="1563" ht="14.25" customHeight="1">
      <c r="D1563" s="22"/>
      <c r="L1563" s="23"/>
    </row>
    <row r="1564" ht="14.25" customHeight="1">
      <c r="D1564" s="22"/>
      <c r="L1564" s="23"/>
    </row>
    <row r="1565" ht="14.25" customHeight="1">
      <c r="D1565" s="22"/>
      <c r="L1565" s="23"/>
    </row>
    <row r="1566" ht="14.25" customHeight="1">
      <c r="D1566" s="22"/>
      <c r="L1566" s="23"/>
    </row>
    <row r="1567" ht="14.25" customHeight="1">
      <c r="D1567" s="22"/>
      <c r="L1567" s="23"/>
    </row>
    <row r="1568" ht="14.25" customHeight="1">
      <c r="D1568" s="22"/>
      <c r="L1568" s="23"/>
    </row>
    <row r="1569" ht="14.25" customHeight="1">
      <c r="D1569" s="22"/>
      <c r="L1569" s="23"/>
    </row>
    <row r="1570" ht="14.25" customHeight="1">
      <c r="D1570" s="22"/>
      <c r="L1570" s="23"/>
    </row>
    <row r="1571" ht="14.25" customHeight="1">
      <c r="D1571" s="22"/>
      <c r="L1571" s="23"/>
    </row>
    <row r="1572" ht="14.25" customHeight="1">
      <c r="D1572" s="22"/>
      <c r="L1572" s="23"/>
    </row>
    <row r="1573" ht="14.25" customHeight="1">
      <c r="D1573" s="22"/>
      <c r="L1573" s="23"/>
    </row>
    <row r="1574" ht="14.25" customHeight="1">
      <c r="D1574" s="22"/>
      <c r="L1574" s="23"/>
    </row>
    <row r="1575" ht="14.25" customHeight="1">
      <c r="D1575" s="22"/>
      <c r="L1575" s="23"/>
    </row>
    <row r="1576" ht="14.25" customHeight="1">
      <c r="D1576" s="22"/>
      <c r="L1576" s="23"/>
    </row>
    <row r="1577" ht="14.25" customHeight="1">
      <c r="D1577" s="22"/>
      <c r="L1577" s="23"/>
    </row>
    <row r="1578" ht="14.25" customHeight="1">
      <c r="D1578" s="22"/>
      <c r="L1578" s="23"/>
    </row>
    <row r="1579" ht="14.25" customHeight="1">
      <c r="D1579" s="22"/>
      <c r="L1579" s="23"/>
    </row>
    <row r="1580" ht="14.25" customHeight="1">
      <c r="D1580" s="22"/>
      <c r="L1580" s="23"/>
    </row>
    <row r="1581" ht="14.25" customHeight="1">
      <c r="D1581" s="22"/>
      <c r="L1581" s="23"/>
    </row>
    <row r="1582" ht="14.25" customHeight="1">
      <c r="D1582" s="22"/>
      <c r="L1582" s="23"/>
    </row>
    <row r="1583" ht="14.25" customHeight="1">
      <c r="D1583" s="22"/>
      <c r="L1583" s="23"/>
    </row>
    <row r="1584" ht="14.25" customHeight="1">
      <c r="D1584" s="22"/>
      <c r="L1584" s="23"/>
    </row>
    <row r="1585" ht="14.25" customHeight="1">
      <c r="D1585" s="22"/>
      <c r="L1585" s="23"/>
    </row>
    <row r="1586" ht="14.25" customHeight="1">
      <c r="D1586" s="22"/>
      <c r="L1586" s="23"/>
    </row>
    <row r="1587" ht="14.25" customHeight="1">
      <c r="D1587" s="22"/>
      <c r="L1587" s="23"/>
    </row>
    <row r="1588" ht="14.25" customHeight="1">
      <c r="D1588" s="22"/>
      <c r="L1588" s="23"/>
    </row>
    <row r="1589" ht="14.25" customHeight="1">
      <c r="D1589" s="22"/>
      <c r="L1589" s="23"/>
    </row>
    <row r="1590" ht="14.25" customHeight="1">
      <c r="D1590" s="22"/>
      <c r="L1590" s="23"/>
    </row>
    <row r="1591" ht="14.25" customHeight="1">
      <c r="D1591" s="22"/>
      <c r="L1591" s="23"/>
    </row>
    <row r="1592" ht="14.25" customHeight="1">
      <c r="D1592" s="22"/>
      <c r="L1592" s="23"/>
    </row>
    <row r="1593" ht="14.25" customHeight="1">
      <c r="D1593" s="22"/>
      <c r="L1593" s="23"/>
    </row>
    <row r="1594" ht="14.25" customHeight="1">
      <c r="D1594" s="22"/>
      <c r="L1594" s="23"/>
    </row>
    <row r="1595" ht="14.25" customHeight="1">
      <c r="D1595" s="22"/>
      <c r="L1595" s="23"/>
    </row>
    <row r="1596" ht="14.25" customHeight="1">
      <c r="D1596" s="22"/>
      <c r="L1596" s="23"/>
    </row>
    <row r="1597" ht="14.25" customHeight="1">
      <c r="D1597" s="22"/>
      <c r="L1597" s="23"/>
    </row>
    <row r="1598" ht="14.25" customHeight="1">
      <c r="D1598" s="22"/>
      <c r="L1598" s="23"/>
    </row>
    <row r="1599" ht="14.25" customHeight="1">
      <c r="D1599" s="22"/>
      <c r="L1599" s="23"/>
    </row>
    <row r="1600" ht="14.25" customHeight="1">
      <c r="D1600" s="22"/>
      <c r="L1600" s="23"/>
    </row>
    <row r="1601" ht="14.25" customHeight="1">
      <c r="D1601" s="22"/>
      <c r="L1601" s="23"/>
    </row>
    <row r="1602" ht="14.25" customHeight="1">
      <c r="D1602" s="22"/>
      <c r="L1602" s="23"/>
    </row>
    <row r="1603" ht="14.25" customHeight="1">
      <c r="D1603" s="22"/>
      <c r="L1603" s="23"/>
    </row>
    <row r="1604" ht="14.25" customHeight="1">
      <c r="D1604" s="22"/>
      <c r="L1604" s="23"/>
    </row>
    <row r="1605" ht="14.25" customHeight="1">
      <c r="D1605" s="22"/>
      <c r="L1605" s="23"/>
    </row>
    <row r="1606" ht="14.25" customHeight="1">
      <c r="D1606" s="22"/>
      <c r="L1606" s="23"/>
    </row>
    <row r="1607" ht="14.25" customHeight="1">
      <c r="D1607" s="22"/>
      <c r="L1607" s="23"/>
    </row>
    <row r="1608" ht="14.25" customHeight="1">
      <c r="D1608" s="22"/>
      <c r="L1608" s="23"/>
    </row>
    <row r="1609" ht="14.25" customHeight="1">
      <c r="D1609" s="22"/>
      <c r="L1609" s="23"/>
    </row>
    <row r="1610" ht="14.25" customHeight="1">
      <c r="D1610" s="22"/>
      <c r="L1610" s="23"/>
    </row>
    <row r="1611" ht="14.25" customHeight="1">
      <c r="D1611" s="22"/>
      <c r="L1611" s="23"/>
    </row>
    <row r="1612" ht="14.25" customHeight="1">
      <c r="D1612" s="22"/>
      <c r="L1612" s="23"/>
    </row>
    <row r="1613" ht="14.25" customHeight="1">
      <c r="D1613" s="22"/>
      <c r="L1613" s="23"/>
    </row>
    <row r="1614" ht="14.25" customHeight="1">
      <c r="D1614" s="22"/>
      <c r="L1614" s="23"/>
    </row>
    <row r="1615" ht="14.25" customHeight="1">
      <c r="D1615" s="22"/>
      <c r="L1615" s="23"/>
    </row>
    <row r="1616" ht="14.25" customHeight="1">
      <c r="D1616" s="22"/>
      <c r="L1616" s="23"/>
    </row>
    <row r="1617" ht="14.25" customHeight="1">
      <c r="D1617" s="22"/>
      <c r="L1617" s="23"/>
    </row>
    <row r="1618" ht="14.25" customHeight="1">
      <c r="D1618" s="22"/>
      <c r="L1618" s="23"/>
    </row>
    <row r="1619" ht="14.25" customHeight="1">
      <c r="D1619" s="22"/>
      <c r="L1619" s="23"/>
    </row>
    <row r="1620" ht="14.25" customHeight="1">
      <c r="D1620" s="22"/>
      <c r="L1620" s="23"/>
    </row>
    <row r="1621" ht="14.25" customHeight="1">
      <c r="D1621" s="22"/>
      <c r="L1621" s="23"/>
    </row>
    <row r="1622" ht="14.25" customHeight="1">
      <c r="D1622" s="22"/>
      <c r="L1622" s="23"/>
    </row>
    <row r="1623" ht="14.25" customHeight="1">
      <c r="D1623" s="22"/>
      <c r="L1623" s="23"/>
    </row>
    <row r="1624" ht="14.25" customHeight="1">
      <c r="D1624" s="22"/>
      <c r="L1624" s="23"/>
    </row>
    <row r="1625" ht="14.25" customHeight="1">
      <c r="D1625" s="22"/>
      <c r="L1625" s="23"/>
    </row>
    <row r="1626" ht="14.25" customHeight="1">
      <c r="D1626" s="22"/>
      <c r="L1626" s="23"/>
    </row>
    <row r="1627" ht="14.25" customHeight="1">
      <c r="D1627" s="22"/>
      <c r="L1627" s="23"/>
    </row>
    <row r="1628" ht="14.25" customHeight="1">
      <c r="D1628" s="22"/>
      <c r="L1628" s="23"/>
    </row>
    <row r="1629" ht="14.25" customHeight="1">
      <c r="D1629" s="22"/>
      <c r="L1629" s="23"/>
    </row>
    <row r="1630" ht="14.25" customHeight="1">
      <c r="D1630" s="22"/>
      <c r="L1630" s="23"/>
    </row>
    <row r="1631" ht="14.25" customHeight="1">
      <c r="D1631" s="22"/>
      <c r="L1631" s="23"/>
    </row>
    <row r="1632" ht="14.25" customHeight="1">
      <c r="D1632" s="22"/>
      <c r="L1632" s="23"/>
    </row>
    <row r="1633" ht="14.25" customHeight="1">
      <c r="D1633" s="22"/>
      <c r="L1633" s="23"/>
    </row>
    <row r="1634" ht="14.25" customHeight="1">
      <c r="D1634" s="22"/>
      <c r="L1634" s="23"/>
    </row>
    <row r="1635" ht="14.25" customHeight="1">
      <c r="D1635" s="22"/>
      <c r="L1635" s="23"/>
    </row>
    <row r="1636" ht="14.25" customHeight="1">
      <c r="D1636" s="22"/>
      <c r="L1636" s="23"/>
    </row>
    <row r="1637" ht="14.25" customHeight="1">
      <c r="D1637" s="22"/>
      <c r="L1637" s="23"/>
    </row>
    <row r="1638" ht="14.25" customHeight="1">
      <c r="D1638" s="22"/>
      <c r="L1638" s="23"/>
    </row>
    <row r="1639" ht="14.25" customHeight="1">
      <c r="D1639" s="22"/>
      <c r="L1639" s="23"/>
    </row>
    <row r="1640" ht="14.25" customHeight="1">
      <c r="D1640" s="22"/>
      <c r="L1640" s="23"/>
    </row>
    <row r="1641" ht="14.25" customHeight="1">
      <c r="D1641" s="22"/>
      <c r="L1641" s="23"/>
    </row>
    <row r="1642" ht="14.25" customHeight="1">
      <c r="D1642" s="22"/>
      <c r="L1642" s="23"/>
    </row>
    <row r="1643" ht="14.25" customHeight="1">
      <c r="D1643" s="22"/>
      <c r="L1643" s="23"/>
    </row>
    <row r="1644" ht="14.25" customHeight="1">
      <c r="D1644" s="22"/>
      <c r="L1644" s="23"/>
    </row>
    <row r="1645" ht="14.25" customHeight="1">
      <c r="D1645" s="22"/>
      <c r="L1645" s="23"/>
    </row>
    <row r="1646" ht="14.25" customHeight="1">
      <c r="D1646" s="22"/>
      <c r="L1646" s="23"/>
    </row>
    <row r="1647" ht="14.25" customHeight="1">
      <c r="D1647" s="22"/>
      <c r="L1647" s="23"/>
    </row>
    <row r="1648" ht="14.25" customHeight="1">
      <c r="D1648" s="22"/>
      <c r="L1648" s="23"/>
    </row>
    <row r="1649" ht="14.25" customHeight="1">
      <c r="D1649" s="22"/>
      <c r="L1649" s="23"/>
    </row>
    <row r="1650" ht="14.25" customHeight="1">
      <c r="D1650" s="22"/>
      <c r="L1650" s="23"/>
    </row>
    <row r="1651" ht="14.25" customHeight="1">
      <c r="D1651" s="22"/>
      <c r="L1651" s="23"/>
    </row>
    <row r="1652" ht="14.25" customHeight="1">
      <c r="D1652" s="22"/>
      <c r="L1652" s="23"/>
    </row>
    <row r="1653" ht="14.25" customHeight="1">
      <c r="D1653" s="22"/>
      <c r="L1653" s="23"/>
    </row>
    <row r="1654" ht="14.25" customHeight="1">
      <c r="D1654" s="22"/>
      <c r="L1654" s="23"/>
    </row>
    <row r="1655" ht="14.25" customHeight="1">
      <c r="D1655" s="22"/>
      <c r="L1655" s="23"/>
    </row>
    <row r="1656" ht="14.25" customHeight="1">
      <c r="D1656" s="22"/>
      <c r="L1656" s="23"/>
    </row>
    <row r="1657" ht="14.25" customHeight="1">
      <c r="D1657" s="22"/>
      <c r="L1657" s="23"/>
    </row>
    <row r="1658" ht="14.25" customHeight="1">
      <c r="D1658" s="22"/>
      <c r="L1658" s="23"/>
    </row>
    <row r="1659" ht="14.25" customHeight="1">
      <c r="D1659" s="22"/>
      <c r="L1659" s="23"/>
    </row>
    <row r="1660" ht="14.25" customHeight="1">
      <c r="D1660" s="22"/>
      <c r="L1660" s="23"/>
    </row>
    <row r="1661" ht="14.25" customHeight="1">
      <c r="D1661" s="22"/>
      <c r="L1661" s="23"/>
    </row>
    <row r="1662" ht="14.25" customHeight="1">
      <c r="D1662" s="22"/>
      <c r="L1662" s="23"/>
    </row>
    <row r="1663" ht="14.25" customHeight="1">
      <c r="D1663" s="22"/>
      <c r="L1663" s="23"/>
    </row>
    <row r="1664" ht="14.25" customHeight="1">
      <c r="D1664" s="22"/>
      <c r="L1664" s="23"/>
    </row>
    <row r="1665" ht="14.25" customHeight="1">
      <c r="D1665" s="22"/>
      <c r="L1665" s="23"/>
    </row>
    <row r="1666" ht="14.25" customHeight="1">
      <c r="D1666" s="22"/>
      <c r="L1666" s="23"/>
    </row>
    <row r="1667" ht="14.25" customHeight="1">
      <c r="D1667" s="22"/>
      <c r="L1667" s="23"/>
    </row>
    <row r="1668" ht="14.25" customHeight="1">
      <c r="D1668" s="22"/>
      <c r="L1668" s="23"/>
    </row>
    <row r="1669" ht="14.25" customHeight="1">
      <c r="D1669" s="22"/>
      <c r="L1669" s="23"/>
    </row>
    <row r="1670" ht="14.25" customHeight="1">
      <c r="D1670" s="22"/>
      <c r="L1670" s="23"/>
    </row>
    <row r="1671" ht="14.25" customHeight="1">
      <c r="D1671" s="22"/>
      <c r="L1671" s="23"/>
    </row>
    <row r="1672" ht="14.25" customHeight="1">
      <c r="D1672" s="22"/>
      <c r="L1672" s="23"/>
    </row>
    <row r="1673" ht="14.25" customHeight="1">
      <c r="D1673" s="22"/>
      <c r="L1673" s="23"/>
    </row>
    <row r="1674" ht="14.25" customHeight="1">
      <c r="D1674" s="22"/>
      <c r="L1674" s="23"/>
    </row>
    <row r="1675" ht="14.25" customHeight="1">
      <c r="D1675" s="22"/>
      <c r="L1675" s="23"/>
    </row>
    <row r="1676" ht="14.25" customHeight="1">
      <c r="D1676" s="22"/>
      <c r="L1676" s="23"/>
    </row>
    <row r="1677" ht="14.25" customHeight="1">
      <c r="D1677" s="22"/>
      <c r="L1677" s="23"/>
    </row>
    <row r="1678" ht="14.25" customHeight="1">
      <c r="D1678" s="22"/>
      <c r="L1678" s="23"/>
    </row>
    <row r="1679" ht="14.25" customHeight="1">
      <c r="D1679" s="22"/>
      <c r="L1679" s="23"/>
    </row>
    <row r="1680" ht="14.25" customHeight="1">
      <c r="D1680" s="22"/>
      <c r="L1680" s="23"/>
    </row>
    <row r="1681" ht="14.25" customHeight="1">
      <c r="D1681" s="22"/>
      <c r="L1681" s="23"/>
    </row>
    <row r="1682" ht="14.25" customHeight="1">
      <c r="D1682" s="22"/>
      <c r="L1682" s="23"/>
    </row>
    <row r="1683" ht="14.25" customHeight="1">
      <c r="D1683" s="22"/>
      <c r="L1683" s="23"/>
    </row>
    <row r="1684" ht="14.25" customHeight="1">
      <c r="D1684" s="22"/>
      <c r="L1684" s="23"/>
    </row>
    <row r="1685" ht="14.25" customHeight="1">
      <c r="D1685" s="22"/>
      <c r="L1685" s="23"/>
    </row>
    <row r="1686" ht="14.25" customHeight="1">
      <c r="D1686" s="22"/>
      <c r="L1686" s="23"/>
    </row>
    <row r="1687" ht="14.25" customHeight="1">
      <c r="D1687" s="22"/>
      <c r="L1687" s="23"/>
    </row>
    <row r="1688" ht="14.25" customHeight="1">
      <c r="D1688" s="22"/>
      <c r="L1688" s="23"/>
    </row>
    <row r="1689" ht="14.25" customHeight="1">
      <c r="D1689" s="22"/>
      <c r="L1689" s="23"/>
    </row>
    <row r="1690" ht="14.25" customHeight="1">
      <c r="D1690" s="22"/>
      <c r="L1690" s="23"/>
    </row>
    <row r="1691" ht="14.25" customHeight="1">
      <c r="D1691" s="22"/>
      <c r="L1691" s="23"/>
    </row>
    <row r="1692" ht="14.25" customHeight="1">
      <c r="D1692" s="22"/>
      <c r="L1692" s="23"/>
    </row>
    <row r="1693" ht="14.25" customHeight="1">
      <c r="D1693" s="22"/>
      <c r="L1693" s="23"/>
    </row>
    <row r="1694" ht="14.25" customHeight="1">
      <c r="D1694" s="22"/>
      <c r="L1694" s="23"/>
    </row>
    <row r="1695" ht="14.25" customHeight="1">
      <c r="D1695" s="22"/>
      <c r="L1695" s="23"/>
    </row>
    <row r="1696" ht="14.25" customHeight="1">
      <c r="D1696" s="22"/>
      <c r="L1696" s="23"/>
    </row>
    <row r="1697" ht="14.25" customHeight="1">
      <c r="D1697" s="22"/>
      <c r="L1697" s="23"/>
    </row>
    <row r="1698" ht="14.25" customHeight="1">
      <c r="D1698" s="22"/>
      <c r="L1698" s="23"/>
    </row>
    <row r="1699" ht="14.25" customHeight="1">
      <c r="D1699" s="22"/>
      <c r="L1699" s="23"/>
    </row>
    <row r="1700" ht="14.25" customHeight="1">
      <c r="D1700" s="22"/>
      <c r="L1700" s="23"/>
    </row>
    <row r="1701" ht="14.25" customHeight="1">
      <c r="D1701" s="22"/>
      <c r="L1701" s="23"/>
    </row>
    <row r="1702" ht="14.25" customHeight="1">
      <c r="D1702" s="22"/>
      <c r="L1702" s="23"/>
    </row>
    <row r="1703" ht="14.25" customHeight="1">
      <c r="D1703" s="22"/>
      <c r="L1703" s="23"/>
    </row>
    <row r="1704" ht="14.25" customHeight="1">
      <c r="D1704" s="22"/>
      <c r="L1704" s="23"/>
    </row>
    <row r="1705" ht="14.25" customHeight="1">
      <c r="D1705" s="22"/>
      <c r="L1705" s="23"/>
    </row>
    <row r="1706" ht="14.25" customHeight="1">
      <c r="D1706" s="22"/>
      <c r="L1706" s="23"/>
    </row>
    <row r="1707" ht="14.25" customHeight="1">
      <c r="D1707" s="22"/>
      <c r="L1707" s="23"/>
    </row>
    <row r="1708" ht="14.25" customHeight="1">
      <c r="D1708" s="22"/>
      <c r="L1708" s="23"/>
    </row>
    <row r="1709" ht="14.25" customHeight="1">
      <c r="D1709" s="22"/>
      <c r="L1709" s="23"/>
    </row>
    <row r="1710" ht="14.25" customHeight="1">
      <c r="D1710" s="22"/>
      <c r="L1710" s="23"/>
    </row>
    <row r="1711" ht="14.25" customHeight="1">
      <c r="D1711" s="22"/>
      <c r="L1711" s="23"/>
    </row>
    <row r="1712" ht="14.25" customHeight="1">
      <c r="D1712" s="22"/>
      <c r="L1712" s="23"/>
    </row>
    <row r="1713" ht="14.25" customHeight="1">
      <c r="D1713" s="22"/>
      <c r="L1713" s="23"/>
    </row>
    <row r="1714" ht="14.25" customHeight="1">
      <c r="D1714" s="22"/>
      <c r="L1714" s="23"/>
    </row>
    <row r="1715" ht="14.25" customHeight="1">
      <c r="D1715" s="22"/>
      <c r="L1715" s="23"/>
    </row>
    <row r="1716" ht="14.25" customHeight="1">
      <c r="D1716" s="22"/>
      <c r="L1716" s="23"/>
    </row>
    <row r="1717" ht="14.25" customHeight="1">
      <c r="D1717" s="22"/>
      <c r="L1717" s="23"/>
    </row>
    <row r="1718" ht="14.25" customHeight="1">
      <c r="D1718" s="22"/>
      <c r="L1718" s="23"/>
    </row>
    <row r="1719" ht="14.25" customHeight="1">
      <c r="D1719" s="22"/>
      <c r="L1719" s="23"/>
    </row>
    <row r="1720" ht="14.25" customHeight="1">
      <c r="D1720" s="22"/>
      <c r="L1720" s="23"/>
    </row>
    <row r="1721" ht="14.25" customHeight="1">
      <c r="D1721" s="22"/>
      <c r="L1721" s="23"/>
    </row>
    <row r="1722" ht="14.25" customHeight="1">
      <c r="D1722" s="22"/>
      <c r="L1722" s="23"/>
    </row>
    <row r="1723" ht="14.25" customHeight="1">
      <c r="D1723" s="22"/>
      <c r="L1723" s="23"/>
    </row>
    <row r="1724" ht="14.25" customHeight="1">
      <c r="D1724" s="22"/>
      <c r="L1724" s="23"/>
    </row>
    <row r="1725" ht="14.25" customHeight="1">
      <c r="D1725" s="22"/>
      <c r="L1725" s="23"/>
    </row>
    <row r="1726" ht="14.25" customHeight="1">
      <c r="D1726" s="22"/>
      <c r="L1726" s="23"/>
    </row>
    <row r="1727" ht="14.25" customHeight="1">
      <c r="D1727" s="22"/>
      <c r="L1727" s="23"/>
    </row>
    <row r="1728" ht="14.25" customHeight="1">
      <c r="D1728" s="22"/>
      <c r="L1728" s="23"/>
    </row>
    <row r="1729" ht="14.25" customHeight="1">
      <c r="D1729" s="22"/>
      <c r="L1729" s="23"/>
    </row>
    <row r="1730" ht="14.25" customHeight="1">
      <c r="D1730" s="22"/>
      <c r="L1730" s="23"/>
    </row>
    <row r="1731" ht="14.25" customHeight="1">
      <c r="D1731" s="22"/>
      <c r="L1731" s="23"/>
    </row>
    <row r="1732" ht="14.25" customHeight="1">
      <c r="D1732" s="22"/>
      <c r="L1732" s="23"/>
    </row>
    <row r="1733" ht="14.25" customHeight="1">
      <c r="D1733" s="22"/>
      <c r="L1733" s="23"/>
    </row>
    <row r="1734" ht="14.25" customHeight="1">
      <c r="D1734" s="22"/>
      <c r="L1734" s="23"/>
    </row>
    <row r="1735" ht="14.25" customHeight="1">
      <c r="D1735" s="22"/>
      <c r="L1735" s="23"/>
    </row>
    <row r="1736" ht="14.25" customHeight="1">
      <c r="D1736" s="22"/>
      <c r="L1736" s="23"/>
    </row>
    <row r="1737" ht="14.25" customHeight="1">
      <c r="D1737" s="22"/>
      <c r="L1737" s="23"/>
    </row>
    <row r="1738" ht="14.25" customHeight="1">
      <c r="D1738" s="22"/>
      <c r="L1738" s="23"/>
    </row>
    <row r="1739" ht="14.25" customHeight="1">
      <c r="D1739" s="22"/>
      <c r="L1739" s="23"/>
    </row>
    <row r="1740" ht="14.25" customHeight="1">
      <c r="D1740" s="22"/>
      <c r="L1740" s="23"/>
    </row>
    <row r="1741" ht="14.25" customHeight="1">
      <c r="D1741" s="22"/>
      <c r="L1741" s="23"/>
    </row>
    <row r="1742" ht="14.25" customHeight="1">
      <c r="D1742" s="22"/>
      <c r="L1742" s="23"/>
    </row>
    <row r="1743" ht="14.25" customHeight="1">
      <c r="D1743" s="22"/>
      <c r="L1743" s="23"/>
    </row>
    <row r="1744" ht="14.25" customHeight="1">
      <c r="D1744" s="22"/>
      <c r="L1744" s="23"/>
    </row>
    <row r="1745" ht="14.25" customHeight="1">
      <c r="D1745" s="22"/>
      <c r="L1745" s="23"/>
    </row>
    <row r="1746" ht="14.25" customHeight="1">
      <c r="D1746" s="22"/>
      <c r="L1746" s="23"/>
    </row>
    <row r="1747" ht="14.25" customHeight="1">
      <c r="D1747" s="22"/>
      <c r="L1747" s="23"/>
    </row>
    <row r="1748" ht="14.25" customHeight="1">
      <c r="D1748" s="22"/>
      <c r="L1748" s="23"/>
    </row>
    <row r="1749" ht="14.25" customHeight="1">
      <c r="D1749" s="22"/>
      <c r="L1749" s="23"/>
    </row>
    <row r="1750" ht="14.25" customHeight="1">
      <c r="D1750" s="22"/>
      <c r="L1750" s="23"/>
    </row>
    <row r="1751" ht="14.25" customHeight="1">
      <c r="D1751" s="22"/>
      <c r="L1751" s="23"/>
    </row>
    <row r="1752" ht="14.25" customHeight="1">
      <c r="D1752" s="22"/>
      <c r="L1752" s="23"/>
    </row>
    <row r="1753" ht="14.25" customHeight="1">
      <c r="D1753" s="22"/>
      <c r="L1753" s="23"/>
    </row>
    <row r="1754" ht="14.25" customHeight="1">
      <c r="D1754" s="22"/>
      <c r="L1754" s="23"/>
    </row>
    <row r="1755" ht="14.25" customHeight="1">
      <c r="D1755" s="22"/>
      <c r="L1755" s="23"/>
    </row>
    <row r="1756" ht="14.25" customHeight="1">
      <c r="D1756" s="22"/>
      <c r="L1756" s="23"/>
    </row>
    <row r="1757" ht="14.25" customHeight="1">
      <c r="D1757" s="22"/>
      <c r="L1757" s="23"/>
    </row>
    <row r="1758" ht="14.25" customHeight="1">
      <c r="D1758" s="22"/>
      <c r="L1758" s="23"/>
    </row>
    <row r="1759" ht="14.25" customHeight="1">
      <c r="D1759" s="22"/>
      <c r="L1759" s="23"/>
    </row>
    <row r="1760" ht="14.25" customHeight="1">
      <c r="D1760" s="22"/>
      <c r="L1760" s="23"/>
    </row>
    <row r="1761" ht="14.25" customHeight="1">
      <c r="D1761" s="22"/>
      <c r="L1761" s="23"/>
    </row>
    <row r="1762" ht="14.25" customHeight="1">
      <c r="D1762" s="22"/>
      <c r="L1762" s="23"/>
    </row>
    <row r="1763" ht="14.25" customHeight="1">
      <c r="D1763" s="22"/>
      <c r="L1763" s="23"/>
    </row>
    <row r="1764" ht="14.25" customHeight="1">
      <c r="D1764" s="22"/>
      <c r="L1764" s="23"/>
    </row>
    <row r="1765" ht="14.25" customHeight="1">
      <c r="D1765" s="22"/>
      <c r="L1765" s="23"/>
    </row>
    <row r="1766" ht="14.25" customHeight="1">
      <c r="D1766" s="22"/>
      <c r="L1766" s="23"/>
    </row>
    <row r="1767" ht="14.25" customHeight="1">
      <c r="D1767" s="22"/>
      <c r="L1767" s="23"/>
    </row>
    <row r="1768" ht="14.25" customHeight="1">
      <c r="D1768" s="22"/>
      <c r="L1768" s="23"/>
    </row>
    <row r="1769" ht="14.25" customHeight="1">
      <c r="D1769" s="22"/>
      <c r="L1769" s="23"/>
    </row>
    <row r="1770" ht="14.25" customHeight="1">
      <c r="D1770" s="22"/>
      <c r="L1770" s="23"/>
    </row>
    <row r="1771" ht="14.25" customHeight="1">
      <c r="D1771" s="22"/>
      <c r="L1771" s="23"/>
    </row>
    <row r="1772" ht="14.25" customHeight="1">
      <c r="D1772" s="22"/>
      <c r="L1772" s="23"/>
    </row>
    <row r="1773" ht="14.25" customHeight="1">
      <c r="D1773" s="22"/>
      <c r="L1773" s="23"/>
    </row>
    <row r="1774" ht="14.25" customHeight="1">
      <c r="D1774" s="22"/>
      <c r="L1774" s="23"/>
    </row>
    <row r="1775" ht="14.25" customHeight="1">
      <c r="D1775" s="22"/>
      <c r="L1775" s="23"/>
    </row>
    <row r="1776" ht="14.25" customHeight="1">
      <c r="D1776" s="22"/>
      <c r="L1776" s="23"/>
    </row>
    <row r="1777" ht="14.25" customHeight="1">
      <c r="D1777" s="22"/>
      <c r="L1777" s="23"/>
    </row>
    <row r="1778" ht="14.25" customHeight="1">
      <c r="D1778" s="22"/>
      <c r="L1778" s="23"/>
    </row>
    <row r="1779" ht="14.25" customHeight="1">
      <c r="D1779" s="22"/>
      <c r="L1779" s="23"/>
    </row>
    <row r="1780" ht="14.25" customHeight="1">
      <c r="D1780" s="22"/>
      <c r="L1780" s="23"/>
    </row>
    <row r="1781" ht="14.25" customHeight="1">
      <c r="D1781" s="22"/>
      <c r="L1781" s="23"/>
    </row>
    <row r="1782" ht="14.25" customHeight="1">
      <c r="D1782" s="22"/>
      <c r="L1782" s="23"/>
    </row>
    <row r="1783" ht="14.25" customHeight="1">
      <c r="D1783" s="22"/>
      <c r="L1783" s="23"/>
    </row>
    <row r="1784" ht="14.25" customHeight="1">
      <c r="D1784" s="22"/>
      <c r="L1784" s="23"/>
    </row>
    <row r="1785" ht="14.25" customHeight="1">
      <c r="D1785" s="22"/>
      <c r="L1785" s="23"/>
    </row>
    <row r="1786" ht="14.25" customHeight="1">
      <c r="D1786" s="22"/>
      <c r="L1786" s="23"/>
    </row>
    <row r="1787" ht="14.25" customHeight="1">
      <c r="D1787" s="22"/>
      <c r="L1787" s="23"/>
    </row>
    <row r="1788" ht="14.25" customHeight="1">
      <c r="D1788" s="22"/>
      <c r="L1788" s="23"/>
    </row>
    <row r="1789" ht="14.25" customHeight="1">
      <c r="D1789" s="22"/>
      <c r="L1789" s="23"/>
    </row>
    <row r="1790" ht="14.25" customHeight="1">
      <c r="D1790" s="22"/>
      <c r="L1790" s="23"/>
    </row>
    <row r="1791" ht="14.25" customHeight="1">
      <c r="D1791" s="22"/>
      <c r="L1791" s="23"/>
    </row>
    <row r="1792" ht="14.25" customHeight="1">
      <c r="D1792" s="22"/>
      <c r="L1792" s="23"/>
    </row>
    <row r="1793" ht="14.25" customHeight="1">
      <c r="D1793" s="22"/>
      <c r="L1793" s="23"/>
    </row>
    <row r="1794" ht="14.25" customHeight="1">
      <c r="D1794" s="22"/>
      <c r="L1794" s="23"/>
    </row>
    <row r="1795" ht="14.25" customHeight="1">
      <c r="D1795" s="22"/>
      <c r="L1795" s="23"/>
    </row>
    <row r="1796" ht="14.25" customHeight="1">
      <c r="D1796" s="22"/>
      <c r="L1796" s="23"/>
    </row>
    <row r="1797" ht="14.25" customHeight="1">
      <c r="D1797" s="22"/>
      <c r="L1797" s="23"/>
    </row>
    <row r="1798" ht="14.25" customHeight="1">
      <c r="D1798" s="22"/>
      <c r="L1798" s="23"/>
    </row>
    <row r="1799" ht="14.25" customHeight="1">
      <c r="D1799" s="22"/>
      <c r="L1799" s="23"/>
    </row>
    <row r="1800" ht="14.25" customHeight="1">
      <c r="D1800" s="22"/>
      <c r="L1800" s="23"/>
    </row>
    <row r="1801" ht="14.25" customHeight="1">
      <c r="D1801" s="22"/>
      <c r="L1801" s="23"/>
    </row>
    <row r="1802" ht="14.25" customHeight="1">
      <c r="D1802" s="22"/>
      <c r="L1802" s="23"/>
    </row>
    <row r="1803" ht="14.25" customHeight="1">
      <c r="D1803" s="22"/>
      <c r="L1803" s="23"/>
    </row>
    <row r="1804" ht="14.25" customHeight="1">
      <c r="D1804" s="22"/>
      <c r="L1804" s="23"/>
    </row>
    <row r="1805" ht="14.25" customHeight="1">
      <c r="D1805" s="22"/>
      <c r="L1805" s="23"/>
    </row>
    <row r="1806" ht="14.25" customHeight="1">
      <c r="D1806" s="22"/>
      <c r="L1806" s="23"/>
    </row>
    <row r="1807" ht="14.25" customHeight="1">
      <c r="D1807" s="22"/>
      <c r="L1807" s="23"/>
    </row>
    <row r="1808" ht="14.25" customHeight="1">
      <c r="D1808" s="22"/>
      <c r="L1808" s="23"/>
    </row>
    <row r="1809" ht="14.25" customHeight="1">
      <c r="D1809" s="22"/>
      <c r="L1809" s="23"/>
    </row>
    <row r="1810" ht="14.25" customHeight="1">
      <c r="D1810" s="22"/>
      <c r="L1810" s="23"/>
    </row>
    <row r="1811" ht="14.25" customHeight="1">
      <c r="D1811" s="22"/>
      <c r="L1811" s="23"/>
    </row>
    <row r="1812" ht="14.25" customHeight="1">
      <c r="D1812" s="22"/>
      <c r="L1812" s="23"/>
    </row>
    <row r="1813" ht="14.25" customHeight="1">
      <c r="D1813" s="22"/>
      <c r="L1813" s="23"/>
    </row>
    <row r="1814" ht="14.25" customHeight="1">
      <c r="D1814" s="22"/>
      <c r="L1814" s="23"/>
    </row>
    <row r="1815" ht="14.25" customHeight="1">
      <c r="D1815" s="22"/>
      <c r="L1815" s="23"/>
    </row>
    <row r="1816" ht="14.25" customHeight="1">
      <c r="D1816" s="22"/>
      <c r="L1816" s="23"/>
    </row>
    <row r="1817" ht="14.25" customHeight="1">
      <c r="D1817" s="22"/>
      <c r="L1817" s="23"/>
    </row>
    <row r="1818" ht="14.25" customHeight="1">
      <c r="D1818" s="22"/>
      <c r="L1818" s="23"/>
    </row>
    <row r="1819" ht="14.25" customHeight="1">
      <c r="D1819" s="22"/>
      <c r="L1819" s="23"/>
    </row>
    <row r="1820" ht="14.25" customHeight="1">
      <c r="D1820" s="22"/>
      <c r="L1820" s="23"/>
    </row>
    <row r="1821" ht="14.25" customHeight="1">
      <c r="D1821" s="22"/>
      <c r="L1821" s="23"/>
    </row>
    <row r="1822" ht="14.25" customHeight="1">
      <c r="D1822" s="22"/>
      <c r="L1822" s="23"/>
    </row>
    <row r="1823" ht="14.25" customHeight="1">
      <c r="D1823" s="22"/>
      <c r="L1823" s="23"/>
    </row>
    <row r="1824" ht="14.25" customHeight="1">
      <c r="D1824" s="22"/>
      <c r="L1824" s="23"/>
    </row>
    <row r="1825" ht="14.25" customHeight="1">
      <c r="D1825" s="22"/>
      <c r="L1825" s="23"/>
    </row>
    <row r="1826" ht="14.25" customHeight="1">
      <c r="D1826" s="22"/>
      <c r="L1826" s="23"/>
    </row>
    <row r="1827" ht="14.25" customHeight="1">
      <c r="D1827" s="22"/>
      <c r="L1827" s="23"/>
    </row>
    <row r="1828" ht="14.25" customHeight="1">
      <c r="D1828" s="22"/>
      <c r="L1828" s="23"/>
    </row>
    <row r="1829" ht="14.25" customHeight="1">
      <c r="D1829" s="22"/>
      <c r="L1829" s="23"/>
    </row>
    <row r="1830" ht="14.25" customHeight="1">
      <c r="D1830" s="22"/>
      <c r="L1830" s="23"/>
    </row>
    <row r="1831" ht="14.25" customHeight="1">
      <c r="D1831" s="22"/>
      <c r="L1831" s="23"/>
    </row>
    <row r="1832" ht="14.25" customHeight="1">
      <c r="D1832" s="22"/>
      <c r="L1832" s="23"/>
    </row>
    <row r="1833" ht="14.25" customHeight="1">
      <c r="D1833" s="22"/>
      <c r="L1833" s="23"/>
    </row>
    <row r="1834" ht="14.25" customHeight="1">
      <c r="D1834" s="22"/>
      <c r="L1834" s="23"/>
    </row>
    <row r="1835" ht="14.25" customHeight="1">
      <c r="D1835" s="22"/>
      <c r="L1835" s="23"/>
    </row>
    <row r="1836" ht="14.25" customHeight="1">
      <c r="D1836" s="22"/>
      <c r="L1836" s="23"/>
    </row>
    <row r="1837" ht="14.25" customHeight="1">
      <c r="D1837" s="22"/>
      <c r="L1837" s="23"/>
    </row>
    <row r="1838" ht="14.25" customHeight="1">
      <c r="D1838" s="22"/>
      <c r="L1838" s="23"/>
    </row>
    <row r="1839" ht="14.25" customHeight="1">
      <c r="D1839" s="22"/>
      <c r="L1839" s="23"/>
    </row>
    <row r="1840" ht="14.25" customHeight="1">
      <c r="D1840" s="22"/>
      <c r="L1840" s="23"/>
    </row>
    <row r="1841" ht="14.25" customHeight="1">
      <c r="D1841" s="22"/>
      <c r="L1841" s="23"/>
    </row>
    <row r="1842" ht="14.25" customHeight="1">
      <c r="D1842" s="22"/>
      <c r="L1842" s="23"/>
    </row>
    <row r="1843" ht="14.25" customHeight="1">
      <c r="D1843" s="22"/>
      <c r="L1843" s="23"/>
    </row>
    <row r="1844" ht="14.25" customHeight="1">
      <c r="D1844" s="22"/>
      <c r="L1844" s="23"/>
    </row>
    <row r="1845" ht="14.25" customHeight="1">
      <c r="D1845" s="22"/>
      <c r="L1845" s="23"/>
    </row>
    <row r="1846" ht="14.25" customHeight="1">
      <c r="D1846" s="22"/>
      <c r="L1846" s="23"/>
    </row>
    <row r="1847" ht="14.25" customHeight="1">
      <c r="D1847" s="22"/>
      <c r="L1847" s="23"/>
    </row>
    <row r="1848" ht="14.25" customHeight="1">
      <c r="D1848" s="22"/>
      <c r="L1848" s="23"/>
    </row>
    <row r="1849" ht="14.25" customHeight="1">
      <c r="D1849" s="22"/>
      <c r="L1849" s="23"/>
    </row>
    <row r="1850" ht="14.25" customHeight="1">
      <c r="D1850" s="22"/>
      <c r="L1850" s="23"/>
    </row>
    <row r="1851" ht="14.25" customHeight="1">
      <c r="D1851" s="22"/>
      <c r="L1851" s="23"/>
    </row>
    <row r="1852" ht="14.25" customHeight="1">
      <c r="D1852" s="22"/>
      <c r="L1852" s="23"/>
    </row>
    <row r="1853" ht="14.25" customHeight="1">
      <c r="D1853" s="22"/>
      <c r="L1853" s="23"/>
    </row>
    <row r="1854" ht="14.25" customHeight="1">
      <c r="D1854" s="22"/>
      <c r="L1854" s="23"/>
    </row>
    <row r="1855" ht="14.25" customHeight="1">
      <c r="D1855" s="22"/>
      <c r="L1855" s="23"/>
    </row>
    <row r="1856" ht="14.25" customHeight="1">
      <c r="D1856" s="22"/>
      <c r="L1856" s="23"/>
    </row>
    <row r="1857" ht="14.25" customHeight="1">
      <c r="D1857" s="22"/>
      <c r="L1857" s="23"/>
    </row>
    <row r="1858" ht="14.25" customHeight="1">
      <c r="D1858" s="22"/>
      <c r="L1858" s="23"/>
    </row>
    <row r="1859" ht="14.25" customHeight="1">
      <c r="D1859" s="22"/>
      <c r="L1859" s="23"/>
    </row>
    <row r="1860" ht="14.25" customHeight="1">
      <c r="D1860" s="22"/>
      <c r="L1860" s="23"/>
    </row>
    <row r="1861" ht="14.25" customHeight="1">
      <c r="D1861" s="22"/>
      <c r="L1861" s="23"/>
    </row>
    <row r="1862" ht="14.25" customHeight="1">
      <c r="D1862" s="22"/>
      <c r="L1862" s="23"/>
    </row>
    <row r="1863" ht="14.25" customHeight="1">
      <c r="D1863" s="22"/>
      <c r="L1863" s="23"/>
    </row>
    <row r="1864" ht="14.25" customHeight="1">
      <c r="D1864" s="22"/>
      <c r="L1864" s="23"/>
    </row>
    <row r="1865" ht="14.25" customHeight="1">
      <c r="D1865" s="22"/>
      <c r="L1865" s="23"/>
    </row>
    <row r="1866" ht="14.25" customHeight="1">
      <c r="D1866" s="22"/>
      <c r="L1866" s="23"/>
    </row>
    <row r="1867" ht="14.25" customHeight="1">
      <c r="D1867" s="22"/>
      <c r="L1867" s="23"/>
    </row>
    <row r="1868" ht="14.25" customHeight="1">
      <c r="D1868" s="22"/>
      <c r="L1868" s="23"/>
    </row>
    <row r="1869" ht="14.25" customHeight="1">
      <c r="D1869" s="22"/>
      <c r="L1869" s="23"/>
    </row>
    <row r="1870" ht="14.25" customHeight="1">
      <c r="D1870" s="22"/>
      <c r="L1870" s="23"/>
    </row>
    <row r="1871" ht="14.25" customHeight="1">
      <c r="D1871" s="22"/>
      <c r="L1871" s="23"/>
    </row>
    <row r="1872" ht="14.25" customHeight="1">
      <c r="D1872" s="22"/>
      <c r="L1872" s="23"/>
    </row>
    <row r="1873" ht="14.25" customHeight="1">
      <c r="D1873" s="22"/>
      <c r="L1873" s="23"/>
    </row>
    <row r="1874" ht="14.25" customHeight="1">
      <c r="D1874" s="22"/>
      <c r="L1874" s="23"/>
    </row>
    <row r="1875" ht="14.25" customHeight="1">
      <c r="D1875" s="22"/>
      <c r="L1875" s="23"/>
    </row>
    <row r="1876" ht="14.25" customHeight="1">
      <c r="D1876" s="22"/>
      <c r="L1876" s="23"/>
    </row>
    <row r="1877" ht="14.25" customHeight="1">
      <c r="D1877" s="22"/>
      <c r="L1877" s="23"/>
    </row>
    <row r="1878" ht="14.25" customHeight="1">
      <c r="D1878" s="22"/>
      <c r="L1878" s="23"/>
    </row>
    <row r="1879" ht="14.25" customHeight="1">
      <c r="D1879" s="22"/>
      <c r="L1879" s="23"/>
    </row>
    <row r="1880" ht="14.25" customHeight="1">
      <c r="D1880" s="22"/>
      <c r="L1880" s="23"/>
    </row>
    <row r="1881" ht="14.25" customHeight="1">
      <c r="D1881" s="22"/>
      <c r="L1881" s="23"/>
    </row>
    <row r="1882" ht="14.25" customHeight="1">
      <c r="D1882" s="22"/>
      <c r="L1882" s="23"/>
    </row>
    <row r="1883" ht="14.25" customHeight="1">
      <c r="D1883" s="22"/>
      <c r="L1883" s="23"/>
    </row>
    <row r="1884" ht="14.25" customHeight="1">
      <c r="D1884" s="22"/>
      <c r="L1884" s="23"/>
    </row>
    <row r="1885" ht="14.25" customHeight="1">
      <c r="D1885" s="22"/>
      <c r="L1885" s="23"/>
    </row>
    <row r="1886" ht="14.25" customHeight="1">
      <c r="D1886" s="22"/>
      <c r="L1886" s="23"/>
    </row>
    <row r="1887" ht="14.25" customHeight="1">
      <c r="D1887" s="22"/>
      <c r="L1887" s="23"/>
    </row>
    <row r="1888" ht="14.25" customHeight="1">
      <c r="D1888" s="22"/>
      <c r="L1888" s="23"/>
    </row>
    <row r="1889" ht="14.25" customHeight="1">
      <c r="D1889" s="22"/>
      <c r="L1889" s="23"/>
    </row>
    <row r="1890" ht="14.25" customHeight="1">
      <c r="D1890" s="22"/>
      <c r="L1890" s="23"/>
    </row>
    <row r="1891" ht="14.25" customHeight="1">
      <c r="D1891" s="22"/>
      <c r="L1891" s="23"/>
    </row>
    <row r="1892" ht="14.25" customHeight="1">
      <c r="D1892" s="22"/>
      <c r="L1892" s="23"/>
    </row>
    <row r="1893" ht="14.25" customHeight="1">
      <c r="D1893" s="22"/>
      <c r="L1893" s="23"/>
    </row>
    <row r="1894" ht="14.25" customHeight="1">
      <c r="D1894" s="22"/>
      <c r="L1894" s="23"/>
    </row>
    <row r="1895" ht="14.25" customHeight="1">
      <c r="D1895" s="22"/>
      <c r="L1895" s="23"/>
    </row>
    <row r="1896" ht="14.25" customHeight="1">
      <c r="D1896" s="22"/>
      <c r="L1896" s="23"/>
    </row>
    <row r="1897" ht="14.25" customHeight="1">
      <c r="D1897" s="22"/>
      <c r="L1897" s="23"/>
    </row>
    <row r="1898" ht="14.25" customHeight="1">
      <c r="D1898" s="22"/>
      <c r="L1898" s="23"/>
    </row>
    <row r="1899" ht="14.25" customHeight="1">
      <c r="D1899" s="22"/>
      <c r="L1899" s="23"/>
    </row>
    <row r="1900" ht="14.25" customHeight="1">
      <c r="D1900" s="22"/>
      <c r="L1900" s="23"/>
    </row>
    <row r="1901" ht="14.25" customHeight="1">
      <c r="D1901" s="22"/>
      <c r="L1901" s="23"/>
    </row>
    <row r="1902" ht="14.25" customHeight="1">
      <c r="D1902" s="22"/>
      <c r="L1902" s="23"/>
    </row>
    <row r="1903" ht="14.25" customHeight="1">
      <c r="D1903" s="22"/>
      <c r="L1903" s="23"/>
    </row>
    <row r="1904" ht="14.25" customHeight="1">
      <c r="D1904" s="22"/>
      <c r="L1904" s="23"/>
    </row>
    <row r="1905" ht="14.25" customHeight="1">
      <c r="D1905" s="22"/>
      <c r="L1905" s="23"/>
    </row>
    <row r="1906" ht="14.25" customHeight="1">
      <c r="D1906" s="22"/>
      <c r="L1906" s="23"/>
    </row>
    <row r="1907" ht="14.25" customHeight="1">
      <c r="D1907" s="22"/>
      <c r="L1907" s="23"/>
    </row>
    <row r="1908" ht="14.25" customHeight="1">
      <c r="D1908" s="22"/>
      <c r="L1908" s="23"/>
    </row>
    <row r="1909" ht="14.25" customHeight="1">
      <c r="D1909" s="22"/>
      <c r="L1909" s="23"/>
    </row>
    <row r="1910" ht="14.25" customHeight="1">
      <c r="D1910" s="22"/>
      <c r="L1910" s="23"/>
    </row>
    <row r="1911" ht="14.25" customHeight="1">
      <c r="D1911" s="22"/>
      <c r="L1911" s="23"/>
    </row>
    <row r="1912" ht="14.25" customHeight="1">
      <c r="D1912" s="22"/>
      <c r="L1912" s="23"/>
    </row>
    <row r="1913" ht="14.25" customHeight="1">
      <c r="D1913" s="22"/>
      <c r="L1913" s="23"/>
    </row>
    <row r="1914" ht="14.25" customHeight="1">
      <c r="D1914" s="22"/>
      <c r="L1914" s="23"/>
    </row>
    <row r="1915" ht="14.25" customHeight="1">
      <c r="D1915" s="22"/>
      <c r="L1915" s="23"/>
    </row>
    <row r="1916" ht="14.25" customHeight="1">
      <c r="D1916" s="22"/>
      <c r="L1916" s="23"/>
    </row>
    <row r="1917" ht="14.25" customHeight="1">
      <c r="D1917" s="22"/>
      <c r="L1917" s="23"/>
    </row>
    <row r="1918" ht="14.25" customHeight="1">
      <c r="D1918" s="22"/>
      <c r="L1918" s="23"/>
    </row>
    <row r="1919" ht="14.25" customHeight="1">
      <c r="D1919" s="22"/>
      <c r="L1919" s="23"/>
    </row>
    <row r="1920" ht="14.25" customHeight="1">
      <c r="D1920" s="22"/>
      <c r="L1920" s="23"/>
    </row>
    <row r="1921" ht="14.25" customHeight="1">
      <c r="D1921" s="22"/>
      <c r="L1921" s="23"/>
    </row>
    <row r="1922" ht="14.25" customHeight="1">
      <c r="D1922" s="22"/>
      <c r="L1922" s="23"/>
    </row>
    <row r="1923" ht="14.25" customHeight="1">
      <c r="D1923" s="22"/>
      <c r="L1923" s="23"/>
    </row>
    <row r="1924" ht="14.25" customHeight="1">
      <c r="D1924" s="22"/>
      <c r="L1924" s="23"/>
    </row>
    <row r="1925" ht="14.25" customHeight="1">
      <c r="D1925" s="22"/>
      <c r="L1925" s="23"/>
    </row>
    <row r="1926" ht="14.25" customHeight="1">
      <c r="D1926" s="22"/>
      <c r="L1926" s="23"/>
    </row>
    <row r="1927" ht="14.25" customHeight="1">
      <c r="D1927" s="22"/>
      <c r="L1927" s="23"/>
    </row>
    <row r="1928" ht="14.25" customHeight="1">
      <c r="D1928" s="22"/>
      <c r="L1928" s="23"/>
    </row>
    <row r="1929" ht="14.25" customHeight="1">
      <c r="D1929" s="22"/>
      <c r="L1929" s="23"/>
    </row>
    <row r="1930" ht="14.25" customHeight="1">
      <c r="D1930" s="22"/>
      <c r="L1930" s="23"/>
    </row>
    <row r="1931" ht="14.25" customHeight="1">
      <c r="D1931" s="22"/>
      <c r="L1931" s="23"/>
    </row>
    <row r="1932" ht="14.25" customHeight="1">
      <c r="D1932" s="22"/>
      <c r="L1932" s="23"/>
    </row>
    <row r="1933" ht="14.25" customHeight="1">
      <c r="D1933" s="22"/>
      <c r="L1933" s="23"/>
    </row>
    <row r="1934" ht="14.25" customHeight="1">
      <c r="D1934" s="22"/>
      <c r="L1934" s="23"/>
    </row>
    <row r="1935" ht="14.25" customHeight="1">
      <c r="D1935" s="22"/>
      <c r="L1935" s="23"/>
    </row>
    <row r="1936" ht="14.25" customHeight="1">
      <c r="D1936" s="22"/>
      <c r="L1936" s="23"/>
    </row>
    <row r="1937" ht="14.25" customHeight="1">
      <c r="D1937" s="22"/>
      <c r="L1937" s="23"/>
    </row>
    <row r="1938" ht="14.25" customHeight="1">
      <c r="D1938" s="22"/>
      <c r="L1938" s="23"/>
    </row>
    <row r="1939" ht="14.25" customHeight="1">
      <c r="D1939" s="22"/>
      <c r="L1939" s="23"/>
    </row>
    <row r="1940" ht="14.25" customHeight="1">
      <c r="D1940" s="22"/>
      <c r="L1940" s="23"/>
    </row>
    <row r="1941" ht="14.25" customHeight="1">
      <c r="D1941" s="22"/>
      <c r="L1941" s="23"/>
    </row>
    <row r="1942" ht="14.25" customHeight="1">
      <c r="D1942" s="22"/>
      <c r="L1942" s="23"/>
    </row>
    <row r="1943" ht="14.25" customHeight="1">
      <c r="D1943" s="22"/>
      <c r="L1943" s="23"/>
    </row>
    <row r="1944" ht="14.25" customHeight="1">
      <c r="D1944" s="22"/>
      <c r="L1944" s="23"/>
    </row>
    <row r="1945" ht="14.25" customHeight="1">
      <c r="D1945" s="22"/>
      <c r="L1945" s="23"/>
    </row>
    <row r="1946" ht="14.25" customHeight="1">
      <c r="D1946" s="22"/>
      <c r="L1946" s="23"/>
    </row>
    <row r="1947" ht="14.25" customHeight="1">
      <c r="D1947" s="22"/>
      <c r="L1947" s="23"/>
    </row>
    <row r="1948" ht="14.25" customHeight="1">
      <c r="D1948" s="22"/>
      <c r="L1948" s="23"/>
    </row>
    <row r="1949" ht="14.25" customHeight="1">
      <c r="D1949" s="22"/>
      <c r="L1949" s="23"/>
    </row>
    <row r="1950" ht="14.25" customHeight="1">
      <c r="D1950" s="22"/>
      <c r="L1950" s="23"/>
    </row>
    <row r="1951" ht="14.25" customHeight="1">
      <c r="D1951" s="22"/>
      <c r="L1951" s="23"/>
    </row>
    <row r="1952" ht="14.25" customHeight="1">
      <c r="D1952" s="22"/>
      <c r="L1952" s="23"/>
    </row>
    <row r="1953" ht="14.25" customHeight="1">
      <c r="D1953" s="22"/>
      <c r="L1953" s="23"/>
    </row>
    <row r="1954" ht="14.25" customHeight="1">
      <c r="D1954" s="22"/>
      <c r="L1954" s="23"/>
    </row>
    <row r="1955" ht="14.25" customHeight="1">
      <c r="D1955" s="22"/>
      <c r="L1955" s="23"/>
    </row>
    <row r="1956" ht="14.25" customHeight="1">
      <c r="D1956" s="22"/>
      <c r="L1956" s="23"/>
    </row>
    <row r="1957" ht="14.25" customHeight="1">
      <c r="D1957" s="22"/>
      <c r="L1957" s="23"/>
    </row>
    <row r="1958" ht="14.25" customHeight="1">
      <c r="D1958" s="22"/>
      <c r="L1958" s="23"/>
    </row>
    <row r="1959" ht="14.25" customHeight="1">
      <c r="D1959" s="22"/>
      <c r="L1959" s="23"/>
    </row>
    <row r="1960" ht="14.25" customHeight="1">
      <c r="D1960" s="22"/>
      <c r="L1960" s="23"/>
    </row>
    <row r="1961" ht="14.25" customHeight="1">
      <c r="D1961" s="22"/>
      <c r="L1961" s="23"/>
    </row>
    <row r="1962" ht="14.25" customHeight="1">
      <c r="D1962" s="22"/>
      <c r="L1962" s="23"/>
    </row>
    <row r="1963" ht="14.25" customHeight="1">
      <c r="D1963" s="22"/>
      <c r="L1963" s="23"/>
    </row>
    <row r="1964" ht="14.25" customHeight="1">
      <c r="D1964" s="22"/>
      <c r="L1964" s="23"/>
    </row>
    <row r="1965" ht="14.25" customHeight="1">
      <c r="D1965" s="22"/>
      <c r="L1965" s="23"/>
    </row>
    <row r="1966" ht="14.25" customHeight="1">
      <c r="D1966" s="22"/>
      <c r="L1966" s="23"/>
    </row>
    <row r="1967" ht="14.25" customHeight="1">
      <c r="D1967" s="22"/>
      <c r="L1967" s="23"/>
    </row>
    <row r="1968" ht="14.25" customHeight="1">
      <c r="D1968" s="22"/>
      <c r="L1968" s="23"/>
    </row>
    <row r="1969" ht="14.25" customHeight="1">
      <c r="D1969" s="22"/>
      <c r="L1969" s="23"/>
    </row>
    <row r="1970" ht="14.25" customHeight="1">
      <c r="D1970" s="22"/>
      <c r="L1970" s="23"/>
    </row>
    <row r="1971" ht="14.25" customHeight="1">
      <c r="D1971" s="22"/>
      <c r="L1971" s="23"/>
    </row>
    <row r="1972" ht="14.25" customHeight="1">
      <c r="D1972" s="22"/>
      <c r="L1972" s="23"/>
    </row>
    <row r="1973" ht="14.25" customHeight="1">
      <c r="D1973" s="22"/>
      <c r="L1973" s="23"/>
    </row>
    <row r="1974" ht="14.25" customHeight="1">
      <c r="D1974" s="22"/>
      <c r="L1974" s="23"/>
    </row>
    <row r="1975" ht="14.25" customHeight="1">
      <c r="D1975" s="22"/>
      <c r="L1975" s="23"/>
    </row>
    <row r="1976" ht="14.25" customHeight="1">
      <c r="D1976" s="22"/>
      <c r="L1976" s="23"/>
    </row>
    <row r="1977" ht="14.25" customHeight="1">
      <c r="D1977" s="22"/>
      <c r="L1977" s="23"/>
    </row>
    <row r="1978" ht="14.25" customHeight="1">
      <c r="D1978" s="22"/>
      <c r="L1978" s="23"/>
    </row>
    <row r="1979" ht="14.25" customHeight="1">
      <c r="D1979" s="22"/>
      <c r="L1979" s="23"/>
    </row>
    <row r="1980" ht="14.25" customHeight="1">
      <c r="D1980" s="22"/>
      <c r="L1980" s="23"/>
    </row>
    <row r="1981" ht="14.25" customHeight="1">
      <c r="D1981" s="22"/>
      <c r="L1981" s="23"/>
    </row>
    <row r="1982" ht="14.25" customHeight="1">
      <c r="D1982" s="22"/>
      <c r="L1982" s="23"/>
    </row>
    <row r="1983" ht="14.25" customHeight="1">
      <c r="D1983" s="22"/>
      <c r="L1983" s="23"/>
    </row>
    <row r="1984" ht="14.25" customHeight="1">
      <c r="D1984" s="22"/>
      <c r="L1984" s="23"/>
    </row>
    <row r="1985" ht="14.25" customHeight="1">
      <c r="D1985" s="22"/>
      <c r="L1985" s="23"/>
    </row>
    <row r="1986" ht="14.25" customHeight="1">
      <c r="D1986" s="22"/>
      <c r="L1986" s="23"/>
    </row>
    <row r="1987" ht="14.25" customHeight="1">
      <c r="D1987" s="22"/>
      <c r="L1987" s="23"/>
    </row>
    <row r="1988" ht="14.25" customHeight="1">
      <c r="D1988" s="22"/>
      <c r="L1988" s="23"/>
    </row>
    <row r="1989" ht="14.25" customHeight="1">
      <c r="D1989" s="22"/>
      <c r="L1989" s="23"/>
    </row>
    <row r="1990" ht="14.25" customHeight="1">
      <c r="D1990" s="22"/>
      <c r="L1990" s="23"/>
    </row>
    <row r="1991" ht="14.25" customHeight="1">
      <c r="D1991" s="22"/>
      <c r="L1991" s="23"/>
    </row>
    <row r="1992" ht="14.25" customHeight="1">
      <c r="D1992" s="22"/>
      <c r="L1992" s="23"/>
    </row>
    <row r="1993" ht="14.25" customHeight="1">
      <c r="D1993" s="22"/>
      <c r="L1993" s="23"/>
    </row>
    <row r="1994" ht="14.25" customHeight="1">
      <c r="D1994" s="22"/>
      <c r="L1994" s="23"/>
    </row>
    <row r="1995" ht="14.25" customHeight="1">
      <c r="D1995" s="22"/>
      <c r="L1995" s="23"/>
    </row>
    <row r="1996" ht="14.25" customHeight="1">
      <c r="D1996" s="22"/>
      <c r="L1996" s="23"/>
    </row>
    <row r="1997" ht="14.25" customHeight="1">
      <c r="D1997" s="22"/>
      <c r="L1997" s="23"/>
    </row>
    <row r="1998" ht="14.25" customHeight="1">
      <c r="D1998" s="22"/>
      <c r="L1998" s="23"/>
    </row>
    <row r="1999" ht="14.25" customHeight="1">
      <c r="D1999" s="22"/>
      <c r="L1999" s="23"/>
    </row>
    <row r="2000" ht="14.25" customHeight="1">
      <c r="D2000" s="22"/>
      <c r="L2000" s="23"/>
    </row>
  </sheetData>
  <autoFilter ref="$A$1:$J$1000">
    <sortState ref="A1:J1000">
      <sortCondition ref="J1:J1000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22.86"/>
    <col customWidth="1" min="3" max="5" width="18.29"/>
    <col customWidth="1" min="6" max="26" width="8.71"/>
  </cols>
  <sheetData>
    <row r="1" ht="14.25" customHeight="1">
      <c r="A1" s="36" t="s">
        <v>9</v>
      </c>
      <c r="B1" s="36" t="s">
        <v>10</v>
      </c>
      <c r="C1" s="36" t="s">
        <v>15</v>
      </c>
      <c r="D1" s="36" t="s">
        <v>16</v>
      </c>
      <c r="E1" s="36" t="s">
        <v>17</v>
      </c>
    </row>
    <row r="2" ht="14.25" customHeight="1">
      <c r="A2" s="60">
        <v>43949.0</v>
      </c>
      <c r="B2" s="18" t="s">
        <v>31</v>
      </c>
      <c r="C2" s="18">
        <v>36.0</v>
      </c>
      <c r="D2" s="18">
        <v>4923.0</v>
      </c>
      <c r="E2" s="18">
        <v>4560.0</v>
      </c>
    </row>
    <row r="3" ht="14.25" customHeight="1">
      <c r="A3" s="60">
        <v>43949.0</v>
      </c>
      <c r="B3" s="18" t="s">
        <v>26</v>
      </c>
      <c r="C3" s="18">
        <v>31.0</v>
      </c>
      <c r="D3" s="18">
        <v>5465.0</v>
      </c>
      <c r="E3" s="18">
        <v>5096.0</v>
      </c>
    </row>
    <row r="4" ht="14.25" customHeight="1">
      <c r="A4" s="60">
        <v>43949.0</v>
      </c>
      <c r="B4" s="18" t="s">
        <v>32</v>
      </c>
      <c r="C4" s="18">
        <v>19.0</v>
      </c>
      <c r="D4" s="18">
        <v>1846.0</v>
      </c>
      <c r="E4" s="18">
        <v>1681.0</v>
      </c>
    </row>
    <row r="5" ht="14.25" customHeight="1">
      <c r="A5" s="60">
        <v>43949.0</v>
      </c>
      <c r="B5" s="18" t="s">
        <v>25</v>
      </c>
      <c r="C5" s="18">
        <v>18.0</v>
      </c>
      <c r="D5" s="18">
        <v>1539.0</v>
      </c>
      <c r="E5" s="18">
        <v>1404.0</v>
      </c>
    </row>
    <row r="6" ht="14.25" customHeight="1">
      <c r="A6" s="60">
        <v>43949.0</v>
      </c>
      <c r="B6" s="18" t="s">
        <v>35</v>
      </c>
      <c r="C6" s="18">
        <v>18.0</v>
      </c>
      <c r="D6" s="18">
        <v>1505.0</v>
      </c>
      <c r="E6" s="18">
        <v>1368.0</v>
      </c>
    </row>
    <row r="7" ht="14.25" customHeight="1">
      <c r="A7" s="60">
        <v>43949.0</v>
      </c>
      <c r="B7" s="18" t="s">
        <v>37</v>
      </c>
      <c r="C7" s="18">
        <v>54.0</v>
      </c>
      <c r="D7" s="18">
        <v>12306.0</v>
      </c>
      <c r="E7" s="18">
        <v>11532.0</v>
      </c>
    </row>
    <row r="8" ht="14.25" customHeight="1">
      <c r="A8" s="60">
        <v>43949.0</v>
      </c>
      <c r="B8" s="18" t="s">
        <v>36</v>
      </c>
      <c r="C8" s="18">
        <v>59.0</v>
      </c>
      <c r="D8" s="18">
        <v>12943.0</v>
      </c>
      <c r="E8" s="18">
        <v>12072.0</v>
      </c>
    </row>
    <row r="9" ht="14.25" customHeight="1">
      <c r="A9" s="60">
        <v>43949.0</v>
      </c>
      <c r="B9" s="18" t="s">
        <v>28</v>
      </c>
      <c r="C9" s="18">
        <v>17.0</v>
      </c>
      <c r="D9" s="18">
        <v>1439.0</v>
      </c>
      <c r="E9" s="18">
        <v>1265.0</v>
      </c>
    </row>
    <row r="10" ht="14.25" customHeight="1">
      <c r="A10" s="60">
        <v>43949.0</v>
      </c>
      <c r="B10" s="18" t="s">
        <v>38</v>
      </c>
      <c r="C10" s="18">
        <v>15.0</v>
      </c>
      <c r="D10" s="18">
        <v>636.0</v>
      </c>
      <c r="E10" s="18">
        <v>547.0</v>
      </c>
    </row>
    <row r="11" ht="14.25" customHeight="1">
      <c r="A11" s="60">
        <v>43949.0</v>
      </c>
      <c r="B11" s="18" t="s">
        <v>33</v>
      </c>
      <c r="C11" s="18">
        <v>15.0</v>
      </c>
      <c r="D11" s="18">
        <v>780.0</v>
      </c>
      <c r="E11" s="18">
        <v>690.0</v>
      </c>
    </row>
    <row r="12" ht="14.25" customHeight="1">
      <c r="A12" s="60">
        <v>43949.0</v>
      </c>
      <c r="B12" s="18" t="s">
        <v>30</v>
      </c>
      <c r="C12" s="18">
        <v>125.0</v>
      </c>
      <c r="D12" s="18">
        <v>20914.0</v>
      </c>
      <c r="E12" s="18">
        <v>19479.0</v>
      </c>
    </row>
    <row r="13" ht="14.25" customHeight="1">
      <c r="A13" s="60">
        <v>43949.0</v>
      </c>
      <c r="B13" s="18" t="s">
        <v>29</v>
      </c>
      <c r="C13" s="18">
        <v>128.0</v>
      </c>
      <c r="D13" s="18">
        <v>16450.0</v>
      </c>
      <c r="E13" s="18">
        <v>15320.0</v>
      </c>
    </row>
    <row r="14" ht="14.25" customHeight="1">
      <c r="A14" s="60">
        <v>43949.0</v>
      </c>
      <c r="B14" s="18" t="s">
        <v>27</v>
      </c>
      <c r="C14" s="18">
        <v>10.0</v>
      </c>
      <c r="D14" s="18">
        <v>580.0</v>
      </c>
      <c r="E14" s="18">
        <v>506.0</v>
      </c>
    </row>
    <row r="15" ht="14.25" customHeight="1">
      <c r="A15" s="60">
        <v>43950.0</v>
      </c>
      <c r="B15" s="18" t="s">
        <v>31</v>
      </c>
      <c r="C15" s="18">
        <v>36.0</v>
      </c>
      <c r="D15" s="18">
        <v>4937.0</v>
      </c>
      <c r="E15" s="18">
        <v>4561.0</v>
      </c>
    </row>
    <row r="16" ht="14.25" customHeight="1">
      <c r="A16" s="60">
        <v>43950.0</v>
      </c>
      <c r="B16" s="18" t="s">
        <v>26</v>
      </c>
      <c r="C16" s="18">
        <v>31.0</v>
      </c>
      <c r="D16" s="18">
        <v>5378.0</v>
      </c>
      <c r="E16" s="18">
        <v>4985.0</v>
      </c>
    </row>
    <row r="17" ht="14.25" customHeight="1">
      <c r="A17" s="60">
        <v>43950.0</v>
      </c>
      <c r="B17" s="18" t="s">
        <v>32</v>
      </c>
      <c r="C17" s="18">
        <v>19.0</v>
      </c>
      <c r="D17" s="18">
        <v>1676.0</v>
      </c>
      <c r="E17" s="18">
        <v>1516.0</v>
      </c>
    </row>
    <row r="18" ht="14.25" customHeight="1">
      <c r="A18" s="60">
        <v>43950.0</v>
      </c>
      <c r="B18" s="18" t="s">
        <v>25</v>
      </c>
      <c r="C18" s="18">
        <v>18.0</v>
      </c>
      <c r="D18" s="18">
        <v>1684.0</v>
      </c>
      <c r="E18" s="18">
        <v>1528.0</v>
      </c>
    </row>
    <row r="19" ht="14.25" customHeight="1">
      <c r="A19" s="60">
        <v>43950.0</v>
      </c>
      <c r="B19" s="18" t="s">
        <v>35</v>
      </c>
      <c r="C19" s="18">
        <v>18.0</v>
      </c>
      <c r="D19" s="18">
        <v>1599.0</v>
      </c>
      <c r="E19" s="18">
        <v>1450.0</v>
      </c>
    </row>
    <row r="20" ht="14.25" customHeight="1">
      <c r="A20" s="60">
        <v>43950.0</v>
      </c>
      <c r="B20" s="18" t="s">
        <v>37</v>
      </c>
      <c r="C20" s="18">
        <v>54.0</v>
      </c>
      <c r="D20" s="18">
        <v>12747.0</v>
      </c>
      <c r="E20" s="18">
        <v>11884.0</v>
      </c>
    </row>
    <row r="21" ht="14.25" customHeight="1">
      <c r="A21" s="60">
        <v>43950.0</v>
      </c>
      <c r="B21" s="18" t="s">
        <v>36</v>
      </c>
      <c r="C21" s="18">
        <v>59.0</v>
      </c>
      <c r="D21" s="18">
        <v>13186.0</v>
      </c>
      <c r="E21" s="18">
        <v>12251.0</v>
      </c>
    </row>
    <row r="22" ht="14.25" customHeight="1">
      <c r="A22" s="60">
        <v>43950.0</v>
      </c>
      <c r="B22" s="18" t="s">
        <v>28</v>
      </c>
      <c r="C22" s="18">
        <v>18.0</v>
      </c>
      <c r="D22" s="18">
        <v>1534.0</v>
      </c>
      <c r="E22" s="18">
        <v>1369.0</v>
      </c>
    </row>
    <row r="23" ht="14.25" customHeight="1">
      <c r="A23" s="60">
        <v>43950.0</v>
      </c>
      <c r="B23" s="18" t="s">
        <v>38</v>
      </c>
      <c r="C23" s="18">
        <v>15.0</v>
      </c>
      <c r="D23" s="18">
        <v>659.0</v>
      </c>
      <c r="E23" s="18">
        <v>575.0</v>
      </c>
    </row>
    <row r="24" ht="14.25" customHeight="1">
      <c r="A24" s="60">
        <v>43950.0</v>
      </c>
      <c r="B24" s="18" t="s">
        <v>33</v>
      </c>
      <c r="C24" s="18">
        <v>15.0</v>
      </c>
      <c r="D24" s="18">
        <v>786.0</v>
      </c>
      <c r="E24" s="18">
        <v>695.0</v>
      </c>
    </row>
    <row r="25" ht="14.25" customHeight="1">
      <c r="A25" s="60">
        <v>43950.0</v>
      </c>
      <c r="B25" s="18" t="s">
        <v>30</v>
      </c>
      <c r="C25" s="18">
        <v>125.0</v>
      </c>
      <c r="D25" s="18">
        <v>21863.0</v>
      </c>
      <c r="E25" s="18">
        <v>20160.0</v>
      </c>
    </row>
    <row r="26" ht="14.25" customHeight="1">
      <c r="A26" s="60">
        <v>43950.0</v>
      </c>
      <c r="B26" s="18" t="s">
        <v>29</v>
      </c>
      <c r="C26" s="18">
        <v>128.0</v>
      </c>
      <c r="D26" s="18">
        <v>17368.0</v>
      </c>
      <c r="E26" s="18">
        <v>16077.0</v>
      </c>
    </row>
    <row r="27" ht="14.25" customHeight="1">
      <c r="A27" s="60">
        <v>43950.0</v>
      </c>
      <c r="B27" s="18" t="s">
        <v>27</v>
      </c>
      <c r="C27" s="18">
        <v>10.0</v>
      </c>
      <c r="D27" s="18">
        <v>502.0</v>
      </c>
      <c r="E27" s="18">
        <v>433.0</v>
      </c>
    </row>
    <row r="28" ht="14.25" customHeight="1">
      <c r="A28" s="60">
        <v>43951.0</v>
      </c>
      <c r="B28" s="18" t="s">
        <v>31</v>
      </c>
      <c r="C28" s="18">
        <v>36.0</v>
      </c>
      <c r="D28" s="18">
        <v>5143.0</v>
      </c>
      <c r="E28" s="18">
        <v>4715.0</v>
      </c>
    </row>
    <row r="29" ht="14.25" customHeight="1">
      <c r="A29" s="60">
        <v>43951.0</v>
      </c>
      <c r="B29" s="18" t="s">
        <v>26</v>
      </c>
      <c r="C29" s="18">
        <v>31.0</v>
      </c>
      <c r="D29" s="18">
        <v>5120.0</v>
      </c>
      <c r="E29" s="18">
        <v>4737.0</v>
      </c>
    </row>
    <row r="30" ht="14.25" customHeight="1">
      <c r="A30" s="60">
        <v>43951.0</v>
      </c>
      <c r="B30" s="18" t="s">
        <v>32</v>
      </c>
      <c r="C30" s="18">
        <v>20.0</v>
      </c>
      <c r="D30" s="18">
        <v>1756.0</v>
      </c>
      <c r="E30" s="18">
        <v>1586.0</v>
      </c>
    </row>
    <row r="31" ht="14.25" customHeight="1">
      <c r="A31" s="60">
        <v>43951.0</v>
      </c>
      <c r="B31" s="18" t="s">
        <v>25</v>
      </c>
      <c r="C31" s="18">
        <v>19.0</v>
      </c>
      <c r="D31" s="18">
        <v>1712.0</v>
      </c>
      <c r="E31" s="18">
        <v>1552.0</v>
      </c>
    </row>
    <row r="32" ht="14.25" customHeight="1">
      <c r="A32" s="60">
        <v>43951.0</v>
      </c>
      <c r="B32" s="18" t="s">
        <v>35</v>
      </c>
      <c r="C32" s="18">
        <v>19.0</v>
      </c>
      <c r="D32" s="18">
        <v>1662.0</v>
      </c>
      <c r="E32" s="18">
        <v>1506.0</v>
      </c>
    </row>
    <row r="33" ht="14.25" customHeight="1">
      <c r="A33" s="60">
        <v>43951.0</v>
      </c>
      <c r="B33" s="18" t="s">
        <v>37</v>
      </c>
      <c r="C33" s="18">
        <v>54.0</v>
      </c>
      <c r="D33" s="18">
        <v>12817.0</v>
      </c>
      <c r="E33" s="18">
        <v>11865.0</v>
      </c>
    </row>
    <row r="34" ht="14.25" customHeight="1">
      <c r="A34" s="60">
        <v>43951.0</v>
      </c>
      <c r="B34" s="18" t="s">
        <v>36</v>
      </c>
      <c r="C34" s="18">
        <v>59.0</v>
      </c>
      <c r="D34" s="18">
        <v>13251.0</v>
      </c>
      <c r="E34" s="18">
        <v>12255.0</v>
      </c>
    </row>
    <row r="35" ht="14.25" customHeight="1">
      <c r="A35" s="60">
        <v>43951.0</v>
      </c>
      <c r="B35" s="18" t="s">
        <v>28</v>
      </c>
      <c r="C35" s="18">
        <v>19.0</v>
      </c>
      <c r="D35" s="18">
        <v>1499.0</v>
      </c>
      <c r="E35" s="18">
        <v>1322.0</v>
      </c>
    </row>
    <row r="36" ht="14.25" customHeight="1">
      <c r="A36" s="60">
        <v>43951.0</v>
      </c>
      <c r="B36" s="18" t="s">
        <v>38</v>
      </c>
      <c r="C36" s="18">
        <v>15.0</v>
      </c>
      <c r="D36" s="18">
        <v>644.0</v>
      </c>
      <c r="E36" s="18">
        <v>550.0</v>
      </c>
    </row>
    <row r="37" ht="14.25" customHeight="1">
      <c r="A37" s="60">
        <v>43951.0</v>
      </c>
      <c r="B37" s="18" t="s">
        <v>33</v>
      </c>
      <c r="C37" s="18">
        <v>15.0</v>
      </c>
      <c r="D37" s="18">
        <v>791.0</v>
      </c>
      <c r="E37" s="18">
        <v>691.0</v>
      </c>
    </row>
    <row r="38" ht="14.25" customHeight="1">
      <c r="A38" s="60">
        <v>43951.0</v>
      </c>
      <c r="B38" s="18" t="s">
        <v>34</v>
      </c>
      <c r="C38" s="18">
        <v>15.0</v>
      </c>
      <c r="D38" s="18">
        <v>262.0</v>
      </c>
      <c r="E38" s="18">
        <v>195.0</v>
      </c>
    </row>
    <row r="39" ht="14.25" customHeight="1">
      <c r="A39" s="60">
        <v>43951.0</v>
      </c>
      <c r="B39" s="18" t="s">
        <v>30</v>
      </c>
      <c r="C39" s="18">
        <v>125.0</v>
      </c>
      <c r="D39" s="18">
        <v>22368.0</v>
      </c>
      <c r="E39" s="18">
        <v>20625.0</v>
      </c>
    </row>
    <row r="40" ht="14.25" customHeight="1">
      <c r="A40" s="60">
        <v>43951.0</v>
      </c>
      <c r="B40" s="18" t="s">
        <v>29</v>
      </c>
      <c r="C40" s="18">
        <v>129.0</v>
      </c>
      <c r="D40" s="18">
        <v>18042.0</v>
      </c>
      <c r="E40" s="18">
        <v>16631.0</v>
      </c>
    </row>
    <row r="41" ht="14.25" customHeight="1">
      <c r="A41" s="60">
        <v>43951.0</v>
      </c>
      <c r="B41" s="18" t="s">
        <v>27</v>
      </c>
      <c r="C41" s="18">
        <v>10.0</v>
      </c>
      <c r="D41" s="18">
        <v>448.0</v>
      </c>
      <c r="E41" s="18">
        <v>376.0</v>
      </c>
    </row>
    <row r="42" ht="14.25" customHeight="1">
      <c r="A42" s="60">
        <v>43952.0</v>
      </c>
      <c r="B42" s="18" t="s">
        <v>31</v>
      </c>
      <c r="C42" s="18">
        <v>36.0</v>
      </c>
      <c r="D42" s="18">
        <v>5457.0</v>
      </c>
      <c r="E42" s="18">
        <v>4916.0</v>
      </c>
    </row>
    <row r="43" ht="14.25" customHeight="1">
      <c r="A43" s="60">
        <v>43952.0</v>
      </c>
      <c r="B43" s="18" t="s">
        <v>26</v>
      </c>
      <c r="C43" s="18">
        <v>31.0</v>
      </c>
      <c r="D43" s="18">
        <v>6118.0</v>
      </c>
      <c r="E43" s="18">
        <v>5564.0</v>
      </c>
    </row>
    <row r="44" ht="14.25" customHeight="1">
      <c r="A44" s="60">
        <v>43952.0</v>
      </c>
      <c r="B44" s="18" t="s">
        <v>32</v>
      </c>
      <c r="C44" s="18">
        <v>20.0</v>
      </c>
      <c r="D44" s="18">
        <v>2468.0</v>
      </c>
      <c r="E44" s="18">
        <v>2221.0</v>
      </c>
    </row>
    <row r="45" ht="14.25" customHeight="1">
      <c r="A45" s="60">
        <v>43952.0</v>
      </c>
      <c r="B45" s="18" t="s">
        <v>25</v>
      </c>
      <c r="C45" s="18">
        <v>18.0</v>
      </c>
      <c r="D45" s="18">
        <v>1826.0</v>
      </c>
      <c r="E45" s="18">
        <v>1633.0</v>
      </c>
    </row>
    <row r="46" ht="14.25" customHeight="1">
      <c r="A46" s="60">
        <v>43952.0</v>
      </c>
      <c r="B46" s="18" t="s">
        <v>35</v>
      </c>
      <c r="C46" s="18">
        <v>19.0</v>
      </c>
      <c r="D46" s="18">
        <v>1987.0</v>
      </c>
      <c r="E46" s="18">
        <v>1791.0</v>
      </c>
    </row>
    <row r="47" ht="14.25" customHeight="1">
      <c r="A47" s="60">
        <v>43952.0</v>
      </c>
      <c r="B47" s="18" t="s">
        <v>37</v>
      </c>
      <c r="C47" s="18">
        <v>54.0</v>
      </c>
      <c r="D47" s="18">
        <v>14205.0</v>
      </c>
      <c r="E47" s="18">
        <v>13026.0</v>
      </c>
    </row>
    <row r="48" ht="14.25" customHeight="1">
      <c r="A48" s="60">
        <v>43952.0</v>
      </c>
      <c r="B48" s="18" t="s">
        <v>36</v>
      </c>
      <c r="C48" s="18">
        <v>59.0</v>
      </c>
      <c r="D48" s="18">
        <v>15222.0</v>
      </c>
      <c r="E48" s="18">
        <v>13873.0</v>
      </c>
    </row>
    <row r="49" ht="14.25" customHeight="1">
      <c r="A49" s="60">
        <v>43952.0</v>
      </c>
      <c r="B49" s="18" t="s">
        <v>28</v>
      </c>
      <c r="C49" s="18">
        <v>19.0</v>
      </c>
      <c r="D49" s="18">
        <v>1497.0</v>
      </c>
      <c r="E49" s="18">
        <v>1291.0</v>
      </c>
    </row>
    <row r="50" ht="14.25" customHeight="1">
      <c r="A50" s="60">
        <v>43952.0</v>
      </c>
      <c r="B50" s="18" t="s">
        <v>38</v>
      </c>
      <c r="C50" s="18">
        <v>15.0</v>
      </c>
      <c r="D50" s="18">
        <v>721.0</v>
      </c>
      <c r="E50" s="18">
        <v>625.0</v>
      </c>
    </row>
    <row r="51" ht="14.25" customHeight="1">
      <c r="A51" s="60">
        <v>43952.0</v>
      </c>
      <c r="B51" s="18" t="s">
        <v>33</v>
      </c>
      <c r="C51" s="18">
        <v>15.0</v>
      </c>
      <c r="D51" s="18">
        <v>996.0</v>
      </c>
      <c r="E51" s="18">
        <v>888.0</v>
      </c>
    </row>
    <row r="52" ht="14.25" customHeight="1">
      <c r="A52" s="60">
        <v>43952.0</v>
      </c>
      <c r="B52" s="18" t="s">
        <v>34</v>
      </c>
      <c r="C52" s="18">
        <v>15.0</v>
      </c>
      <c r="D52" s="18">
        <v>294.0</v>
      </c>
      <c r="E52" s="18">
        <v>225.0</v>
      </c>
    </row>
    <row r="53" ht="14.25" customHeight="1">
      <c r="A53" s="60">
        <v>43952.0</v>
      </c>
      <c r="B53" s="18" t="s">
        <v>30</v>
      </c>
      <c r="C53" s="18">
        <v>125.0</v>
      </c>
      <c r="D53" s="18">
        <v>20602.0</v>
      </c>
      <c r="E53" s="18">
        <v>18845.0</v>
      </c>
    </row>
    <row r="54" ht="14.25" customHeight="1">
      <c r="A54" s="60">
        <v>43952.0</v>
      </c>
      <c r="B54" s="18" t="s">
        <v>29</v>
      </c>
      <c r="C54" s="18">
        <v>129.0</v>
      </c>
      <c r="D54" s="18">
        <v>17002.0</v>
      </c>
      <c r="E54" s="18">
        <v>15570.0</v>
      </c>
    </row>
    <row r="55" ht="14.25" customHeight="1">
      <c r="A55" s="60">
        <v>43952.0</v>
      </c>
      <c r="B55" s="18" t="s">
        <v>27</v>
      </c>
      <c r="C55" s="18">
        <v>10.0</v>
      </c>
      <c r="D55" s="18">
        <v>554.0</v>
      </c>
      <c r="E55" s="18">
        <v>472.0</v>
      </c>
    </row>
    <row r="56" ht="14.25" customHeight="1">
      <c r="A56" s="60">
        <v>43953.0</v>
      </c>
      <c r="B56" s="18" t="s">
        <v>31</v>
      </c>
      <c r="C56" s="18">
        <v>36.0</v>
      </c>
      <c r="D56" s="18">
        <v>3442.0</v>
      </c>
      <c r="E56" s="18">
        <v>3147.0</v>
      </c>
    </row>
    <row r="57" ht="14.25" customHeight="1">
      <c r="A57" s="60">
        <v>43953.0</v>
      </c>
      <c r="B57" s="18" t="s">
        <v>26</v>
      </c>
      <c r="C57" s="18">
        <v>31.0</v>
      </c>
      <c r="D57" s="18">
        <v>4157.0</v>
      </c>
      <c r="E57" s="18">
        <v>3823.0</v>
      </c>
    </row>
    <row r="58" ht="14.25" customHeight="1">
      <c r="A58" s="60">
        <v>43953.0</v>
      </c>
      <c r="B58" s="18" t="s">
        <v>32</v>
      </c>
      <c r="C58" s="18">
        <v>20.0</v>
      </c>
      <c r="D58" s="18">
        <v>1613.0</v>
      </c>
      <c r="E58" s="18">
        <v>1457.0</v>
      </c>
    </row>
    <row r="59" ht="14.25" customHeight="1">
      <c r="A59" s="60">
        <v>43953.0</v>
      </c>
      <c r="B59" s="18" t="s">
        <v>25</v>
      </c>
      <c r="C59" s="18">
        <v>18.0</v>
      </c>
      <c r="D59" s="18">
        <v>1708.0</v>
      </c>
      <c r="E59" s="18">
        <v>1534.0</v>
      </c>
    </row>
    <row r="60" ht="14.25" customHeight="1">
      <c r="A60" s="60">
        <v>43953.0</v>
      </c>
      <c r="B60" s="18" t="s">
        <v>35</v>
      </c>
      <c r="C60" s="18">
        <v>19.0</v>
      </c>
      <c r="D60" s="18">
        <v>1206.0</v>
      </c>
      <c r="E60" s="18">
        <v>1080.0</v>
      </c>
    </row>
    <row r="61" ht="14.25" customHeight="1">
      <c r="A61" s="60">
        <v>43953.0</v>
      </c>
      <c r="B61" s="18" t="s">
        <v>37</v>
      </c>
      <c r="C61" s="18">
        <v>54.0</v>
      </c>
      <c r="D61" s="18">
        <v>11622.0</v>
      </c>
      <c r="E61" s="18">
        <v>10754.0</v>
      </c>
    </row>
    <row r="62" ht="14.25" customHeight="1">
      <c r="A62" s="60">
        <v>43953.0</v>
      </c>
      <c r="B62" s="18" t="s">
        <v>36</v>
      </c>
      <c r="C62" s="18">
        <v>59.0</v>
      </c>
      <c r="D62" s="18">
        <v>12429.0</v>
      </c>
      <c r="E62" s="18">
        <v>11477.0</v>
      </c>
    </row>
    <row r="63" ht="14.25" customHeight="1">
      <c r="A63" s="60">
        <v>43953.0</v>
      </c>
      <c r="B63" s="18" t="s">
        <v>28</v>
      </c>
      <c r="C63" s="18">
        <v>19.0</v>
      </c>
      <c r="D63" s="18">
        <v>1217.0</v>
      </c>
      <c r="E63" s="18">
        <v>1048.0</v>
      </c>
    </row>
    <row r="64" ht="14.25" customHeight="1">
      <c r="A64" s="60">
        <v>43953.0</v>
      </c>
      <c r="B64" s="18" t="s">
        <v>38</v>
      </c>
      <c r="C64" s="18">
        <v>15.0</v>
      </c>
      <c r="D64" s="18">
        <v>567.0</v>
      </c>
      <c r="E64" s="18">
        <v>493.0</v>
      </c>
    </row>
    <row r="65" ht="14.25" customHeight="1">
      <c r="A65" s="60">
        <v>43953.0</v>
      </c>
      <c r="B65" s="18" t="s">
        <v>33</v>
      </c>
      <c r="C65" s="18">
        <v>15.0</v>
      </c>
      <c r="D65" s="18">
        <v>751.0</v>
      </c>
      <c r="E65" s="18">
        <v>651.0</v>
      </c>
    </row>
    <row r="66" ht="14.25" customHeight="1">
      <c r="A66" s="60">
        <v>43953.0</v>
      </c>
      <c r="B66" s="18" t="s">
        <v>34</v>
      </c>
      <c r="C66" s="18">
        <v>15.0</v>
      </c>
      <c r="D66" s="18">
        <v>274.0</v>
      </c>
      <c r="E66" s="18">
        <v>203.0</v>
      </c>
    </row>
    <row r="67" ht="14.25" customHeight="1">
      <c r="A67" s="60">
        <v>43953.0</v>
      </c>
      <c r="B67" s="18" t="s">
        <v>30</v>
      </c>
      <c r="C67" s="18">
        <v>125.0</v>
      </c>
      <c r="D67" s="18">
        <v>16932.0</v>
      </c>
      <c r="E67" s="18">
        <v>15601.0</v>
      </c>
    </row>
    <row r="68" ht="14.25" customHeight="1">
      <c r="A68" s="60">
        <v>43953.0</v>
      </c>
      <c r="B68" s="18" t="s">
        <v>29</v>
      </c>
      <c r="C68" s="18">
        <v>129.0</v>
      </c>
      <c r="D68" s="18">
        <v>14009.0</v>
      </c>
      <c r="E68" s="18">
        <v>12920.0</v>
      </c>
    </row>
    <row r="69" ht="14.25" customHeight="1">
      <c r="A69" s="60">
        <v>43953.0</v>
      </c>
      <c r="B69" s="18" t="s">
        <v>27</v>
      </c>
      <c r="C69" s="18">
        <v>10.0</v>
      </c>
      <c r="D69" s="18">
        <v>416.0</v>
      </c>
      <c r="E69" s="18">
        <v>341.0</v>
      </c>
    </row>
    <row r="70" ht="14.25" customHeight="1">
      <c r="A70" s="60">
        <v>43954.0</v>
      </c>
      <c r="B70" s="18" t="s">
        <v>31</v>
      </c>
      <c r="C70" s="18">
        <v>36.0</v>
      </c>
      <c r="D70" s="18">
        <v>4751.0</v>
      </c>
      <c r="E70" s="18">
        <v>4370.0</v>
      </c>
    </row>
    <row r="71" ht="14.25" customHeight="1">
      <c r="A71" s="60">
        <v>43954.0</v>
      </c>
      <c r="B71" s="18" t="s">
        <v>26</v>
      </c>
      <c r="C71" s="18">
        <v>31.0</v>
      </c>
      <c r="D71" s="18">
        <v>5155.0</v>
      </c>
      <c r="E71" s="18">
        <v>4762.0</v>
      </c>
    </row>
    <row r="72" ht="14.25" customHeight="1">
      <c r="A72" s="60">
        <v>43954.0</v>
      </c>
      <c r="B72" s="18" t="s">
        <v>32</v>
      </c>
      <c r="C72" s="18">
        <v>20.0</v>
      </c>
      <c r="D72" s="18">
        <v>1716.0</v>
      </c>
      <c r="E72" s="18">
        <v>1561.0</v>
      </c>
    </row>
    <row r="73" ht="14.25" customHeight="1">
      <c r="A73" s="60">
        <v>43954.0</v>
      </c>
      <c r="B73" s="18" t="s">
        <v>25</v>
      </c>
      <c r="C73" s="18">
        <v>20.0</v>
      </c>
      <c r="D73" s="18">
        <v>1520.0</v>
      </c>
      <c r="E73" s="18">
        <v>1373.0</v>
      </c>
    </row>
    <row r="74" ht="14.25" customHeight="1">
      <c r="A74" s="60">
        <v>43954.0</v>
      </c>
      <c r="B74" s="18" t="s">
        <v>35</v>
      </c>
      <c r="C74" s="18">
        <v>19.0</v>
      </c>
      <c r="D74" s="18">
        <v>1314.0</v>
      </c>
      <c r="E74" s="18">
        <v>1192.0</v>
      </c>
    </row>
    <row r="75" ht="14.25" customHeight="1">
      <c r="A75" s="60">
        <v>43954.0</v>
      </c>
      <c r="B75" s="18" t="s">
        <v>37</v>
      </c>
      <c r="C75" s="18">
        <v>54.0</v>
      </c>
      <c r="D75" s="18">
        <v>14823.0</v>
      </c>
      <c r="E75" s="18">
        <v>13751.0</v>
      </c>
    </row>
    <row r="76" ht="14.25" customHeight="1">
      <c r="A76" s="60">
        <v>43954.0</v>
      </c>
      <c r="B76" s="18" t="s">
        <v>36</v>
      </c>
      <c r="C76" s="18">
        <v>59.0</v>
      </c>
      <c r="D76" s="18">
        <v>15277.0</v>
      </c>
      <c r="E76" s="18">
        <v>14163.0</v>
      </c>
    </row>
    <row r="77" ht="14.25" customHeight="1">
      <c r="A77" s="60">
        <v>43954.0</v>
      </c>
      <c r="B77" s="18" t="s">
        <v>28</v>
      </c>
      <c r="C77" s="18">
        <v>19.0</v>
      </c>
      <c r="D77" s="18">
        <v>1402.0</v>
      </c>
      <c r="E77" s="18">
        <v>1234.0</v>
      </c>
    </row>
    <row r="78" ht="14.25" customHeight="1">
      <c r="A78" s="60">
        <v>43954.0</v>
      </c>
      <c r="B78" s="18" t="s">
        <v>38</v>
      </c>
      <c r="C78" s="18">
        <v>15.0</v>
      </c>
      <c r="D78" s="18">
        <v>585.0</v>
      </c>
      <c r="E78" s="18">
        <v>502.0</v>
      </c>
    </row>
    <row r="79" ht="14.25" customHeight="1">
      <c r="A79" s="60">
        <v>43954.0</v>
      </c>
      <c r="B79" s="18" t="s">
        <v>33</v>
      </c>
      <c r="C79" s="18">
        <v>15.0</v>
      </c>
      <c r="D79" s="18">
        <v>784.0</v>
      </c>
      <c r="E79" s="18">
        <v>696.0</v>
      </c>
    </row>
    <row r="80" ht="14.25" customHeight="1">
      <c r="A80" s="60">
        <v>43954.0</v>
      </c>
      <c r="B80" s="18" t="s">
        <v>34</v>
      </c>
      <c r="C80" s="18">
        <v>15.0</v>
      </c>
      <c r="D80" s="18">
        <v>455.0</v>
      </c>
      <c r="E80" s="18">
        <v>384.0</v>
      </c>
    </row>
    <row r="81" ht="14.25" customHeight="1">
      <c r="A81" s="60">
        <v>43954.0</v>
      </c>
      <c r="B81" s="18" t="s">
        <v>30</v>
      </c>
      <c r="C81" s="18">
        <v>125.0</v>
      </c>
      <c r="D81" s="18">
        <v>18861.0</v>
      </c>
      <c r="E81" s="18">
        <v>17420.0</v>
      </c>
    </row>
    <row r="82" ht="14.25" customHeight="1">
      <c r="A82" s="60">
        <v>43954.0</v>
      </c>
      <c r="B82" s="18" t="s">
        <v>29</v>
      </c>
      <c r="C82" s="18">
        <v>129.0</v>
      </c>
      <c r="D82" s="18">
        <v>15778.0</v>
      </c>
      <c r="E82" s="18">
        <v>14624.0</v>
      </c>
    </row>
    <row r="83" ht="14.25" customHeight="1">
      <c r="A83" s="60">
        <v>43954.0</v>
      </c>
      <c r="B83" s="18" t="s">
        <v>27</v>
      </c>
      <c r="C83" s="18">
        <v>10.0</v>
      </c>
      <c r="D83" s="18">
        <v>402.0</v>
      </c>
      <c r="E83" s="18">
        <v>333.0</v>
      </c>
    </row>
    <row r="84" ht="14.25" customHeight="1">
      <c r="A84" s="60">
        <v>43955.0</v>
      </c>
      <c r="B84" s="18" t="s">
        <v>31</v>
      </c>
      <c r="C84" s="18">
        <v>36.0</v>
      </c>
      <c r="D84" s="18">
        <v>4508.0</v>
      </c>
      <c r="E84" s="18">
        <v>4149.0</v>
      </c>
    </row>
    <row r="85" ht="14.25" customHeight="1">
      <c r="A85" s="60">
        <v>43955.0</v>
      </c>
      <c r="B85" s="18" t="s">
        <v>26</v>
      </c>
      <c r="C85" s="18">
        <v>31.0</v>
      </c>
      <c r="D85" s="18">
        <v>4968.0</v>
      </c>
      <c r="E85" s="18">
        <v>4596.0</v>
      </c>
    </row>
    <row r="86" ht="14.25" customHeight="1">
      <c r="A86" s="60">
        <v>43955.0</v>
      </c>
      <c r="B86" s="18" t="s">
        <v>32</v>
      </c>
      <c r="C86" s="18">
        <v>20.0</v>
      </c>
      <c r="D86" s="18">
        <v>1804.0</v>
      </c>
      <c r="E86" s="18">
        <v>1638.0</v>
      </c>
    </row>
    <row r="87" ht="14.25" customHeight="1">
      <c r="A87" s="60">
        <v>43955.0</v>
      </c>
      <c r="B87" s="18" t="s">
        <v>25</v>
      </c>
      <c r="C87" s="18">
        <v>20.0</v>
      </c>
      <c r="D87" s="18">
        <v>1519.0</v>
      </c>
      <c r="E87" s="18">
        <v>1372.0</v>
      </c>
    </row>
    <row r="88" ht="14.25" customHeight="1">
      <c r="A88" s="60">
        <v>43955.0</v>
      </c>
      <c r="B88" s="18" t="s">
        <v>35</v>
      </c>
      <c r="C88" s="18">
        <v>19.0</v>
      </c>
      <c r="D88" s="18">
        <v>1479.0</v>
      </c>
      <c r="E88" s="18">
        <v>1346.0</v>
      </c>
    </row>
    <row r="89" ht="14.25" customHeight="1">
      <c r="A89" s="60">
        <v>43955.0</v>
      </c>
      <c r="B89" s="18" t="s">
        <v>37</v>
      </c>
      <c r="C89" s="18">
        <v>54.0</v>
      </c>
      <c r="D89" s="18">
        <v>13606.0</v>
      </c>
      <c r="E89" s="18">
        <v>12697.0</v>
      </c>
    </row>
    <row r="90" ht="14.25" customHeight="1">
      <c r="A90" s="60">
        <v>43955.0</v>
      </c>
      <c r="B90" s="18" t="s">
        <v>36</v>
      </c>
      <c r="C90" s="18">
        <v>59.0</v>
      </c>
      <c r="D90" s="18">
        <v>14423.0</v>
      </c>
      <c r="E90" s="18">
        <v>13432.0</v>
      </c>
    </row>
    <row r="91" ht="14.25" customHeight="1">
      <c r="A91" s="60">
        <v>43955.0</v>
      </c>
      <c r="B91" s="18" t="s">
        <v>28</v>
      </c>
      <c r="C91" s="18">
        <v>19.0</v>
      </c>
      <c r="D91" s="18">
        <v>1582.0</v>
      </c>
      <c r="E91" s="18">
        <v>1403.0</v>
      </c>
    </row>
    <row r="92" ht="14.25" customHeight="1">
      <c r="A92" s="60">
        <v>43955.0</v>
      </c>
      <c r="B92" s="18" t="s">
        <v>38</v>
      </c>
      <c r="C92" s="18">
        <v>15.0</v>
      </c>
      <c r="D92" s="18">
        <v>622.0</v>
      </c>
      <c r="E92" s="18">
        <v>538.0</v>
      </c>
    </row>
    <row r="93" ht="14.25" customHeight="1">
      <c r="A93" s="60">
        <v>43955.0</v>
      </c>
      <c r="B93" s="18" t="s">
        <v>33</v>
      </c>
      <c r="C93" s="18">
        <v>15.0</v>
      </c>
      <c r="D93" s="18">
        <v>750.0</v>
      </c>
      <c r="E93" s="18">
        <v>647.0</v>
      </c>
    </row>
    <row r="94" ht="14.25" customHeight="1">
      <c r="A94" s="60">
        <v>43955.0</v>
      </c>
      <c r="B94" s="18" t="s">
        <v>34</v>
      </c>
      <c r="C94" s="18">
        <v>15.0</v>
      </c>
      <c r="D94" s="18">
        <v>390.0</v>
      </c>
      <c r="E94" s="18">
        <v>315.0</v>
      </c>
    </row>
    <row r="95" ht="14.25" customHeight="1">
      <c r="A95" s="60">
        <v>43955.0</v>
      </c>
      <c r="B95" s="18" t="s">
        <v>30</v>
      </c>
      <c r="C95" s="18">
        <v>125.0</v>
      </c>
      <c r="D95" s="18">
        <v>20495.0</v>
      </c>
      <c r="E95" s="18">
        <v>18964.0</v>
      </c>
    </row>
    <row r="96" ht="14.25" customHeight="1">
      <c r="A96" s="60">
        <v>43955.0</v>
      </c>
      <c r="B96" s="18" t="s">
        <v>29</v>
      </c>
      <c r="C96" s="18">
        <v>129.0</v>
      </c>
      <c r="D96" s="18">
        <v>16525.0</v>
      </c>
      <c r="E96" s="18">
        <v>15310.0</v>
      </c>
    </row>
    <row r="97" ht="14.25" customHeight="1">
      <c r="A97" s="60">
        <v>43955.0</v>
      </c>
      <c r="B97" s="18" t="s">
        <v>27</v>
      </c>
      <c r="C97" s="18">
        <v>10.0</v>
      </c>
      <c r="D97" s="18">
        <v>462.0</v>
      </c>
      <c r="E97" s="18">
        <v>396.0</v>
      </c>
    </row>
    <row r="98" ht="14.25" customHeight="1">
      <c r="A98" s="60">
        <v>43956.0</v>
      </c>
      <c r="B98" s="18" t="s">
        <v>31</v>
      </c>
      <c r="C98" s="18">
        <v>36.0</v>
      </c>
      <c r="D98" s="18">
        <v>4575.0</v>
      </c>
      <c r="E98" s="18">
        <v>4206.0</v>
      </c>
    </row>
    <row r="99" ht="14.25" customHeight="1">
      <c r="A99" s="60">
        <v>43956.0</v>
      </c>
      <c r="B99" s="18" t="s">
        <v>26</v>
      </c>
      <c r="C99" s="18">
        <v>31.0</v>
      </c>
      <c r="D99" s="18">
        <v>5188.0</v>
      </c>
      <c r="E99" s="18">
        <v>4800.0</v>
      </c>
    </row>
    <row r="100" ht="14.25" customHeight="1">
      <c r="A100" s="60">
        <v>43956.0</v>
      </c>
      <c r="B100" s="18" t="s">
        <v>32</v>
      </c>
      <c r="C100" s="18">
        <v>20.0</v>
      </c>
      <c r="D100" s="18">
        <v>1757.0</v>
      </c>
      <c r="E100" s="18">
        <v>1596.0</v>
      </c>
    </row>
    <row r="101" ht="14.25" customHeight="1">
      <c r="A101" s="60">
        <v>43956.0</v>
      </c>
      <c r="B101" s="18" t="s">
        <v>25</v>
      </c>
      <c r="C101" s="18">
        <v>20.0</v>
      </c>
      <c r="D101" s="18">
        <v>1773.0</v>
      </c>
      <c r="E101" s="18">
        <v>1604.0</v>
      </c>
    </row>
    <row r="102" ht="14.25" customHeight="1">
      <c r="A102" s="60">
        <v>43956.0</v>
      </c>
      <c r="B102" s="18" t="s">
        <v>35</v>
      </c>
      <c r="C102" s="18">
        <v>19.0</v>
      </c>
      <c r="D102" s="18">
        <v>1622.0</v>
      </c>
      <c r="E102" s="18">
        <v>1482.0</v>
      </c>
    </row>
    <row r="103" ht="14.25" customHeight="1">
      <c r="A103" s="60">
        <v>43956.0</v>
      </c>
      <c r="B103" s="18" t="s">
        <v>37</v>
      </c>
      <c r="C103" s="18">
        <v>54.0</v>
      </c>
      <c r="D103" s="18">
        <v>12775.0</v>
      </c>
      <c r="E103" s="18">
        <v>11887.0</v>
      </c>
    </row>
    <row r="104" ht="14.25" customHeight="1">
      <c r="A104" s="60">
        <v>43956.0</v>
      </c>
      <c r="B104" s="18" t="s">
        <v>36</v>
      </c>
      <c r="C104" s="18">
        <v>59.0</v>
      </c>
      <c r="D104" s="18">
        <v>13469.0</v>
      </c>
      <c r="E104" s="18">
        <v>12486.0</v>
      </c>
    </row>
    <row r="105" ht="14.25" customHeight="1">
      <c r="A105" s="60">
        <v>43956.0</v>
      </c>
      <c r="B105" s="18" t="s">
        <v>28</v>
      </c>
      <c r="C105" s="18">
        <v>19.0</v>
      </c>
      <c r="D105" s="18">
        <v>1417.0</v>
      </c>
      <c r="E105" s="18">
        <v>1245.0</v>
      </c>
    </row>
    <row r="106" ht="14.25" customHeight="1">
      <c r="A106" s="60">
        <v>43956.0</v>
      </c>
      <c r="B106" s="18" t="s">
        <v>38</v>
      </c>
      <c r="C106" s="18">
        <v>15.0</v>
      </c>
      <c r="D106" s="18">
        <v>750.0</v>
      </c>
      <c r="E106" s="18">
        <v>658.0</v>
      </c>
    </row>
    <row r="107" ht="14.25" customHeight="1">
      <c r="A107" s="60">
        <v>43956.0</v>
      </c>
      <c r="B107" s="18" t="s">
        <v>33</v>
      </c>
      <c r="C107" s="18">
        <v>15.0</v>
      </c>
      <c r="D107" s="18">
        <v>922.0</v>
      </c>
      <c r="E107" s="18">
        <v>823.0</v>
      </c>
    </row>
    <row r="108" ht="14.25" customHeight="1">
      <c r="A108" s="60">
        <v>43956.0</v>
      </c>
      <c r="B108" s="18" t="s">
        <v>34</v>
      </c>
      <c r="C108" s="18">
        <v>15.0</v>
      </c>
      <c r="D108" s="18">
        <v>455.0</v>
      </c>
      <c r="E108" s="18">
        <v>381.0</v>
      </c>
    </row>
    <row r="109" ht="14.25" customHeight="1">
      <c r="A109" s="60">
        <v>43956.0</v>
      </c>
      <c r="B109" s="18" t="s">
        <v>30</v>
      </c>
      <c r="C109" s="18">
        <v>125.0</v>
      </c>
      <c r="D109" s="18">
        <v>18944.0</v>
      </c>
      <c r="E109" s="18">
        <v>17541.0</v>
      </c>
    </row>
    <row r="110" ht="14.25" customHeight="1">
      <c r="A110" s="60">
        <v>43956.0</v>
      </c>
      <c r="B110" s="18" t="s">
        <v>29</v>
      </c>
      <c r="C110" s="18">
        <v>129.0</v>
      </c>
      <c r="D110" s="18">
        <v>15665.0</v>
      </c>
      <c r="E110" s="18">
        <v>14501.0</v>
      </c>
    </row>
    <row r="111" ht="14.25" customHeight="1">
      <c r="A111" s="60">
        <v>43956.0</v>
      </c>
      <c r="B111" s="18" t="s">
        <v>27</v>
      </c>
      <c r="C111" s="18">
        <v>10.0</v>
      </c>
      <c r="D111" s="18">
        <v>511.0</v>
      </c>
      <c r="E111" s="18">
        <v>437.0</v>
      </c>
    </row>
    <row r="112" ht="14.25" customHeight="1">
      <c r="A112" s="60">
        <v>43957.0</v>
      </c>
      <c r="B112" s="18" t="s">
        <v>31</v>
      </c>
      <c r="C112" s="18">
        <v>36.0</v>
      </c>
      <c r="D112" s="18">
        <v>4384.0</v>
      </c>
      <c r="E112" s="18">
        <v>4025.0</v>
      </c>
    </row>
    <row r="113" ht="14.25" customHeight="1">
      <c r="A113" s="60">
        <v>43957.0</v>
      </c>
      <c r="B113" s="18" t="s">
        <v>26</v>
      </c>
      <c r="C113" s="18">
        <v>31.0</v>
      </c>
      <c r="D113" s="18">
        <v>4709.0</v>
      </c>
      <c r="E113" s="18">
        <v>4348.0</v>
      </c>
    </row>
    <row r="114" ht="14.25" customHeight="1">
      <c r="A114" s="60">
        <v>43957.0</v>
      </c>
      <c r="B114" s="18" t="s">
        <v>32</v>
      </c>
      <c r="C114" s="18">
        <v>20.0</v>
      </c>
      <c r="D114" s="18">
        <v>1747.0</v>
      </c>
      <c r="E114" s="18">
        <v>1570.0</v>
      </c>
    </row>
    <row r="115" ht="14.25" customHeight="1">
      <c r="A115" s="60">
        <v>43957.0</v>
      </c>
      <c r="B115" s="18" t="s">
        <v>25</v>
      </c>
      <c r="C115" s="18">
        <v>20.0</v>
      </c>
      <c r="D115" s="18">
        <v>1784.0</v>
      </c>
      <c r="E115" s="18">
        <v>1632.0</v>
      </c>
    </row>
    <row r="116" ht="14.25" customHeight="1">
      <c r="A116" s="60">
        <v>43957.0</v>
      </c>
      <c r="B116" s="18" t="s">
        <v>35</v>
      </c>
      <c r="C116" s="18">
        <v>19.0</v>
      </c>
      <c r="D116" s="18">
        <v>1509.0</v>
      </c>
      <c r="E116" s="18">
        <v>1374.0</v>
      </c>
    </row>
    <row r="117" ht="14.25" customHeight="1">
      <c r="A117" s="60">
        <v>43957.0</v>
      </c>
      <c r="B117" s="18" t="s">
        <v>37</v>
      </c>
      <c r="C117" s="18">
        <v>54.0</v>
      </c>
      <c r="D117" s="18">
        <v>13406.0</v>
      </c>
      <c r="E117" s="18">
        <v>12518.0</v>
      </c>
    </row>
    <row r="118" ht="14.25" customHeight="1">
      <c r="A118" s="60">
        <v>43957.0</v>
      </c>
      <c r="B118" s="18" t="s">
        <v>36</v>
      </c>
      <c r="C118" s="18">
        <v>59.0</v>
      </c>
      <c r="D118" s="18">
        <v>14103.0</v>
      </c>
      <c r="E118" s="18">
        <v>13118.0</v>
      </c>
    </row>
    <row r="119" ht="14.25" customHeight="1">
      <c r="A119" s="60">
        <v>43957.0</v>
      </c>
      <c r="B119" s="18" t="s">
        <v>28</v>
      </c>
      <c r="C119" s="18">
        <v>19.0</v>
      </c>
      <c r="D119" s="18">
        <v>1499.0</v>
      </c>
      <c r="E119" s="18">
        <v>1323.0</v>
      </c>
    </row>
    <row r="120" ht="14.25" customHeight="1">
      <c r="A120" s="60">
        <v>43957.0</v>
      </c>
      <c r="B120" s="18" t="s">
        <v>38</v>
      </c>
      <c r="C120" s="18">
        <v>15.0</v>
      </c>
      <c r="D120" s="18">
        <v>701.0</v>
      </c>
      <c r="E120" s="18">
        <v>611.0</v>
      </c>
    </row>
    <row r="121" ht="14.25" customHeight="1">
      <c r="A121" s="60">
        <v>43957.0</v>
      </c>
      <c r="B121" s="18" t="s">
        <v>33</v>
      </c>
      <c r="C121" s="18">
        <v>15.0</v>
      </c>
      <c r="D121" s="18">
        <v>839.0</v>
      </c>
      <c r="E121" s="18">
        <v>733.0</v>
      </c>
    </row>
    <row r="122" ht="14.25" customHeight="1">
      <c r="A122" s="60">
        <v>43957.0</v>
      </c>
      <c r="B122" s="18" t="s">
        <v>34</v>
      </c>
      <c r="C122" s="18">
        <v>15.0</v>
      </c>
      <c r="D122" s="18">
        <v>467.0</v>
      </c>
      <c r="E122" s="18">
        <v>389.0</v>
      </c>
    </row>
    <row r="123" ht="14.25" customHeight="1">
      <c r="A123" s="60">
        <v>43957.0</v>
      </c>
      <c r="B123" s="18" t="s">
        <v>30</v>
      </c>
      <c r="C123" s="18">
        <v>125.0</v>
      </c>
      <c r="D123" s="18">
        <v>20218.0</v>
      </c>
      <c r="E123" s="18">
        <v>18647.0</v>
      </c>
    </row>
    <row r="124" ht="14.25" customHeight="1">
      <c r="A124" s="60">
        <v>43957.0</v>
      </c>
      <c r="B124" s="18" t="s">
        <v>29</v>
      </c>
      <c r="C124" s="18">
        <v>129.0</v>
      </c>
      <c r="D124" s="18">
        <v>16376.0</v>
      </c>
      <c r="E124" s="18">
        <v>15197.0</v>
      </c>
    </row>
    <row r="125" ht="14.25" customHeight="1">
      <c r="A125" s="60">
        <v>43957.0</v>
      </c>
      <c r="B125" s="18" t="s">
        <v>27</v>
      </c>
      <c r="C125" s="18">
        <v>10.0</v>
      </c>
      <c r="D125" s="18">
        <v>465.0</v>
      </c>
      <c r="E125" s="18">
        <v>390.0</v>
      </c>
    </row>
    <row r="126" ht="14.25" customHeight="1">
      <c r="A126" s="60">
        <v>43958.0</v>
      </c>
      <c r="B126" s="18" t="s">
        <v>31</v>
      </c>
      <c r="C126" s="18">
        <v>36.0</v>
      </c>
      <c r="D126" s="18">
        <v>4826.0</v>
      </c>
      <c r="E126" s="18">
        <v>4426.0</v>
      </c>
    </row>
    <row r="127" ht="14.25" customHeight="1">
      <c r="A127" s="60">
        <v>43958.0</v>
      </c>
      <c r="B127" s="18" t="s">
        <v>26</v>
      </c>
      <c r="C127" s="18">
        <v>31.0</v>
      </c>
      <c r="D127" s="18">
        <v>4903.0</v>
      </c>
      <c r="E127" s="18">
        <v>4527.0</v>
      </c>
    </row>
    <row r="128" ht="14.25" customHeight="1">
      <c r="A128" s="60">
        <v>43958.0</v>
      </c>
      <c r="B128" s="18" t="s">
        <v>32</v>
      </c>
      <c r="C128" s="18">
        <v>21.0</v>
      </c>
      <c r="D128" s="18">
        <v>1879.0</v>
      </c>
      <c r="E128" s="18">
        <v>1695.0</v>
      </c>
    </row>
    <row r="129" ht="14.25" customHeight="1">
      <c r="A129" s="60">
        <v>43958.0</v>
      </c>
      <c r="B129" s="18" t="s">
        <v>25</v>
      </c>
      <c r="C129" s="18">
        <v>21.0</v>
      </c>
      <c r="D129" s="18">
        <v>1542.0</v>
      </c>
      <c r="E129" s="18">
        <v>1405.0</v>
      </c>
    </row>
    <row r="130" ht="14.25" customHeight="1">
      <c r="A130" s="60">
        <v>43958.0</v>
      </c>
      <c r="B130" s="18" t="s">
        <v>35</v>
      </c>
      <c r="C130" s="18">
        <v>19.0</v>
      </c>
      <c r="D130" s="18">
        <v>1580.0</v>
      </c>
      <c r="E130" s="18">
        <v>1435.0</v>
      </c>
    </row>
    <row r="131" ht="14.25" customHeight="1">
      <c r="A131" s="60">
        <v>43958.0</v>
      </c>
      <c r="B131" s="18" t="s">
        <v>37</v>
      </c>
      <c r="C131" s="18">
        <v>54.0</v>
      </c>
      <c r="D131" s="18">
        <v>12743.0</v>
      </c>
      <c r="E131" s="18">
        <v>11858.0</v>
      </c>
    </row>
    <row r="132" ht="14.25" customHeight="1">
      <c r="A132" s="60">
        <v>43958.0</v>
      </c>
      <c r="B132" s="18" t="s">
        <v>36</v>
      </c>
      <c r="C132" s="18">
        <v>59.0</v>
      </c>
      <c r="D132" s="18">
        <v>13495.0</v>
      </c>
      <c r="E132" s="18">
        <v>12517.0</v>
      </c>
    </row>
    <row r="133" ht="14.25" customHeight="1">
      <c r="A133" s="60">
        <v>43958.0</v>
      </c>
      <c r="B133" s="18" t="s">
        <v>28</v>
      </c>
      <c r="C133" s="18">
        <v>19.0</v>
      </c>
      <c r="D133" s="18">
        <v>1530.0</v>
      </c>
      <c r="E133" s="18">
        <v>1338.0</v>
      </c>
    </row>
    <row r="134" ht="14.25" customHeight="1">
      <c r="A134" s="60">
        <v>43958.0</v>
      </c>
      <c r="B134" s="18" t="s">
        <v>38</v>
      </c>
      <c r="C134" s="18">
        <v>15.0</v>
      </c>
      <c r="D134" s="18">
        <v>676.0</v>
      </c>
      <c r="E134" s="18">
        <v>591.0</v>
      </c>
    </row>
    <row r="135" ht="14.25" customHeight="1">
      <c r="A135" s="60">
        <v>43958.0</v>
      </c>
      <c r="B135" s="18" t="s">
        <v>33</v>
      </c>
      <c r="C135" s="18">
        <v>15.0</v>
      </c>
      <c r="D135" s="18">
        <v>805.0</v>
      </c>
      <c r="E135" s="18">
        <v>703.0</v>
      </c>
    </row>
    <row r="136" ht="14.25" customHeight="1">
      <c r="A136" s="60">
        <v>43958.0</v>
      </c>
      <c r="B136" s="18" t="s">
        <v>34</v>
      </c>
      <c r="C136" s="18">
        <v>15.0</v>
      </c>
      <c r="D136" s="18">
        <v>480.0</v>
      </c>
      <c r="E136" s="18">
        <v>398.0</v>
      </c>
    </row>
    <row r="137" ht="14.25" customHeight="1">
      <c r="A137" s="60">
        <v>43958.0</v>
      </c>
      <c r="B137" s="18" t="s">
        <v>30</v>
      </c>
      <c r="C137" s="18">
        <v>125.0</v>
      </c>
      <c r="D137" s="18">
        <v>18014.0</v>
      </c>
      <c r="E137" s="18">
        <v>16675.0</v>
      </c>
    </row>
    <row r="138" ht="14.25" customHeight="1">
      <c r="A138" s="60">
        <v>43958.0</v>
      </c>
      <c r="B138" s="18" t="s">
        <v>29</v>
      </c>
      <c r="C138" s="18">
        <v>129.0</v>
      </c>
      <c r="D138" s="18">
        <v>14582.0</v>
      </c>
      <c r="E138" s="18">
        <v>13512.0</v>
      </c>
    </row>
    <row r="139" ht="14.25" customHeight="1">
      <c r="A139" s="60">
        <v>43958.0</v>
      </c>
      <c r="B139" s="18" t="s">
        <v>27</v>
      </c>
      <c r="C139" s="18">
        <v>10.0</v>
      </c>
      <c r="D139" s="18">
        <v>563.0</v>
      </c>
      <c r="E139" s="18">
        <v>486.0</v>
      </c>
    </row>
    <row r="140" ht="14.25" customHeight="1">
      <c r="A140" s="60">
        <v>43959.0</v>
      </c>
      <c r="B140" s="18" t="s">
        <v>31</v>
      </c>
      <c r="C140" s="18">
        <v>36.0</v>
      </c>
      <c r="D140" s="18">
        <v>4199.0</v>
      </c>
      <c r="E140" s="18">
        <v>3867.0</v>
      </c>
    </row>
    <row r="141" ht="14.25" customHeight="1">
      <c r="A141" s="60">
        <v>43959.0</v>
      </c>
      <c r="B141" s="18" t="s">
        <v>26</v>
      </c>
      <c r="C141" s="18">
        <v>31.0</v>
      </c>
      <c r="D141" s="18">
        <v>4635.0</v>
      </c>
      <c r="E141" s="18">
        <v>4266.0</v>
      </c>
    </row>
    <row r="142" ht="14.25" customHeight="1">
      <c r="A142" s="60">
        <v>43959.0</v>
      </c>
      <c r="B142" s="18" t="s">
        <v>32</v>
      </c>
      <c r="C142" s="18">
        <v>21.0</v>
      </c>
      <c r="D142" s="18">
        <v>1957.0</v>
      </c>
      <c r="E142" s="18">
        <v>1755.0</v>
      </c>
    </row>
    <row r="143" ht="14.25" customHeight="1">
      <c r="A143" s="60">
        <v>43959.0</v>
      </c>
      <c r="B143" s="18" t="s">
        <v>25</v>
      </c>
      <c r="C143" s="18">
        <v>21.0</v>
      </c>
      <c r="D143" s="18">
        <v>1646.0</v>
      </c>
      <c r="E143" s="18">
        <v>1492.0</v>
      </c>
    </row>
    <row r="144" ht="14.25" customHeight="1">
      <c r="A144" s="60">
        <v>43959.0</v>
      </c>
      <c r="B144" s="18" t="s">
        <v>35</v>
      </c>
      <c r="C144" s="18">
        <v>19.0</v>
      </c>
      <c r="D144" s="18">
        <v>1520.0</v>
      </c>
      <c r="E144" s="18">
        <v>1380.0</v>
      </c>
    </row>
    <row r="145" ht="14.25" customHeight="1">
      <c r="A145" s="60">
        <v>43959.0</v>
      </c>
      <c r="B145" s="18" t="s">
        <v>37</v>
      </c>
      <c r="C145" s="18">
        <v>54.0</v>
      </c>
      <c r="D145" s="18">
        <v>13563.0</v>
      </c>
      <c r="E145" s="18">
        <v>12604.0</v>
      </c>
    </row>
    <row r="146" ht="14.25" customHeight="1">
      <c r="A146" s="60">
        <v>43959.0</v>
      </c>
      <c r="B146" s="18" t="s">
        <v>36</v>
      </c>
      <c r="C146" s="18">
        <v>59.0</v>
      </c>
      <c r="D146" s="18">
        <v>14098.0</v>
      </c>
      <c r="E146" s="18">
        <v>13106.0</v>
      </c>
    </row>
    <row r="147" ht="14.25" customHeight="1">
      <c r="A147" s="60">
        <v>43959.0</v>
      </c>
      <c r="B147" s="18" t="s">
        <v>28</v>
      </c>
      <c r="C147" s="18">
        <v>19.0</v>
      </c>
      <c r="D147" s="18">
        <v>1522.0</v>
      </c>
      <c r="E147" s="18">
        <v>1340.0</v>
      </c>
    </row>
    <row r="148" ht="14.25" customHeight="1">
      <c r="A148" s="60">
        <v>43959.0</v>
      </c>
      <c r="B148" s="18" t="s">
        <v>38</v>
      </c>
      <c r="C148" s="18">
        <v>15.0</v>
      </c>
      <c r="D148" s="18">
        <v>703.0</v>
      </c>
      <c r="E148" s="18">
        <v>609.0</v>
      </c>
    </row>
    <row r="149" ht="14.25" customHeight="1">
      <c r="A149" s="60">
        <v>43959.0</v>
      </c>
      <c r="B149" s="18" t="s">
        <v>33</v>
      </c>
      <c r="C149" s="18">
        <v>15.0</v>
      </c>
      <c r="D149" s="18">
        <v>879.0</v>
      </c>
      <c r="E149" s="18">
        <v>768.0</v>
      </c>
    </row>
    <row r="150" ht="14.25" customHeight="1">
      <c r="A150" s="60">
        <v>43959.0</v>
      </c>
      <c r="B150" s="18" t="s">
        <v>34</v>
      </c>
      <c r="C150" s="18">
        <v>15.0</v>
      </c>
      <c r="D150" s="18">
        <v>492.0</v>
      </c>
      <c r="E150" s="18">
        <v>412.0</v>
      </c>
    </row>
    <row r="151" ht="14.25" customHeight="1">
      <c r="A151" s="60">
        <v>43959.0</v>
      </c>
      <c r="B151" s="18" t="s">
        <v>30</v>
      </c>
      <c r="C151" s="18">
        <v>125.0</v>
      </c>
      <c r="D151" s="18">
        <v>24620.0</v>
      </c>
      <c r="E151" s="18">
        <v>22641.0</v>
      </c>
    </row>
    <row r="152" ht="14.25" customHeight="1">
      <c r="A152" s="60">
        <v>43959.0</v>
      </c>
      <c r="B152" s="18" t="s">
        <v>29</v>
      </c>
      <c r="C152" s="18">
        <v>129.0</v>
      </c>
      <c r="D152" s="18">
        <v>20452.0</v>
      </c>
      <c r="E152" s="18">
        <v>18857.0</v>
      </c>
    </row>
    <row r="153" ht="14.25" customHeight="1">
      <c r="A153" s="60">
        <v>43959.0</v>
      </c>
      <c r="B153" s="18" t="s">
        <v>27</v>
      </c>
      <c r="C153" s="18">
        <v>10.0</v>
      </c>
      <c r="D153" s="18">
        <v>638.0</v>
      </c>
      <c r="E153" s="18">
        <v>547.0</v>
      </c>
    </row>
    <row r="154" ht="14.25" customHeight="1">
      <c r="A154" s="60">
        <v>43960.0</v>
      </c>
      <c r="B154" s="18" t="s">
        <v>31</v>
      </c>
      <c r="C154" s="18">
        <v>36.0</v>
      </c>
      <c r="D154" s="18">
        <v>5413.0</v>
      </c>
      <c r="E154" s="18">
        <v>4959.0</v>
      </c>
    </row>
    <row r="155" ht="14.25" customHeight="1">
      <c r="A155" s="60">
        <v>43960.0</v>
      </c>
      <c r="B155" s="18" t="s">
        <v>26</v>
      </c>
      <c r="C155" s="18">
        <v>31.0</v>
      </c>
      <c r="D155" s="18">
        <v>4556.0</v>
      </c>
      <c r="E155" s="18">
        <v>4220.0</v>
      </c>
    </row>
    <row r="156" ht="14.25" customHeight="1">
      <c r="A156" s="60">
        <v>43960.0</v>
      </c>
      <c r="B156" s="18" t="s">
        <v>32</v>
      </c>
      <c r="C156" s="18">
        <v>21.0</v>
      </c>
      <c r="D156" s="18">
        <v>1891.0</v>
      </c>
      <c r="E156" s="18">
        <v>1709.0</v>
      </c>
    </row>
    <row r="157" ht="14.25" customHeight="1">
      <c r="A157" s="60">
        <v>43960.0</v>
      </c>
      <c r="B157" s="18" t="s">
        <v>25</v>
      </c>
      <c r="C157" s="18">
        <v>21.0</v>
      </c>
      <c r="D157" s="18">
        <v>1735.0</v>
      </c>
      <c r="E157" s="18">
        <v>1568.0</v>
      </c>
    </row>
    <row r="158" ht="14.25" customHeight="1">
      <c r="A158" s="60">
        <v>43960.0</v>
      </c>
      <c r="B158" s="18" t="s">
        <v>35</v>
      </c>
      <c r="C158" s="18">
        <v>19.0</v>
      </c>
      <c r="D158" s="18">
        <v>1542.0</v>
      </c>
      <c r="E158" s="18">
        <v>1412.0</v>
      </c>
    </row>
    <row r="159" ht="14.25" customHeight="1">
      <c r="A159" s="60">
        <v>43960.0</v>
      </c>
      <c r="B159" s="18" t="s">
        <v>37</v>
      </c>
      <c r="C159" s="18">
        <v>54.0</v>
      </c>
      <c r="D159" s="18">
        <v>11288.0</v>
      </c>
      <c r="E159" s="18">
        <v>10492.0</v>
      </c>
    </row>
    <row r="160" ht="14.25" customHeight="1">
      <c r="A160" s="60">
        <v>43960.0</v>
      </c>
      <c r="B160" s="18" t="s">
        <v>36</v>
      </c>
      <c r="C160" s="18">
        <v>59.0</v>
      </c>
      <c r="D160" s="18">
        <v>12016.0</v>
      </c>
      <c r="E160" s="18">
        <v>11137.0</v>
      </c>
    </row>
    <row r="161" ht="14.25" customHeight="1">
      <c r="A161" s="60">
        <v>43960.0</v>
      </c>
      <c r="B161" s="18" t="s">
        <v>28</v>
      </c>
      <c r="C161" s="18">
        <v>19.0</v>
      </c>
      <c r="D161" s="18">
        <v>1851.0</v>
      </c>
      <c r="E161" s="18">
        <v>1635.0</v>
      </c>
    </row>
    <row r="162" ht="14.25" customHeight="1">
      <c r="A162" s="60">
        <v>43960.0</v>
      </c>
      <c r="B162" s="18" t="s">
        <v>38</v>
      </c>
      <c r="C162" s="18">
        <v>15.0</v>
      </c>
      <c r="D162" s="18">
        <v>654.0</v>
      </c>
      <c r="E162" s="18">
        <v>570.0</v>
      </c>
    </row>
    <row r="163" ht="14.25" customHeight="1">
      <c r="A163" s="60">
        <v>43960.0</v>
      </c>
      <c r="B163" s="18" t="s">
        <v>33</v>
      </c>
      <c r="C163" s="18">
        <v>15.0</v>
      </c>
      <c r="D163" s="18">
        <v>849.0</v>
      </c>
      <c r="E163" s="18">
        <v>740.0</v>
      </c>
    </row>
    <row r="164" ht="14.25" customHeight="1">
      <c r="A164" s="60">
        <v>43960.0</v>
      </c>
      <c r="B164" s="18" t="s">
        <v>34</v>
      </c>
      <c r="C164" s="18">
        <v>15.0</v>
      </c>
      <c r="D164" s="18">
        <v>623.0</v>
      </c>
      <c r="E164" s="18">
        <v>535.0</v>
      </c>
    </row>
    <row r="165" ht="14.25" customHeight="1">
      <c r="A165" s="60">
        <v>43960.0</v>
      </c>
      <c r="B165" s="18" t="s">
        <v>30</v>
      </c>
      <c r="C165" s="18">
        <v>125.0</v>
      </c>
      <c r="D165" s="18">
        <v>20132.0</v>
      </c>
      <c r="E165" s="18">
        <v>18617.0</v>
      </c>
    </row>
    <row r="166" ht="14.25" customHeight="1">
      <c r="A166" s="60">
        <v>43960.0</v>
      </c>
      <c r="B166" s="18" t="s">
        <v>29</v>
      </c>
      <c r="C166" s="18">
        <v>129.0</v>
      </c>
      <c r="D166" s="18">
        <v>16420.0</v>
      </c>
      <c r="E166" s="18">
        <v>15169.0</v>
      </c>
    </row>
    <row r="167" ht="14.25" customHeight="1">
      <c r="A167" s="60">
        <v>43960.0</v>
      </c>
      <c r="B167" s="18" t="s">
        <v>27</v>
      </c>
      <c r="C167" s="18">
        <v>10.0</v>
      </c>
      <c r="D167" s="18">
        <v>644.0</v>
      </c>
      <c r="E167" s="18">
        <v>559.0</v>
      </c>
    </row>
    <row r="168" ht="14.25" customHeight="1">
      <c r="A168" s="60">
        <v>43961.0</v>
      </c>
      <c r="B168" s="18" t="s">
        <v>31</v>
      </c>
      <c r="C168" s="18">
        <v>36.0</v>
      </c>
      <c r="D168" s="18">
        <v>5746.0</v>
      </c>
      <c r="E168" s="18">
        <v>5277.0</v>
      </c>
    </row>
    <row r="169" ht="14.25" customHeight="1">
      <c r="A169" s="60">
        <v>43961.0</v>
      </c>
      <c r="B169" s="18" t="s">
        <v>26</v>
      </c>
      <c r="C169" s="18">
        <v>31.0</v>
      </c>
      <c r="D169" s="18">
        <v>5495.0</v>
      </c>
      <c r="E169" s="18">
        <v>5093.0</v>
      </c>
    </row>
    <row r="170" ht="14.25" customHeight="1">
      <c r="A170" s="60">
        <v>43961.0</v>
      </c>
      <c r="B170" s="18" t="s">
        <v>32</v>
      </c>
      <c r="C170" s="18">
        <v>21.0</v>
      </c>
      <c r="D170" s="18">
        <v>2120.0</v>
      </c>
      <c r="E170" s="18">
        <v>1921.0</v>
      </c>
    </row>
    <row r="171" ht="14.25" customHeight="1">
      <c r="A171" s="60">
        <v>43961.0</v>
      </c>
      <c r="B171" s="18" t="s">
        <v>25</v>
      </c>
      <c r="C171" s="18">
        <v>21.0</v>
      </c>
      <c r="D171" s="18">
        <v>2016.0</v>
      </c>
      <c r="E171" s="18">
        <v>1846.0</v>
      </c>
    </row>
    <row r="172" ht="14.25" customHeight="1">
      <c r="A172" s="60">
        <v>43961.0</v>
      </c>
      <c r="B172" s="18" t="s">
        <v>35</v>
      </c>
      <c r="C172" s="18">
        <v>19.0</v>
      </c>
      <c r="D172" s="18">
        <v>1836.0</v>
      </c>
      <c r="E172" s="18">
        <v>1680.0</v>
      </c>
    </row>
    <row r="173" ht="14.25" customHeight="1">
      <c r="A173" s="60">
        <v>43961.0</v>
      </c>
      <c r="B173" s="18" t="s">
        <v>37</v>
      </c>
      <c r="C173" s="18">
        <v>54.0</v>
      </c>
      <c r="D173" s="18">
        <v>13832.0</v>
      </c>
      <c r="E173" s="18">
        <v>12864.0</v>
      </c>
    </row>
    <row r="174" ht="14.25" customHeight="1">
      <c r="A174" s="60">
        <v>43961.0</v>
      </c>
      <c r="B174" s="18" t="s">
        <v>36</v>
      </c>
      <c r="C174" s="18">
        <v>59.0</v>
      </c>
      <c r="D174" s="18">
        <v>14569.0</v>
      </c>
      <c r="E174" s="18">
        <v>13566.0</v>
      </c>
    </row>
    <row r="175" ht="14.25" customHeight="1">
      <c r="A175" s="60">
        <v>43961.0</v>
      </c>
      <c r="B175" s="18" t="s">
        <v>28</v>
      </c>
      <c r="C175" s="18">
        <v>19.0</v>
      </c>
      <c r="D175" s="18">
        <v>1848.0</v>
      </c>
      <c r="E175" s="18">
        <v>1649.0</v>
      </c>
    </row>
    <row r="176" ht="14.25" customHeight="1">
      <c r="A176" s="60">
        <v>43961.0</v>
      </c>
      <c r="B176" s="18" t="s">
        <v>38</v>
      </c>
      <c r="C176" s="18">
        <v>15.0</v>
      </c>
      <c r="D176" s="18">
        <v>792.0</v>
      </c>
      <c r="E176" s="18">
        <v>695.0</v>
      </c>
    </row>
    <row r="177" ht="14.25" customHeight="1">
      <c r="A177" s="60">
        <v>43961.0</v>
      </c>
      <c r="B177" s="18" t="s">
        <v>33</v>
      </c>
      <c r="C177" s="18">
        <v>15.0</v>
      </c>
      <c r="D177" s="18">
        <v>950.0</v>
      </c>
      <c r="E177" s="18">
        <v>848.0</v>
      </c>
    </row>
    <row r="178" ht="14.25" customHeight="1">
      <c r="A178" s="60">
        <v>43961.0</v>
      </c>
      <c r="B178" s="18" t="s">
        <v>34</v>
      </c>
      <c r="C178" s="18">
        <v>15.0</v>
      </c>
      <c r="D178" s="18">
        <v>706.0</v>
      </c>
      <c r="E178" s="18">
        <v>608.0</v>
      </c>
    </row>
    <row r="179" ht="14.25" customHeight="1">
      <c r="A179" s="60">
        <v>43961.0</v>
      </c>
      <c r="B179" s="18" t="s">
        <v>30</v>
      </c>
      <c r="C179" s="18">
        <v>125.0</v>
      </c>
      <c r="D179" s="18">
        <v>20368.0</v>
      </c>
      <c r="E179" s="18">
        <v>18884.0</v>
      </c>
    </row>
    <row r="180" ht="14.25" customHeight="1">
      <c r="A180" s="60">
        <v>43961.0</v>
      </c>
      <c r="B180" s="18" t="s">
        <v>29</v>
      </c>
      <c r="C180" s="18">
        <v>129.0</v>
      </c>
      <c r="D180" s="18">
        <v>16437.0</v>
      </c>
      <c r="E180" s="18">
        <v>15285.0</v>
      </c>
    </row>
    <row r="181" ht="14.25" customHeight="1">
      <c r="A181" s="60">
        <v>43961.0</v>
      </c>
      <c r="B181" s="18" t="s">
        <v>27</v>
      </c>
      <c r="C181" s="18">
        <v>10.0</v>
      </c>
      <c r="D181" s="18">
        <v>642.0</v>
      </c>
      <c r="E181" s="18">
        <v>556.0</v>
      </c>
    </row>
    <row r="182" ht="14.25" customHeight="1">
      <c r="A182" s="60">
        <v>43962.0</v>
      </c>
      <c r="B182" s="18" t="s">
        <v>31</v>
      </c>
      <c r="C182" s="18">
        <v>36.0</v>
      </c>
      <c r="D182" s="18">
        <v>4150.0</v>
      </c>
      <c r="E182" s="18">
        <v>3838.0</v>
      </c>
    </row>
    <row r="183" ht="14.25" customHeight="1">
      <c r="A183" s="60">
        <v>43962.0</v>
      </c>
      <c r="B183" s="18" t="s">
        <v>26</v>
      </c>
      <c r="C183" s="18">
        <v>31.0</v>
      </c>
      <c r="D183" s="18">
        <v>4826.0</v>
      </c>
      <c r="E183" s="18">
        <v>4483.0</v>
      </c>
    </row>
    <row r="184" ht="14.25" customHeight="1">
      <c r="A184" s="60">
        <v>43962.0</v>
      </c>
      <c r="B184" s="18" t="s">
        <v>32</v>
      </c>
      <c r="C184" s="18">
        <v>21.0</v>
      </c>
      <c r="D184" s="18">
        <v>1916.0</v>
      </c>
      <c r="E184" s="18">
        <v>1733.0</v>
      </c>
    </row>
    <row r="185" ht="14.25" customHeight="1">
      <c r="A185" s="60">
        <v>43962.0</v>
      </c>
      <c r="B185" s="18" t="s">
        <v>25</v>
      </c>
      <c r="C185" s="18">
        <v>21.0</v>
      </c>
      <c r="D185" s="18">
        <v>1597.0</v>
      </c>
      <c r="E185" s="18">
        <v>1457.0</v>
      </c>
    </row>
    <row r="186" ht="14.25" customHeight="1">
      <c r="A186" s="60">
        <v>43962.0</v>
      </c>
      <c r="B186" s="18" t="s">
        <v>35</v>
      </c>
      <c r="C186" s="18">
        <v>19.0</v>
      </c>
      <c r="D186" s="18">
        <v>1527.0</v>
      </c>
      <c r="E186" s="18">
        <v>1389.0</v>
      </c>
    </row>
    <row r="187" ht="14.25" customHeight="1">
      <c r="A187" s="60">
        <v>43962.0</v>
      </c>
      <c r="B187" s="18" t="s">
        <v>37</v>
      </c>
      <c r="C187" s="18">
        <v>54.0</v>
      </c>
      <c r="D187" s="18">
        <v>10570.0</v>
      </c>
      <c r="E187" s="18">
        <v>9926.0</v>
      </c>
    </row>
    <row r="188" ht="14.25" customHeight="1">
      <c r="A188" s="60">
        <v>43962.0</v>
      </c>
      <c r="B188" s="18" t="s">
        <v>36</v>
      </c>
      <c r="C188" s="18">
        <v>60.0</v>
      </c>
      <c r="D188" s="18">
        <v>11100.0</v>
      </c>
      <c r="E188" s="18">
        <v>10407.0</v>
      </c>
    </row>
    <row r="189" ht="14.25" customHeight="1">
      <c r="A189" s="60">
        <v>43962.0</v>
      </c>
      <c r="B189" s="18" t="s">
        <v>28</v>
      </c>
      <c r="C189" s="18">
        <v>19.0</v>
      </c>
      <c r="D189" s="18">
        <v>2530.0</v>
      </c>
      <c r="E189" s="18">
        <v>2270.0</v>
      </c>
    </row>
    <row r="190" ht="14.25" customHeight="1">
      <c r="A190" s="60">
        <v>43962.0</v>
      </c>
      <c r="B190" s="18" t="s">
        <v>38</v>
      </c>
      <c r="C190" s="18">
        <v>15.0</v>
      </c>
      <c r="D190" s="18">
        <v>654.0</v>
      </c>
      <c r="E190" s="18">
        <v>564.0</v>
      </c>
    </row>
    <row r="191" ht="14.25" customHeight="1">
      <c r="A191" s="60">
        <v>43962.0</v>
      </c>
      <c r="B191" s="18" t="s">
        <v>33</v>
      </c>
      <c r="C191" s="18">
        <v>15.0</v>
      </c>
      <c r="D191" s="18">
        <v>812.0</v>
      </c>
      <c r="E191" s="18">
        <v>714.0</v>
      </c>
    </row>
    <row r="192" ht="14.25" customHeight="1">
      <c r="A192" s="60">
        <v>43962.0</v>
      </c>
      <c r="B192" s="18" t="s">
        <v>34</v>
      </c>
      <c r="C192" s="18">
        <v>15.0</v>
      </c>
      <c r="D192" s="18">
        <v>684.0</v>
      </c>
      <c r="E192" s="18">
        <v>585.0</v>
      </c>
    </row>
    <row r="193" ht="14.25" customHeight="1">
      <c r="A193" s="60">
        <v>43962.0</v>
      </c>
      <c r="B193" s="18" t="s">
        <v>30</v>
      </c>
      <c r="C193" s="18">
        <v>125.0</v>
      </c>
      <c r="D193" s="18">
        <v>18066.0</v>
      </c>
      <c r="E193" s="18">
        <v>16883.0</v>
      </c>
    </row>
    <row r="194" ht="14.25" customHeight="1">
      <c r="A194" s="60">
        <v>43962.0</v>
      </c>
      <c r="B194" s="18" t="s">
        <v>29</v>
      </c>
      <c r="C194" s="18">
        <v>129.0</v>
      </c>
      <c r="D194" s="18">
        <v>14043.0</v>
      </c>
      <c r="E194" s="18">
        <v>13167.0</v>
      </c>
    </row>
    <row r="195" ht="14.25" customHeight="1">
      <c r="A195" s="60">
        <v>43962.0</v>
      </c>
      <c r="B195" s="18" t="s">
        <v>27</v>
      </c>
      <c r="C195" s="18">
        <v>10.0</v>
      </c>
      <c r="D195" s="18">
        <v>494.0</v>
      </c>
      <c r="E195" s="18">
        <v>421.0</v>
      </c>
    </row>
    <row r="196" ht="14.25" customHeight="1">
      <c r="A196" s="60">
        <v>43963.0</v>
      </c>
      <c r="B196" s="18" t="s">
        <v>31</v>
      </c>
      <c r="C196" s="18">
        <v>36.0</v>
      </c>
      <c r="D196" s="18">
        <v>4418.0</v>
      </c>
      <c r="E196" s="18">
        <v>4088.0</v>
      </c>
    </row>
    <row r="197" ht="14.25" customHeight="1">
      <c r="A197" s="60">
        <v>43963.0</v>
      </c>
      <c r="B197" s="18" t="s">
        <v>26</v>
      </c>
      <c r="C197" s="18">
        <v>31.0</v>
      </c>
      <c r="D197" s="18">
        <v>4800.0</v>
      </c>
      <c r="E197" s="18">
        <v>4470.0</v>
      </c>
    </row>
    <row r="198" ht="14.25" customHeight="1">
      <c r="A198" s="60">
        <v>43963.0</v>
      </c>
      <c r="B198" s="18" t="s">
        <v>32</v>
      </c>
      <c r="C198" s="18">
        <v>21.0</v>
      </c>
      <c r="D198" s="18">
        <v>1926.0</v>
      </c>
      <c r="E198" s="18">
        <v>1745.0</v>
      </c>
    </row>
    <row r="199" ht="14.25" customHeight="1">
      <c r="A199" s="60">
        <v>43963.0</v>
      </c>
      <c r="B199" s="18" t="s">
        <v>25</v>
      </c>
      <c r="C199" s="18">
        <v>21.0</v>
      </c>
      <c r="D199" s="18">
        <v>1656.0</v>
      </c>
      <c r="E199" s="18">
        <v>1516.0</v>
      </c>
    </row>
    <row r="200" ht="14.25" customHeight="1">
      <c r="A200" s="60">
        <v>43963.0</v>
      </c>
      <c r="B200" s="18" t="s">
        <v>35</v>
      </c>
      <c r="C200" s="18">
        <v>19.0</v>
      </c>
      <c r="D200" s="18">
        <v>1598.0</v>
      </c>
      <c r="E200" s="18">
        <v>1454.0</v>
      </c>
    </row>
    <row r="201" ht="14.25" customHeight="1">
      <c r="A201" s="60">
        <v>43963.0</v>
      </c>
      <c r="B201" s="18" t="s">
        <v>37</v>
      </c>
      <c r="C201" s="18">
        <v>54.0</v>
      </c>
      <c r="D201" s="18">
        <v>11614.0</v>
      </c>
      <c r="E201" s="18">
        <v>10862.0</v>
      </c>
    </row>
    <row r="202" ht="14.25" customHeight="1">
      <c r="A202" s="60">
        <v>43963.0</v>
      </c>
      <c r="B202" s="18" t="s">
        <v>36</v>
      </c>
      <c r="C202" s="18">
        <v>60.0</v>
      </c>
      <c r="D202" s="18">
        <v>12000.0</v>
      </c>
      <c r="E202" s="18">
        <v>11194.0</v>
      </c>
    </row>
    <row r="203" ht="14.25" customHeight="1">
      <c r="A203" s="60">
        <v>43963.0</v>
      </c>
      <c r="B203" s="18" t="s">
        <v>28</v>
      </c>
      <c r="C203" s="18">
        <v>19.0</v>
      </c>
      <c r="D203" s="18">
        <v>1649.0</v>
      </c>
      <c r="E203" s="18">
        <v>1460.0</v>
      </c>
    </row>
    <row r="204" ht="14.25" customHeight="1">
      <c r="A204" s="60">
        <v>43963.0</v>
      </c>
      <c r="B204" s="18" t="s">
        <v>38</v>
      </c>
      <c r="C204" s="18">
        <v>15.0</v>
      </c>
      <c r="D204" s="18">
        <v>750.0</v>
      </c>
      <c r="E204" s="18">
        <v>659.0</v>
      </c>
    </row>
    <row r="205" ht="14.25" customHeight="1">
      <c r="A205" s="60">
        <v>43963.0</v>
      </c>
      <c r="B205" s="18" t="s">
        <v>33</v>
      </c>
      <c r="C205" s="18">
        <v>15.0</v>
      </c>
      <c r="D205" s="18">
        <v>845.0</v>
      </c>
      <c r="E205" s="18">
        <v>743.0</v>
      </c>
    </row>
    <row r="206" ht="14.25" customHeight="1">
      <c r="A206" s="60">
        <v>43963.0</v>
      </c>
      <c r="B206" s="18" t="s">
        <v>34</v>
      </c>
      <c r="C206" s="18">
        <v>15.0</v>
      </c>
      <c r="D206" s="18">
        <v>624.0</v>
      </c>
      <c r="E206" s="18">
        <v>538.0</v>
      </c>
    </row>
    <row r="207" ht="14.25" customHeight="1">
      <c r="A207" s="60">
        <v>43963.0</v>
      </c>
      <c r="B207" s="18" t="s">
        <v>30</v>
      </c>
      <c r="C207" s="18">
        <v>125.0</v>
      </c>
      <c r="D207" s="18">
        <v>21106.0</v>
      </c>
      <c r="E207" s="18">
        <v>19651.0</v>
      </c>
    </row>
    <row r="208" ht="14.25" customHeight="1">
      <c r="A208" s="60">
        <v>43963.0</v>
      </c>
      <c r="B208" s="18" t="s">
        <v>29</v>
      </c>
      <c r="C208" s="18">
        <v>129.0</v>
      </c>
      <c r="D208" s="18">
        <v>16387.0</v>
      </c>
      <c r="E208" s="18">
        <v>15322.0</v>
      </c>
    </row>
    <row r="209" ht="14.25" customHeight="1">
      <c r="A209" s="60">
        <v>43963.0</v>
      </c>
      <c r="B209" s="18" t="s">
        <v>27</v>
      </c>
      <c r="C209" s="18">
        <v>10.0</v>
      </c>
      <c r="D209" s="18">
        <v>526.0</v>
      </c>
      <c r="E209" s="18">
        <v>448.0</v>
      </c>
    </row>
    <row r="210" ht="14.25" customHeight="1">
      <c r="A210" s="60">
        <v>43964.0</v>
      </c>
      <c r="B210" s="18" t="s">
        <v>31</v>
      </c>
      <c r="C210" s="18">
        <v>36.0</v>
      </c>
      <c r="D210" s="18">
        <v>4967.0</v>
      </c>
      <c r="E210" s="18">
        <v>4583.0</v>
      </c>
    </row>
    <row r="211" ht="14.25" customHeight="1">
      <c r="A211" s="60">
        <v>43964.0</v>
      </c>
      <c r="B211" s="18" t="s">
        <v>26</v>
      </c>
      <c r="C211" s="18">
        <v>31.0</v>
      </c>
      <c r="D211" s="18">
        <v>5251.0</v>
      </c>
      <c r="E211" s="18">
        <v>4853.0</v>
      </c>
    </row>
    <row r="212" ht="14.25" customHeight="1">
      <c r="A212" s="60">
        <v>43964.0</v>
      </c>
      <c r="B212" s="18" t="s">
        <v>32</v>
      </c>
      <c r="C212" s="18">
        <v>21.0</v>
      </c>
      <c r="D212" s="18">
        <v>2061.0</v>
      </c>
      <c r="E212" s="18">
        <v>1876.0</v>
      </c>
    </row>
    <row r="213" ht="14.25" customHeight="1">
      <c r="A213" s="60">
        <v>43964.0</v>
      </c>
      <c r="B213" s="18" t="s">
        <v>25</v>
      </c>
      <c r="C213" s="18">
        <v>21.0</v>
      </c>
      <c r="D213" s="18">
        <v>1698.0</v>
      </c>
      <c r="E213" s="18">
        <v>1554.0</v>
      </c>
    </row>
    <row r="214" ht="14.25" customHeight="1">
      <c r="A214" s="60">
        <v>43964.0</v>
      </c>
      <c r="B214" s="18" t="s">
        <v>35</v>
      </c>
      <c r="C214" s="18">
        <v>19.0</v>
      </c>
      <c r="D214" s="18">
        <v>1605.0</v>
      </c>
      <c r="E214" s="18">
        <v>1447.0</v>
      </c>
    </row>
    <row r="215" ht="14.25" customHeight="1">
      <c r="A215" s="60">
        <v>43964.0</v>
      </c>
      <c r="B215" s="18" t="s">
        <v>37</v>
      </c>
      <c r="C215" s="18">
        <v>54.0</v>
      </c>
      <c r="D215" s="18">
        <v>11522.0</v>
      </c>
      <c r="E215" s="18">
        <v>10803.0</v>
      </c>
    </row>
    <row r="216" ht="14.25" customHeight="1">
      <c r="A216" s="60">
        <v>43964.0</v>
      </c>
      <c r="B216" s="18" t="s">
        <v>36</v>
      </c>
      <c r="C216" s="18">
        <v>60.0</v>
      </c>
      <c r="D216" s="18">
        <v>12007.0</v>
      </c>
      <c r="E216" s="18">
        <v>11245.0</v>
      </c>
    </row>
    <row r="217" ht="14.25" customHeight="1">
      <c r="A217" s="60">
        <v>43964.0</v>
      </c>
      <c r="B217" s="18" t="s">
        <v>28</v>
      </c>
      <c r="C217" s="18">
        <v>19.0</v>
      </c>
      <c r="D217" s="18">
        <v>1625.0</v>
      </c>
      <c r="E217" s="18">
        <v>1444.0</v>
      </c>
    </row>
    <row r="218" ht="14.25" customHeight="1">
      <c r="A218" s="60">
        <v>43964.0</v>
      </c>
      <c r="B218" s="18" t="s">
        <v>38</v>
      </c>
      <c r="C218" s="18">
        <v>15.0</v>
      </c>
      <c r="D218" s="18">
        <v>854.0</v>
      </c>
      <c r="E218" s="18">
        <v>756.0</v>
      </c>
    </row>
    <row r="219" ht="14.25" customHeight="1">
      <c r="A219" s="60">
        <v>43964.0</v>
      </c>
      <c r="B219" s="18" t="s">
        <v>33</v>
      </c>
      <c r="C219" s="18">
        <v>15.0</v>
      </c>
      <c r="D219" s="18">
        <v>898.0</v>
      </c>
      <c r="E219" s="18">
        <v>795.0</v>
      </c>
    </row>
    <row r="220" ht="14.25" customHeight="1">
      <c r="A220" s="60">
        <v>43964.0</v>
      </c>
      <c r="B220" s="18" t="s">
        <v>34</v>
      </c>
      <c r="C220" s="18">
        <v>15.0</v>
      </c>
      <c r="D220" s="18">
        <v>599.0</v>
      </c>
      <c r="E220" s="18">
        <v>515.0</v>
      </c>
    </row>
    <row r="221" ht="14.25" customHeight="1">
      <c r="A221" s="60">
        <v>43964.0</v>
      </c>
      <c r="B221" s="18" t="s">
        <v>30</v>
      </c>
      <c r="C221" s="18">
        <v>125.0</v>
      </c>
      <c r="D221" s="18">
        <v>19965.0</v>
      </c>
      <c r="E221" s="18">
        <v>18573.0</v>
      </c>
    </row>
    <row r="222" ht="14.25" customHeight="1">
      <c r="A222" s="60">
        <v>43964.0</v>
      </c>
      <c r="B222" s="18" t="s">
        <v>29</v>
      </c>
      <c r="C222" s="18">
        <v>129.0</v>
      </c>
      <c r="D222" s="18">
        <v>15304.0</v>
      </c>
      <c r="E222" s="18">
        <v>14315.0</v>
      </c>
    </row>
    <row r="223" ht="14.25" customHeight="1">
      <c r="A223" s="60">
        <v>43964.0</v>
      </c>
      <c r="B223" s="18" t="s">
        <v>27</v>
      </c>
      <c r="C223" s="18">
        <v>10.0</v>
      </c>
      <c r="D223" s="18">
        <v>612.0</v>
      </c>
      <c r="E223" s="18">
        <v>530.0</v>
      </c>
    </row>
    <row r="224" ht="14.25" customHeight="1">
      <c r="A224" s="60">
        <v>43965.0</v>
      </c>
      <c r="B224" s="18" t="s">
        <v>31</v>
      </c>
      <c r="C224" s="18">
        <v>36.0</v>
      </c>
      <c r="D224" s="18">
        <v>4285.0</v>
      </c>
      <c r="E224" s="18">
        <v>3950.0</v>
      </c>
    </row>
    <row r="225" ht="14.25" customHeight="1">
      <c r="A225" s="60">
        <v>43965.0</v>
      </c>
      <c r="B225" s="18" t="s">
        <v>26</v>
      </c>
      <c r="C225" s="18">
        <v>31.0</v>
      </c>
      <c r="D225" s="18">
        <v>4695.0</v>
      </c>
      <c r="E225" s="18">
        <v>4372.0</v>
      </c>
    </row>
    <row r="226" ht="14.25" customHeight="1">
      <c r="A226" s="60">
        <v>43965.0</v>
      </c>
      <c r="B226" s="18" t="s">
        <v>32</v>
      </c>
      <c r="C226" s="18">
        <v>21.0</v>
      </c>
      <c r="D226" s="18">
        <v>1993.0</v>
      </c>
      <c r="E226" s="18">
        <v>1796.0</v>
      </c>
    </row>
    <row r="227" ht="14.25" customHeight="1">
      <c r="A227" s="60">
        <v>43965.0</v>
      </c>
      <c r="B227" s="18" t="s">
        <v>25</v>
      </c>
      <c r="C227" s="18">
        <v>21.0</v>
      </c>
      <c r="D227" s="18">
        <v>1706.0</v>
      </c>
      <c r="E227" s="18">
        <v>1548.0</v>
      </c>
    </row>
    <row r="228" ht="14.25" customHeight="1">
      <c r="A228" s="60">
        <v>43965.0</v>
      </c>
      <c r="B228" s="18" t="s">
        <v>35</v>
      </c>
      <c r="C228" s="18">
        <v>19.0</v>
      </c>
      <c r="D228" s="18">
        <v>1635.0</v>
      </c>
      <c r="E228" s="18">
        <v>1487.0</v>
      </c>
    </row>
    <row r="229" ht="14.25" customHeight="1">
      <c r="A229" s="60">
        <v>43965.0</v>
      </c>
      <c r="B229" s="18" t="s">
        <v>37</v>
      </c>
      <c r="C229" s="18">
        <v>54.0</v>
      </c>
      <c r="D229" s="18">
        <v>11194.0</v>
      </c>
      <c r="E229" s="18">
        <v>10554.0</v>
      </c>
    </row>
    <row r="230" ht="14.25" customHeight="1">
      <c r="A230" s="60">
        <v>43965.0</v>
      </c>
      <c r="B230" s="18" t="s">
        <v>36</v>
      </c>
      <c r="C230" s="18">
        <v>60.0</v>
      </c>
      <c r="D230" s="18">
        <v>11935.0</v>
      </c>
      <c r="E230" s="18">
        <v>11178.0</v>
      </c>
    </row>
    <row r="231" ht="14.25" customHeight="1">
      <c r="A231" s="60">
        <v>43965.0</v>
      </c>
      <c r="B231" s="18" t="s">
        <v>28</v>
      </c>
      <c r="C231" s="18">
        <v>19.0</v>
      </c>
      <c r="D231" s="18">
        <v>1675.0</v>
      </c>
      <c r="E231" s="18">
        <v>1475.0</v>
      </c>
    </row>
    <row r="232" ht="14.25" customHeight="1">
      <c r="A232" s="60">
        <v>43965.0</v>
      </c>
      <c r="B232" s="18" t="s">
        <v>38</v>
      </c>
      <c r="C232" s="18">
        <v>16.0</v>
      </c>
      <c r="D232" s="18">
        <v>834.0</v>
      </c>
      <c r="E232" s="18">
        <v>735.0</v>
      </c>
    </row>
    <row r="233" ht="14.25" customHeight="1">
      <c r="A233" s="60">
        <v>43965.0</v>
      </c>
      <c r="B233" s="18" t="s">
        <v>33</v>
      </c>
      <c r="C233" s="18">
        <v>15.0</v>
      </c>
      <c r="D233" s="18">
        <v>890.0</v>
      </c>
      <c r="E233" s="18">
        <v>777.0</v>
      </c>
    </row>
    <row r="234" ht="14.25" customHeight="1">
      <c r="A234" s="60">
        <v>43965.0</v>
      </c>
      <c r="B234" s="18" t="s">
        <v>34</v>
      </c>
      <c r="C234" s="18">
        <v>15.0</v>
      </c>
      <c r="D234" s="18">
        <v>638.0</v>
      </c>
      <c r="E234" s="18">
        <v>548.0</v>
      </c>
    </row>
    <row r="235" ht="14.25" customHeight="1">
      <c r="A235" s="60">
        <v>43965.0</v>
      </c>
      <c r="B235" s="18" t="s">
        <v>30</v>
      </c>
      <c r="C235" s="18">
        <v>125.0</v>
      </c>
      <c r="D235" s="18">
        <v>20247.0</v>
      </c>
      <c r="E235" s="18">
        <v>18812.0</v>
      </c>
    </row>
    <row r="236" ht="14.25" customHeight="1">
      <c r="A236" s="60">
        <v>43965.0</v>
      </c>
      <c r="B236" s="18" t="s">
        <v>29</v>
      </c>
      <c r="C236" s="18">
        <v>129.0</v>
      </c>
      <c r="D236" s="18">
        <v>15804.0</v>
      </c>
      <c r="E236" s="18">
        <v>14738.0</v>
      </c>
    </row>
    <row r="237" ht="14.25" customHeight="1">
      <c r="A237" s="60">
        <v>43965.0</v>
      </c>
      <c r="B237" s="18" t="s">
        <v>27</v>
      </c>
      <c r="C237" s="18">
        <v>10.0</v>
      </c>
      <c r="D237" s="18">
        <v>627.0</v>
      </c>
      <c r="E237" s="18">
        <v>545.0</v>
      </c>
    </row>
    <row r="238" ht="14.25" customHeight="1">
      <c r="A238" s="60">
        <v>43966.0</v>
      </c>
      <c r="B238" s="18" t="s">
        <v>31</v>
      </c>
      <c r="C238" s="18">
        <v>36.0</v>
      </c>
      <c r="D238" s="18">
        <v>4862.0</v>
      </c>
      <c r="E238" s="18">
        <v>4476.0</v>
      </c>
    </row>
    <row r="239" ht="14.25" customHeight="1">
      <c r="A239" s="60">
        <v>43966.0</v>
      </c>
      <c r="B239" s="18" t="s">
        <v>26</v>
      </c>
      <c r="C239" s="18">
        <v>31.0</v>
      </c>
      <c r="D239" s="18">
        <v>5184.0</v>
      </c>
      <c r="E239" s="18">
        <v>4778.0</v>
      </c>
    </row>
    <row r="240" ht="14.25" customHeight="1">
      <c r="A240" s="60">
        <v>43966.0</v>
      </c>
      <c r="B240" s="18" t="s">
        <v>32</v>
      </c>
      <c r="C240" s="18">
        <v>21.0</v>
      </c>
      <c r="D240" s="18">
        <v>2255.0</v>
      </c>
      <c r="E240" s="18">
        <v>2045.0</v>
      </c>
    </row>
    <row r="241" ht="14.25" customHeight="1">
      <c r="A241" s="60">
        <v>43966.0</v>
      </c>
      <c r="B241" s="18" t="s">
        <v>25</v>
      </c>
      <c r="C241" s="18">
        <v>21.0</v>
      </c>
      <c r="D241" s="18">
        <v>1926.0</v>
      </c>
      <c r="E241" s="18">
        <v>1742.0</v>
      </c>
    </row>
    <row r="242" ht="14.25" customHeight="1">
      <c r="A242" s="60">
        <v>43966.0</v>
      </c>
      <c r="B242" s="18" t="s">
        <v>35</v>
      </c>
      <c r="C242" s="18">
        <v>19.0</v>
      </c>
      <c r="D242" s="18">
        <v>1780.0</v>
      </c>
      <c r="E242" s="18">
        <v>1615.0</v>
      </c>
    </row>
    <row r="243" ht="14.25" customHeight="1">
      <c r="A243" s="60">
        <v>43966.0</v>
      </c>
      <c r="B243" s="18" t="s">
        <v>37</v>
      </c>
      <c r="C243" s="18">
        <v>54.0</v>
      </c>
      <c r="D243" s="18">
        <v>12791.0</v>
      </c>
      <c r="E243" s="18">
        <v>11950.0</v>
      </c>
    </row>
    <row r="244" ht="14.25" customHeight="1">
      <c r="A244" s="60">
        <v>43966.0</v>
      </c>
      <c r="B244" s="18" t="s">
        <v>36</v>
      </c>
      <c r="C244" s="18">
        <v>60.0</v>
      </c>
      <c r="D244" s="18">
        <v>13544.0</v>
      </c>
      <c r="E244" s="18">
        <v>12643.0</v>
      </c>
    </row>
    <row r="245" ht="14.25" customHeight="1">
      <c r="A245" s="60">
        <v>43966.0</v>
      </c>
      <c r="B245" s="18" t="s">
        <v>28</v>
      </c>
      <c r="C245" s="18">
        <v>19.0</v>
      </c>
      <c r="D245" s="18">
        <v>1940.0</v>
      </c>
      <c r="E245" s="18">
        <v>1715.0</v>
      </c>
    </row>
    <row r="246" ht="14.25" customHeight="1">
      <c r="A246" s="60">
        <v>43966.0</v>
      </c>
      <c r="B246" s="18" t="s">
        <v>38</v>
      </c>
      <c r="C246" s="18">
        <v>16.0</v>
      </c>
      <c r="D246" s="18">
        <v>817.0</v>
      </c>
      <c r="E246" s="18">
        <v>718.0</v>
      </c>
    </row>
    <row r="247" ht="14.25" customHeight="1">
      <c r="A247" s="60">
        <v>43966.0</v>
      </c>
      <c r="B247" s="18" t="s">
        <v>33</v>
      </c>
      <c r="C247" s="18">
        <v>15.0</v>
      </c>
      <c r="D247" s="18">
        <v>980.0</v>
      </c>
      <c r="E247" s="18">
        <v>867.0</v>
      </c>
    </row>
    <row r="248" ht="14.25" customHeight="1">
      <c r="A248" s="60">
        <v>43966.0</v>
      </c>
      <c r="B248" s="18" t="s">
        <v>34</v>
      </c>
      <c r="C248" s="18">
        <v>15.0</v>
      </c>
      <c r="D248" s="18">
        <v>688.0</v>
      </c>
      <c r="E248" s="18">
        <v>598.0</v>
      </c>
    </row>
    <row r="249" ht="14.25" customHeight="1">
      <c r="A249" s="60">
        <v>43966.0</v>
      </c>
      <c r="B249" s="18" t="s">
        <v>30</v>
      </c>
      <c r="C249" s="18">
        <v>125.0</v>
      </c>
      <c r="D249" s="18">
        <v>21862.0</v>
      </c>
      <c r="E249" s="18">
        <v>20235.0</v>
      </c>
    </row>
    <row r="250" ht="14.25" customHeight="1">
      <c r="A250" s="60">
        <v>43966.0</v>
      </c>
      <c r="B250" s="18" t="s">
        <v>29</v>
      </c>
      <c r="C250" s="18">
        <v>129.0</v>
      </c>
      <c r="D250" s="18">
        <v>17808.0</v>
      </c>
      <c r="E250" s="18">
        <v>16486.0</v>
      </c>
    </row>
    <row r="251" ht="14.25" customHeight="1">
      <c r="A251" s="60">
        <v>43966.0</v>
      </c>
      <c r="B251" s="18" t="s">
        <v>27</v>
      </c>
      <c r="C251" s="18">
        <v>10.0</v>
      </c>
      <c r="D251" s="18">
        <v>743.0</v>
      </c>
      <c r="E251" s="18">
        <v>652.0</v>
      </c>
    </row>
    <row r="252" ht="14.25" customHeight="1">
      <c r="A252" s="60">
        <v>43967.0</v>
      </c>
      <c r="B252" s="18" t="s">
        <v>31</v>
      </c>
      <c r="C252" s="18">
        <v>36.0</v>
      </c>
      <c r="D252" s="18">
        <v>5286.0</v>
      </c>
      <c r="E252" s="18">
        <v>4867.0</v>
      </c>
    </row>
    <row r="253" ht="14.25" customHeight="1">
      <c r="A253" s="60">
        <v>43967.0</v>
      </c>
      <c r="B253" s="18" t="s">
        <v>26</v>
      </c>
      <c r="C253" s="18">
        <v>31.0</v>
      </c>
      <c r="D253" s="18">
        <v>5593.0</v>
      </c>
      <c r="E253" s="18">
        <v>5177.0</v>
      </c>
    </row>
    <row r="254" ht="14.25" customHeight="1">
      <c r="A254" s="60">
        <v>43967.0</v>
      </c>
      <c r="B254" s="18" t="s">
        <v>32</v>
      </c>
      <c r="C254" s="18">
        <v>21.0</v>
      </c>
      <c r="D254" s="18">
        <v>2427.0</v>
      </c>
      <c r="E254" s="18">
        <v>2213.0</v>
      </c>
    </row>
    <row r="255" ht="14.25" customHeight="1">
      <c r="A255" s="60">
        <v>43967.0</v>
      </c>
      <c r="B255" s="18" t="s">
        <v>25</v>
      </c>
      <c r="C255" s="18">
        <v>21.0</v>
      </c>
      <c r="D255" s="18">
        <v>2145.0</v>
      </c>
      <c r="E255" s="18">
        <v>1947.0</v>
      </c>
    </row>
    <row r="256" ht="14.25" customHeight="1">
      <c r="A256" s="60">
        <v>43967.0</v>
      </c>
      <c r="B256" s="18" t="s">
        <v>35</v>
      </c>
      <c r="C256" s="18">
        <v>19.0</v>
      </c>
      <c r="D256" s="18">
        <v>2039.0</v>
      </c>
      <c r="E256" s="18">
        <v>1868.0</v>
      </c>
    </row>
    <row r="257" ht="14.25" customHeight="1">
      <c r="A257" s="60">
        <v>43967.0</v>
      </c>
      <c r="B257" s="18" t="s">
        <v>37</v>
      </c>
      <c r="C257" s="18">
        <v>54.0</v>
      </c>
      <c r="D257" s="18">
        <v>13170.0</v>
      </c>
      <c r="E257" s="18">
        <v>12299.0</v>
      </c>
    </row>
    <row r="258" ht="14.25" customHeight="1">
      <c r="A258" s="60">
        <v>43967.0</v>
      </c>
      <c r="B258" s="18" t="s">
        <v>36</v>
      </c>
      <c r="C258" s="18">
        <v>60.0</v>
      </c>
      <c r="D258" s="18">
        <v>14049.0</v>
      </c>
      <c r="E258" s="18">
        <v>13118.0</v>
      </c>
    </row>
    <row r="259" ht="14.25" customHeight="1">
      <c r="A259" s="60">
        <v>43967.0</v>
      </c>
      <c r="B259" s="18" t="s">
        <v>28</v>
      </c>
      <c r="C259" s="18">
        <v>19.0</v>
      </c>
      <c r="D259" s="18">
        <v>2080.0</v>
      </c>
      <c r="E259" s="18">
        <v>1844.0</v>
      </c>
    </row>
    <row r="260" ht="14.25" customHeight="1">
      <c r="A260" s="60">
        <v>43967.0</v>
      </c>
      <c r="B260" s="18" t="s">
        <v>38</v>
      </c>
      <c r="C260" s="18">
        <v>16.0</v>
      </c>
      <c r="D260" s="18">
        <v>920.0</v>
      </c>
      <c r="E260" s="18">
        <v>818.0</v>
      </c>
    </row>
    <row r="261" ht="14.25" customHeight="1">
      <c r="A261" s="60">
        <v>43967.0</v>
      </c>
      <c r="B261" s="18" t="s">
        <v>33</v>
      </c>
      <c r="C261" s="18">
        <v>15.0</v>
      </c>
      <c r="D261" s="18">
        <v>1111.0</v>
      </c>
      <c r="E261" s="18">
        <v>992.0</v>
      </c>
    </row>
    <row r="262" ht="14.25" customHeight="1">
      <c r="A262" s="60">
        <v>43967.0</v>
      </c>
      <c r="B262" s="18" t="s">
        <v>34</v>
      </c>
      <c r="C262" s="18">
        <v>15.0</v>
      </c>
      <c r="D262" s="18">
        <v>747.0</v>
      </c>
      <c r="E262" s="18">
        <v>647.0</v>
      </c>
    </row>
    <row r="263" ht="14.25" customHeight="1">
      <c r="A263" s="60">
        <v>43967.0</v>
      </c>
      <c r="B263" s="18" t="s">
        <v>30</v>
      </c>
      <c r="C263" s="18">
        <v>125.0</v>
      </c>
      <c r="D263" s="18">
        <v>22291.0</v>
      </c>
      <c r="E263" s="18">
        <v>20635.0</v>
      </c>
    </row>
    <row r="264" ht="14.25" customHeight="1">
      <c r="A264" s="60">
        <v>43967.0</v>
      </c>
      <c r="B264" s="18" t="s">
        <v>29</v>
      </c>
      <c r="C264" s="18">
        <v>129.0</v>
      </c>
      <c r="D264" s="18">
        <v>17914.0</v>
      </c>
      <c r="E264" s="18">
        <v>16631.0</v>
      </c>
    </row>
    <row r="265" ht="14.25" customHeight="1">
      <c r="A265" s="60">
        <v>43967.0</v>
      </c>
      <c r="B265" s="18" t="s">
        <v>27</v>
      </c>
      <c r="C265" s="18">
        <v>10.0</v>
      </c>
      <c r="D265" s="18">
        <v>760.0</v>
      </c>
      <c r="E265" s="18">
        <v>672.0</v>
      </c>
    </row>
    <row r="266" ht="14.25" customHeight="1">
      <c r="A266" s="60">
        <v>43968.0</v>
      </c>
      <c r="B266" s="18" t="s">
        <v>31</v>
      </c>
      <c r="C266" s="18">
        <v>36.0</v>
      </c>
      <c r="D266" s="18">
        <v>4918.0</v>
      </c>
      <c r="E266" s="18">
        <v>4554.0</v>
      </c>
    </row>
    <row r="267" ht="14.25" customHeight="1">
      <c r="A267" s="60">
        <v>43968.0</v>
      </c>
      <c r="B267" s="18" t="s">
        <v>26</v>
      </c>
      <c r="C267" s="18">
        <v>31.0</v>
      </c>
      <c r="D267" s="18">
        <v>5206.0</v>
      </c>
      <c r="E267" s="18">
        <v>4843.0</v>
      </c>
    </row>
    <row r="268" ht="14.25" customHeight="1">
      <c r="A268" s="60">
        <v>43968.0</v>
      </c>
      <c r="B268" s="18" t="s">
        <v>32</v>
      </c>
      <c r="C268" s="18">
        <v>21.0</v>
      </c>
      <c r="D268" s="18">
        <v>2054.0</v>
      </c>
      <c r="E268" s="18">
        <v>1883.0</v>
      </c>
    </row>
    <row r="269" ht="14.25" customHeight="1">
      <c r="A269" s="60">
        <v>43968.0</v>
      </c>
      <c r="B269" s="18" t="s">
        <v>25</v>
      </c>
      <c r="C269" s="18">
        <v>21.0</v>
      </c>
      <c r="D269" s="18">
        <v>1874.0</v>
      </c>
      <c r="E269" s="18">
        <v>1705.0</v>
      </c>
    </row>
    <row r="270" ht="14.25" customHeight="1">
      <c r="A270" s="60">
        <v>43968.0</v>
      </c>
      <c r="B270" s="18" t="s">
        <v>35</v>
      </c>
      <c r="C270" s="18">
        <v>19.0</v>
      </c>
      <c r="D270" s="18">
        <v>1790.0</v>
      </c>
      <c r="E270" s="18">
        <v>1633.0</v>
      </c>
    </row>
    <row r="271" ht="14.25" customHeight="1">
      <c r="A271" s="60">
        <v>43968.0</v>
      </c>
      <c r="B271" s="18" t="s">
        <v>37</v>
      </c>
      <c r="C271" s="18">
        <v>54.0</v>
      </c>
      <c r="D271" s="18">
        <v>11128.0</v>
      </c>
      <c r="E271" s="18">
        <v>10467.0</v>
      </c>
    </row>
    <row r="272" ht="14.25" customHeight="1">
      <c r="A272" s="60">
        <v>43968.0</v>
      </c>
      <c r="B272" s="18" t="s">
        <v>36</v>
      </c>
      <c r="C272" s="18">
        <v>60.0</v>
      </c>
      <c r="D272" s="18">
        <v>11698.0</v>
      </c>
      <c r="E272" s="18">
        <v>10989.0</v>
      </c>
    </row>
    <row r="273" ht="14.25" customHeight="1">
      <c r="A273" s="60">
        <v>43968.0</v>
      </c>
      <c r="B273" s="18" t="s">
        <v>28</v>
      </c>
      <c r="C273" s="18">
        <v>19.0</v>
      </c>
      <c r="D273" s="18">
        <v>1871.0</v>
      </c>
      <c r="E273" s="18">
        <v>1660.0</v>
      </c>
    </row>
    <row r="274" ht="14.25" customHeight="1">
      <c r="A274" s="60">
        <v>43968.0</v>
      </c>
      <c r="B274" s="18" t="s">
        <v>38</v>
      </c>
      <c r="C274" s="18">
        <v>16.0</v>
      </c>
      <c r="D274" s="18">
        <v>859.0</v>
      </c>
      <c r="E274" s="18">
        <v>746.0</v>
      </c>
    </row>
    <row r="275" ht="14.25" customHeight="1">
      <c r="A275" s="60">
        <v>43968.0</v>
      </c>
      <c r="B275" s="18" t="s">
        <v>33</v>
      </c>
      <c r="C275" s="18">
        <v>15.0</v>
      </c>
      <c r="D275" s="18">
        <v>971.0</v>
      </c>
      <c r="E275" s="18">
        <v>856.0</v>
      </c>
    </row>
    <row r="276" ht="14.25" customHeight="1">
      <c r="A276" s="60">
        <v>43968.0</v>
      </c>
      <c r="B276" s="18" t="s">
        <v>34</v>
      </c>
      <c r="C276" s="18">
        <v>15.0</v>
      </c>
      <c r="D276" s="18">
        <v>692.0</v>
      </c>
      <c r="E276" s="18">
        <v>591.0</v>
      </c>
    </row>
    <row r="277" ht="14.25" customHeight="1">
      <c r="A277" s="60">
        <v>43968.0</v>
      </c>
      <c r="B277" s="18" t="s">
        <v>30</v>
      </c>
      <c r="C277" s="18">
        <v>125.0</v>
      </c>
      <c r="D277" s="18">
        <v>20079.0</v>
      </c>
      <c r="E277" s="18">
        <v>18721.0</v>
      </c>
    </row>
    <row r="278" ht="14.25" customHeight="1">
      <c r="A278" s="60">
        <v>43968.0</v>
      </c>
      <c r="B278" s="18" t="s">
        <v>29</v>
      </c>
      <c r="C278" s="18">
        <v>129.0</v>
      </c>
      <c r="D278" s="18">
        <v>15744.0</v>
      </c>
      <c r="E278" s="18">
        <v>14685.0</v>
      </c>
    </row>
    <row r="279" ht="14.25" customHeight="1">
      <c r="A279" s="60">
        <v>43968.0</v>
      </c>
      <c r="B279" s="18" t="s">
        <v>27</v>
      </c>
      <c r="C279" s="18">
        <v>10.0</v>
      </c>
      <c r="D279" s="18">
        <v>591.0</v>
      </c>
      <c r="E279" s="18">
        <v>513.0</v>
      </c>
    </row>
    <row r="280" ht="14.25" customHeight="1">
      <c r="A280" s="60">
        <v>43969.0</v>
      </c>
      <c r="B280" s="18" t="s">
        <v>31</v>
      </c>
      <c r="C280" s="18">
        <v>36.0</v>
      </c>
      <c r="D280" s="18">
        <v>4885.0</v>
      </c>
      <c r="E280" s="18">
        <v>4502.0</v>
      </c>
    </row>
    <row r="281" ht="14.25" customHeight="1">
      <c r="A281" s="60">
        <v>43969.0</v>
      </c>
      <c r="B281" s="18" t="s">
        <v>26</v>
      </c>
      <c r="C281" s="18">
        <v>31.0</v>
      </c>
      <c r="D281" s="18">
        <v>5165.0</v>
      </c>
      <c r="E281" s="18">
        <v>4813.0</v>
      </c>
    </row>
    <row r="282" ht="14.25" customHeight="1">
      <c r="A282" s="60">
        <v>43969.0</v>
      </c>
      <c r="B282" s="18" t="s">
        <v>32</v>
      </c>
      <c r="C282" s="18">
        <v>21.0</v>
      </c>
      <c r="D282" s="18">
        <v>2136.0</v>
      </c>
      <c r="E282" s="18">
        <v>1947.0</v>
      </c>
    </row>
    <row r="283" ht="14.25" customHeight="1">
      <c r="A283" s="60">
        <v>43969.0</v>
      </c>
      <c r="B283" s="18" t="s">
        <v>25</v>
      </c>
      <c r="C283" s="18">
        <v>21.0</v>
      </c>
      <c r="D283" s="18">
        <v>1834.0</v>
      </c>
      <c r="E283" s="18">
        <v>1660.0</v>
      </c>
    </row>
    <row r="284" ht="14.25" customHeight="1">
      <c r="A284" s="60">
        <v>43969.0</v>
      </c>
      <c r="B284" s="18" t="s">
        <v>35</v>
      </c>
      <c r="C284" s="18">
        <v>19.0</v>
      </c>
      <c r="D284" s="18">
        <v>1741.0</v>
      </c>
      <c r="E284" s="18">
        <v>1597.0</v>
      </c>
    </row>
    <row r="285" ht="14.25" customHeight="1">
      <c r="A285" s="60">
        <v>43969.0</v>
      </c>
      <c r="B285" s="18" t="s">
        <v>37</v>
      </c>
      <c r="C285" s="18">
        <v>54.0</v>
      </c>
      <c r="D285" s="18">
        <v>12012.0</v>
      </c>
      <c r="E285" s="18">
        <v>11308.0</v>
      </c>
    </row>
    <row r="286" ht="14.25" customHeight="1">
      <c r="A286" s="60">
        <v>43969.0</v>
      </c>
      <c r="B286" s="18" t="s">
        <v>36</v>
      </c>
      <c r="C286" s="18">
        <v>60.0</v>
      </c>
      <c r="D286" s="18">
        <v>12460.0</v>
      </c>
      <c r="E286" s="18">
        <v>11665.0</v>
      </c>
    </row>
    <row r="287" ht="14.25" customHeight="1">
      <c r="A287" s="60">
        <v>43969.0</v>
      </c>
      <c r="B287" s="18" t="s">
        <v>28</v>
      </c>
      <c r="C287" s="18">
        <v>19.0</v>
      </c>
      <c r="D287" s="18">
        <v>1858.0</v>
      </c>
      <c r="E287" s="18">
        <v>1648.0</v>
      </c>
    </row>
    <row r="288" ht="14.25" customHeight="1">
      <c r="A288" s="60">
        <v>43969.0</v>
      </c>
      <c r="B288" s="18" t="s">
        <v>38</v>
      </c>
      <c r="C288" s="18">
        <v>16.0</v>
      </c>
      <c r="D288" s="18">
        <v>864.0</v>
      </c>
      <c r="E288" s="18">
        <v>765.0</v>
      </c>
    </row>
    <row r="289" ht="14.25" customHeight="1">
      <c r="A289" s="60">
        <v>43969.0</v>
      </c>
      <c r="B289" s="18" t="s">
        <v>33</v>
      </c>
      <c r="C289" s="18">
        <v>16.0</v>
      </c>
      <c r="D289" s="18">
        <v>925.0</v>
      </c>
      <c r="E289" s="18">
        <v>816.0</v>
      </c>
    </row>
    <row r="290" ht="14.25" customHeight="1">
      <c r="A290" s="60">
        <v>43969.0</v>
      </c>
      <c r="B290" s="18" t="s">
        <v>34</v>
      </c>
      <c r="C290" s="18">
        <v>15.0</v>
      </c>
      <c r="D290" s="18">
        <v>729.0</v>
      </c>
      <c r="E290" s="18">
        <v>636.0</v>
      </c>
    </row>
    <row r="291" ht="14.25" customHeight="1">
      <c r="A291" s="60">
        <v>43969.0</v>
      </c>
      <c r="B291" s="18" t="s">
        <v>30</v>
      </c>
      <c r="C291" s="18">
        <v>125.0</v>
      </c>
      <c r="D291" s="18">
        <v>20449.0</v>
      </c>
      <c r="E291" s="18">
        <v>19060.0</v>
      </c>
    </row>
    <row r="292" ht="14.25" customHeight="1">
      <c r="A292" s="60">
        <v>43969.0</v>
      </c>
      <c r="B292" s="18" t="s">
        <v>29</v>
      </c>
      <c r="C292" s="18">
        <v>129.0</v>
      </c>
      <c r="D292" s="18">
        <v>16110.0</v>
      </c>
      <c r="E292" s="18">
        <v>14992.0</v>
      </c>
    </row>
    <row r="293" ht="14.25" customHeight="1">
      <c r="A293" s="60">
        <v>43969.0</v>
      </c>
      <c r="B293" s="18" t="s">
        <v>27</v>
      </c>
      <c r="C293" s="18">
        <v>10.0</v>
      </c>
      <c r="D293" s="18">
        <v>645.0</v>
      </c>
      <c r="E293" s="18">
        <v>565.0</v>
      </c>
    </row>
    <row r="294" ht="14.25" customHeight="1">
      <c r="A294" s="60">
        <v>43970.0</v>
      </c>
      <c r="B294" s="18" t="s">
        <v>31</v>
      </c>
      <c r="C294" s="18">
        <v>36.0</v>
      </c>
      <c r="D294" s="18">
        <v>5094.0</v>
      </c>
      <c r="E294" s="18">
        <v>4716.0</v>
      </c>
    </row>
    <row r="295" ht="14.25" customHeight="1">
      <c r="A295" s="60">
        <v>43970.0</v>
      </c>
      <c r="B295" s="18" t="s">
        <v>26</v>
      </c>
      <c r="C295" s="18">
        <v>31.0</v>
      </c>
      <c r="D295" s="18">
        <v>5389.0</v>
      </c>
      <c r="E295" s="18">
        <v>5024.0</v>
      </c>
    </row>
    <row r="296" ht="14.25" customHeight="1">
      <c r="A296" s="60">
        <v>43970.0</v>
      </c>
      <c r="B296" s="18" t="s">
        <v>32</v>
      </c>
      <c r="C296" s="18">
        <v>21.0</v>
      </c>
      <c r="D296" s="18">
        <v>2245.0</v>
      </c>
      <c r="E296" s="18">
        <v>2053.0</v>
      </c>
    </row>
    <row r="297" ht="14.25" customHeight="1">
      <c r="A297" s="60">
        <v>43970.0</v>
      </c>
      <c r="B297" s="18" t="s">
        <v>25</v>
      </c>
      <c r="C297" s="18">
        <v>21.0</v>
      </c>
      <c r="D297" s="18">
        <v>1860.0</v>
      </c>
      <c r="E297" s="18">
        <v>1704.0</v>
      </c>
    </row>
    <row r="298" ht="14.25" customHeight="1">
      <c r="A298" s="60">
        <v>43970.0</v>
      </c>
      <c r="B298" s="18" t="s">
        <v>35</v>
      </c>
      <c r="C298" s="18">
        <v>19.0</v>
      </c>
      <c r="D298" s="18">
        <v>1831.0</v>
      </c>
      <c r="E298" s="18">
        <v>1667.0</v>
      </c>
    </row>
    <row r="299" ht="14.25" customHeight="1">
      <c r="A299" s="60">
        <v>43970.0</v>
      </c>
      <c r="B299" s="18" t="s">
        <v>37</v>
      </c>
      <c r="C299" s="18">
        <v>54.0</v>
      </c>
      <c r="D299" s="18">
        <v>13070.0</v>
      </c>
      <c r="E299" s="18">
        <v>12244.0</v>
      </c>
    </row>
    <row r="300" ht="14.25" customHeight="1">
      <c r="A300" s="60">
        <v>43970.0</v>
      </c>
      <c r="B300" s="18" t="s">
        <v>36</v>
      </c>
      <c r="C300" s="18">
        <v>60.0</v>
      </c>
      <c r="D300" s="18">
        <v>13867.0</v>
      </c>
      <c r="E300" s="18">
        <v>12987.0</v>
      </c>
    </row>
    <row r="301" ht="14.25" customHeight="1">
      <c r="A301" s="60">
        <v>43970.0</v>
      </c>
      <c r="B301" s="18" t="s">
        <v>28</v>
      </c>
      <c r="C301" s="18">
        <v>19.0</v>
      </c>
      <c r="D301" s="18">
        <v>1999.0</v>
      </c>
      <c r="E301" s="18">
        <v>1799.0</v>
      </c>
    </row>
    <row r="302" ht="14.25" customHeight="1">
      <c r="A302" s="60">
        <v>43970.0</v>
      </c>
      <c r="B302" s="18" t="s">
        <v>38</v>
      </c>
      <c r="C302" s="18">
        <v>17.0</v>
      </c>
      <c r="D302" s="18">
        <v>857.0</v>
      </c>
      <c r="E302" s="18">
        <v>757.0</v>
      </c>
    </row>
    <row r="303" ht="14.25" customHeight="1">
      <c r="A303" s="60">
        <v>43970.0</v>
      </c>
      <c r="B303" s="18" t="s">
        <v>33</v>
      </c>
      <c r="C303" s="18">
        <v>16.0</v>
      </c>
      <c r="D303" s="18">
        <v>1012.0</v>
      </c>
      <c r="E303" s="18">
        <v>900.0</v>
      </c>
    </row>
    <row r="304" ht="14.25" customHeight="1">
      <c r="A304" s="60">
        <v>43970.0</v>
      </c>
      <c r="B304" s="18" t="s">
        <v>34</v>
      </c>
      <c r="C304" s="18">
        <v>15.0</v>
      </c>
      <c r="D304" s="18">
        <v>930.0</v>
      </c>
      <c r="E304" s="18">
        <v>827.0</v>
      </c>
    </row>
    <row r="305" ht="14.25" customHeight="1">
      <c r="A305" s="60">
        <v>43970.0</v>
      </c>
      <c r="B305" s="18" t="s">
        <v>30</v>
      </c>
      <c r="C305" s="18">
        <v>125.0</v>
      </c>
      <c r="D305" s="18">
        <v>20771.0</v>
      </c>
      <c r="E305" s="18">
        <v>19338.0</v>
      </c>
    </row>
    <row r="306" ht="14.25" customHeight="1">
      <c r="A306" s="60">
        <v>43970.0</v>
      </c>
      <c r="B306" s="18" t="s">
        <v>29</v>
      </c>
      <c r="C306" s="18">
        <v>129.0</v>
      </c>
      <c r="D306" s="18">
        <v>16191.0</v>
      </c>
      <c r="E306" s="18">
        <v>15102.0</v>
      </c>
    </row>
    <row r="307" ht="14.25" customHeight="1">
      <c r="A307" s="60">
        <v>43970.0</v>
      </c>
      <c r="B307" s="18" t="s">
        <v>27</v>
      </c>
      <c r="C307" s="18">
        <v>10.0</v>
      </c>
      <c r="D307" s="18">
        <v>649.0</v>
      </c>
      <c r="E307" s="18">
        <v>568.0</v>
      </c>
    </row>
    <row r="308" ht="14.25" customHeight="1">
      <c r="A308" s="60">
        <v>43971.0</v>
      </c>
      <c r="B308" s="18" t="s">
        <v>31</v>
      </c>
      <c r="C308" s="18">
        <v>36.0</v>
      </c>
      <c r="D308" s="18">
        <v>5914.0</v>
      </c>
      <c r="E308" s="18">
        <v>5384.0</v>
      </c>
    </row>
    <row r="309" ht="14.25" customHeight="1">
      <c r="A309" s="60">
        <v>43971.0</v>
      </c>
      <c r="B309" s="18" t="s">
        <v>26</v>
      </c>
      <c r="C309" s="18">
        <v>31.0</v>
      </c>
      <c r="D309" s="18">
        <v>5698.0</v>
      </c>
      <c r="E309" s="18">
        <v>5258.0</v>
      </c>
    </row>
    <row r="310" ht="14.25" customHeight="1">
      <c r="A310" s="60">
        <v>43971.0</v>
      </c>
      <c r="B310" s="18" t="s">
        <v>32</v>
      </c>
      <c r="C310" s="18">
        <v>21.0</v>
      </c>
      <c r="D310" s="18">
        <v>2410.0</v>
      </c>
      <c r="E310" s="18">
        <v>2202.0</v>
      </c>
    </row>
    <row r="311" ht="14.25" customHeight="1">
      <c r="A311" s="60">
        <v>43971.0</v>
      </c>
      <c r="B311" s="18" t="s">
        <v>25</v>
      </c>
      <c r="C311" s="18">
        <v>21.0</v>
      </c>
      <c r="D311" s="18">
        <v>1921.0</v>
      </c>
      <c r="E311" s="18">
        <v>1767.0</v>
      </c>
    </row>
    <row r="312" ht="14.25" customHeight="1">
      <c r="A312" s="60">
        <v>43971.0</v>
      </c>
      <c r="B312" s="18" t="s">
        <v>35</v>
      </c>
      <c r="C312" s="18">
        <v>19.0</v>
      </c>
      <c r="D312" s="18">
        <v>1823.0</v>
      </c>
      <c r="E312" s="18">
        <v>1678.0</v>
      </c>
    </row>
    <row r="313" ht="14.25" customHeight="1">
      <c r="A313" s="60">
        <v>43971.0</v>
      </c>
      <c r="B313" s="18" t="s">
        <v>37</v>
      </c>
      <c r="C313" s="18">
        <v>54.0</v>
      </c>
      <c r="D313" s="18">
        <v>13298.0</v>
      </c>
      <c r="E313" s="18">
        <v>12428.0</v>
      </c>
    </row>
    <row r="314" ht="14.25" customHeight="1">
      <c r="A314" s="60">
        <v>43971.0</v>
      </c>
      <c r="B314" s="18" t="s">
        <v>36</v>
      </c>
      <c r="C314" s="18">
        <v>60.0</v>
      </c>
      <c r="D314" s="18">
        <v>13792.0</v>
      </c>
      <c r="E314" s="18">
        <v>12834.0</v>
      </c>
    </row>
    <row r="315" ht="14.25" customHeight="1">
      <c r="A315" s="60">
        <v>43971.0</v>
      </c>
      <c r="B315" s="18" t="s">
        <v>28</v>
      </c>
      <c r="C315" s="18">
        <v>19.0</v>
      </c>
      <c r="D315" s="18">
        <v>1889.0</v>
      </c>
      <c r="E315" s="18">
        <v>1690.0</v>
      </c>
    </row>
    <row r="316" ht="14.25" customHeight="1">
      <c r="A316" s="60">
        <v>43971.0</v>
      </c>
      <c r="B316" s="18" t="s">
        <v>38</v>
      </c>
      <c r="C316" s="18">
        <v>17.0</v>
      </c>
      <c r="D316" s="18">
        <v>890.0</v>
      </c>
      <c r="E316" s="18">
        <v>794.0</v>
      </c>
    </row>
    <row r="317" ht="14.25" customHeight="1">
      <c r="A317" s="60">
        <v>43971.0</v>
      </c>
      <c r="B317" s="18" t="s">
        <v>33</v>
      </c>
      <c r="C317" s="18">
        <v>16.0</v>
      </c>
      <c r="D317" s="18">
        <v>1050.0</v>
      </c>
      <c r="E317" s="18">
        <v>938.0</v>
      </c>
    </row>
    <row r="318" ht="14.25" customHeight="1">
      <c r="A318" s="60">
        <v>43971.0</v>
      </c>
      <c r="B318" s="18" t="s">
        <v>34</v>
      </c>
      <c r="C318" s="18">
        <v>15.0</v>
      </c>
      <c r="D318" s="18">
        <v>760.0</v>
      </c>
      <c r="E318" s="18">
        <v>664.0</v>
      </c>
    </row>
    <row r="319" ht="14.25" customHeight="1">
      <c r="A319" s="60">
        <v>43971.0</v>
      </c>
      <c r="B319" s="18" t="s">
        <v>30</v>
      </c>
      <c r="C319" s="18">
        <v>125.0</v>
      </c>
      <c r="D319" s="18">
        <v>21674.0</v>
      </c>
      <c r="E319" s="18">
        <v>20155.0</v>
      </c>
    </row>
    <row r="320" ht="14.25" customHeight="1">
      <c r="A320" s="60">
        <v>43971.0</v>
      </c>
      <c r="B320" s="18" t="s">
        <v>29</v>
      </c>
      <c r="C320" s="18">
        <v>129.0</v>
      </c>
      <c r="D320" s="18">
        <v>17095.0</v>
      </c>
      <c r="E320" s="18">
        <v>15919.0</v>
      </c>
    </row>
    <row r="321" ht="14.25" customHeight="1">
      <c r="A321" s="60">
        <v>43971.0</v>
      </c>
      <c r="B321" s="18" t="s">
        <v>27</v>
      </c>
      <c r="C321" s="18">
        <v>10.0</v>
      </c>
      <c r="D321" s="18">
        <v>745.0</v>
      </c>
      <c r="E321" s="18">
        <v>654.0</v>
      </c>
    </row>
    <row r="322" ht="14.25" customHeight="1">
      <c r="A322" s="60">
        <v>43972.0</v>
      </c>
      <c r="B322" s="18" t="s">
        <v>31</v>
      </c>
      <c r="C322" s="18">
        <v>36.0</v>
      </c>
      <c r="D322" s="18">
        <v>4816.0</v>
      </c>
      <c r="E322" s="18">
        <v>4452.0</v>
      </c>
    </row>
    <row r="323" ht="14.25" customHeight="1">
      <c r="A323" s="60">
        <v>43972.0</v>
      </c>
      <c r="B323" s="18" t="s">
        <v>26</v>
      </c>
      <c r="C323" s="18">
        <v>31.0</v>
      </c>
      <c r="D323" s="18">
        <v>5207.0</v>
      </c>
      <c r="E323" s="18">
        <v>4868.0</v>
      </c>
    </row>
    <row r="324" ht="14.25" customHeight="1">
      <c r="A324" s="60">
        <v>43972.0</v>
      </c>
      <c r="B324" s="18" t="s">
        <v>32</v>
      </c>
      <c r="C324" s="18">
        <v>21.0</v>
      </c>
      <c r="D324" s="18">
        <v>2335.0</v>
      </c>
      <c r="E324" s="18">
        <v>2126.0</v>
      </c>
    </row>
    <row r="325" ht="14.25" customHeight="1">
      <c r="A325" s="60">
        <v>43972.0</v>
      </c>
      <c r="B325" s="18" t="s">
        <v>25</v>
      </c>
      <c r="C325" s="18">
        <v>21.0</v>
      </c>
      <c r="D325" s="18">
        <v>1787.0</v>
      </c>
      <c r="E325" s="18">
        <v>1626.0</v>
      </c>
    </row>
    <row r="326" ht="14.25" customHeight="1">
      <c r="A326" s="60">
        <v>43972.0</v>
      </c>
      <c r="B326" s="18" t="s">
        <v>35</v>
      </c>
      <c r="C326" s="18">
        <v>19.0</v>
      </c>
      <c r="D326" s="18">
        <v>1650.0</v>
      </c>
      <c r="E326" s="18">
        <v>1505.0</v>
      </c>
    </row>
    <row r="327" ht="14.25" customHeight="1">
      <c r="A327" s="60">
        <v>43972.0</v>
      </c>
      <c r="B327" s="18" t="s">
        <v>37</v>
      </c>
      <c r="C327" s="18">
        <v>54.0</v>
      </c>
      <c r="D327" s="18">
        <v>13240.0</v>
      </c>
      <c r="E327" s="18">
        <v>12360.0</v>
      </c>
    </row>
    <row r="328" ht="14.25" customHeight="1">
      <c r="A328" s="60">
        <v>43972.0</v>
      </c>
      <c r="B328" s="18" t="s">
        <v>36</v>
      </c>
      <c r="C328" s="18">
        <v>60.0</v>
      </c>
      <c r="D328" s="18">
        <v>14005.0</v>
      </c>
      <c r="E328" s="18">
        <v>13002.0</v>
      </c>
    </row>
    <row r="329" ht="14.25" customHeight="1">
      <c r="A329" s="60">
        <v>43972.0</v>
      </c>
      <c r="B329" s="18" t="s">
        <v>28</v>
      </c>
      <c r="C329" s="18">
        <v>19.0</v>
      </c>
      <c r="D329" s="18">
        <v>1949.0</v>
      </c>
      <c r="E329" s="18">
        <v>1724.0</v>
      </c>
    </row>
    <row r="330" ht="14.25" customHeight="1">
      <c r="A330" s="60">
        <v>43972.0</v>
      </c>
      <c r="B330" s="18" t="s">
        <v>38</v>
      </c>
      <c r="C330" s="18">
        <v>18.0</v>
      </c>
      <c r="D330" s="18">
        <v>888.0</v>
      </c>
      <c r="E330" s="18">
        <v>786.0</v>
      </c>
    </row>
    <row r="331" ht="14.25" customHeight="1">
      <c r="A331" s="60">
        <v>43972.0</v>
      </c>
      <c r="B331" s="18" t="s">
        <v>33</v>
      </c>
      <c r="C331" s="18">
        <v>17.0</v>
      </c>
      <c r="D331" s="18">
        <v>1045.0</v>
      </c>
      <c r="E331" s="18">
        <v>930.0</v>
      </c>
    </row>
    <row r="332" ht="14.25" customHeight="1">
      <c r="A332" s="60">
        <v>43972.0</v>
      </c>
      <c r="B332" s="18" t="s">
        <v>34</v>
      </c>
      <c r="C332" s="18">
        <v>15.0</v>
      </c>
      <c r="D332" s="18">
        <v>749.0</v>
      </c>
      <c r="E332" s="18">
        <v>652.0</v>
      </c>
    </row>
    <row r="333" ht="14.25" customHeight="1">
      <c r="A333" s="60">
        <v>43972.0</v>
      </c>
      <c r="B333" s="18" t="s">
        <v>30</v>
      </c>
      <c r="C333" s="18">
        <v>125.0</v>
      </c>
      <c r="D333" s="18">
        <v>20911.0</v>
      </c>
      <c r="E333" s="18">
        <v>19358.0</v>
      </c>
    </row>
    <row r="334" ht="14.25" customHeight="1">
      <c r="A334" s="60">
        <v>43972.0</v>
      </c>
      <c r="B334" s="18" t="s">
        <v>29</v>
      </c>
      <c r="C334" s="18">
        <v>129.0</v>
      </c>
      <c r="D334" s="18">
        <v>16373.0</v>
      </c>
      <c r="E334" s="18">
        <v>15223.0</v>
      </c>
    </row>
    <row r="335" ht="14.25" customHeight="1">
      <c r="A335" s="60">
        <v>43972.0</v>
      </c>
      <c r="B335" s="18" t="s">
        <v>27</v>
      </c>
      <c r="C335" s="18">
        <v>10.0</v>
      </c>
      <c r="D335" s="18">
        <v>677.0</v>
      </c>
      <c r="E335" s="18">
        <v>591.0</v>
      </c>
    </row>
    <row r="336" ht="14.25" customHeight="1">
      <c r="A336" s="60">
        <v>43973.0</v>
      </c>
      <c r="B336" s="18" t="s">
        <v>31</v>
      </c>
      <c r="C336" s="18">
        <v>36.0</v>
      </c>
      <c r="D336" s="18">
        <v>4857.0</v>
      </c>
      <c r="E336" s="18">
        <v>4456.0</v>
      </c>
    </row>
    <row r="337" ht="14.25" customHeight="1">
      <c r="A337" s="60">
        <v>43973.0</v>
      </c>
      <c r="B337" s="18" t="s">
        <v>26</v>
      </c>
      <c r="C337" s="18">
        <v>31.0</v>
      </c>
      <c r="D337" s="18">
        <v>5965.0</v>
      </c>
      <c r="E337" s="18">
        <v>5533.0</v>
      </c>
    </row>
    <row r="338" ht="14.25" customHeight="1">
      <c r="A338" s="60">
        <v>43973.0</v>
      </c>
      <c r="B338" s="18" t="s">
        <v>32</v>
      </c>
      <c r="C338" s="18">
        <v>21.0</v>
      </c>
      <c r="D338" s="18">
        <v>2861.0</v>
      </c>
      <c r="E338" s="18">
        <v>2612.0</v>
      </c>
    </row>
    <row r="339" ht="14.25" customHeight="1">
      <c r="A339" s="60">
        <v>43973.0</v>
      </c>
      <c r="B339" s="18" t="s">
        <v>25</v>
      </c>
      <c r="C339" s="18">
        <v>21.0</v>
      </c>
      <c r="D339" s="18">
        <v>2046.0</v>
      </c>
      <c r="E339" s="18">
        <v>1853.0</v>
      </c>
    </row>
    <row r="340" ht="14.25" customHeight="1">
      <c r="A340" s="60">
        <v>43973.0</v>
      </c>
      <c r="B340" s="18" t="s">
        <v>35</v>
      </c>
      <c r="C340" s="18">
        <v>19.0</v>
      </c>
      <c r="D340" s="18">
        <v>1859.0</v>
      </c>
      <c r="E340" s="18">
        <v>1697.0</v>
      </c>
    </row>
    <row r="341" ht="14.25" customHeight="1">
      <c r="A341" s="60">
        <v>43973.0</v>
      </c>
      <c r="B341" s="18" t="s">
        <v>37</v>
      </c>
      <c r="C341" s="18">
        <v>54.0</v>
      </c>
      <c r="D341" s="18">
        <v>13014.0</v>
      </c>
      <c r="E341" s="18">
        <v>12095.0</v>
      </c>
    </row>
    <row r="342" ht="14.25" customHeight="1">
      <c r="A342" s="60">
        <v>43973.0</v>
      </c>
      <c r="B342" s="18" t="s">
        <v>36</v>
      </c>
      <c r="C342" s="18">
        <v>60.0</v>
      </c>
      <c r="D342" s="18">
        <v>14050.0</v>
      </c>
      <c r="E342" s="18">
        <v>13027.0</v>
      </c>
    </row>
    <row r="343" ht="14.25" customHeight="1">
      <c r="A343" s="60">
        <v>43973.0</v>
      </c>
      <c r="B343" s="18" t="s">
        <v>28</v>
      </c>
      <c r="C343" s="18">
        <v>20.0</v>
      </c>
      <c r="D343" s="18">
        <v>2306.0</v>
      </c>
      <c r="E343" s="18">
        <v>2054.0</v>
      </c>
    </row>
    <row r="344" ht="14.25" customHeight="1">
      <c r="A344" s="60">
        <v>43973.0</v>
      </c>
      <c r="B344" s="18" t="s">
        <v>38</v>
      </c>
      <c r="C344" s="18">
        <v>18.0</v>
      </c>
      <c r="D344" s="18">
        <v>985.0</v>
      </c>
      <c r="E344" s="18">
        <v>861.0</v>
      </c>
    </row>
    <row r="345" ht="14.25" customHeight="1">
      <c r="A345" s="60">
        <v>43973.0</v>
      </c>
      <c r="B345" s="18" t="s">
        <v>33</v>
      </c>
      <c r="C345" s="18">
        <v>17.0</v>
      </c>
      <c r="D345" s="18">
        <v>1268.0</v>
      </c>
      <c r="E345" s="18">
        <v>1129.0</v>
      </c>
    </row>
    <row r="346" ht="14.25" customHeight="1">
      <c r="A346" s="60">
        <v>43973.0</v>
      </c>
      <c r="B346" s="18" t="s">
        <v>34</v>
      </c>
      <c r="C346" s="18">
        <v>15.0</v>
      </c>
      <c r="D346" s="18">
        <v>903.0</v>
      </c>
      <c r="E346" s="18">
        <v>792.0</v>
      </c>
    </row>
    <row r="347" ht="14.25" customHeight="1">
      <c r="A347" s="60">
        <v>43973.0</v>
      </c>
      <c r="B347" s="18" t="s">
        <v>30</v>
      </c>
      <c r="C347" s="18">
        <v>125.0</v>
      </c>
      <c r="D347" s="18">
        <v>21427.0</v>
      </c>
      <c r="E347" s="18">
        <v>19799.0</v>
      </c>
    </row>
    <row r="348" ht="14.25" customHeight="1">
      <c r="A348" s="60">
        <v>43973.0</v>
      </c>
      <c r="B348" s="18" t="s">
        <v>29</v>
      </c>
      <c r="C348" s="18">
        <v>129.0</v>
      </c>
      <c r="D348" s="18">
        <v>17088.0</v>
      </c>
      <c r="E348" s="18">
        <v>15804.0</v>
      </c>
    </row>
    <row r="349" ht="14.25" customHeight="1">
      <c r="A349" s="60">
        <v>43973.0</v>
      </c>
      <c r="B349" s="18" t="s">
        <v>27</v>
      </c>
      <c r="C349" s="18">
        <v>10.0</v>
      </c>
      <c r="D349" s="18">
        <v>965.0</v>
      </c>
      <c r="E349" s="18">
        <v>861.0</v>
      </c>
    </row>
    <row r="350" ht="14.25" customHeight="1">
      <c r="A350" s="60">
        <v>43974.0</v>
      </c>
      <c r="B350" s="18" t="s">
        <v>31</v>
      </c>
      <c r="C350" s="18">
        <v>36.0</v>
      </c>
      <c r="D350" s="18">
        <v>5651.0</v>
      </c>
      <c r="E350" s="18">
        <v>5212.0</v>
      </c>
    </row>
    <row r="351" ht="14.25" customHeight="1">
      <c r="A351" s="60">
        <v>43974.0</v>
      </c>
      <c r="B351" s="18" t="s">
        <v>26</v>
      </c>
      <c r="C351" s="18">
        <v>31.0</v>
      </c>
      <c r="D351" s="18">
        <v>6276.0</v>
      </c>
      <c r="E351" s="18">
        <v>5801.0</v>
      </c>
    </row>
    <row r="352" ht="14.25" customHeight="1">
      <c r="A352" s="60">
        <v>43974.0</v>
      </c>
      <c r="B352" s="18" t="s">
        <v>32</v>
      </c>
      <c r="C352" s="18">
        <v>21.0</v>
      </c>
      <c r="D352" s="18">
        <v>2460.0</v>
      </c>
      <c r="E352" s="18">
        <v>2226.0</v>
      </c>
    </row>
    <row r="353" ht="14.25" customHeight="1">
      <c r="A353" s="60">
        <v>43974.0</v>
      </c>
      <c r="B353" s="18" t="s">
        <v>25</v>
      </c>
      <c r="C353" s="18">
        <v>21.0</v>
      </c>
      <c r="D353" s="18">
        <v>2340.0</v>
      </c>
      <c r="E353" s="18">
        <v>2146.0</v>
      </c>
    </row>
    <row r="354" ht="14.25" customHeight="1">
      <c r="A354" s="60">
        <v>43974.0</v>
      </c>
      <c r="B354" s="18" t="s">
        <v>35</v>
      </c>
      <c r="C354" s="18">
        <v>19.0</v>
      </c>
      <c r="D354" s="18">
        <v>2195.0</v>
      </c>
      <c r="E354" s="18">
        <v>1999.0</v>
      </c>
    </row>
    <row r="355" ht="14.25" customHeight="1">
      <c r="A355" s="60">
        <v>43974.0</v>
      </c>
      <c r="B355" s="18" t="s">
        <v>37</v>
      </c>
      <c r="C355" s="18">
        <v>54.0</v>
      </c>
      <c r="D355" s="18">
        <v>16221.0</v>
      </c>
      <c r="E355" s="18">
        <v>15065.0</v>
      </c>
    </row>
    <row r="356" ht="14.25" customHeight="1">
      <c r="A356" s="60">
        <v>43974.0</v>
      </c>
      <c r="B356" s="18" t="s">
        <v>36</v>
      </c>
      <c r="C356" s="18">
        <v>60.0</v>
      </c>
      <c r="D356" s="18">
        <v>17295.0</v>
      </c>
      <c r="E356" s="18">
        <v>16010.0</v>
      </c>
    </row>
    <row r="357" ht="14.25" customHeight="1">
      <c r="A357" s="60">
        <v>43974.0</v>
      </c>
      <c r="B357" s="18" t="s">
        <v>28</v>
      </c>
      <c r="C357" s="18">
        <v>20.0</v>
      </c>
      <c r="D357" s="18">
        <v>2266.0</v>
      </c>
      <c r="E357" s="18">
        <v>1993.0</v>
      </c>
    </row>
    <row r="358" ht="14.25" customHeight="1">
      <c r="A358" s="60">
        <v>43974.0</v>
      </c>
      <c r="B358" s="18" t="s">
        <v>38</v>
      </c>
      <c r="C358" s="18">
        <v>18.0</v>
      </c>
      <c r="D358" s="18">
        <v>1031.0</v>
      </c>
      <c r="E358" s="18">
        <v>918.0</v>
      </c>
    </row>
    <row r="359" ht="14.25" customHeight="1">
      <c r="A359" s="60">
        <v>43974.0</v>
      </c>
      <c r="B359" s="18" t="s">
        <v>33</v>
      </c>
      <c r="C359" s="18">
        <v>17.0</v>
      </c>
      <c r="D359" s="18">
        <v>1294.0</v>
      </c>
      <c r="E359" s="18">
        <v>1155.0</v>
      </c>
    </row>
    <row r="360" ht="14.25" customHeight="1">
      <c r="A360" s="60">
        <v>43974.0</v>
      </c>
      <c r="B360" s="18" t="s">
        <v>34</v>
      </c>
      <c r="C360" s="18">
        <v>15.0</v>
      </c>
      <c r="D360" s="18">
        <v>840.0</v>
      </c>
      <c r="E360" s="18">
        <v>725.0</v>
      </c>
    </row>
    <row r="361" ht="14.25" customHeight="1">
      <c r="A361" s="60">
        <v>43974.0</v>
      </c>
      <c r="B361" s="18" t="s">
        <v>30</v>
      </c>
      <c r="C361" s="18">
        <v>125.0</v>
      </c>
      <c r="D361" s="18">
        <v>24574.0</v>
      </c>
      <c r="E361" s="18">
        <v>22609.0</v>
      </c>
    </row>
    <row r="362" ht="14.25" customHeight="1">
      <c r="A362" s="60">
        <v>43974.0</v>
      </c>
      <c r="B362" s="18" t="s">
        <v>29</v>
      </c>
      <c r="C362" s="18">
        <v>129.0</v>
      </c>
      <c r="D362" s="18">
        <v>19856.0</v>
      </c>
      <c r="E362" s="18">
        <v>18325.0</v>
      </c>
    </row>
    <row r="363" ht="14.25" customHeight="1">
      <c r="A363" s="60">
        <v>43974.0</v>
      </c>
      <c r="B363" s="18" t="s">
        <v>27</v>
      </c>
      <c r="C363" s="18">
        <v>10.0</v>
      </c>
      <c r="D363" s="18">
        <v>828.0</v>
      </c>
      <c r="E363" s="18">
        <v>734.0</v>
      </c>
    </row>
    <row r="364" ht="14.25" customHeight="1">
      <c r="A364" s="60">
        <v>43975.0</v>
      </c>
      <c r="B364" s="18" t="s">
        <v>31</v>
      </c>
      <c r="C364" s="18">
        <v>36.0</v>
      </c>
      <c r="D364" s="18">
        <v>4915.0</v>
      </c>
      <c r="E364" s="18">
        <v>4562.0</v>
      </c>
    </row>
    <row r="365" ht="14.25" customHeight="1">
      <c r="A365" s="60">
        <v>43975.0</v>
      </c>
      <c r="B365" s="18" t="s">
        <v>26</v>
      </c>
      <c r="C365" s="18">
        <v>31.0</v>
      </c>
      <c r="D365" s="18">
        <v>5035.0</v>
      </c>
      <c r="E365" s="18">
        <v>4683.0</v>
      </c>
    </row>
    <row r="366" ht="14.25" customHeight="1">
      <c r="A366" s="60">
        <v>43975.0</v>
      </c>
      <c r="B366" s="18" t="s">
        <v>32</v>
      </c>
      <c r="C366" s="18">
        <v>21.0</v>
      </c>
      <c r="D366" s="18">
        <v>2254.0</v>
      </c>
      <c r="E366" s="18">
        <v>2061.0</v>
      </c>
    </row>
    <row r="367" ht="14.25" customHeight="1">
      <c r="A367" s="60">
        <v>43975.0</v>
      </c>
      <c r="B367" s="18" t="s">
        <v>25</v>
      </c>
      <c r="C367" s="18">
        <v>20.0</v>
      </c>
      <c r="D367" s="18">
        <v>1999.0</v>
      </c>
      <c r="E367" s="18">
        <v>1829.0</v>
      </c>
    </row>
    <row r="368" ht="14.25" customHeight="1">
      <c r="A368" s="60">
        <v>43975.0</v>
      </c>
      <c r="B368" s="18" t="s">
        <v>35</v>
      </c>
      <c r="C368" s="18">
        <v>19.0</v>
      </c>
      <c r="D368" s="18">
        <v>1868.0</v>
      </c>
      <c r="E368" s="18">
        <v>1706.0</v>
      </c>
    </row>
    <row r="369" ht="14.25" customHeight="1">
      <c r="A369" s="60">
        <v>43975.0</v>
      </c>
      <c r="B369" s="18" t="s">
        <v>37</v>
      </c>
      <c r="C369" s="18">
        <v>54.0</v>
      </c>
      <c r="D369" s="18">
        <v>12211.0</v>
      </c>
      <c r="E369" s="18">
        <v>11427.0</v>
      </c>
    </row>
    <row r="370" ht="14.25" customHeight="1">
      <c r="A370" s="60">
        <v>43975.0</v>
      </c>
      <c r="B370" s="18" t="s">
        <v>36</v>
      </c>
      <c r="C370" s="18">
        <v>60.0</v>
      </c>
      <c r="D370" s="18">
        <v>12822.0</v>
      </c>
      <c r="E370" s="18">
        <v>11916.0</v>
      </c>
    </row>
    <row r="371" ht="14.25" customHeight="1">
      <c r="A371" s="60">
        <v>43975.0</v>
      </c>
      <c r="B371" s="18" t="s">
        <v>28</v>
      </c>
      <c r="C371" s="18">
        <v>20.0</v>
      </c>
      <c r="D371" s="18">
        <v>2015.0</v>
      </c>
      <c r="E371" s="18">
        <v>1803.0</v>
      </c>
    </row>
    <row r="372" ht="14.25" customHeight="1">
      <c r="A372" s="60">
        <v>43975.0</v>
      </c>
      <c r="B372" s="18" t="s">
        <v>38</v>
      </c>
      <c r="C372" s="18">
        <v>18.0</v>
      </c>
      <c r="D372" s="18">
        <v>1006.0</v>
      </c>
      <c r="E372" s="18">
        <v>904.0</v>
      </c>
    </row>
    <row r="373" ht="14.25" customHeight="1">
      <c r="A373" s="60">
        <v>43975.0</v>
      </c>
      <c r="B373" s="18" t="s">
        <v>33</v>
      </c>
      <c r="C373" s="18">
        <v>17.0</v>
      </c>
      <c r="D373" s="18">
        <v>1128.0</v>
      </c>
      <c r="E373" s="18">
        <v>1001.0</v>
      </c>
    </row>
    <row r="374" ht="14.25" customHeight="1">
      <c r="A374" s="60">
        <v>43975.0</v>
      </c>
      <c r="B374" s="18" t="s">
        <v>34</v>
      </c>
      <c r="C374" s="18">
        <v>15.0</v>
      </c>
      <c r="D374" s="18">
        <v>779.0</v>
      </c>
      <c r="E374" s="18">
        <v>673.0</v>
      </c>
    </row>
    <row r="375" ht="14.25" customHeight="1">
      <c r="A375" s="60">
        <v>43975.0</v>
      </c>
      <c r="B375" s="18" t="s">
        <v>30</v>
      </c>
      <c r="C375" s="18">
        <v>125.0</v>
      </c>
      <c r="D375" s="18">
        <v>21004.0</v>
      </c>
      <c r="E375" s="18">
        <v>19556.0</v>
      </c>
    </row>
    <row r="376" ht="14.25" customHeight="1">
      <c r="A376" s="60">
        <v>43975.0</v>
      </c>
      <c r="B376" s="18" t="s">
        <v>29</v>
      </c>
      <c r="C376" s="18">
        <v>129.0</v>
      </c>
      <c r="D376" s="18">
        <v>16432.0</v>
      </c>
      <c r="E376" s="18">
        <v>15345.0</v>
      </c>
    </row>
    <row r="377" ht="14.25" customHeight="1">
      <c r="A377" s="60">
        <v>43975.0</v>
      </c>
      <c r="B377" s="18" t="s">
        <v>27</v>
      </c>
      <c r="C377" s="18">
        <v>10.0</v>
      </c>
      <c r="D377" s="18">
        <v>639.0</v>
      </c>
      <c r="E377" s="18">
        <v>557.0</v>
      </c>
    </row>
    <row r="378" ht="14.25" customHeight="1">
      <c r="A378" s="60">
        <v>43976.0</v>
      </c>
      <c r="B378" s="18" t="s">
        <v>31</v>
      </c>
      <c r="C378" s="18">
        <v>36.0</v>
      </c>
      <c r="D378" s="18">
        <v>4641.0</v>
      </c>
      <c r="E378" s="18">
        <v>4274.0</v>
      </c>
    </row>
    <row r="379" ht="14.25" customHeight="1">
      <c r="A379" s="60">
        <v>43976.0</v>
      </c>
      <c r="B379" s="18" t="s">
        <v>26</v>
      </c>
      <c r="C379" s="18">
        <v>31.0</v>
      </c>
      <c r="D379" s="18">
        <v>5210.0</v>
      </c>
      <c r="E379" s="18">
        <v>4841.0</v>
      </c>
    </row>
    <row r="380" ht="14.25" customHeight="1">
      <c r="A380" s="60">
        <v>43976.0</v>
      </c>
      <c r="B380" s="18" t="s">
        <v>32</v>
      </c>
      <c r="C380" s="18">
        <v>21.0</v>
      </c>
      <c r="D380" s="18">
        <v>2330.0</v>
      </c>
      <c r="E380" s="18">
        <v>2142.0</v>
      </c>
    </row>
    <row r="381" ht="14.25" customHeight="1">
      <c r="A381" s="60">
        <v>43976.0</v>
      </c>
      <c r="B381" s="18" t="s">
        <v>25</v>
      </c>
      <c r="C381" s="18">
        <v>20.0</v>
      </c>
      <c r="D381" s="18">
        <v>2087.0</v>
      </c>
      <c r="E381" s="18">
        <v>1914.0</v>
      </c>
    </row>
    <row r="382" ht="14.25" customHeight="1">
      <c r="A382" s="60">
        <v>43976.0</v>
      </c>
      <c r="B382" s="18" t="s">
        <v>35</v>
      </c>
      <c r="C382" s="18">
        <v>20.0</v>
      </c>
      <c r="D382" s="18">
        <v>1899.0</v>
      </c>
      <c r="E382" s="18">
        <v>1738.0</v>
      </c>
    </row>
    <row r="383" ht="14.25" customHeight="1">
      <c r="A383" s="60">
        <v>43976.0</v>
      </c>
      <c r="B383" s="18" t="s">
        <v>37</v>
      </c>
      <c r="C383" s="18">
        <v>54.0</v>
      </c>
      <c r="D383" s="18">
        <v>12336.0</v>
      </c>
      <c r="E383" s="18">
        <v>11519.0</v>
      </c>
    </row>
    <row r="384" ht="14.25" customHeight="1">
      <c r="A384" s="60">
        <v>43976.0</v>
      </c>
      <c r="B384" s="18" t="s">
        <v>36</v>
      </c>
      <c r="C384" s="18">
        <v>59.0</v>
      </c>
      <c r="D384" s="18">
        <v>12983.0</v>
      </c>
      <c r="E384" s="18">
        <v>12056.0</v>
      </c>
    </row>
    <row r="385" ht="14.25" customHeight="1">
      <c r="A385" s="60">
        <v>43976.0</v>
      </c>
      <c r="B385" s="18" t="s">
        <v>28</v>
      </c>
      <c r="C385" s="18">
        <v>20.0</v>
      </c>
      <c r="D385" s="18">
        <v>2011.0</v>
      </c>
      <c r="E385" s="18">
        <v>1791.0</v>
      </c>
    </row>
    <row r="386" ht="14.25" customHeight="1">
      <c r="A386" s="60">
        <v>43976.0</v>
      </c>
      <c r="B386" s="18" t="s">
        <v>38</v>
      </c>
      <c r="C386" s="18">
        <v>18.0</v>
      </c>
      <c r="D386" s="18">
        <v>989.0</v>
      </c>
      <c r="E386" s="18">
        <v>887.0</v>
      </c>
    </row>
    <row r="387" ht="14.25" customHeight="1">
      <c r="A387" s="60">
        <v>43976.0</v>
      </c>
      <c r="B387" s="18" t="s">
        <v>33</v>
      </c>
      <c r="C387" s="18">
        <v>17.0</v>
      </c>
      <c r="D387" s="18">
        <v>1142.0</v>
      </c>
      <c r="E387" s="18">
        <v>1020.0</v>
      </c>
    </row>
    <row r="388" ht="14.25" customHeight="1">
      <c r="A388" s="60">
        <v>43976.0</v>
      </c>
      <c r="B388" s="18" t="s">
        <v>34</v>
      </c>
      <c r="C388" s="18">
        <v>15.0</v>
      </c>
      <c r="D388" s="18">
        <v>835.0</v>
      </c>
      <c r="E388" s="18">
        <v>736.0</v>
      </c>
    </row>
    <row r="389" ht="14.25" customHeight="1">
      <c r="A389" s="60">
        <v>43976.0</v>
      </c>
      <c r="B389" s="18" t="s">
        <v>30</v>
      </c>
      <c r="C389" s="18">
        <v>124.0</v>
      </c>
      <c r="D389" s="18">
        <v>20358.0</v>
      </c>
      <c r="E389" s="18">
        <v>18890.0</v>
      </c>
    </row>
    <row r="390" ht="14.25" customHeight="1">
      <c r="A390" s="60">
        <v>43976.0</v>
      </c>
      <c r="B390" s="18" t="s">
        <v>29</v>
      </c>
      <c r="C390" s="18">
        <v>129.0</v>
      </c>
      <c r="D390" s="18">
        <v>15822.0</v>
      </c>
      <c r="E390" s="18">
        <v>14753.0</v>
      </c>
    </row>
    <row r="391" ht="14.25" customHeight="1">
      <c r="A391" s="60">
        <v>43976.0</v>
      </c>
      <c r="B391" s="18" t="s">
        <v>27</v>
      </c>
      <c r="C391" s="18">
        <v>10.0</v>
      </c>
      <c r="D391" s="18">
        <v>739.0</v>
      </c>
      <c r="E391" s="18">
        <v>642.0</v>
      </c>
    </row>
    <row r="392" ht="14.25" customHeight="1">
      <c r="A392" s="60">
        <v>43977.0</v>
      </c>
      <c r="B392" s="18" t="s">
        <v>31</v>
      </c>
      <c r="C392" s="18">
        <v>36.0</v>
      </c>
      <c r="D392" s="18">
        <v>4770.0</v>
      </c>
      <c r="E392" s="18">
        <v>4424.0</v>
      </c>
    </row>
    <row r="393" ht="14.25" customHeight="1">
      <c r="A393" s="60">
        <v>43977.0</v>
      </c>
      <c r="B393" s="18" t="s">
        <v>26</v>
      </c>
      <c r="C393" s="18">
        <v>31.0</v>
      </c>
      <c r="D393" s="18">
        <v>5493.0</v>
      </c>
      <c r="E393" s="18">
        <v>5119.0</v>
      </c>
    </row>
    <row r="394" ht="14.25" customHeight="1">
      <c r="A394" s="60">
        <v>43977.0</v>
      </c>
      <c r="B394" s="18" t="s">
        <v>32</v>
      </c>
      <c r="C394" s="18">
        <v>21.0</v>
      </c>
      <c r="D394" s="18">
        <v>2418.0</v>
      </c>
      <c r="E394" s="18">
        <v>2215.0</v>
      </c>
    </row>
    <row r="395" ht="14.25" customHeight="1">
      <c r="A395" s="60">
        <v>43977.0</v>
      </c>
      <c r="B395" s="18" t="s">
        <v>25</v>
      </c>
      <c r="C395" s="18">
        <v>20.0</v>
      </c>
      <c r="D395" s="18">
        <v>2044.0</v>
      </c>
      <c r="E395" s="18">
        <v>1863.0</v>
      </c>
    </row>
    <row r="396" ht="14.25" customHeight="1">
      <c r="A396" s="60">
        <v>43977.0</v>
      </c>
      <c r="B396" s="18" t="s">
        <v>35</v>
      </c>
      <c r="C396" s="18">
        <v>20.0</v>
      </c>
      <c r="D396" s="18">
        <v>1814.0</v>
      </c>
      <c r="E396" s="18">
        <v>1655.0</v>
      </c>
    </row>
    <row r="397" ht="14.25" customHeight="1">
      <c r="A397" s="60">
        <v>43977.0</v>
      </c>
      <c r="B397" s="18" t="s">
        <v>37</v>
      </c>
      <c r="C397" s="18">
        <v>54.0</v>
      </c>
      <c r="D397" s="18">
        <v>14482.0</v>
      </c>
      <c r="E397" s="18">
        <v>13510.0</v>
      </c>
    </row>
    <row r="398" ht="14.25" customHeight="1">
      <c r="A398" s="60">
        <v>43977.0</v>
      </c>
      <c r="B398" s="18" t="s">
        <v>36</v>
      </c>
      <c r="C398" s="18">
        <v>59.0</v>
      </c>
      <c r="D398" s="18">
        <v>15369.0</v>
      </c>
      <c r="E398" s="18">
        <v>14299.0</v>
      </c>
    </row>
    <row r="399" ht="14.25" customHeight="1">
      <c r="A399" s="60">
        <v>43977.0</v>
      </c>
      <c r="B399" s="18" t="s">
        <v>28</v>
      </c>
      <c r="C399" s="18">
        <v>20.0</v>
      </c>
      <c r="D399" s="18">
        <v>2036.0</v>
      </c>
      <c r="E399" s="18">
        <v>1790.0</v>
      </c>
    </row>
    <row r="400" ht="14.25" customHeight="1">
      <c r="A400" s="60">
        <v>43977.0</v>
      </c>
      <c r="B400" s="18" t="s">
        <v>38</v>
      </c>
      <c r="C400" s="18">
        <v>18.0</v>
      </c>
      <c r="D400" s="18">
        <v>914.0</v>
      </c>
      <c r="E400" s="18">
        <v>804.0</v>
      </c>
    </row>
    <row r="401" ht="14.25" customHeight="1">
      <c r="A401" s="60">
        <v>43977.0</v>
      </c>
      <c r="B401" s="18" t="s">
        <v>33</v>
      </c>
      <c r="C401" s="18">
        <v>17.0</v>
      </c>
      <c r="D401" s="18">
        <v>1140.0</v>
      </c>
      <c r="E401" s="18">
        <v>1016.0</v>
      </c>
    </row>
    <row r="402" ht="14.25" customHeight="1">
      <c r="A402" s="60">
        <v>43977.0</v>
      </c>
      <c r="B402" s="18" t="s">
        <v>34</v>
      </c>
      <c r="C402" s="18">
        <v>15.0</v>
      </c>
      <c r="D402" s="18">
        <v>812.0</v>
      </c>
      <c r="E402" s="18">
        <v>711.0</v>
      </c>
    </row>
    <row r="403" ht="14.25" customHeight="1">
      <c r="A403" s="60">
        <v>43977.0</v>
      </c>
      <c r="B403" s="18" t="s">
        <v>30</v>
      </c>
      <c r="C403" s="18">
        <v>124.0</v>
      </c>
      <c r="D403" s="18">
        <v>21153.0</v>
      </c>
      <c r="E403" s="18">
        <v>19673.0</v>
      </c>
    </row>
    <row r="404" ht="14.25" customHeight="1">
      <c r="A404" s="60">
        <v>43977.0</v>
      </c>
      <c r="B404" s="18" t="s">
        <v>29</v>
      </c>
      <c r="C404" s="18">
        <v>129.0</v>
      </c>
      <c r="D404" s="18">
        <v>16459.0</v>
      </c>
      <c r="E404" s="18">
        <v>15355.0</v>
      </c>
    </row>
    <row r="405" ht="14.25" customHeight="1">
      <c r="A405" s="60">
        <v>43977.0</v>
      </c>
      <c r="B405" s="18" t="s">
        <v>27</v>
      </c>
      <c r="C405" s="18">
        <v>10.0</v>
      </c>
      <c r="D405" s="18">
        <v>692.0</v>
      </c>
      <c r="E405" s="18">
        <v>601.0</v>
      </c>
    </row>
    <row r="406" ht="14.25" customHeight="1">
      <c r="A406" s="60">
        <v>43977.0</v>
      </c>
      <c r="B406" s="18" t="s">
        <v>39</v>
      </c>
      <c r="C406" s="18">
        <v>7.0</v>
      </c>
      <c r="D406" s="18">
        <v>577.0</v>
      </c>
      <c r="E406" s="18">
        <v>389.0</v>
      </c>
    </row>
    <row r="407" ht="14.25" customHeight="1">
      <c r="A407" s="60">
        <v>43978.0</v>
      </c>
      <c r="B407" s="18" t="s">
        <v>31</v>
      </c>
      <c r="C407" s="18">
        <v>36.0</v>
      </c>
      <c r="D407" s="18">
        <v>4951.0</v>
      </c>
      <c r="E407" s="18">
        <v>4584.0</v>
      </c>
    </row>
    <row r="408" ht="14.25" customHeight="1">
      <c r="A408" s="60">
        <v>43978.0</v>
      </c>
      <c r="B408" s="18" t="s">
        <v>26</v>
      </c>
      <c r="C408" s="18">
        <v>31.0</v>
      </c>
      <c r="D408" s="18">
        <v>5330.0</v>
      </c>
      <c r="E408" s="18">
        <v>4977.0</v>
      </c>
    </row>
    <row r="409" ht="14.25" customHeight="1">
      <c r="A409" s="60">
        <v>43978.0</v>
      </c>
      <c r="B409" s="18" t="s">
        <v>32</v>
      </c>
      <c r="C409" s="18">
        <v>21.0</v>
      </c>
      <c r="D409" s="18">
        <v>2430.0</v>
      </c>
      <c r="E409" s="18">
        <v>2216.0</v>
      </c>
    </row>
    <row r="410" ht="14.25" customHeight="1">
      <c r="A410" s="60">
        <v>43978.0</v>
      </c>
      <c r="B410" s="18" t="s">
        <v>25</v>
      </c>
      <c r="C410" s="18">
        <v>20.0</v>
      </c>
      <c r="D410" s="18">
        <v>2079.0</v>
      </c>
      <c r="E410" s="18">
        <v>1893.0</v>
      </c>
    </row>
    <row r="411" ht="14.25" customHeight="1">
      <c r="A411" s="60">
        <v>43978.0</v>
      </c>
      <c r="B411" s="18" t="s">
        <v>35</v>
      </c>
      <c r="C411" s="18">
        <v>20.0</v>
      </c>
      <c r="D411" s="18">
        <v>1873.0</v>
      </c>
      <c r="E411" s="18">
        <v>1715.0</v>
      </c>
    </row>
    <row r="412" ht="14.25" customHeight="1">
      <c r="A412" s="60">
        <v>43978.0</v>
      </c>
      <c r="B412" s="18" t="s">
        <v>37</v>
      </c>
      <c r="C412" s="18">
        <v>54.0</v>
      </c>
      <c r="D412" s="18">
        <v>13091.0</v>
      </c>
      <c r="E412" s="18">
        <v>12216.0</v>
      </c>
    </row>
    <row r="413" ht="14.25" customHeight="1">
      <c r="A413" s="60">
        <v>43978.0</v>
      </c>
      <c r="B413" s="18" t="s">
        <v>36</v>
      </c>
      <c r="C413" s="18">
        <v>59.0</v>
      </c>
      <c r="D413" s="18">
        <v>13942.0</v>
      </c>
      <c r="E413" s="18">
        <v>12986.0</v>
      </c>
    </row>
    <row r="414" ht="14.25" customHeight="1">
      <c r="A414" s="60">
        <v>43978.0</v>
      </c>
      <c r="B414" s="18" t="s">
        <v>28</v>
      </c>
      <c r="C414" s="18">
        <v>20.0</v>
      </c>
      <c r="D414" s="18">
        <v>2079.0</v>
      </c>
      <c r="E414" s="18">
        <v>1856.0</v>
      </c>
    </row>
    <row r="415" ht="14.25" customHeight="1">
      <c r="A415" s="60">
        <v>43978.0</v>
      </c>
      <c r="B415" s="18" t="s">
        <v>38</v>
      </c>
      <c r="C415" s="18">
        <v>18.0</v>
      </c>
      <c r="D415" s="18">
        <v>962.0</v>
      </c>
      <c r="E415" s="18">
        <v>859.0</v>
      </c>
    </row>
    <row r="416" ht="14.25" customHeight="1">
      <c r="A416" s="60">
        <v>43978.0</v>
      </c>
      <c r="B416" s="18" t="s">
        <v>33</v>
      </c>
      <c r="C416" s="18">
        <v>17.0</v>
      </c>
      <c r="D416" s="18">
        <v>1203.0</v>
      </c>
      <c r="E416" s="18">
        <v>1077.0</v>
      </c>
    </row>
    <row r="417" ht="14.25" customHeight="1">
      <c r="A417" s="60">
        <v>43978.0</v>
      </c>
      <c r="B417" s="18" t="s">
        <v>34</v>
      </c>
      <c r="C417" s="18">
        <v>15.0</v>
      </c>
      <c r="D417" s="18">
        <v>809.0</v>
      </c>
      <c r="E417" s="18">
        <v>702.0</v>
      </c>
    </row>
    <row r="418" ht="14.25" customHeight="1">
      <c r="A418" s="60">
        <v>43978.0</v>
      </c>
      <c r="B418" s="18" t="s">
        <v>30</v>
      </c>
      <c r="C418" s="18">
        <v>124.0</v>
      </c>
      <c r="D418" s="18">
        <v>21384.0</v>
      </c>
      <c r="E418" s="18">
        <v>19897.0</v>
      </c>
    </row>
    <row r="419" ht="14.25" customHeight="1">
      <c r="A419" s="60">
        <v>43978.0</v>
      </c>
      <c r="B419" s="18" t="s">
        <v>29</v>
      </c>
      <c r="C419" s="18">
        <v>129.0</v>
      </c>
      <c r="D419" s="18">
        <v>17115.0</v>
      </c>
      <c r="E419" s="18">
        <v>15962.0</v>
      </c>
    </row>
    <row r="420" ht="14.25" customHeight="1">
      <c r="A420" s="60">
        <v>43978.0</v>
      </c>
      <c r="B420" s="18" t="s">
        <v>27</v>
      </c>
      <c r="C420" s="18">
        <v>10.0</v>
      </c>
      <c r="D420" s="18">
        <v>757.0</v>
      </c>
      <c r="E420" s="18">
        <v>660.0</v>
      </c>
    </row>
    <row r="421" ht="14.25" customHeight="1">
      <c r="A421" s="60">
        <v>43978.0</v>
      </c>
      <c r="B421" s="18" t="s">
        <v>39</v>
      </c>
      <c r="C421" s="18">
        <v>7.0</v>
      </c>
      <c r="D421" s="18">
        <v>409.0</v>
      </c>
      <c r="E421" s="18">
        <v>329.0</v>
      </c>
    </row>
    <row r="422" ht="14.25" customHeight="1">
      <c r="A422" s="60">
        <v>43979.0</v>
      </c>
      <c r="B422" s="18" t="s">
        <v>31</v>
      </c>
      <c r="C422" s="18">
        <v>37.0</v>
      </c>
      <c r="D422" s="18">
        <v>4840.0</v>
      </c>
      <c r="E422" s="18">
        <v>4475.0</v>
      </c>
    </row>
    <row r="423" ht="14.25" customHeight="1">
      <c r="A423" s="60">
        <v>43979.0</v>
      </c>
      <c r="B423" s="18" t="s">
        <v>26</v>
      </c>
      <c r="C423" s="18">
        <v>31.0</v>
      </c>
      <c r="D423" s="18">
        <v>5355.0</v>
      </c>
      <c r="E423" s="18">
        <v>4969.0</v>
      </c>
    </row>
    <row r="424" ht="14.25" customHeight="1">
      <c r="A424" s="60">
        <v>43979.0</v>
      </c>
      <c r="B424" s="18" t="s">
        <v>32</v>
      </c>
      <c r="C424" s="18">
        <v>22.0</v>
      </c>
      <c r="D424" s="18">
        <v>2454.0</v>
      </c>
      <c r="E424" s="18">
        <v>2239.0</v>
      </c>
    </row>
    <row r="425" ht="14.25" customHeight="1">
      <c r="A425" s="60">
        <v>43979.0</v>
      </c>
      <c r="B425" s="18" t="s">
        <v>25</v>
      </c>
      <c r="C425" s="18">
        <v>20.0</v>
      </c>
      <c r="D425" s="18">
        <v>1886.0</v>
      </c>
      <c r="E425" s="18">
        <v>1736.0</v>
      </c>
    </row>
    <row r="426" ht="14.25" customHeight="1">
      <c r="A426" s="60">
        <v>43979.0</v>
      </c>
      <c r="B426" s="18" t="s">
        <v>35</v>
      </c>
      <c r="C426" s="18">
        <v>20.0</v>
      </c>
      <c r="D426" s="18">
        <v>1875.0</v>
      </c>
      <c r="E426" s="18">
        <v>1701.0</v>
      </c>
    </row>
    <row r="427" ht="14.25" customHeight="1">
      <c r="A427" s="60">
        <v>43979.0</v>
      </c>
      <c r="B427" s="18" t="s">
        <v>37</v>
      </c>
      <c r="C427" s="18">
        <v>54.0</v>
      </c>
      <c r="D427" s="18">
        <v>12409.0</v>
      </c>
      <c r="E427" s="18">
        <v>11582.0</v>
      </c>
    </row>
    <row r="428" ht="14.25" customHeight="1">
      <c r="A428" s="60">
        <v>43979.0</v>
      </c>
      <c r="B428" s="18" t="s">
        <v>36</v>
      </c>
      <c r="C428" s="18">
        <v>60.0</v>
      </c>
      <c r="D428" s="18">
        <v>12854.0</v>
      </c>
      <c r="E428" s="18">
        <v>11954.0</v>
      </c>
    </row>
    <row r="429" ht="14.25" customHeight="1">
      <c r="A429" s="60">
        <v>43979.0</v>
      </c>
      <c r="B429" s="18" t="s">
        <v>28</v>
      </c>
      <c r="C429" s="18">
        <v>20.0</v>
      </c>
      <c r="D429" s="18">
        <v>2088.0</v>
      </c>
      <c r="E429" s="18">
        <v>1848.0</v>
      </c>
    </row>
    <row r="430" ht="14.25" customHeight="1">
      <c r="A430" s="60">
        <v>43979.0</v>
      </c>
      <c r="B430" s="18" t="s">
        <v>38</v>
      </c>
      <c r="C430" s="18">
        <v>18.0</v>
      </c>
      <c r="D430" s="18">
        <v>1020.0</v>
      </c>
      <c r="E430" s="18">
        <v>911.0</v>
      </c>
    </row>
    <row r="431" ht="14.25" customHeight="1">
      <c r="A431" s="60">
        <v>43979.0</v>
      </c>
      <c r="B431" s="18" t="s">
        <v>33</v>
      </c>
      <c r="C431" s="18">
        <v>17.0</v>
      </c>
      <c r="D431" s="18">
        <v>1097.0</v>
      </c>
      <c r="E431" s="18">
        <v>968.0</v>
      </c>
    </row>
    <row r="432" ht="14.25" customHeight="1">
      <c r="A432" s="60">
        <v>43979.0</v>
      </c>
      <c r="B432" s="18" t="s">
        <v>34</v>
      </c>
      <c r="C432" s="18">
        <v>16.0</v>
      </c>
      <c r="D432" s="18">
        <v>876.0</v>
      </c>
      <c r="E432" s="18">
        <v>762.0</v>
      </c>
    </row>
    <row r="433" ht="14.25" customHeight="1">
      <c r="A433" s="60">
        <v>43979.0</v>
      </c>
      <c r="B433" s="18" t="s">
        <v>24</v>
      </c>
      <c r="C433" s="18">
        <v>15.0</v>
      </c>
      <c r="D433" s="18">
        <v>464.0</v>
      </c>
      <c r="E433" s="18">
        <v>390.0</v>
      </c>
    </row>
    <row r="434" ht="14.25" customHeight="1">
      <c r="A434" s="60">
        <v>43979.0</v>
      </c>
      <c r="B434" s="18" t="s">
        <v>30</v>
      </c>
      <c r="C434" s="18">
        <v>124.0</v>
      </c>
      <c r="D434" s="18">
        <v>20868.0</v>
      </c>
      <c r="E434" s="18">
        <v>19342.0</v>
      </c>
    </row>
    <row r="435" ht="14.25" customHeight="1">
      <c r="A435" s="60">
        <v>43979.0</v>
      </c>
      <c r="B435" s="18" t="s">
        <v>29</v>
      </c>
      <c r="C435" s="18">
        <v>129.0</v>
      </c>
      <c r="D435" s="18">
        <v>16453.0</v>
      </c>
      <c r="E435" s="18">
        <v>15289.0</v>
      </c>
    </row>
    <row r="436" ht="14.25" customHeight="1">
      <c r="A436" s="60">
        <v>43979.0</v>
      </c>
      <c r="B436" s="18" t="s">
        <v>27</v>
      </c>
      <c r="C436" s="18">
        <v>10.0</v>
      </c>
      <c r="D436" s="18">
        <v>791.0</v>
      </c>
      <c r="E436" s="18">
        <v>697.0</v>
      </c>
    </row>
    <row r="437" ht="14.25" customHeight="1">
      <c r="A437" s="60">
        <v>43979.0</v>
      </c>
      <c r="B437" s="18" t="s">
        <v>39</v>
      </c>
      <c r="C437" s="18">
        <v>7.0</v>
      </c>
      <c r="D437" s="18">
        <v>420.0</v>
      </c>
      <c r="E437" s="18">
        <v>347.0</v>
      </c>
    </row>
    <row r="438" ht="14.25" customHeight="1">
      <c r="A438" s="60">
        <v>43980.0</v>
      </c>
      <c r="B438" s="18" t="s">
        <v>31</v>
      </c>
      <c r="C438" s="18">
        <v>37.0</v>
      </c>
      <c r="D438" s="18">
        <v>5672.0</v>
      </c>
      <c r="E438" s="18">
        <v>5198.0</v>
      </c>
    </row>
    <row r="439" ht="14.25" customHeight="1">
      <c r="A439" s="60">
        <v>43980.0</v>
      </c>
      <c r="B439" s="18" t="s">
        <v>26</v>
      </c>
      <c r="C439" s="18">
        <v>31.0</v>
      </c>
      <c r="D439" s="18">
        <v>5751.0</v>
      </c>
      <c r="E439" s="18">
        <v>5319.0</v>
      </c>
    </row>
    <row r="440" ht="14.25" customHeight="1">
      <c r="A440" s="60">
        <v>43980.0</v>
      </c>
      <c r="B440" s="18" t="s">
        <v>32</v>
      </c>
      <c r="C440" s="18">
        <v>22.0</v>
      </c>
      <c r="D440" s="18">
        <v>2597.0</v>
      </c>
      <c r="E440" s="18">
        <v>2379.0</v>
      </c>
    </row>
    <row r="441" ht="14.25" customHeight="1">
      <c r="A441" s="60">
        <v>43980.0</v>
      </c>
      <c r="B441" s="18" t="s">
        <v>25</v>
      </c>
      <c r="C441" s="18">
        <v>20.0</v>
      </c>
      <c r="D441" s="18">
        <v>2111.0</v>
      </c>
      <c r="E441" s="18">
        <v>1917.0</v>
      </c>
    </row>
    <row r="442" ht="14.25" customHeight="1">
      <c r="A442" s="60">
        <v>43980.0</v>
      </c>
      <c r="B442" s="18" t="s">
        <v>35</v>
      </c>
      <c r="C442" s="18">
        <v>20.0</v>
      </c>
      <c r="D442" s="18">
        <v>2064.0</v>
      </c>
      <c r="E442" s="18">
        <v>1896.0</v>
      </c>
    </row>
    <row r="443" ht="14.25" customHeight="1">
      <c r="A443" s="60">
        <v>43980.0</v>
      </c>
      <c r="B443" s="18" t="s">
        <v>37</v>
      </c>
      <c r="C443" s="18">
        <v>54.0</v>
      </c>
      <c r="D443" s="18">
        <v>14031.0</v>
      </c>
      <c r="E443" s="18">
        <v>12943.0</v>
      </c>
    </row>
    <row r="444" ht="14.25" customHeight="1">
      <c r="A444" s="60">
        <v>43980.0</v>
      </c>
      <c r="B444" s="18" t="s">
        <v>36</v>
      </c>
      <c r="C444" s="18">
        <v>59.0</v>
      </c>
      <c r="D444" s="18">
        <v>14507.0</v>
      </c>
      <c r="E444" s="18">
        <v>13386.0</v>
      </c>
    </row>
    <row r="445" ht="14.25" customHeight="1">
      <c r="A445" s="60">
        <v>43980.0</v>
      </c>
      <c r="B445" s="18" t="s">
        <v>28</v>
      </c>
      <c r="C445" s="18">
        <v>20.0</v>
      </c>
      <c r="D445" s="18">
        <v>2249.0</v>
      </c>
      <c r="E445" s="18">
        <v>2000.0</v>
      </c>
    </row>
    <row r="446" ht="14.25" customHeight="1">
      <c r="A446" s="60">
        <v>43980.0</v>
      </c>
      <c r="B446" s="18" t="s">
        <v>38</v>
      </c>
      <c r="C446" s="18">
        <v>18.0</v>
      </c>
      <c r="D446" s="18">
        <v>1014.0</v>
      </c>
      <c r="E446" s="18">
        <v>893.0</v>
      </c>
    </row>
    <row r="447" ht="14.25" customHeight="1">
      <c r="A447" s="60">
        <v>43980.0</v>
      </c>
      <c r="B447" s="18" t="s">
        <v>33</v>
      </c>
      <c r="C447" s="18">
        <v>17.0</v>
      </c>
      <c r="D447" s="18">
        <v>1296.0</v>
      </c>
      <c r="E447" s="18">
        <v>1153.0</v>
      </c>
    </row>
    <row r="448" ht="14.25" customHeight="1">
      <c r="A448" s="60">
        <v>43980.0</v>
      </c>
      <c r="B448" s="18" t="s">
        <v>34</v>
      </c>
      <c r="C448" s="18">
        <v>16.0</v>
      </c>
      <c r="D448" s="18">
        <v>981.0</v>
      </c>
      <c r="E448" s="18">
        <v>859.0</v>
      </c>
    </row>
    <row r="449" ht="14.25" customHeight="1">
      <c r="A449" s="60">
        <v>43980.0</v>
      </c>
      <c r="B449" s="18" t="s">
        <v>24</v>
      </c>
      <c r="C449" s="18">
        <v>15.0</v>
      </c>
      <c r="D449" s="18">
        <v>400.0</v>
      </c>
      <c r="E449" s="18">
        <v>329.0</v>
      </c>
    </row>
    <row r="450" ht="14.25" customHeight="1">
      <c r="A450" s="60">
        <v>43980.0</v>
      </c>
      <c r="B450" s="18" t="s">
        <v>30</v>
      </c>
      <c r="C450" s="18">
        <v>124.0</v>
      </c>
      <c r="D450" s="18">
        <v>25828.0</v>
      </c>
      <c r="E450" s="18">
        <v>23974.0</v>
      </c>
    </row>
    <row r="451" ht="14.25" customHeight="1">
      <c r="A451" s="60">
        <v>43980.0</v>
      </c>
      <c r="B451" s="18" t="s">
        <v>29</v>
      </c>
      <c r="C451" s="18">
        <v>129.0</v>
      </c>
      <c r="D451" s="18">
        <v>22403.0</v>
      </c>
      <c r="E451" s="18">
        <v>20676.0</v>
      </c>
    </row>
    <row r="452" ht="14.25" customHeight="1">
      <c r="A452" s="60">
        <v>43980.0</v>
      </c>
      <c r="B452" s="18" t="s">
        <v>27</v>
      </c>
      <c r="C452" s="18">
        <v>10.0</v>
      </c>
      <c r="D452" s="18">
        <v>873.0</v>
      </c>
      <c r="E452" s="18">
        <v>770.0</v>
      </c>
    </row>
    <row r="453" ht="14.25" customHeight="1">
      <c r="A453" s="60">
        <v>43980.0</v>
      </c>
      <c r="B453" s="18" t="s">
        <v>39</v>
      </c>
      <c r="C453" s="18">
        <v>7.0</v>
      </c>
      <c r="D453" s="18">
        <v>491.0</v>
      </c>
      <c r="E453" s="18">
        <v>411.0</v>
      </c>
    </row>
    <row r="454" ht="14.25" customHeight="1">
      <c r="A454" s="60">
        <v>43981.0</v>
      </c>
      <c r="B454" s="18" t="s">
        <v>31</v>
      </c>
      <c r="C454" s="18">
        <v>37.0</v>
      </c>
      <c r="D454" s="18">
        <v>6645.0</v>
      </c>
      <c r="E454" s="18">
        <v>6122.0</v>
      </c>
    </row>
    <row r="455" ht="14.25" customHeight="1">
      <c r="A455" s="60">
        <v>43981.0</v>
      </c>
      <c r="B455" s="18" t="s">
        <v>26</v>
      </c>
      <c r="C455" s="18">
        <v>31.0</v>
      </c>
      <c r="D455" s="18">
        <v>6735.0</v>
      </c>
      <c r="E455" s="18">
        <v>6264.0</v>
      </c>
    </row>
    <row r="456" ht="14.25" customHeight="1">
      <c r="A456" s="60">
        <v>43981.0</v>
      </c>
      <c r="B456" s="18" t="s">
        <v>32</v>
      </c>
      <c r="C456" s="18">
        <v>22.0</v>
      </c>
      <c r="D456" s="18">
        <v>2793.0</v>
      </c>
      <c r="E456" s="18">
        <v>2539.0</v>
      </c>
    </row>
    <row r="457" ht="14.25" customHeight="1">
      <c r="A457" s="60">
        <v>43981.0</v>
      </c>
      <c r="B457" s="18" t="s">
        <v>25</v>
      </c>
      <c r="C457" s="18">
        <v>20.0</v>
      </c>
      <c r="D457" s="18">
        <v>2597.0</v>
      </c>
      <c r="E457" s="18">
        <v>2376.0</v>
      </c>
    </row>
    <row r="458" ht="14.25" customHeight="1">
      <c r="A458" s="60">
        <v>43981.0</v>
      </c>
      <c r="B458" s="18" t="s">
        <v>35</v>
      </c>
      <c r="C458" s="18">
        <v>20.0</v>
      </c>
      <c r="D458" s="18">
        <v>2174.0</v>
      </c>
      <c r="E458" s="18">
        <v>1957.0</v>
      </c>
    </row>
    <row r="459" ht="14.25" customHeight="1">
      <c r="A459" s="60">
        <v>43981.0</v>
      </c>
      <c r="B459" s="18" t="s">
        <v>37</v>
      </c>
      <c r="C459" s="18">
        <v>54.0</v>
      </c>
      <c r="D459" s="18">
        <v>14590.0</v>
      </c>
      <c r="E459" s="18">
        <v>13551.0</v>
      </c>
    </row>
    <row r="460" ht="14.25" customHeight="1">
      <c r="A460" s="60">
        <v>43981.0</v>
      </c>
      <c r="B460" s="18" t="s">
        <v>36</v>
      </c>
      <c r="C460" s="18">
        <v>59.0</v>
      </c>
      <c r="D460" s="18">
        <v>15030.0</v>
      </c>
      <c r="E460" s="18">
        <v>13956.0</v>
      </c>
    </row>
    <row r="461" ht="14.25" customHeight="1">
      <c r="A461" s="60">
        <v>43981.0</v>
      </c>
      <c r="B461" s="18" t="s">
        <v>28</v>
      </c>
      <c r="C461" s="18">
        <v>20.0</v>
      </c>
      <c r="D461" s="18">
        <v>2451.0</v>
      </c>
      <c r="E461" s="18">
        <v>2178.0</v>
      </c>
    </row>
    <row r="462" ht="14.25" customHeight="1">
      <c r="A462" s="60">
        <v>43981.0</v>
      </c>
      <c r="B462" s="18" t="s">
        <v>38</v>
      </c>
      <c r="C462" s="18">
        <v>18.0</v>
      </c>
      <c r="D462" s="18">
        <v>1216.0</v>
      </c>
      <c r="E462" s="18">
        <v>1101.0</v>
      </c>
    </row>
    <row r="463" ht="14.25" customHeight="1">
      <c r="A463" s="60">
        <v>43981.0</v>
      </c>
      <c r="B463" s="18" t="s">
        <v>33</v>
      </c>
      <c r="C463" s="18">
        <v>17.0</v>
      </c>
      <c r="D463" s="18">
        <v>1697.0</v>
      </c>
      <c r="E463" s="18">
        <v>1499.0</v>
      </c>
    </row>
    <row r="464" ht="14.25" customHeight="1">
      <c r="A464" s="60">
        <v>43981.0</v>
      </c>
      <c r="B464" s="18" t="s">
        <v>34</v>
      </c>
      <c r="C464" s="18">
        <v>16.0</v>
      </c>
      <c r="D464" s="18">
        <v>1048.0</v>
      </c>
      <c r="E464" s="18">
        <v>918.0</v>
      </c>
    </row>
    <row r="465" ht="14.25" customHeight="1">
      <c r="A465" s="60">
        <v>43981.0</v>
      </c>
      <c r="B465" s="18" t="s">
        <v>24</v>
      </c>
      <c r="C465" s="18">
        <v>15.0</v>
      </c>
      <c r="D465" s="18">
        <v>490.0</v>
      </c>
      <c r="E465" s="18">
        <v>409.0</v>
      </c>
    </row>
    <row r="466" ht="14.25" customHeight="1">
      <c r="A466" s="60">
        <v>43981.0</v>
      </c>
      <c r="B466" s="18" t="s">
        <v>30</v>
      </c>
      <c r="C466" s="18">
        <v>124.0</v>
      </c>
      <c r="D466" s="18">
        <v>24325.0</v>
      </c>
      <c r="E466" s="18">
        <v>22469.0</v>
      </c>
    </row>
    <row r="467" ht="14.25" customHeight="1">
      <c r="A467" s="60">
        <v>43981.0</v>
      </c>
      <c r="B467" s="18" t="s">
        <v>29</v>
      </c>
      <c r="C467" s="18">
        <v>129.0</v>
      </c>
      <c r="D467" s="18">
        <v>20243.0</v>
      </c>
      <c r="E467" s="18">
        <v>18711.0</v>
      </c>
    </row>
    <row r="468" ht="14.25" customHeight="1">
      <c r="A468" s="60">
        <v>43981.0</v>
      </c>
      <c r="B468" s="18" t="s">
        <v>27</v>
      </c>
      <c r="C468" s="18">
        <v>10.0</v>
      </c>
      <c r="D468" s="18">
        <v>865.0</v>
      </c>
      <c r="E468" s="18">
        <v>763.0</v>
      </c>
    </row>
    <row r="469" ht="14.25" customHeight="1">
      <c r="A469" s="60">
        <v>43981.0</v>
      </c>
      <c r="B469" s="18" t="s">
        <v>39</v>
      </c>
      <c r="C469" s="18">
        <v>7.0</v>
      </c>
      <c r="D469" s="18">
        <v>532.0</v>
      </c>
      <c r="E469" s="18">
        <v>449.0</v>
      </c>
    </row>
    <row r="470" ht="14.25" customHeight="1">
      <c r="A470" s="60">
        <v>43982.0</v>
      </c>
      <c r="B470" s="18" t="s">
        <v>31</v>
      </c>
      <c r="C470" s="18">
        <v>37.0</v>
      </c>
      <c r="D470" s="18">
        <v>5215.0</v>
      </c>
      <c r="E470" s="18">
        <v>4848.0</v>
      </c>
    </row>
    <row r="471" ht="14.25" customHeight="1">
      <c r="A471" s="60">
        <v>43982.0</v>
      </c>
      <c r="B471" s="18" t="s">
        <v>26</v>
      </c>
      <c r="C471" s="18">
        <v>31.0</v>
      </c>
      <c r="D471" s="18">
        <v>5760.0</v>
      </c>
      <c r="E471" s="18">
        <v>5367.0</v>
      </c>
    </row>
    <row r="472" ht="14.25" customHeight="1">
      <c r="A472" s="60">
        <v>43982.0</v>
      </c>
      <c r="B472" s="18" t="s">
        <v>32</v>
      </c>
      <c r="C472" s="18">
        <v>23.0</v>
      </c>
      <c r="D472" s="18">
        <v>2522.0</v>
      </c>
      <c r="E472" s="18">
        <v>2295.0</v>
      </c>
    </row>
    <row r="473" ht="14.25" customHeight="1">
      <c r="A473" s="60">
        <v>43982.0</v>
      </c>
      <c r="B473" s="18" t="s">
        <v>25</v>
      </c>
      <c r="C473" s="18">
        <v>21.0</v>
      </c>
      <c r="D473" s="18">
        <v>2271.0</v>
      </c>
      <c r="E473" s="18">
        <v>2085.0</v>
      </c>
    </row>
    <row r="474" ht="14.25" customHeight="1">
      <c r="A474" s="60">
        <v>43982.0</v>
      </c>
      <c r="B474" s="18" t="s">
        <v>35</v>
      </c>
      <c r="C474" s="18">
        <v>21.0</v>
      </c>
      <c r="D474" s="18">
        <v>2056.0</v>
      </c>
      <c r="E474" s="18">
        <v>1879.0</v>
      </c>
    </row>
    <row r="475" ht="14.25" customHeight="1">
      <c r="A475" s="60">
        <v>43982.0</v>
      </c>
      <c r="B475" s="18" t="s">
        <v>37</v>
      </c>
      <c r="C475" s="18">
        <v>54.0</v>
      </c>
      <c r="D475" s="18">
        <v>13106.0</v>
      </c>
      <c r="E475" s="18">
        <v>12164.0</v>
      </c>
    </row>
    <row r="476" ht="14.25" customHeight="1">
      <c r="A476" s="60">
        <v>43982.0</v>
      </c>
      <c r="B476" s="18" t="s">
        <v>36</v>
      </c>
      <c r="C476" s="18">
        <v>59.0</v>
      </c>
      <c r="D476" s="18">
        <v>13684.0</v>
      </c>
      <c r="E476" s="18">
        <v>12690.0</v>
      </c>
    </row>
    <row r="477" ht="14.25" customHeight="1">
      <c r="A477" s="60">
        <v>43982.0</v>
      </c>
      <c r="B477" s="18" t="s">
        <v>28</v>
      </c>
      <c r="C477" s="18">
        <v>20.0</v>
      </c>
      <c r="D477" s="18">
        <v>2060.0</v>
      </c>
      <c r="E477" s="18">
        <v>1826.0</v>
      </c>
    </row>
    <row r="478" ht="14.25" customHeight="1">
      <c r="A478" s="60">
        <v>43982.0</v>
      </c>
      <c r="B478" s="18" t="s">
        <v>38</v>
      </c>
      <c r="C478" s="18">
        <v>18.0</v>
      </c>
      <c r="D478" s="18">
        <v>1029.0</v>
      </c>
      <c r="E478" s="18">
        <v>925.0</v>
      </c>
    </row>
    <row r="479" ht="14.25" customHeight="1">
      <c r="A479" s="60">
        <v>43982.0</v>
      </c>
      <c r="B479" s="18" t="s">
        <v>33</v>
      </c>
      <c r="C479" s="18">
        <v>17.0</v>
      </c>
      <c r="D479" s="18">
        <v>1186.0</v>
      </c>
      <c r="E479" s="18">
        <v>1054.0</v>
      </c>
    </row>
    <row r="480" ht="14.25" customHeight="1">
      <c r="A480" s="60">
        <v>43982.0</v>
      </c>
      <c r="B480" s="18" t="s">
        <v>34</v>
      </c>
      <c r="C480" s="18">
        <v>16.0</v>
      </c>
      <c r="D480" s="18">
        <v>917.0</v>
      </c>
      <c r="E480" s="18">
        <v>802.0</v>
      </c>
    </row>
    <row r="481" ht="14.25" customHeight="1">
      <c r="A481" s="60">
        <v>43982.0</v>
      </c>
      <c r="B481" s="18" t="s">
        <v>24</v>
      </c>
      <c r="C481" s="18">
        <v>15.0</v>
      </c>
      <c r="D481" s="18">
        <v>441.0</v>
      </c>
      <c r="E481" s="18">
        <v>368.0</v>
      </c>
    </row>
    <row r="482" ht="14.25" customHeight="1">
      <c r="A482" s="60">
        <v>43982.0</v>
      </c>
      <c r="B482" s="18" t="s">
        <v>30</v>
      </c>
      <c r="C482" s="18">
        <v>124.0</v>
      </c>
      <c r="D482" s="18">
        <v>21392.0</v>
      </c>
      <c r="E482" s="18">
        <v>19869.0</v>
      </c>
    </row>
    <row r="483" ht="14.25" customHeight="1">
      <c r="A483" s="60">
        <v>43982.0</v>
      </c>
      <c r="B483" s="18" t="s">
        <v>29</v>
      </c>
      <c r="C483" s="18">
        <v>129.0</v>
      </c>
      <c r="D483" s="18">
        <v>17235.0</v>
      </c>
      <c r="E483" s="18">
        <v>16052.0</v>
      </c>
    </row>
    <row r="484" ht="14.25" customHeight="1">
      <c r="A484" s="60">
        <v>43982.0</v>
      </c>
      <c r="B484" s="18" t="s">
        <v>27</v>
      </c>
      <c r="C484" s="18">
        <v>10.0</v>
      </c>
      <c r="D484" s="18">
        <v>749.0</v>
      </c>
      <c r="E484" s="18">
        <v>655.0</v>
      </c>
    </row>
    <row r="485" ht="14.25" customHeight="1">
      <c r="A485" s="60">
        <v>43982.0</v>
      </c>
      <c r="B485" s="18" t="s">
        <v>40</v>
      </c>
      <c r="C485" s="18">
        <v>9.0</v>
      </c>
      <c r="D485" s="18">
        <v>345.0</v>
      </c>
      <c r="E485" s="18">
        <v>255.0</v>
      </c>
    </row>
    <row r="486" ht="14.25" customHeight="1">
      <c r="A486" s="60">
        <v>43982.0</v>
      </c>
      <c r="B486" s="18" t="s">
        <v>39</v>
      </c>
      <c r="C486" s="18">
        <v>7.0</v>
      </c>
      <c r="D486" s="18">
        <v>530.0</v>
      </c>
      <c r="E486" s="18">
        <v>447.0</v>
      </c>
    </row>
    <row r="487" ht="14.25" customHeight="1">
      <c r="A487" s="60">
        <v>43982.0</v>
      </c>
      <c r="B487" s="18" t="s">
        <v>41</v>
      </c>
      <c r="C487" s="18">
        <v>6.0</v>
      </c>
      <c r="D487" s="18">
        <v>261.0</v>
      </c>
      <c r="E487" s="18">
        <v>188.0</v>
      </c>
    </row>
    <row r="488" ht="14.25" customHeight="1">
      <c r="A488" s="60">
        <v>43983.0</v>
      </c>
      <c r="B488" s="18" t="s">
        <v>31</v>
      </c>
      <c r="C488" s="18">
        <v>37.0</v>
      </c>
      <c r="D488" s="18">
        <v>4722.0</v>
      </c>
      <c r="E488" s="18">
        <v>4352.0</v>
      </c>
    </row>
    <row r="489" ht="14.25" customHeight="1">
      <c r="A489" s="60">
        <v>43983.0</v>
      </c>
      <c r="B489" s="18" t="s">
        <v>26</v>
      </c>
      <c r="C489" s="18">
        <v>31.0</v>
      </c>
      <c r="D489" s="18">
        <v>5468.0</v>
      </c>
      <c r="E489" s="18">
        <v>5081.0</v>
      </c>
    </row>
    <row r="490" ht="14.25" customHeight="1">
      <c r="A490" s="60">
        <v>43983.0</v>
      </c>
      <c r="B490" s="18" t="s">
        <v>32</v>
      </c>
      <c r="C490" s="18">
        <v>23.0</v>
      </c>
      <c r="D490" s="18">
        <v>2531.0</v>
      </c>
      <c r="E490" s="18">
        <v>2296.0</v>
      </c>
    </row>
    <row r="491" ht="14.25" customHeight="1">
      <c r="A491" s="60">
        <v>43983.0</v>
      </c>
      <c r="B491" s="18" t="s">
        <v>25</v>
      </c>
      <c r="C491" s="18">
        <v>21.0</v>
      </c>
      <c r="D491" s="18">
        <v>2025.0</v>
      </c>
      <c r="E491" s="18">
        <v>1849.0</v>
      </c>
    </row>
    <row r="492" ht="14.25" customHeight="1">
      <c r="A492" s="60">
        <v>43983.0</v>
      </c>
      <c r="B492" s="18" t="s">
        <v>35</v>
      </c>
      <c r="C492" s="18">
        <v>21.0</v>
      </c>
      <c r="D492" s="18">
        <v>1879.0</v>
      </c>
      <c r="E492" s="18">
        <v>1720.0</v>
      </c>
    </row>
    <row r="493" ht="14.25" customHeight="1">
      <c r="A493" s="60">
        <v>43983.0</v>
      </c>
      <c r="B493" s="18" t="s">
        <v>37</v>
      </c>
      <c r="C493" s="18">
        <v>54.0</v>
      </c>
      <c r="D493" s="18">
        <v>11864.0</v>
      </c>
      <c r="E493" s="18">
        <v>11071.0</v>
      </c>
    </row>
    <row r="494" ht="14.25" customHeight="1">
      <c r="A494" s="60">
        <v>43983.0</v>
      </c>
      <c r="B494" s="18" t="s">
        <v>36</v>
      </c>
      <c r="C494" s="18">
        <v>59.0</v>
      </c>
      <c r="D494" s="18">
        <v>12299.0</v>
      </c>
      <c r="E494" s="18">
        <v>11448.0</v>
      </c>
    </row>
    <row r="495" ht="14.25" customHeight="1">
      <c r="A495" s="60">
        <v>43983.0</v>
      </c>
      <c r="B495" s="18" t="s">
        <v>28</v>
      </c>
      <c r="C495" s="18">
        <v>20.0</v>
      </c>
      <c r="D495" s="18">
        <v>2136.0</v>
      </c>
      <c r="E495" s="18">
        <v>1899.0</v>
      </c>
    </row>
    <row r="496" ht="14.25" customHeight="1">
      <c r="A496" s="60">
        <v>43983.0</v>
      </c>
      <c r="B496" s="18" t="s">
        <v>38</v>
      </c>
      <c r="C496" s="18">
        <v>18.0</v>
      </c>
      <c r="D496" s="18">
        <v>923.0</v>
      </c>
      <c r="E496" s="18">
        <v>824.0</v>
      </c>
    </row>
    <row r="497" ht="14.25" customHeight="1">
      <c r="A497" s="60">
        <v>43983.0</v>
      </c>
      <c r="B497" s="18" t="s">
        <v>33</v>
      </c>
      <c r="C497" s="18">
        <v>17.0</v>
      </c>
      <c r="D497" s="18">
        <v>1185.0</v>
      </c>
      <c r="E497" s="18">
        <v>1042.0</v>
      </c>
    </row>
    <row r="498" ht="14.25" customHeight="1">
      <c r="A498" s="60">
        <v>43983.0</v>
      </c>
      <c r="B498" s="18" t="s">
        <v>34</v>
      </c>
      <c r="C498" s="18">
        <v>16.0</v>
      </c>
      <c r="D498" s="18">
        <v>1019.0</v>
      </c>
      <c r="E498" s="18">
        <v>895.0</v>
      </c>
    </row>
    <row r="499" ht="14.25" customHeight="1">
      <c r="A499" s="60">
        <v>43983.0</v>
      </c>
      <c r="B499" s="18" t="s">
        <v>24</v>
      </c>
      <c r="C499" s="18">
        <v>15.0</v>
      </c>
      <c r="D499" s="18">
        <v>453.0</v>
      </c>
      <c r="E499" s="18">
        <v>370.0</v>
      </c>
    </row>
    <row r="500" ht="14.25" customHeight="1">
      <c r="A500" s="60">
        <v>43983.0</v>
      </c>
      <c r="B500" s="18" t="s">
        <v>30</v>
      </c>
      <c r="C500" s="18">
        <v>123.0</v>
      </c>
      <c r="D500" s="18">
        <v>20325.0</v>
      </c>
      <c r="E500" s="18">
        <v>18935.0</v>
      </c>
    </row>
    <row r="501" ht="14.25" customHeight="1">
      <c r="A501" s="60">
        <v>43983.0</v>
      </c>
      <c r="B501" s="18" t="s">
        <v>29</v>
      </c>
      <c r="C501" s="18">
        <v>128.0</v>
      </c>
      <c r="D501" s="18">
        <v>16285.0</v>
      </c>
      <c r="E501" s="18">
        <v>15130.0</v>
      </c>
    </row>
    <row r="502" ht="14.25" customHeight="1">
      <c r="A502" s="60">
        <v>43983.0</v>
      </c>
      <c r="B502" s="18" t="s">
        <v>27</v>
      </c>
      <c r="C502" s="18">
        <v>10.0</v>
      </c>
      <c r="D502" s="18">
        <v>719.0</v>
      </c>
      <c r="E502" s="18">
        <v>627.0</v>
      </c>
    </row>
    <row r="503" ht="14.25" customHeight="1">
      <c r="A503" s="60">
        <v>43983.0</v>
      </c>
      <c r="B503" s="18" t="s">
        <v>40</v>
      </c>
      <c r="C503" s="18">
        <v>9.0</v>
      </c>
      <c r="D503" s="18">
        <v>294.0</v>
      </c>
      <c r="E503" s="18">
        <v>224.0</v>
      </c>
    </row>
    <row r="504" ht="14.25" customHeight="1">
      <c r="A504" s="60">
        <v>43983.0</v>
      </c>
      <c r="B504" s="18" t="s">
        <v>39</v>
      </c>
      <c r="C504" s="18">
        <v>7.0</v>
      </c>
      <c r="D504" s="18">
        <v>500.0</v>
      </c>
      <c r="E504" s="18">
        <v>418.0</v>
      </c>
    </row>
    <row r="505" ht="14.25" customHeight="1">
      <c r="A505" s="60">
        <v>43983.0</v>
      </c>
      <c r="B505" s="18" t="s">
        <v>41</v>
      </c>
      <c r="C505" s="18">
        <v>6.0</v>
      </c>
      <c r="D505" s="18">
        <v>237.0</v>
      </c>
      <c r="E505" s="18">
        <v>175.0</v>
      </c>
    </row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B$1:$B$1000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2" max="2" width="23.0"/>
    <col customWidth="1" min="3" max="3" width="37.43"/>
    <col customWidth="1" min="10" max="10" width="15.14"/>
    <col customWidth="1" min="11" max="11" width="27.86"/>
    <col customWidth="1" min="12" max="12" width="33.71"/>
    <col customWidth="1" min="13" max="13" width="25.29"/>
    <col customWidth="1" min="14" max="14" width="37.43"/>
    <col customWidth="1" min="15" max="15" width="22.71"/>
    <col customWidth="1" min="16" max="16" width="31.0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>
      <c r="N95" s="22"/>
      <c r="O95" s="23"/>
      <c r="P95" s="23"/>
    </row>
    <row r="96">
      <c r="N96" s="22"/>
      <c r="O96" s="23"/>
      <c r="P96" s="23"/>
    </row>
    <row r="97">
      <c r="N97" s="22"/>
      <c r="O97" s="23"/>
      <c r="P97" s="23"/>
    </row>
    <row r="98">
      <c r="N98" s="22"/>
      <c r="O98" s="23"/>
      <c r="P98" s="23"/>
    </row>
    <row r="99">
      <c r="N99" s="22"/>
      <c r="O99" s="23"/>
      <c r="P99" s="23"/>
    </row>
    <row r="100">
      <c r="N100" s="22"/>
      <c r="O100" s="23"/>
      <c r="P100" s="23"/>
    </row>
    <row r="101">
      <c r="N101" s="22"/>
      <c r="O101" s="23"/>
      <c r="P101" s="23"/>
    </row>
    <row r="102">
      <c r="N102" s="22"/>
      <c r="O102" s="23"/>
      <c r="P102" s="23"/>
    </row>
    <row r="103">
      <c r="N103" s="22"/>
      <c r="O103" s="23"/>
      <c r="P103" s="23"/>
    </row>
    <row r="104">
      <c r="N104" s="22"/>
      <c r="O104" s="23"/>
      <c r="P104" s="23"/>
    </row>
    <row r="105">
      <c r="N105" s="22"/>
      <c r="O105" s="23"/>
      <c r="P105" s="23"/>
    </row>
    <row r="106">
      <c r="N106" s="22"/>
      <c r="O106" s="23"/>
      <c r="P106" s="23"/>
    </row>
    <row r="107">
      <c r="N107" s="22"/>
      <c r="O107" s="23"/>
      <c r="P107" s="23"/>
    </row>
    <row r="108">
      <c r="N108" s="22"/>
      <c r="O108" s="23"/>
      <c r="P108" s="23"/>
    </row>
    <row r="109">
      <c r="N109" s="22"/>
      <c r="O109" s="23"/>
      <c r="P109" s="23"/>
    </row>
    <row r="110">
      <c r="N110" s="22"/>
      <c r="O110" s="23"/>
      <c r="P110" s="23"/>
    </row>
    <row r="111">
      <c r="N111" s="22"/>
      <c r="O111" s="23"/>
      <c r="P111" s="23"/>
    </row>
    <row r="112">
      <c r="N112" s="22"/>
      <c r="O112" s="23"/>
      <c r="P112" s="23"/>
    </row>
    <row r="113">
      <c r="N113" s="22"/>
      <c r="O113" s="23"/>
      <c r="P113" s="23"/>
    </row>
    <row r="114">
      <c r="N114" s="22"/>
      <c r="O114" s="23"/>
      <c r="P114" s="23"/>
    </row>
    <row r="115">
      <c r="N115" s="22"/>
      <c r="O115" s="23"/>
      <c r="P115" s="23"/>
    </row>
    <row r="116">
      <c r="N116" s="22"/>
      <c r="O116" s="23"/>
      <c r="P116" s="23"/>
    </row>
    <row r="117">
      <c r="N117" s="22"/>
      <c r="O117" s="23"/>
      <c r="P117" s="23"/>
    </row>
    <row r="118">
      <c r="N118" s="22"/>
      <c r="O118" s="23"/>
      <c r="P118" s="23"/>
    </row>
    <row r="119">
      <c r="N119" s="22"/>
      <c r="O119" s="23"/>
      <c r="P119" s="23"/>
    </row>
    <row r="120">
      <c r="N120" s="22"/>
      <c r="O120" s="23"/>
      <c r="P120" s="23"/>
    </row>
    <row r="121">
      <c r="N121" s="22"/>
      <c r="O121" s="23"/>
      <c r="P121" s="23"/>
    </row>
    <row r="122">
      <c r="N122" s="22"/>
      <c r="O122" s="23"/>
      <c r="P122" s="23"/>
    </row>
    <row r="123">
      <c r="N123" s="22"/>
      <c r="O123" s="23"/>
      <c r="P123" s="23"/>
    </row>
    <row r="124">
      <c r="N124" s="22"/>
      <c r="O124" s="23"/>
      <c r="P124" s="23"/>
    </row>
    <row r="125">
      <c r="N125" s="22"/>
      <c r="O125" s="23"/>
      <c r="P125" s="23"/>
    </row>
    <row r="126">
      <c r="N126" s="22"/>
      <c r="O126" s="23"/>
      <c r="P126" s="23"/>
    </row>
    <row r="127">
      <c r="N127" s="22"/>
      <c r="O127" s="23"/>
      <c r="P127" s="23"/>
    </row>
    <row r="128">
      <c r="N128" s="22"/>
      <c r="O128" s="23"/>
      <c r="P128" s="23"/>
    </row>
    <row r="129">
      <c r="N129" s="22"/>
      <c r="O129" s="23"/>
      <c r="P129" s="23"/>
    </row>
    <row r="130">
      <c r="N130" s="22"/>
      <c r="O130" s="23"/>
      <c r="P130" s="23"/>
    </row>
    <row r="131">
      <c r="N131" s="22"/>
      <c r="O131" s="23"/>
      <c r="P131" s="23"/>
    </row>
    <row r="132">
      <c r="N132" s="22"/>
      <c r="O132" s="23"/>
      <c r="P132" s="23"/>
    </row>
    <row r="133">
      <c r="N133" s="22"/>
      <c r="O133" s="23"/>
      <c r="P133" s="23"/>
    </row>
    <row r="134">
      <c r="N134" s="22"/>
      <c r="O134" s="23"/>
      <c r="P134" s="23"/>
    </row>
    <row r="135">
      <c r="N135" s="22"/>
      <c r="O135" s="23"/>
      <c r="P135" s="23"/>
    </row>
    <row r="136">
      <c r="N136" s="22"/>
      <c r="O136" s="23"/>
      <c r="P136" s="23"/>
    </row>
    <row r="137">
      <c r="N137" s="22"/>
      <c r="O137" s="23"/>
      <c r="P137" s="23"/>
    </row>
    <row r="138">
      <c r="N138" s="22"/>
      <c r="O138" s="23"/>
      <c r="P138" s="23"/>
    </row>
    <row r="139">
      <c r="N139" s="22"/>
      <c r="O139" s="23"/>
      <c r="P139" s="23"/>
    </row>
    <row r="140">
      <c r="N140" s="22"/>
      <c r="O140" s="23"/>
      <c r="P140" s="23"/>
    </row>
    <row r="141">
      <c r="N141" s="22"/>
      <c r="O141" s="23"/>
      <c r="P141" s="23"/>
    </row>
    <row r="142">
      <c r="N142" s="22"/>
      <c r="O142" s="23"/>
      <c r="P142" s="23"/>
    </row>
    <row r="143">
      <c r="N143" s="22"/>
      <c r="O143" s="23"/>
      <c r="P143" s="23"/>
    </row>
    <row r="144">
      <c r="N144" s="22"/>
      <c r="O144" s="23"/>
      <c r="P144" s="23"/>
    </row>
    <row r="145">
      <c r="N145" s="22"/>
      <c r="O145" s="23"/>
      <c r="P145" s="23"/>
    </row>
    <row r="146">
      <c r="N146" s="22"/>
      <c r="O146" s="23"/>
      <c r="P146" s="23"/>
    </row>
    <row r="147">
      <c r="N147" s="22"/>
      <c r="O147" s="23"/>
      <c r="P147" s="23"/>
    </row>
    <row r="148">
      <c r="N148" s="22"/>
      <c r="O148" s="23"/>
      <c r="P148" s="23"/>
    </row>
    <row r="149">
      <c r="N149" s="22"/>
      <c r="O149" s="23"/>
      <c r="P149" s="23"/>
    </row>
    <row r="150">
      <c r="N150" s="22"/>
      <c r="O150" s="23"/>
      <c r="P150" s="23"/>
    </row>
    <row r="151">
      <c r="N151" s="22"/>
      <c r="O151" s="23"/>
      <c r="P151" s="23"/>
    </row>
    <row r="152">
      <c r="N152" s="22"/>
      <c r="O152" s="23"/>
      <c r="P152" s="23"/>
    </row>
    <row r="153">
      <c r="N153" s="22"/>
      <c r="O153" s="23"/>
      <c r="P153" s="23"/>
    </row>
    <row r="154">
      <c r="N154" s="22"/>
      <c r="O154" s="23"/>
      <c r="P154" s="23"/>
    </row>
    <row r="155">
      <c r="N155" s="22"/>
      <c r="O155" s="23"/>
      <c r="P155" s="23"/>
    </row>
    <row r="156">
      <c r="N156" s="22"/>
      <c r="O156" s="23"/>
      <c r="P156" s="23"/>
    </row>
    <row r="157">
      <c r="N157" s="22"/>
      <c r="O157" s="23"/>
      <c r="P157" s="23"/>
    </row>
    <row r="158">
      <c r="N158" s="22"/>
      <c r="O158" s="23"/>
      <c r="P158" s="23"/>
    </row>
    <row r="159">
      <c r="N159" s="22"/>
      <c r="O159" s="23"/>
      <c r="P159" s="23"/>
    </row>
    <row r="160">
      <c r="N160" s="22"/>
      <c r="O160" s="23"/>
      <c r="P160" s="23"/>
    </row>
    <row r="161">
      <c r="N161" s="22"/>
      <c r="O161" s="23"/>
      <c r="P161" s="23"/>
    </row>
    <row r="162">
      <c r="N162" s="22"/>
      <c r="O162" s="23"/>
      <c r="P162" s="23"/>
    </row>
    <row r="163">
      <c r="N163" s="22"/>
      <c r="O163" s="23"/>
      <c r="P163" s="23"/>
    </row>
    <row r="164">
      <c r="N164" s="22"/>
      <c r="O164" s="23"/>
      <c r="P164" s="23"/>
    </row>
    <row r="165">
      <c r="N165" s="22"/>
      <c r="O165" s="23"/>
      <c r="P165" s="23"/>
    </row>
    <row r="166">
      <c r="N166" s="22"/>
      <c r="O166" s="23"/>
      <c r="P166" s="23"/>
    </row>
    <row r="167">
      <c r="N167" s="22"/>
      <c r="O167" s="23"/>
      <c r="P167" s="23"/>
    </row>
    <row r="168">
      <c r="N168" s="22"/>
      <c r="O168" s="23"/>
      <c r="P168" s="23"/>
    </row>
    <row r="169">
      <c r="N169" s="22"/>
      <c r="O169" s="23"/>
      <c r="P169" s="23"/>
    </row>
    <row r="170">
      <c r="N170" s="22"/>
      <c r="O170" s="23"/>
      <c r="P170" s="23"/>
    </row>
    <row r="171">
      <c r="N171" s="22"/>
      <c r="O171" s="23"/>
      <c r="P171" s="23"/>
    </row>
    <row r="172">
      <c r="N172" s="22"/>
      <c r="O172" s="23"/>
      <c r="P172" s="23"/>
    </row>
    <row r="173">
      <c r="N173" s="22"/>
      <c r="O173" s="23"/>
      <c r="P173" s="23"/>
    </row>
    <row r="174">
      <c r="N174" s="22"/>
      <c r="O174" s="23"/>
      <c r="P174" s="23"/>
    </row>
    <row r="175">
      <c r="N175" s="22"/>
      <c r="O175" s="23"/>
      <c r="P175" s="23"/>
    </row>
    <row r="176">
      <c r="N176" s="22"/>
      <c r="O176" s="23"/>
      <c r="P176" s="23"/>
    </row>
    <row r="177">
      <c r="N177" s="22"/>
      <c r="O177" s="23"/>
      <c r="P177" s="23"/>
    </row>
    <row r="178">
      <c r="N178" s="22"/>
      <c r="O178" s="23"/>
      <c r="P178" s="23"/>
    </row>
    <row r="179">
      <c r="N179" s="22"/>
      <c r="O179" s="23"/>
      <c r="P179" s="23"/>
    </row>
    <row r="180">
      <c r="N180" s="22"/>
      <c r="O180" s="23"/>
      <c r="P180" s="23"/>
    </row>
    <row r="181">
      <c r="N181" s="22"/>
      <c r="O181" s="23"/>
      <c r="P181" s="23"/>
    </row>
    <row r="182">
      <c r="N182" s="22"/>
      <c r="O182" s="23"/>
      <c r="P182" s="23"/>
    </row>
    <row r="183">
      <c r="N183" s="22"/>
      <c r="O183" s="23"/>
      <c r="P183" s="23"/>
    </row>
    <row r="184">
      <c r="N184" s="22"/>
      <c r="O184" s="23"/>
      <c r="P184" s="23"/>
    </row>
    <row r="185">
      <c r="N185" s="22"/>
      <c r="O185" s="23"/>
      <c r="P185" s="23"/>
    </row>
    <row r="186">
      <c r="N186" s="22"/>
      <c r="O186" s="23"/>
      <c r="P186" s="23"/>
    </row>
    <row r="187">
      <c r="N187" s="22"/>
      <c r="O187" s="23"/>
      <c r="P187" s="23"/>
    </row>
    <row r="188">
      <c r="N188" s="22"/>
      <c r="O188" s="23"/>
      <c r="P188" s="23"/>
    </row>
    <row r="189">
      <c r="N189" s="22"/>
      <c r="O189" s="23"/>
      <c r="P189" s="23"/>
    </row>
    <row r="190">
      <c r="N190" s="22"/>
      <c r="O190" s="23"/>
      <c r="P190" s="23"/>
    </row>
    <row r="191">
      <c r="N191" s="22"/>
      <c r="O191" s="23"/>
      <c r="P191" s="23"/>
    </row>
    <row r="192">
      <c r="N192" s="22"/>
      <c r="O192" s="23"/>
      <c r="P192" s="23"/>
    </row>
    <row r="193">
      <c r="N193" s="22"/>
      <c r="O193" s="23"/>
      <c r="P193" s="23"/>
    </row>
    <row r="194">
      <c r="N194" s="22"/>
      <c r="O194" s="23"/>
      <c r="P194" s="23"/>
    </row>
    <row r="195">
      <c r="N195" s="22"/>
      <c r="O195" s="23"/>
      <c r="P195" s="23"/>
    </row>
    <row r="196">
      <c r="N196" s="22"/>
      <c r="O196" s="23"/>
      <c r="P196" s="23"/>
    </row>
    <row r="197">
      <c r="N197" s="22"/>
      <c r="O197" s="23"/>
      <c r="P197" s="23"/>
    </row>
    <row r="198">
      <c r="N198" s="22"/>
      <c r="O198" s="23"/>
      <c r="P198" s="23"/>
    </row>
    <row r="199">
      <c r="N199" s="22"/>
      <c r="O199" s="23"/>
      <c r="P199" s="23"/>
    </row>
    <row r="200">
      <c r="N200" s="22"/>
      <c r="O200" s="23"/>
      <c r="P200" s="23"/>
    </row>
    <row r="201">
      <c r="N201" s="22"/>
      <c r="O201" s="23"/>
      <c r="P201" s="23"/>
    </row>
    <row r="202">
      <c r="N202" s="22"/>
      <c r="O202" s="23"/>
      <c r="P202" s="23"/>
    </row>
    <row r="203">
      <c r="N203" s="22"/>
      <c r="O203" s="23"/>
      <c r="P203" s="23"/>
    </row>
    <row r="204">
      <c r="N204" s="22"/>
      <c r="O204" s="23"/>
      <c r="P204" s="23"/>
    </row>
    <row r="205">
      <c r="N205" s="22"/>
      <c r="O205" s="23"/>
      <c r="P205" s="23"/>
    </row>
    <row r="206">
      <c r="N206" s="22"/>
      <c r="O206" s="23"/>
      <c r="P206" s="23"/>
    </row>
    <row r="207">
      <c r="N207" s="22"/>
      <c r="O207" s="23"/>
      <c r="P207" s="23"/>
    </row>
    <row r="208">
      <c r="N208" s="22"/>
      <c r="O208" s="23"/>
      <c r="P208" s="23"/>
    </row>
    <row r="209">
      <c r="N209" s="22"/>
      <c r="O209" s="23"/>
      <c r="P209" s="23"/>
    </row>
    <row r="210">
      <c r="N210" s="22"/>
      <c r="O210" s="23"/>
      <c r="P210" s="23"/>
    </row>
    <row r="211">
      <c r="N211" s="22"/>
      <c r="O211" s="23"/>
      <c r="P211" s="23"/>
    </row>
    <row r="212">
      <c r="N212" s="22"/>
      <c r="O212" s="23"/>
      <c r="P212" s="23"/>
    </row>
    <row r="213">
      <c r="N213" s="22"/>
      <c r="O213" s="23"/>
      <c r="P213" s="23"/>
    </row>
    <row r="214">
      <c r="N214" s="22"/>
      <c r="O214" s="23"/>
      <c r="P214" s="23"/>
    </row>
    <row r="215">
      <c r="N215" s="22"/>
      <c r="O215" s="23"/>
      <c r="P215" s="23"/>
    </row>
    <row r="216">
      <c r="N216" s="22"/>
      <c r="O216" s="23"/>
      <c r="P216" s="23"/>
    </row>
    <row r="217">
      <c r="N217" s="22"/>
      <c r="O217" s="23"/>
      <c r="P217" s="23"/>
    </row>
    <row r="218">
      <c r="N218" s="22"/>
      <c r="O218" s="23"/>
      <c r="P218" s="23"/>
    </row>
    <row r="219">
      <c r="N219" s="22"/>
      <c r="O219" s="23"/>
      <c r="P219" s="23"/>
    </row>
    <row r="220">
      <c r="N220" s="22"/>
      <c r="O220" s="23"/>
      <c r="P220" s="23"/>
    </row>
    <row r="221">
      <c r="N221" s="22"/>
      <c r="O221" s="23"/>
      <c r="P221" s="23"/>
    </row>
    <row r="222">
      <c r="N222" s="22"/>
      <c r="O222" s="23"/>
      <c r="P222" s="23"/>
    </row>
    <row r="223">
      <c r="N223" s="22"/>
      <c r="O223" s="23"/>
      <c r="P223" s="23"/>
    </row>
    <row r="224">
      <c r="N224" s="22"/>
      <c r="O224" s="23"/>
      <c r="P224" s="23"/>
    </row>
    <row r="225">
      <c r="N225" s="22"/>
      <c r="O225" s="23"/>
      <c r="P225" s="23"/>
    </row>
    <row r="226">
      <c r="N226" s="22"/>
      <c r="O226" s="23"/>
      <c r="P226" s="23"/>
    </row>
    <row r="227">
      <c r="N227" s="22"/>
      <c r="O227" s="23"/>
      <c r="P227" s="23"/>
    </row>
    <row r="228">
      <c r="N228" s="22"/>
      <c r="O228" s="23"/>
      <c r="P228" s="23"/>
    </row>
    <row r="229">
      <c r="N229" s="22"/>
      <c r="O229" s="23"/>
      <c r="P229" s="23"/>
    </row>
    <row r="230">
      <c r="N230" s="22"/>
      <c r="O230" s="23"/>
      <c r="P230" s="23"/>
    </row>
    <row r="231">
      <c r="N231" s="22"/>
      <c r="O231" s="23"/>
      <c r="P231" s="23"/>
    </row>
    <row r="232">
      <c r="N232" s="22"/>
      <c r="O232" s="23"/>
      <c r="P232" s="23"/>
    </row>
    <row r="233">
      <c r="N233" s="22"/>
      <c r="O233" s="23"/>
      <c r="P233" s="23"/>
    </row>
    <row r="234">
      <c r="N234" s="22"/>
      <c r="O234" s="23"/>
      <c r="P234" s="23"/>
    </row>
    <row r="235">
      <c r="N235" s="22"/>
      <c r="O235" s="23"/>
      <c r="P235" s="23"/>
    </row>
    <row r="236">
      <c r="N236" s="22"/>
      <c r="O236" s="23"/>
      <c r="P236" s="23"/>
    </row>
    <row r="237">
      <c r="N237" s="22"/>
      <c r="O237" s="23"/>
      <c r="P237" s="23"/>
    </row>
    <row r="238">
      <c r="N238" s="22"/>
      <c r="O238" s="23"/>
      <c r="P238" s="23"/>
    </row>
    <row r="239">
      <c r="N239" s="22"/>
      <c r="O239" s="23"/>
      <c r="P239" s="23"/>
    </row>
    <row r="240">
      <c r="N240" s="22"/>
      <c r="O240" s="23"/>
      <c r="P240" s="23"/>
    </row>
    <row r="241">
      <c r="N241" s="22"/>
      <c r="O241" s="23"/>
      <c r="P241" s="23"/>
    </row>
    <row r="242">
      <c r="N242" s="22"/>
      <c r="O242" s="23"/>
      <c r="P242" s="23"/>
    </row>
    <row r="243">
      <c r="N243" s="22"/>
      <c r="O243" s="23"/>
      <c r="P243" s="23"/>
    </row>
    <row r="244">
      <c r="N244" s="22"/>
      <c r="O244" s="23"/>
      <c r="P244" s="23"/>
    </row>
    <row r="245">
      <c r="N245" s="22"/>
      <c r="O245" s="23"/>
      <c r="P245" s="23"/>
    </row>
    <row r="246">
      <c r="N246" s="22"/>
      <c r="O246" s="23"/>
      <c r="P246" s="23"/>
    </row>
    <row r="247">
      <c r="N247" s="22"/>
      <c r="O247" s="23"/>
      <c r="P247" s="23"/>
    </row>
    <row r="248">
      <c r="N248" s="22"/>
      <c r="O248" s="23"/>
      <c r="P248" s="23"/>
    </row>
    <row r="249">
      <c r="N249" s="22"/>
      <c r="O249" s="23"/>
      <c r="P249" s="23"/>
    </row>
    <row r="250">
      <c r="N250" s="22"/>
      <c r="O250" s="23"/>
      <c r="P250" s="23"/>
    </row>
    <row r="251">
      <c r="N251" s="22"/>
      <c r="O251" s="23"/>
      <c r="P251" s="23"/>
    </row>
    <row r="252">
      <c r="N252" s="22"/>
      <c r="O252" s="23"/>
      <c r="P252" s="23"/>
    </row>
    <row r="253">
      <c r="N253" s="22"/>
      <c r="O253" s="23"/>
      <c r="P253" s="23"/>
    </row>
    <row r="254">
      <c r="N254" s="22"/>
      <c r="O254" s="23"/>
      <c r="P254" s="23"/>
    </row>
    <row r="255">
      <c r="N255" s="22"/>
      <c r="O255" s="23"/>
      <c r="P255" s="23"/>
    </row>
    <row r="256">
      <c r="N256" s="22"/>
      <c r="O256" s="23"/>
      <c r="P256" s="23"/>
    </row>
    <row r="257">
      <c r="N257" s="22"/>
      <c r="O257" s="23"/>
      <c r="P257" s="23"/>
    </row>
    <row r="258">
      <c r="N258" s="22"/>
      <c r="O258" s="23"/>
      <c r="P258" s="23"/>
    </row>
    <row r="259">
      <c r="N259" s="22"/>
      <c r="O259" s="23"/>
      <c r="P259" s="23"/>
    </row>
    <row r="260">
      <c r="N260" s="22"/>
      <c r="O260" s="23"/>
      <c r="P260" s="23"/>
    </row>
    <row r="261">
      <c r="N261" s="22"/>
      <c r="O261" s="23"/>
      <c r="P261" s="23"/>
    </row>
    <row r="262">
      <c r="N262" s="22"/>
      <c r="O262" s="23"/>
      <c r="P262" s="23"/>
    </row>
    <row r="263">
      <c r="N263" s="22"/>
      <c r="O263" s="23"/>
      <c r="P263" s="23"/>
    </row>
    <row r="264">
      <c r="N264" s="22"/>
      <c r="O264" s="23"/>
      <c r="P264" s="23"/>
    </row>
    <row r="265">
      <c r="N265" s="22"/>
      <c r="O265" s="23"/>
      <c r="P265" s="23"/>
    </row>
    <row r="266">
      <c r="N266" s="22"/>
      <c r="O266" s="23"/>
      <c r="P266" s="23"/>
    </row>
    <row r="267">
      <c r="N267" s="22"/>
      <c r="O267" s="23"/>
      <c r="P267" s="23"/>
    </row>
    <row r="268">
      <c r="N268" s="22"/>
      <c r="O268" s="23"/>
      <c r="P268" s="23"/>
    </row>
    <row r="269">
      <c r="N269" s="22"/>
      <c r="O269" s="23"/>
      <c r="P269" s="23"/>
    </row>
    <row r="270">
      <c r="N270" s="22"/>
      <c r="O270" s="23"/>
      <c r="P270" s="23"/>
    </row>
    <row r="271">
      <c r="N271" s="22"/>
      <c r="O271" s="23"/>
      <c r="P271" s="23"/>
    </row>
    <row r="272">
      <c r="N272" s="22"/>
      <c r="O272" s="23"/>
      <c r="P272" s="23"/>
    </row>
    <row r="273">
      <c r="N273" s="22"/>
      <c r="O273" s="23"/>
      <c r="P273" s="23"/>
    </row>
    <row r="274">
      <c r="N274" s="22"/>
      <c r="O274" s="23"/>
      <c r="P274" s="23"/>
    </row>
    <row r="275">
      <c r="N275" s="22"/>
      <c r="O275" s="23"/>
      <c r="P275" s="23"/>
    </row>
    <row r="276">
      <c r="N276" s="22"/>
      <c r="O276" s="23"/>
      <c r="P276" s="23"/>
    </row>
    <row r="277">
      <c r="N277" s="22"/>
      <c r="O277" s="23"/>
      <c r="P277" s="23"/>
    </row>
    <row r="278">
      <c r="N278" s="22"/>
      <c r="O278" s="23"/>
      <c r="P278" s="23"/>
    </row>
    <row r="279">
      <c r="N279" s="22"/>
      <c r="O279" s="23"/>
      <c r="P279" s="23"/>
    </row>
    <row r="280">
      <c r="N280" s="22"/>
      <c r="O280" s="23"/>
      <c r="P280" s="23"/>
    </row>
    <row r="281">
      <c r="N281" s="22"/>
      <c r="O281" s="23"/>
      <c r="P281" s="23"/>
    </row>
    <row r="282">
      <c r="N282" s="22"/>
      <c r="O282" s="23"/>
      <c r="P282" s="23"/>
    </row>
    <row r="283">
      <c r="N283" s="22"/>
      <c r="O283" s="23"/>
      <c r="P283" s="23"/>
    </row>
    <row r="284">
      <c r="N284" s="22"/>
      <c r="O284" s="23"/>
      <c r="P284" s="23"/>
    </row>
    <row r="285">
      <c r="N285" s="22"/>
      <c r="O285" s="23"/>
      <c r="P285" s="23"/>
    </row>
    <row r="286">
      <c r="N286" s="22"/>
      <c r="O286" s="23"/>
      <c r="P286" s="23"/>
    </row>
    <row r="287">
      <c r="N287" s="22"/>
      <c r="O287" s="23"/>
      <c r="P287" s="23"/>
    </row>
    <row r="288">
      <c r="N288" s="22"/>
      <c r="O288" s="23"/>
      <c r="P288" s="23"/>
    </row>
    <row r="289">
      <c r="N289" s="22"/>
      <c r="O289" s="23"/>
      <c r="P289" s="23"/>
    </row>
    <row r="290">
      <c r="N290" s="22"/>
      <c r="O290" s="23"/>
      <c r="P290" s="23"/>
    </row>
    <row r="291">
      <c r="N291" s="22"/>
      <c r="O291" s="23"/>
      <c r="P291" s="23"/>
    </row>
    <row r="292">
      <c r="N292" s="22"/>
      <c r="O292" s="23"/>
      <c r="P292" s="23"/>
    </row>
    <row r="293">
      <c r="N293" s="22"/>
      <c r="O293" s="23"/>
      <c r="P293" s="23"/>
    </row>
    <row r="294">
      <c r="N294" s="22"/>
      <c r="O294" s="23"/>
      <c r="P294" s="23"/>
    </row>
    <row r="295">
      <c r="N295" s="22"/>
      <c r="O295" s="23"/>
      <c r="P295" s="23"/>
    </row>
    <row r="296">
      <c r="N296" s="22"/>
      <c r="O296" s="23"/>
      <c r="P296" s="23"/>
    </row>
    <row r="297">
      <c r="N297" s="22"/>
      <c r="O297" s="23"/>
      <c r="P297" s="23"/>
    </row>
    <row r="298">
      <c r="N298" s="22"/>
      <c r="O298" s="23"/>
      <c r="P298" s="23"/>
    </row>
    <row r="299">
      <c r="N299" s="22"/>
      <c r="O299" s="23"/>
      <c r="P299" s="23"/>
    </row>
    <row r="300">
      <c r="N300" s="22"/>
      <c r="O300" s="23"/>
      <c r="P300" s="23"/>
    </row>
    <row r="301">
      <c r="N301" s="22"/>
      <c r="O301" s="23"/>
      <c r="P301" s="23"/>
    </row>
    <row r="302">
      <c r="N302" s="22"/>
      <c r="O302" s="23"/>
      <c r="P302" s="23"/>
    </row>
    <row r="303">
      <c r="N303" s="22"/>
      <c r="O303" s="23"/>
      <c r="P303" s="23"/>
    </row>
    <row r="304">
      <c r="N304" s="22"/>
      <c r="O304" s="23"/>
      <c r="P304" s="23"/>
    </row>
    <row r="305">
      <c r="N305" s="22"/>
      <c r="O305" s="23"/>
      <c r="P305" s="23"/>
    </row>
    <row r="306">
      <c r="N306" s="22"/>
      <c r="O306" s="23"/>
      <c r="P306" s="23"/>
    </row>
    <row r="307">
      <c r="N307" s="22"/>
      <c r="O307" s="23"/>
      <c r="P307" s="23"/>
    </row>
    <row r="308">
      <c r="N308" s="22"/>
      <c r="O308" s="23"/>
      <c r="P308" s="23"/>
    </row>
    <row r="309">
      <c r="N309" s="22"/>
      <c r="O309" s="23"/>
      <c r="P309" s="23"/>
    </row>
    <row r="310">
      <c r="N310" s="22"/>
      <c r="O310" s="23"/>
      <c r="P310" s="23"/>
    </row>
    <row r="311">
      <c r="N311" s="22"/>
      <c r="O311" s="23"/>
      <c r="P311" s="23"/>
    </row>
    <row r="312">
      <c r="N312" s="22"/>
      <c r="O312" s="23"/>
      <c r="P312" s="23"/>
    </row>
    <row r="313">
      <c r="N313" s="22"/>
      <c r="O313" s="23"/>
      <c r="P313" s="23"/>
    </row>
    <row r="314">
      <c r="N314" s="22"/>
      <c r="O314" s="23"/>
      <c r="P314" s="23"/>
    </row>
    <row r="315">
      <c r="N315" s="22"/>
      <c r="O315" s="23"/>
      <c r="P315" s="23"/>
    </row>
    <row r="316">
      <c r="N316" s="22"/>
      <c r="O316" s="23"/>
      <c r="P316" s="23"/>
    </row>
    <row r="317">
      <c r="N317" s="22"/>
      <c r="O317" s="23"/>
      <c r="P317" s="23"/>
    </row>
    <row r="318">
      <c r="N318" s="22"/>
      <c r="O318" s="23"/>
      <c r="P318" s="23"/>
    </row>
    <row r="319">
      <c r="N319" s="22"/>
      <c r="O319" s="23"/>
      <c r="P319" s="23"/>
    </row>
    <row r="320">
      <c r="N320" s="22"/>
      <c r="O320" s="23"/>
      <c r="P320" s="23"/>
    </row>
    <row r="321">
      <c r="N321" s="22"/>
      <c r="O321" s="23"/>
      <c r="P321" s="23"/>
    </row>
    <row r="322">
      <c r="N322" s="22"/>
      <c r="O322" s="23"/>
      <c r="P322" s="23"/>
    </row>
    <row r="323">
      <c r="N323" s="22"/>
      <c r="O323" s="23"/>
      <c r="P323" s="23"/>
    </row>
    <row r="324">
      <c r="N324" s="22"/>
      <c r="O324" s="23"/>
      <c r="P324" s="23"/>
    </row>
    <row r="325">
      <c r="N325" s="22"/>
      <c r="O325" s="23"/>
      <c r="P325" s="23"/>
    </row>
    <row r="326">
      <c r="N326" s="22"/>
      <c r="O326" s="23"/>
      <c r="P326" s="23"/>
    </row>
    <row r="327">
      <c r="N327" s="22"/>
      <c r="O327" s="23"/>
      <c r="P327" s="23"/>
    </row>
    <row r="328">
      <c r="N328" s="22"/>
      <c r="O328" s="23"/>
      <c r="P328" s="23"/>
    </row>
    <row r="329">
      <c r="N329" s="22"/>
      <c r="O329" s="23"/>
      <c r="P329" s="23"/>
    </row>
    <row r="330">
      <c r="N330" s="22"/>
      <c r="O330" s="23"/>
      <c r="P330" s="23"/>
    </row>
    <row r="331">
      <c r="N331" s="22"/>
      <c r="O331" s="23"/>
      <c r="P331" s="23"/>
    </row>
    <row r="332">
      <c r="N332" s="22"/>
      <c r="O332" s="23"/>
      <c r="P332" s="23"/>
    </row>
    <row r="333">
      <c r="N333" s="22"/>
      <c r="O333" s="23"/>
      <c r="P333" s="23"/>
    </row>
    <row r="334">
      <c r="N334" s="22"/>
      <c r="O334" s="23"/>
      <c r="P334" s="23"/>
    </row>
    <row r="335">
      <c r="N335" s="22"/>
      <c r="O335" s="23"/>
      <c r="P335" s="23"/>
    </row>
    <row r="336">
      <c r="N336" s="22"/>
      <c r="O336" s="23"/>
      <c r="P336" s="23"/>
    </row>
    <row r="337">
      <c r="N337" s="22"/>
      <c r="O337" s="23"/>
      <c r="P337" s="23"/>
    </row>
    <row r="338">
      <c r="N338" s="22"/>
      <c r="O338" s="23"/>
      <c r="P338" s="23"/>
    </row>
    <row r="339">
      <c r="N339" s="22"/>
      <c r="O339" s="23"/>
      <c r="P339" s="23"/>
    </row>
    <row r="340">
      <c r="N340" s="22"/>
      <c r="O340" s="23"/>
      <c r="P340" s="23"/>
    </row>
    <row r="341">
      <c r="N341" s="22"/>
      <c r="O341" s="23"/>
      <c r="P341" s="23"/>
    </row>
    <row r="342">
      <c r="N342" s="22"/>
      <c r="O342" s="23"/>
      <c r="P342" s="23"/>
    </row>
    <row r="343">
      <c r="N343" s="22"/>
      <c r="O343" s="23"/>
      <c r="P343" s="23"/>
    </row>
    <row r="344">
      <c r="N344" s="22"/>
      <c r="O344" s="23"/>
      <c r="P344" s="23"/>
    </row>
    <row r="345">
      <c r="N345" s="22"/>
      <c r="O345" s="23"/>
      <c r="P345" s="23"/>
    </row>
    <row r="346">
      <c r="N346" s="22"/>
      <c r="O346" s="23"/>
      <c r="P346" s="23"/>
    </row>
    <row r="347">
      <c r="N347" s="22"/>
      <c r="O347" s="23"/>
      <c r="P347" s="23"/>
    </row>
    <row r="348">
      <c r="N348" s="22"/>
      <c r="O348" s="23"/>
      <c r="P348" s="23"/>
    </row>
    <row r="349">
      <c r="N349" s="22"/>
      <c r="O349" s="23"/>
      <c r="P349" s="23"/>
    </row>
    <row r="350">
      <c r="N350" s="22"/>
      <c r="O350" s="23"/>
      <c r="P350" s="23"/>
    </row>
    <row r="351">
      <c r="N351" s="22"/>
      <c r="O351" s="23"/>
      <c r="P351" s="23"/>
    </row>
    <row r="352">
      <c r="N352" s="22"/>
      <c r="O352" s="23"/>
      <c r="P352" s="23"/>
    </row>
    <row r="353">
      <c r="N353" s="22"/>
      <c r="O353" s="23"/>
      <c r="P353" s="23"/>
    </row>
    <row r="354">
      <c r="N354" s="22"/>
      <c r="O354" s="23"/>
      <c r="P354" s="23"/>
    </row>
    <row r="355">
      <c r="N355" s="22"/>
      <c r="O355" s="23"/>
      <c r="P355" s="23"/>
    </row>
    <row r="356">
      <c r="N356" s="22"/>
      <c r="O356" s="23"/>
      <c r="P356" s="23"/>
    </row>
    <row r="357">
      <c r="N357" s="22"/>
      <c r="O357" s="23"/>
      <c r="P357" s="23"/>
    </row>
    <row r="358">
      <c r="N358" s="22"/>
      <c r="O358" s="23"/>
      <c r="P358" s="23"/>
    </row>
    <row r="359">
      <c r="N359" s="22"/>
      <c r="O359" s="23"/>
      <c r="P359" s="23"/>
    </row>
    <row r="360">
      <c r="N360" s="22"/>
      <c r="O360" s="23"/>
      <c r="P360" s="23"/>
    </row>
    <row r="361">
      <c r="N361" s="22"/>
      <c r="O361" s="23"/>
      <c r="P361" s="23"/>
    </row>
    <row r="362">
      <c r="N362" s="22"/>
      <c r="O362" s="23"/>
      <c r="P362" s="23"/>
    </row>
    <row r="363">
      <c r="N363" s="22"/>
      <c r="O363" s="23"/>
      <c r="P363" s="23"/>
    </row>
    <row r="364">
      <c r="N364" s="22"/>
      <c r="O364" s="23"/>
      <c r="P364" s="23"/>
    </row>
    <row r="365">
      <c r="N365" s="22"/>
      <c r="O365" s="23"/>
      <c r="P365" s="23"/>
    </row>
    <row r="366">
      <c r="N366" s="22"/>
      <c r="O366" s="23"/>
      <c r="P366" s="23"/>
    </row>
    <row r="367">
      <c r="N367" s="22"/>
      <c r="O367" s="23"/>
      <c r="P367" s="23"/>
    </row>
    <row r="368">
      <c r="N368" s="22"/>
      <c r="O368" s="23"/>
      <c r="P368" s="23"/>
    </row>
    <row r="369">
      <c r="N369" s="22"/>
      <c r="O369" s="23"/>
      <c r="P369" s="23"/>
    </row>
    <row r="370">
      <c r="N370" s="22"/>
      <c r="O370" s="23"/>
      <c r="P370" s="23"/>
    </row>
    <row r="371">
      <c r="N371" s="22"/>
      <c r="O371" s="23"/>
      <c r="P371" s="23"/>
    </row>
    <row r="372">
      <c r="N372" s="22"/>
      <c r="O372" s="23"/>
      <c r="P372" s="23"/>
    </row>
    <row r="373">
      <c r="N373" s="22"/>
      <c r="O373" s="23"/>
      <c r="P373" s="23"/>
    </row>
    <row r="374">
      <c r="N374" s="22"/>
      <c r="O374" s="23"/>
      <c r="P374" s="23"/>
    </row>
    <row r="375">
      <c r="N375" s="22"/>
      <c r="O375" s="23"/>
      <c r="P375" s="23"/>
    </row>
    <row r="376">
      <c r="N376" s="22"/>
      <c r="O376" s="23"/>
      <c r="P376" s="23"/>
    </row>
    <row r="377">
      <c r="N377" s="22"/>
      <c r="O377" s="23"/>
      <c r="P377" s="23"/>
    </row>
    <row r="378">
      <c r="N378" s="22"/>
      <c r="O378" s="23"/>
      <c r="P378" s="23"/>
    </row>
    <row r="379">
      <c r="N379" s="22"/>
      <c r="O379" s="23"/>
      <c r="P379" s="23"/>
    </row>
    <row r="380">
      <c r="N380" s="22"/>
      <c r="O380" s="23"/>
      <c r="P380" s="23"/>
    </row>
    <row r="381">
      <c r="N381" s="22"/>
      <c r="O381" s="23"/>
      <c r="P381" s="23"/>
    </row>
    <row r="382">
      <c r="N382" s="22"/>
      <c r="O382" s="23"/>
      <c r="P382" s="23"/>
    </row>
    <row r="383">
      <c r="N383" s="22"/>
      <c r="O383" s="23"/>
      <c r="P383" s="23"/>
    </row>
    <row r="384">
      <c r="N384" s="22"/>
      <c r="O384" s="23"/>
      <c r="P384" s="23"/>
    </row>
    <row r="385">
      <c r="N385" s="22"/>
      <c r="O385" s="23"/>
      <c r="P385" s="23"/>
    </row>
    <row r="386">
      <c r="N386" s="22"/>
      <c r="O386" s="23"/>
      <c r="P386" s="23"/>
    </row>
    <row r="387">
      <c r="N387" s="22"/>
      <c r="O387" s="23"/>
      <c r="P387" s="23"/>
    </row>
    <row r="388">
      <c r="N388" s="22"/>
      <c r="O388" s="23"/>
      <c r="P388" s="23"/>
    </row>
    <row r="389">
      <c r="N389" s="22"/>
      <c r="O389" s="23"/>
      <c r="P389" s="23"/>
    </row>
    <row r="390">
      <c r="N390" s="22"/>
      <c r="O390" s="23"/>
      <c r="P390" s="23"/>
    </row>
    <row r="391">
      <c r="N391" s="22"/>
      <c r="O391" s="23"/>
      <c r="P391" s="23"/>
    </row>
    <row r="392">
      <c r="N392" s="22"/>
      <c r="O392" s="23"/>
      <c r="P392" s="23"/>
    </row>
    <row r="393">
      <c r="N393" s="22"/>
      <c r="O393" s="23"/>
      <c r="P393" s="23"/>
    </row>
    <row r="394">
      <c r="N394" s="22"/>
      <c r="O394" s="23"/>
      <c r="P394" s="23"/>
    </row>
    <row r="395">
      <c r="N395" s="22"/>
      <c r="O395" s="23"/>
      <c r="P395" s="23"/>
    </row>
    <row r="396">
      <c r="N396" s="22"/>
      <c r="O396" s="23"/>
      <c r="P396" s="23"/>
    </row>
    <row r="397">
      <c r="N397" s="22"/>
      <c r="O397" s="23"/>
      <c r="P397" s="23"/>
    </row>
    <row r="398">
      <c r="N398" s="22"/>
      <c r="O398" s="23"/>
      <c r="P398" s="23"/>
    </row>
    <row r="399">
      <c r="N399" s="22"/>
      <c r="O399" s="23"/>
      <c r="P399" s="23"/>
    </row>
    <row r="400">
      <c r="N400" s="22"/>
      <c r="O400" s="23"/>
      <c r="P400" s="23"/>
    </row>
    <row r="401">
      <c r="N401" s="22"/>
      <c r="O401" s="23"/>
      <c r="P401" s="23"/>
    </row>
    <row r="402">
      <c r="N402" s="22"/>
      <c r="O402" s="23"/>
      <c r="P402" s="23"/>
    </row>
    <row r="403">
      <c r="N403" s="22"/>
      <c r="O403" s="23"/>
      <c r="P403" s="23"/>
    </row>
    <row r="404">
      <c r="N404" s="22"/>
      <c r="O404" s="23"/>
      <c r="P404" s="23"/>
    </row>
    <row r="405">
      <c r="N405" s="22"/>
      <c r="O405" s="23"/>
      <c r="P405" s="23"/>
    </row>
    <row r="406">
      <c r="N406" s="22"/>
      <c r="O406" s="23"/>
      <c r="P406" s="23"/>
    </row>
    <row r="407">
      <c r="N407" s="22"/>
      <c r="O407" s="23"/>
      <c r="P407" s="23"/>
    </row>
    <row r="408">
      <c r="N408" s="22"/>
      <c r="O408" s="23"/>
      <c r="P408" s="23"/>
    </row>
    <row r="409">
      <c r="N409" s="22"/>
      <c r="O409" s="23"/>
      <c r="P409" s="23"/>
    </row>
    <row r="410">
      <c r="N410" s="22"/>
      <c r="O410" s="23"/>
      <c r="P410" s="23"/>
    </row>
    <row r="411">
      <c r="N411" s="22"/>
      <c r="O411" s="23"/>
      <c r="P411" s="23"/>
    </row>
    <row r="412">
      <c r="N412" s="22"/>
      <c r="O412" s="23"/>
      <c r="P412" s="23"/>
    </row>
    <row r="413">
      <c r="N413" s="22"/>
      <c r="O413" s="23"/>
      <c r="P413" s="23"/>
    </row>
    <row r="414">
      <c r="N414" s="22"/>
      <c r="O414" s="23"/>
      <c r="P414" s="23"/>
    </row>
    <row r="415">
      <c r="N415" s="22"/>
      <c r="O415" s="23"/>
      <c r="P415" s="23"/>
    </row>
    <row r="416">
      <c r="N416" s="22"/>
      <c r="O416" s="23"/>
      <c r="P416" s="23"/>
    </row>
    <row r="417">
      <c r="N417" s="22"/>
      <c r="O417" s="23"/>
      <c r="P417" s="23"/>
    </row>
    <row r="418">
      <c r="N418" s="22"/>
      <c r="O418" s="23"/>
      <c r="P418" s="23"/>
    </row>
    <row r="419">
      <c r="N419" s="22"/>
      <c r="O419" s="23"/>
      <c r="P419" s="23"/>
    </row>
    <row r="420">
      <c r="N420" s="22"/>
      <c r="O420" s="23"/>
      <c r="P420" s="23"/>
    </row>
    <row r="421">
      <c r="N421" s="22"/>
      <c r="O421" s="23"/>
      <c r="P421" s="23"/>
    </row>
    <row r="422">
      <c r="N422" s="22"/>
      <c r="O422" s="23"/>
      <c r="P422" s="23"/>
    </row>
    <row r="423">
      <c r="N423" s="22"/>
      <c r="O423" s="23"/>
      <c r="P423" s="23"/>
    </row>
    <row r="424">
      <c r="N424" s="22"/>
      <c r="O424" s="23"/>
      <c r="P424" s="23"/>
    </row>
    <row r="425">
      <c r="N425" s="22"/>
      <c r="O425" s="23"/>
      <c r="P425" s="23"/>
    </row>
    <row r="426">
      <c r="N426" s="22"/>
      <c r="O426" s="23"/>
      <c r="P426" s="23"/>
    </row>
    <row r="427">
      <c r="N427" s="22"/>
      <c r="O427" s="23"/>
      <c r="P427" s="23"/>
    </row>
    <row r="428">
      <c r="N428" s="22"/>
      <c r="O428" s="23"/>
      <c r="P428" s="23"/>
    </row>
    <row r="429">
      <c r="N429" s="22"/>
      <c r="O429" s="23"/>
      <c r="P429" s="23"/>
    </row>
    <row r="430">
      <c r="N430" s="22"/>
      <c r="O430" s="23"/>
      <c r="P430" s="23"/>
    </row>
    <row r="431">
      <c r="N431" s="22"/>
      <c r="O431" s="23"/>
      <c r="P431" s="23"/>
    </row>
    <row r="432">
      <c r="N432" s="22"/>
      <c r="O432" s="23"/>
      <c r="P432" s="23"/>
    </row>
    <row r="433">
      <c r="N433" s="22"/>
      <c r="O433" s="23"/>
      <c r="P433" s="23"/>
    </row>
    <row r="434">
      <c r="N434" s="22"/>
      <c r="O434" s="23"/>
      <c r="P434" s="23"/>
    </row>
    <row r="435">
      <c r="N435" s="22"/>
      <c r="O435" s="23"/>
      <c r="P435" s="23"/>
    </row>
    <row r="436">
      <c r="N436" s="22"/>
      <c r="O436" s="23"/>
      <c r="P436" s="23"/>
    </row>
    <row r="437">
      <c r="N437" s="22"/>
      <c r="O437" s="23"/>
      <c r="P437" s="23"/>
    </row>
    <row r="438">
      <c r="N438" s="22"/>
      <c r="O438" s="23"/>
      <c r="P438" s="23"/>
    </row>
    <row r="439">
      <c r="N439" s="22"/>
      <c r="O439" s="23"/>
      <c r="P439" s="23"/>
    </row>
    <row r="440">
      <c r="N440" s="22"/>
      <c r="O440" s="23"/>
      <c r="P440" s="23"/>
    </row>
    <row r="441">
      <c r="N441" s="22"/>
      <c r="O441" s="23"/>
      <c r="P441" s="23"/>
    </row>
    <row r="442">
      <c r="N442" s="22"/>
      <c r="O442" s="23"/>
      <c r="P442" s="23"/>
    </row>
    <row r="443">
      <c r="N443" s="22"/>
      <c r="O443" s="23"/>
      <c r="P443" s="23"/>
    </row>
    <row r="444">
      <c r="N444" s="22"/>
      <c r="O444" s="23"/>
      <c r="P444" s="23"/>
    </row>
    <row r="445">
      <c r="N445" s="22"/>
      <c r="O445" s="23"/>
      <c r="P445" s="23"/>
    </row>
    <row r="446">
      <c r="N446" s="22"/>
      <c r="O446" s="23"/>
      <c r="P446" s="23"/>
    </row>
    <row r="447">
      <c r="N447" s="22"/>
      <c r="O447" s="23"/>
      <c r="P447" s="23"/>
    </row>
    <row r="448">
      <c r="N448" s="22"/>
      <c r="O448" s="23"/>
      <c r="P448" s="23"/>
    </row>
    <row r="449">
      <c r="N449" s="22"/>
      <c r="O449" s="23"/>
      <c r="P449" s="23"/>
    </row>
    <row r="450">
      <c r="N450" s="22"/>
      <c r="O450" s="23"/>
      <c r="P450" s="23"/>
    </row>
    <row r="451">
      <c r="N451" s="22"/>
      <c r="O451" s="23"/>
      <c r="P451" s="23"/>
    </row>
    <row r="452">
      <c r="N452" s="22"/>
      <c r="O452" s="23"/>
      <c r="P452" s="23"/>
    </row>
    <row r="453">
      <c r="N453" s="22"/>
      <c r="O453" s="23"/>
      <c r="P453" s="23"/>
    </row>
    <row r="454">
      <c r="N454" s="22"/>
      <c r="O454" s="23"/>
      <c r="P454" s="23"/>
    </row>
    <row r="455">
      <c r="N455" s="22"/>
      <c r="O455" s="23"/>
      <c r="P455" s="23"/>
    </row>
    <row r="456">
      <c r="N456" s="22"/>
      <c r="O456" s="23"/>
      <c r="P456" s="23"/>
    </row>
    <row r="457">
      <c r="N457" s="22"/>
      <c r="O457" s="23"/>
      <c r="P457" s="23"/>
    </row>
    <row r="458">
      <c r="N458" s="22"/>
      <c r="O458" s="23"/>
      <c r="P458" s="23"/>
    </row>
    <row r="459">
      <c r="N459" s="22"/>
      <c r="O459" s="23"/>
      <c r="P459" s="23"/>
    </row>
    <row r="460">
      <c r="N460" s="22"/>
      <c r="O460" s="23"/>
      <c r="P460" s="23"/>
    </row>
    <row r="461">
      <c r="N461" s="22"/>
      <c r="O461" s="23"/>
      <c r="P461" s="23"/>
    </row>
    <row r="462">
      <c r="N462" s="22"/>
      <c r="O462" s="23"/>
      <c r="P462" s="23"/>
    </row>
    <row r="463">
      <c r="N463" s="22"/>
      <c r="O463" s="23"/>
      <c r="P463" s="23"/>
    </row>
    <row r="464">
      <c r="N464" s="22"/>
      <c r="O464" s="23"/>
      <c r="P464" s="23"/>
    </row>
    <row r="465">
      <c r="N465" s="22"/>
      <c r="O465" s="23"/>
      <c r="P465" s="23"/>
    </row>
    <row r="466">
      <c r="N466" s="22"/>
      <c r="O466" s="23"/>
      <c r="P466" s="23"/>
    </row>
    <row r="467">
      <c r="N467" s="22"/>
      <c r="O467" s="23"/>
      <c r="P467" s="23"/>
    </row>
    <row r="468">
      <c r="N468" s="22"/>
      <c r="O468" s="23"/>
      <c r="P468" s="23"/>
    </row>
    <row r="469">
      <c r="N469" s="22"/>
      <c r="O469" s="23"/>
      <c r="P469" s="23"/>
    </row>
    <row r="470">
      <c r="N470" s="22"/>
      <c r="O470" s="23"/>
      <c r="P470" s="23"/>
    </row>
    <row r="471">
      <c r="N471" s="22"/>
      <c r="O471" s="23"/>
      <c r="P471" s="23"/>
    </row>
    <row r="472">
      <c r="N472" s="22"/>
      <c r="O472" s="23"/>
      <c r="P472" s="23"/>
    </row>
    <row r="473">
      <c r="N473" s="22"/>
      <c r="O473" s="23"/>
      <c r="P473" s="23"/>
    </row>
    <row r="474">
      <c r="N474" s="22"/>
      <c r="O474" s="23"/>
      <c r="P474" s="23"/>
    </row>
    <row r="475">
      <c r="N475" s="22"/>
      <c r="O475" s="23"/>
      <c r="P475" s="23"/>
    </row>
    <row r="476">
      <c r="N476" s="22"/>
      <c r="O476" s="23"/>
      <c r="P476" s="23"/>
    </row>
    <row r="477">
      <c r="N477" s="22"/>
      <c r="O477" s="23"/>
      <c r="P477" s="23"/>
    </row>
    <row r="478">
      <c r="N478" s="22"/>
      <c r="O478" s="23"/>
      <c r="P478" s="23"/>
    </row>
    <row r="479">
      <c r="N479" s="22"/>
      <c r="O479" s="23"/>
      <c r="P479" s="23"/>
    </row>
    <row r="480">
      <c r="N480" s="22"/>
      <c r="O480" s="23"/>
      <c r="P480" s="23"/>
    </row>
    <row r="481">
      <c r="N481" s="22"/>
      <c r="O481" s="23"/>
      <c r="P481" s="23"/>
    </row>
    <row r="482">
      <c r="N482" s="22"/>
      <c r="O482" s="23"/>
      <c r="P482" s="23"/>
    </row>
    <row r="483">
      <c r="N483" s="22"/>
      <c r="O483" s="23"/>
      <c r="P483" s="23"/>
    </row>
    <row r="484">
      <c r="N484" s="22"/>
      <c r="O484" s="23"/>
      <c r="P484" s="23"/>
    </row>
    <row r="485">
      <c r="N485" s="22"/>
      <c r="O485" s="23"/>
      <c r="P485" s="23"/>
    </row>
    <row r="486">
      <c r="N486" s="22"/>
      <c r="O486" s="23"/>
      <c r="P486" s="23"/>
    </row>
    <row r="487">
      <c r="N487" s="22"/>
      <c r="O487" s="23"/>
      <c r="P487" s="23"/>
    </row>
    <row r="488">
      <c r="N488" s="22"/>
      <c r="O488" s="23"/>
      <c r="P488" s="23"/>
    </row>
    <row r="489">
      <c r="N489" s="22"/>
      <c r="O489" s="23"/>
      <c r="P489" s="23"/>
    </row>
    <row r="490">
      <c r="N490" s="22"/>
      <c r="O490" s="23"/>
      <c r="P490" s="23"/>
    </row>
    <row r="491">
      <c r="N491" s="22"/>
      <c r="O491" s="23"/>
      <c r="P491" s="23"/>
    </row>
    <row r="492">
      <c r="N492" s="22"/>
      <c r="O492" s="23"/>
      <c r="P492" s="23"/>
    </row>
    <row r="493">
      <c r="N493" s="22"/>
      <c r="O493" s="23"/>
      <c r="P493" s="23"/>
    </row>
    <row r="494">
      <c r="N494" s="22"/>
      <c r="O494" s="23"/>
      <c r="P494" s="23"/>
    </row>
    <row r="495">
      <c r="N495" s="22"/>
      <c r="O495" s="23"/>
      <c r="P495" s="23"/>
    </row>
    <row r="496">
      <c r="N496" s="22"/>
      <c r="O496" s="23"/>
      <c r="P496" s="23"/>
    </row>
    <row r="497">
      <c r="N497" s="22"/>
      <c r="O497" s="23"/>
      <c r="P497" s="23"/>
    </row>
    <row r="498">
      <c r="N498" s="22"/>
      <c r="O498" s="23"/>
      <c r="P498" s="23"/>
    </row>
    <row r="499">
      <c r="N499" s="22"/>
      <c r="O499" s="23"/>
      <c r="P499" s="23"/>
    </row>
    <row r="500">
      <c r="N500" s="22"/>
      <c r="O500" s="23"/>
      <c r="P500" s="23"/>
    </row>
    <row r="501">
      <c r="N501" s="22"/>
      <c r="O501" s="23"/>
      <c r="P501" s="23"/>
    </row>
    <row r="502">
      <c r="N502" s="22"/>
      <c r="O502" s="23"/>
      <c r="P502" s="23"/>
    </row>
    <row r="503">
      <c r="N503" s="22"/>
      <c r="O503" s="23"/>
      <c r="P503" s="23"/>
    </row>
    <row r="504">
      <c r="N504" s="22"/>
      <c r="O504" s="23"/>
      <c r="P504" s="23"/>
    </row>
    <row r="505">
      <c r="N505" s="22"/>
      <c r="O505" s="23"/>
      <c r="P505" s="23"/>
    </row>
    <row r="506">
      <c r="N506" s="22"/>
      <c r="O506" s="23"/>
      <c r="P506" s="23"/>
    </row>
    <row r="507">
      <c r="N507" s="22"/>
      <c r="O507" s="23"/>
      <c r="P507" s="23"/>
    </row>
    <row r="508">
      <c r="N508" s="22"/>
      <c r="O508" s="23"/>
      <c r="P508" s="23"/>
    </row>
    <row r="509">
      <c r="N509" s="22"/>
      <c r="O509" s="23"/>
      <c r="P509" s="23"/>
    </row>
    <row r="510">
      <c r="N510" s="22"/>
      <c r="O510" s="23"/>
      <c r="P510" s="23"/>
    </row>
    <row r="511">
      <c r="N511" s="22"/>
      <c r="O511" s="23"/>
      <c r="P511" s="23"/>
    </row>
    <row r="512">
      <c r="N512" s="22"/>
      <c r="O512" s="23"/>
      <c r="P512" s="23"/>
    </row>
    <row r="513">
      <c r="N513" s="22"/>
      <c r="O513" s="23"/>
      <c r="P513" s="23"/>
    </row>
    <row r="514">
      <c r="N514" s="22"/>
      <c r="O514" s="23"/>
      <c r="P514" s="23"/>
    </row>
    <row r="515">
      <c r="N515" s="22"/>
      <c r="O515" s="23"/>
      <c r="P515" s="23"/>
    </row>
    <row r="516">
      <c r="N516" s="22"/>
      <c r="O516" s="23"/>
      <c r="P516" s="23"/>
    </row>
    <row r="517">
      <c r="N517" s="22"/>
      <c r="O517" s="23"/>
      <c r="P517" s="23"/>
    </row>
    <row r="518">
      <c r="N518" s="22"/>
      <c r="O518" s="23"/>
      <c r="P518" s="23"/>
    </row>
    <row r="519">
      <c r="N519" s="22"/>
      <c r="O519" s="23"/>
      <c r="P519" s="23"/>
    </row>
    <row r="520">
      <c r="N520" s="22"/>
      <c r="O520" s="23"/>
      <c r="P520" s="23"/>
    </row>
    <row r="521">
      <c r="N521" s="22"/>
      <c r="O521" s="23"/>
      <c r="P521" s="23"/>
    </row>
    <row r="522">
      <c r="N522" s="22"/>
      <c r="O522" s="23"/>
      <c r="P522" s="23"/>
    </row>
    <row r="523">
      <c r="N523" s="22"/>
      <c r="O523" s="23"/>
      <c r="P523" s="23"/>
    </row>
    <row r="524">
      <c r="N524" s="22"/>
      <c r="O524" s="23"/>
      <c r="P524" s="23"/>
    </row>
    <row r="525">
      <c r="N525" s="22"/>
      <c r="O525" s="23"/>
      <c r="P525" s="23"/>
    </row>
    <row r="526">
      <c r="N526" s="22"/>
      <c r="O526" s="23"/>
      <c r="P526" s="23"/>
    </row>
    <row r="527">
      <c r="N527" s="22"/>
      <c r="O527" s="23"/>
      <c r="P527" s="23"/>
    </row>
    <row r="528">
      <c r="N528" s="22"/>
      <c r="O528" s="23"/>
      <c r="P528" s="23"/>
    </row>
    <row r="529">
      <c r="N529" s="22"/>
      <c r="O529" s="23"/>
      <c r="P529" s="23"/>
    </row>
    <row r="530">
      <c r="N530" s="22"/>
      <c r="O530" s="23"/>
      <c r="P530" s="23"/>
    </row>
    <row r="531">
      <c r="N531" s="22"/>
      <c r="O531" s="23"/>
      <c r="P531" s="23"/>
    </row>
    <row r="532">
      <c r="N532" s="22"/>
      <c r="O532" s="23"/>
      <c r="P532" s="23"/>
    </row>
    <row r="533">
      <c r="N533" s="22"/>
      <c r="O533" s="23"/>
      <c r="P533" s="23"/>
    </row>
    <row r="534">
      <c r="N534" s="22"/>
      <c r="O534" s="23"/>
      <c r="P534" s="23"/>
    </row>
    <row r="535">
      <c r="N535" s="22"/>
      <c r="O535" s="23"/>
      <c r="P535" s="23"/>
    </row>
    <row r="536">
      <c r="N536" s="22"/>
      <c r="O536" s="23"/>
      <c r="P536" s="23"/>
    </row>
    <row r="537">
      <c r="N537" s="22"/>
      <c r="O537" s="23"/>
      <c r="P537" s="23"/>
    </row>
    <row r="538">
      <c r="N538" s="22"/>
      <c r="O538" s="23"/>
      <c r="P538" s="23"/>
    </row>
    <row r="539">
      <c r="N539" s="22"/>
      <c r="O539" s="23"/>
      <c r="P539" s="23"/>
    </row>
    <row r="540">
      <c r="N540" s="22"/>
      <c r="O540" s="23"/>
      <c r="P540" s="23"/>
    </row>
    <row r="541">
      <c r="N541" s="22"/>
      <c r="O541" s="23"/>
      <c r="P541" s="23"/>
    </row>
    <row r="542">
      <c r="N542" s="22"/>
      <c r="O542" s="23"/>
      <c r="P542" s="23"/>
    </row>
    <row r="543">
      <c r="N543" s="22"/>
      <c r="O543" s="23"/>
      <c r="P543" s="23"/>
    </row>
    <row r="544">
      <c r="N544" s="22"/>
      <c r="O544" s="23"/>
      <c r="P544" s="23"/>
    </row>
    <row r="545">
      <c r="N545" s="22"/>
      <c r="O545" s="23"/>
      <c r="P545" s="23"/>
    </row>
    <row r="546">
      <c r="N546" s="22"/>
      <c r="O546" s="23"/>
      <c r="P546" s="23"/>
    </row>
    <row r="547">
      <c r="N547" s="22"/>
      <c r="O547" s="23"/>
      <c r="P547" s="23"/>
    </row>
    <row r="548">
      <c r="N548" s="22"/>
      <c r="O548" s="23"/>
      <c r="P548" s="23"/>
    </row>
    <row r="549">
      <c r="N549" s="22"/>
      <c r="O549" s="23"/>
      <c r="P549" s="23"/>
    </row>
    <row r="550">
      <c r="N550" s="22"/>
      <c r="O550" s="23"/>
      <c r="P550" s="23"/>
    </row>
    <row r="551">
      <c r="N551" s="22"/>
      <c r="O551" s="23"/>
      <c r="P551" s="23"/>
    </row>
    <row r="552">
      <c r="N552" s="22"/>
      <c r="O552" s="23"/>
      <c r="P552" s="23"/>
    </row>
    <row r="553">
      <c r="N553" s="22"/>
      <c r="O553" s="23"/>
      <c r="P553" s="23"/>
    </row>
    <row r="554">
      <c r="N554" s="22"/>
      <c r="O554" s="23"/>
      <c r="P554" s="23"/>
    </row>
    <row r="555">
      <c r="N555" s="22"/>
      <c r="O555" s="23"/>
      <c r="P555" s="23"/>
    </row>
    <row r="556">
      <c r="N556" s="22"/>
      <c r="O556" s="23"/>
      <c r="P556" s="23"/>
    </row>
    <row r="557">
      <c r="N557" s="22"/>
      <c r="O557" s="23"/>
      <c r="P557" s="23"/>
    </row>
    <row r="558">
      <c r="N558" s="22"/>
      <c r="O558" s="23"/>
      <c r="P558" s="23"/>
    </row>
    <row r="559">
      <c r="N559" s="22"/>
      <c r="O559" s="23"/>
      <c r="P559" s="23"/>
    </row>
    <row r="560">
      <c r="N560" s="22"/>
      <c r="O560" s="23"/>
      <c r="P560" s="23"/>
    </row>
    <row r="561">
      <c r="N561" s="22"/>
      <c r="O561" s="23"/>
      <c r="P561" s="23"/>
    </row>
    <row r="562">
      <c r="N562" s="22"/>
      <c r="O562" s="23"/>
      <c r="P562" s="23"/>
    </row>
    <row r="563">
      <c r="N563" s="22"/>
      <c r="O563" s="23"/>
      <c r="P563" s="23"/>
    </row>
    <row r="564">
      <c r="N564" s="22"/>
      <c r="O564" s="23"/>
      <c r="P564" s="23"/>
    </row>
    <row r="565">
      <c r="N565" s="22"/>
      <c r="O565" s="23"/>
      <c r="P565" s="23"/>
    </row>
    <row r="566">
      <c r="N566" s="22"/>
      <c r="O566" s="23"/>
      <c r="P566" s="23"/>
    </row>
    <row r="567">
      <c r="N567" s="22"/>
      <c r="O567" s="23"/>
      <c r="P567" s="23"/>
    </row>
    <row r="568">
      <c r="N568" s="22"/>
      <c r="O568" s="23"/>
      <c r="P568" s="23"/>
    </row>
    <row r="569">
      <c r="N569" s="22"/>
      <c r="O569" s="23"/>
      <c r="P569" s="23"/>
    </row>
    <row r="570">
      <c r="N570" s="22"/>
      <c r="O570" s="23"/>
      <c r="P570" s="23"/>
    </row>
    <row r="571">
      <c r="N571" s="22"/>
      <c r="O571" s="23"/>
      <c r="P571" s="23"/>
    </row>
    <row r="572">
      <c r="N572" s="22"/>
      <c r="O572" s="23"/>
      <c r="P572" s="23"/>
    </row>
    <row r="573">
      <c r="N573" s="22"/>
      <c r="O573" s="23"/>
      <c r="P573" s="23"/>
    </row>
    <row r="574">
      <c r="N574" s="22"/>
      <c r="O574" s="23"/>
      <c r="P574" s="23"/>
    </row>
    <row r="575">
      <c r="N575" s="22"/>
      <c r="O575" s="23"/>
      <c r="P575" s="23"/>
    </row>
    <row r="576">
      <c r="N576" s="22"/>
      <c r="O576" s="23"/>
      <c r="P576" s="23"/>
    </row>
    <row r="577">
      <c r="N577" s="22"/>
      <c r="O577" s="23"/>
      <c r="P577" s="23"/>
    </row>
    <row r="578">
      <c r="N578" s="22"/>
      <c r="O578" s="23"/>
      <c r="P578" s="23"/>
    </row>
    <row r="579">
      <c r="N579" s="22"/>
      <c r="O579" s="23"/>
      <c r="P579" s="23"/>
    </row>
    <row r="580">
      <c r="N580" s="22"/>
      <c r="O580" s="23"/>
      <c r="P580" s="23"/>
    </row>
    <row r="581">
      <c r="N581" s="22"/>
      <c r="O581" s="23"/>
      <c r="P581" s="23"/>
    </row>
    <row r="582">
      <c r="N582" s="22"/>
      <c r="O582" s="23"/>
      <c r="P582" s="23"/>
    </row>
    <row r="583">
      <c r="N583" s="22"/>
      <c r="O583" s="23"/>
      <c r="P583" s="23"/>
    </row>
    <row r="584">
      <c r="N584" s="22"/>
      <c r="O584" s="23"/>
      <c r="P584" s="23"/>
    </row>
    <row r="585">
      <c r="N585" s="22"/>
      <c r="O585" s="23"/>
      <c r="P585" s="23"/>
    </row>
    <row r="586">
      <c r="N586" s="22"/>
      <c r="O586" s="23"/>
      <c r="P586" s="23"/>
    </row>
    <row r="587">
      <c r="N587" s="22"/>
      <c r="O587" s="23"/>
      <c r="P587" s="23"/>
    </row>
    <row r="588">
      <c r="N588" s="22"/>
      <c r="O588" s="23"/>
      <c r="P588" s="23"/>
    </row>
    <row r="589">
      <c r="N589" s="22"/>
      <c r="O589" s="23"/>
      <c r="P589" s="23"/>
    </row>
    <row r="590">
      <c r="N590" s="22"/>
      <c r="O590" s="23"/>
      <c r="P590" s="23"/>
    </row>
    <row r="591">
      <c r="N591" s="22"/>
      <c r="O591" s="23"/>
      <c r="P591" s="23"/>
    </row>
    <row r="592">
      <c r="N592" s="22"/>
      <c r="O592" s="23"/>
      <c r="P592" s="23"/>
    </row>
    <row r="593">
      <c r="N593" s="22"/>
      <c r="O593" s="23"/>
      <c r="P593" s="23"/>
    </row>
    <row r="594">
      <c r="N594" s="22"/>
      <c r="O594" s="23"/>
      <c r="P594" s="23"/>
    </row>
    <row r="595">
      <c r="N595" s="22"/>
      <c r="O595" s="23"/>
      <c r="P595" s="23"/>
    </row>
    <row r="596">
      <c r="N596" s="22"/>
      <c r="O596" s="23"/>
      <c r="P596" s="23"/>
    </row>
    <row r="597">
      <c r="N597" s="22"/>
      <c r="O597" s="23"/>
      <c r="P597" s="23"/>
    </row>
    <row r="598">
      <c r="N598" s="22"/>
      <c r="O598" s="23"/>
      <c r="P598" s="23"/>
    </row>
    <row r="599">
      <c r="N599" s="22"/>
      <c r="O599" s="23"/>
      <c r="P599" s="23"/>
    </row>
    <row r="600">
      <c r="N600" s="22"/>
      <c r="O600" s="23"/>
      <c r="P600" s="23"/>
    </row>
    <row r="601">
      <c r="N601" s="22"/>
      <c r="O601" s="23"/>
      <c r="P601" s="23"/>
    </row>
    <row r="602">
      <c r="N602" s="22"/>
      <c r="O602" s="23"/>
      <c r="P602" s="23"/>
    </row>
    <row r="603">
      <c r="N603" s="22"/>
      <c r="O603" s="23"/>
      <c r="P603" s="23"/>
    </row>
    <row r="604">
      <c r="N604" s="22"/>
      <c r="O604" s="23"/>
      <c r="P604" s="23"/>
    </row>
    <row r="605">
      <c r="N605" s="22"/>
      <c r="O605" s="23"/>
      <c r="P605" s="23"/>
    </row>
    <row r="606">
      <c r="N606" s="22"/>
      <c r="O606" s="23"/>
      <c r="P606" s="23"/>
    </row>
    <row r="607">
      <c r="N607" s="22"/>
      <c r="O607" s="23"/>
      <c r="P607" s="23"/>
    </row>
    <row r="608">
      <c r="N608" s="22"/>
      <c r="O608" s="23"/>
      <c r="P608" s="23"/>
    </row>
    <row r="609">
      <c r="N609" s="22"/>
      <c r="O609" s="23"/>
      <c r="P609" s="23"/>
    </row>
    <row r="610">
      <c r="N610" s="22"/>
      <c r="O610" s="23"/>
      <c r="P610" s="23"/>
    </row>
    <row r="611">
      <c r="N611" s="22"/>
      <c r="O611" s="23"/>
      <c r="P611" s="23"/>
    </row>
    <row r="612">
      <c r="N612" s="22"/>
      <c r="O612" s="23"/>
      <c r="P612" s="23"/>
    </row>
    <row r="613">
      <c r="N613" s="22"/>
      <c r="O613" s="23"/>
      <c r="P613" s="23"/>
    </row>
    <row r="614">
      <c r="N614" s="22"/>
      <c r="O614" s="23"/>
      <c r="P614" s="23"/>
    </row>
    <row r="615">
      <c r="N615" s="22"/>
      <c r="O615" s="23"/>
      <c r="P615" s="23"/>
    </row>
    <row r="616">
      <c r="N616" s="22"/>
      <c r="O616" s="23"/>
      <c r="P616" s="23"/>
    </row>
    <row r="617">
      <c r="N617" s="22"/>
      <c r="O617" s="23"/>
      <c r="P617" s="23"/>
    </row>
    <row r="618">
      <c r="N618" s="22"/>
      <c r="O618" s="23"/>
      <c r="P618" s="23"/>
    </row>
    <row r="619">
      <c r="N619" s="22"/>
      <c r="O619" s="23"/>
      <c r="P619" s="23"/>
    </row>
    <row r="620">
      <c r="N620" s="22"/>
      <c r="O620" s="23"/>
      <c r="P620" s="23"/>
    </row>
    <row r="621">
      <c r="N621" s="22"/>
      <c r="O621" s="23"/>
      <c r="P621" s="23"/>
    </row>
    <row r="622">
      <c r="N622" s="22"/>
      <c r="O622" s="23"/>
      <c r="P622" s="23"/>
    </row>
    <row r="623">
      <c r="N623" s="22"/>
      <c r="O623" s="23"/>
      <c r="P623" s="23"/>
    </row>
    <row r="624">
      <c r="N624" s="22"/>
      <c r="O624" s="23"/>
      <c r="P624" s="23"/>
    </row>
    <row r="625">
      <c r="N625" s="22"/>
      <c r="O625" s="23"/>
      <c r="P625" s="23"/>
    </row>
    <row r="626">
      <c r="N626" s="22"/>
      <c r="O626" s="23"/>
      <c r="P626" s="23"/>
    </row>
    <row r="627">
      <c r="N627" s="22"/>
      <c r="O627" s="23"/>
      <c r="P627" s="23"/>
    </row>
    <row r="628">
      <c r="N628" s="22"/>
      <c r="O628" s="23"/>
      <c r="P628" s="23"/>
    </row>
    <row r="629">
      <c r="N629" s="22"/>
      <c r="O629" s="23"/>
      <c r="P629" s="23"/>
    </row>
    <row r="630">
      <c r="N630" s="22"/>
      <c r="O630" s="23"/>
      <c r="P630" s="23"/>
    </row>
    <row r="631">
      <c r="N631" s="22"/>
      <c r="O631" s="23"/>
      <c r="P631" s="23"/>
    </row>
    <row r="632">
      <c r="N632" s="22"/>
      <c r="O632" s="23"/>
      <c r="P632" s="23"/>
    </row>
    <row r="633">
      <c r="N633" s="22"/>
      <c r="O633" s="23"/>
      <c r="P633" s="23"/>
    </row>
    <row r="634">
      <c r="N634" s="22"/>
      <c r="O634" s="23"/>
      <c r="P634" s="23"/>
    </row>
    <row r="635">
      <c r="N635" s="22"/>
      <c r="O635" s="23"/>
      <c r="P635" s="23"/>
    </row>
    <row r="636">
      <c r="N636" s="22"/>
      <c r="O636" s="23"/>
      <c r="P636" s="23"/>
    </row>
    <row r="637">
      <c r="N637" s="22"/>
      <c r="O637" s="23"/>
      <c r="P637" s="23"/>
    </row>
    <row r="638">
      <c r="N638" s="22"/>
      <c r="O638" s="23"/>
      <c r="P638" s="23"/>
    </row>
    <row r="639">
      <c r="N639" s="22"/>
      <c r="O639" s="23"/>
      <c r="P639" s="23"/>
    </row>
    <row r="640">
      <c r="N640" s="22"/>
      <c r="O640" s="23"/>
      <c r="P640" s="23"/>
    </row>
    <row r="641">
      <c r="N641" s="22"/>
      <c r="O641" s="23"/>
      <c r="P641" s="23"/>
    </row>
    <row r="642">
      <c r="N642" s="22"/>
      <c r="O642" s="23"/>
      <c r="P642" s="23"/>
    </row>
    <row r="643">
      <c r="N643" s="22"/>
      <c r="O643" s="23"/>
      <c r="P643" s="23"/>
    </row>
    <row r="644">
      <c r="N644" s="22"/>
      <c r="O644" s="23"/>
      <c r="P644" s="23"/>
    </row>
    <row r="645">
      <c r="N645" s="22"/>
      <c r="O645" s="23"/>
      <c r="P645" s="23"/>
    </row>
    <row r="646">
      <c r="N646" s="22"/>
      <c r="O646" s="23"/>
      <c r="P646" s="23"/>
    </row>
    <row r="647">
      <c r="N647" s="22"/>
      <c r="O647" s="23"/>
      <c r="P647" s="23"/>
    </row>
    <row r="648">
      <c r="N648" s="22"/>
      <c r="O648" s="23"/>
      <c r="P648" s="23"/>
    </row>
    <row r="649">
      <c r="N649" s="22"/>
      <c r="O649" s="23"/>
      <c r="P649" s="23"/>
    </row>
    <row r="650">
      <c r="N650" s="22"/>
      <c r="O650" s="23"/>
      <c r="P650" s="23"/>
    </row>
    <row r="651">
      <c r="N651" s="22"/>
      <c r="O651" s="23"/>
      <c r="P651" s="23"/>
    </row>
    <row r="652">
      <c r="N652" s="22"/>
      <c r="O652" s="23"/>
      <c r="P652" s="23"/>
    </row>
    <row r="653">
      <c r="N653" s="22"/>
      <c r="O653" s="23"/>
      <c r="P653" s="23"/>
    </row>
    <row r="654">
      <c r="N654" s="22"/>
      <c r="O654" s="23"/>
      <c r="P654" s="23"/>
    </row>
    <row r="655">
      <c r="N655" s="22"/>
      <c r="O655" s="23"/>
      <c r="P655" s="23"/>
    </row>
    <row r="656">
      <c r="N656" s="22"/>
      <c r="O656" s="23"/>
      <c r="P656" s="23"/>
    </row>
    <row r="657">
      <c r="N657" s="22"/>
      <c r="O657" s="23"/>
      <c r="P657" s="23"/>
    </row>
    <row r="658">
      <c r="N658" s="22"/>
      <c r="O658" s="23"/>
      <c r="P658" s="23"/>
    </row>
    <row r="659">
      <c r="N659" s="22"/>
      <c r="O659" s="23"/>
      <c r="P659" s="23"/>
    </row>
    <row r="660">
      <c r="N660" s="22"/>
      <c r="O660" s="23"/>
      <c r="P660" s="23"/>
    </row>
    <row r="661">
      <c r="N661" s="22"/>
      <c r="O661" s="23"/>
      <c r="P661" s="23"/>
    </row>
    <row r="662">
      <c r="N662" s="22"/>
      <c r="O662" s="23"/>
      <c r="P662" s="23"/>
    </row>
    <row r="663">
      <c r="N663" s="22"/>
      <c r="O663" s="23"/>
      <c r="P663" s="23"/>
    </row>
    <row r="664">
      <c r="N664" s="22"/>
      <c r="O664" s="23"/>
      <c r="P664" s="23"/>
    </row>
    <row r="665">
      <c r="N665" s="22"/>
      <c r="O665" s="23"/>
      <c r="P665" s="23"/>
    </row>
    <row r="666">
      <c r="N666" s="22"/>
      <c r="O666" s="23"/>
      <c r="P666" s="23"/>
    </row>
    <row r="667">
      <c r="N667" s="22"/>
      <c r="O667" s="23"/>
      <c r="P667" s="23"/>
    </row>
    <row r="668">
      <c r="N668" s="22"/>
      <c r="O668" s="23"/>
      <c r="P668" s="23"/>
    </row>
    <row r="669">
      <c r="N669" s="22"/>
      <c r="O669" s="23"/>
      <c r="P669" s="23"/>
    </row>
    <row r="670">
      <c r="N670" s="22"/>
      <c r="O670" s="23"/>
      <c r="P670" s="23"/>
    </row>
    <row r="671">
      <c r="N671" s="22"/>
      <c r="O671" s="23"/>
      <c r="P671" s="23"/>
    </row>
    <row r="672">
      <c r="N672" s="22"/>
      <c r="O672" s="23"/>
      <c r="P672" s="23"/>
    </row>
    <row r="673">
      <c r="N673" s="22"/>
      <c r="O673" s="23"/>
      <c r="P673" s="23"/>
    </row>
    <row r="674">
      <c r="N674" s="22"/>
      <c r="O674" s="23"/>
      <c r="P674" s="23"/>
    </row>
    <row r="675">
      <c r="N675" s="22"/>
      <c r="O675" s="23"/>
      <c r="P675" s="23"/>
    </row>
    <row r="676">
      <c r="N676" s="22"/>
      <c r="O676" s="23"/>
      <c r="P676" s="23"/>
    </row>
    <row r="677">
      <c r="N677" s="22"/>
      <c r="O677" s="23"/>
      <c r="P677" s="23"/>
    </row>
    <row r="678">
      <c r="N678" s="22"/>
      <c r="O678" s="23"/>
      <c r="P678" s="23"/>
    </row>
    <row r="679">
      <c r="N679" s="22"/>
      <c r="O679" s="23"/>
      <c r="P679" s="23"/>
    </row>
    <row r="680">
      <c r="N680" s="22"/>
      <c r="O680" s="23"/>
      <c r="P680" s="23"/>
    </row>
    <row r="681">
      <c r="N681" s="22"/>
      <c r="O681" s="23"/>
      <c r="P681" s="23"/>
    </row>
    <row r="682">
      <c r="N682" s="22"/>
      <c r="O682" s="23"/>
      <c r="P682" s="23"/>
    </row>
    <row r="683">
      <c r="N683" s="22"/>
      <c r="O683" s="23"/>
      <c r="P683" s="23"/>
    </row>
    <row r="684">
      <c r="N684" s="22"/>
      <c r="O684" s="23"/>
      <c r="P684" s="23"/>
    </row>
    <row r="685">
      <c r="N685" s="22"/>
      <c r="O685" s="23"/>
      <c r="P685" s="23"/>
    </row>
    <row r="686">
      <c r="N686" s="22"/>
      <c r="O686" s="23"/>
      <c r="P686" s="23"/>
    </row>
    <row r="687">
      <c r="N687" s="22"/>
      <c r="O687" s="23"/>
      <c r="P687" s="23"/>
    </row>
    <row r="688">
      <c r="N688" s="22"/>
      <c r="O688" s="23"/>
      <c r="P688" s="23"/>
    </row>
    <row r="689">
      <c r="N689" s="22"/>
      <c r="O689" s="23"/>
      <c r="P689" s="23"/>
    </row>
    <row r="690">
      <c r="N690" s="22"/>
      <c r="O690" s="23"/>
      <c r="P690" s="23"/>
    </row>
    <row r="691">
      <c r="N691" s="22"/>
      <c r="O691" s="23"/>
      <c r="P691" s="23"/>
    </row>
    <row r="692">
      <c r="N692" s="22"/>
      <c r="O692" s="23"/>
      <c r="P692" s="23"/>
    </row>
    <row r="693">
      <c r="N693" s="22"/>
      <c r="O693" s="23"/>
      <c r="P693" s="23"/>
    </row>
    <row r="694">
      <c r="N694" s="22"/>
      <c r="O694" s="23"/>
      <c r="P694" s="23"/>
    </row>
    <row r="695">
      <c r="N695" s="22"/>
      <c r="O695" s="23"/>
      <c r="P695" s="23"/>
    </row>
    <row r="696">
      <c r="N696" s="22"/>
      <c r="O696" s="23"/>
      <c r="P696" s="23"/>
    </row>
    <row r="697">
      <c r="N697" s="22"/>
      <c r="O697" s="23"/>
      <c r="P697" s="23"/>
    </row>
    <row r="698">
      <c r="N698" s="22"/>
      <c r="O698" s="23"/>
      <c r="P698" s="23"/>
    </row>
    <row r="699">
      <c r="N699" s="22"/>
      <c r="O699" s="23"/>
      <c r="P699" s="23"/>
    </row>
    <row r="700">
      <c r="N700" s="22"/>
      <c r="O700" s="23"/>
      <c r="P700" s="23"/>
    </row>
    <row r="701">
      <c r="N701" s="22"/>
      <c r="O701" s="23"/>
      <c r="P701" s="23"/>
    </row>
    <row r="702">
      <c r="N702" s="22"/>
      <c r="O702" s="23"/>
      <c r="P702" s="23"/>
    </row>
    <row r="703">
      <c r="N703" s="22"/>
      <c r="O703" s="23"/>
      <c r="P703" s="23"/>
    </row>
    <row r="704">
      <c r="N704" s="22"/>
      <c r="O704" s="23"/>
      <c r="P704" s="23"/>
    </row>
    <row r="705">
      <c r="N705" s="22"/>
      <c r="O705" s="23"/>
      <c r="P705" s="23"/>
    </row>
    <row r="706">
      <c r="N706" s="22"/>
      <c r="O706" s="23"/>
      <c r="P706" s="23"/>
    </row>
    <row r="707">
      <c r="N707" s="22"/>
      <c r="O707" s="23"/>
      <c r="P707" s="23"/>
    </row>
    <row r="708">
      <c r="N708" s="22"/>
      <c r="O708" s="23"/>
      <c r="P708" s="23"/>
    </row>
    <row r="709">
      <c r="N709" s="22"/>
      <c r="O709" s="23"/>
      <c r="P709" s="23"/>
    </row>
    <row r="710">
      <c r="N710" s="22"/>
      <c r="O710" s="23"/>
      <c r="P710" s="23"/>
    </row>
    <row r="711">
      <c r="N711" s="22"/>
      <c r="O711" s="23"/>
      <c r="P711" s="23"/>
    </row>
    <row r="712">
      <c r="N712" s="22"/>
      <c r="O712" s="23"/>
      <c r="P712" s="23"/>
    </row>
    <row r="713">
      <c r="N713" s="22"/>
      <c r="O713" s="23"/>
      <c r="P713" s="23"/>
    </row>
    <row r="714">
      <c r="N714" s="22"/>
      <c r="O714" s="23"/>
      <c r="P714" s="23"/>
    </row>
    <row r="715">
      <c r="N715" s="22"/>
      <c r="O715" s="23"/>
      <c r="P715" s="23"/>
    </row>
    <row r="716">
      <c r="N716" s="22"/>
      <c r="O716" s="23"/>
      <c r="P716" s="23"/>
    </row>
    <row r="717">
      <c r="N717" s="22"/>
      <c r="O717" s="23"/>
      <c r="P717" s="23"/>
    </row>
    <row r="718">
      <c r="N718" s="22"/>
      <c r="O718" s="23"/>
      <c r="P718" s="23"/>
    </row>
    <row r="719">
      <c r="N719" s="22"/>
      <c r="O719" s="23"/>
      <c r="P719" s="23"/>
    </row>
    <row r="720">
      <c r="N720" s="22"/>
      <c r="O720" s="23"/>
      <c r="P720" s="23"/>
    </row>
    <row r="721">
      <c r="N721" s="22"/>
      <c r="O721" s="23"/>
      <c r="P721" s="23"/>
    </row>
    <row r="722">
      <c r="N722" s="22"/>
      <c r="O722" s="23"/>
      <c r="P722" s="23"/>
    </row>
    <row r="723">
      <c r="N723" s="22"/>
      <c r="O723" s="23"/>
      <c r="P723" s="23"/>
    </row>
    <row r="724">
      <c r="N724" s="22"/>
      <c r="O724" s="23"/>
      <c r="P724" s="23"/>
    </row>
    <row r="725">
      <c r="N725" s="22"/>
      <c r="O725" s="23"/>
      <c r="P725" s="23"/>
    </row>
    <row r="726">
      <c r="N726" s="22"/>
      <c r="O726" s="23"/>
      <c r="P726" s="23"/>
    </row>
    <row r="727">
      <c r="N727" s="22"/>
      <c r="O727" s="23"/>
      <c r="P727" s="23"/>
    </row>
    <row r="728">
      <c r="N728" s="22"/>
      <c r="O728" s="23"/>
      <c r="P728" s="23"/>
    </row>
    <row r="729">
      <c r="N729" s="22"/>
      <c r="O729" s="23"/>
      <c r="P729" s="23"/>
    </row>
    <row r="730">
      <c r="N730" s="22"/>
      <c r="O730" s="23"/>
      <c r="P730" s="23"/>
    </row>
    <row r="731">
      <c r="N731" s="22"/>
      <c r="O731" s="23"/>
      <c r="P731" s="23"/>
    </row>
    <row r="732">
      <c r="N732" s="22"/>
      <c r="O732" s="23"/>
      <c r="P732" s="23"/>
    </row>
    <row r="733">
      <c r="N733" s="22"/>
      <c r="O733" s="23"/>
      <c r="P733" s="23"/>
    </row>
    <row r="734">
      <c r="N734" s="22"/>
      <c r="O734" s="23"/>
      <c r="P734" s="23"/>
    </row>
    <row r="735">
      <c r="N735" s="22"/>
      <c r="O735" s="23"/>
      <c r="P735" s="23"/>
    </row>
    <row r="736">
      <c r="N736" s="22"/>
      <c r="O736" s="23"/>
      <c r="P736" s="23"/>
    </row>
    <row r="737">
      <c r="N737" s="22"/>
      <c r="O737" s="23"/>
      <c r="P737" s="23"/>
    </row>
    <row r="738">
      <c r="N738" s="22"/>
      <c r="O738" s="23"/>
      <c r="P738" s="23"/>
    </row>
    <row r="739">
      <c r="N739" s="22"/>
      <c r="O739" s="23"/>
      <c r="P739" s="23"/>
    </row>
    <row r="740">
      <c r="N740" s="22"/>
      <c r="O740" s="23"/>
      <c r="P740" s="23"/>
    </row>
    <row r="741">
      <c r="N741" s="22"/>
      <c r="O741" s="23"/>
      <c r="P741" s="23"/>
    </row>
    <row r="742">
      <c r="N742" s="22"/>
      <c r="O742" s="23"/>
      <c r="P742" s="23"/>
    </row>
    <row r="743">
      <c r="N743" s="22"/>
      <c r="O743" s="23"/>
      <c r="P743" s="23"/>
    </row>
    <row r="744">
      <c r="N744" s="22"/>
      <c r="O744" s="23"/>
      <c r="P744" s="23"/>
    </row>
    <row r="745">
      <c r="N745" s="22"/>
      <c r="O745" s="23"/>
      <c r="P745" s="23"/>
    </row>
    <row r="746">
      <c r="N746" s="22"/>
      <c r="O746" s="23"/>
      <c r="P746" s="23"/>
    </row>
    <row r="747">
      <c r="N747" s="22"/>
      <c r="O747" s="23"/>
      <c r="P747" s="23"/>
    </row>
    <row r="748">
      <c r="N748" s="22"/>
      <c r="O748" s="23"/>
      <c r="P748" s="23"/>
    </row>
    <row r="749">
      <c r="N749" s="22"/>
      <c r="O749" s="23"/>
      <c r="P749" s="23"/>
    </row>
    <row r="750">
      <c r="N750" s="22"/>
      <c r="O750" s="23"/>
      <c r="P750" s="23"/>
    </row>
    <row r="751">
      <c r="N751" s="22"/>
      <c r="O751" s="23"/>
      <c r="P751" s="23"/>
    </row>
    <row r="752">
      <c r="N752" s="22"/>
      <c r="O752" s="23"/>
      <c r="P752" s="23"/>
    </row>
    <row r="753">
      <c r="N753" s="22"/>
      <c r="O753" s="23"/>
      <c r="P753" s="23"/>
    </row>
    <row r="754">
      <c r="N754" s="22"/>
      <c r="O754" s="23"/>
      <c r="P754" s="23"/>
    </row>
    <row r="755">
      <c r="N755" s="22"/>
      <c r="O755" s="23"/>
      <c r="P755" s="23"/>
    </row>
    <row r="756">
      <c r="N756" s="22"/>
      <c r="O756" s="23"/>
      <c r="P756" s="23"/>
    </row>
    <row r="757">
      <c r="N757" s="22"/>
      <c r="O757" s="23"/>
      <c r="P757" s="23"/>
    </row>
    <row r="758">
      <c r="N758" s="22"/>
      <c r="O758" s="23"/>
      <c r="P758" s="23"/>
    </row>
    <row r="759">
      <c r="N759" s="22"/>
      <c r="O759" s="23"/>
      <c r="P759" s="23"/>
    </row>
    <row r="760">
      <c r="N760" s="22"/>
      <c r="O760" s="23"/>
      <c r="P760" s="23"/>
    </row>
    <row r="761">
      <c r="N761" s="22"/>
      <c r="O761" s="23"/>
      <c r="P761" s="23"/>
    </row>
    <row r="762">
      <c r="N762" s="22"/>
      <c r="O762" s="23"/>
      <c r="P762" s="23"/>
    </row>
    <row r="763">
      <c r="N763" s="22"/>
      <c r="O763" s="23"/>
      <c r="P763" s="23"/>
    </row>
    <row r="764">
      <c r="N764" s="22"/>
      <c r="O764" s="23"/>
      <c r="P764" s="23"/>
    </row>
    <row r="765">
      <c r="N765" s="22"/>
      <c r="O765" s="23"/>
      <c r="P765" s="23"/>
    </row>
    <row r="766">
      <c r="N766" s="22"/>
      <c r="O766" s="23"/>
      <c r="P766" s="23"/>
    </row>
    <row r="767">
      <c r="N767" s="22"/>
      <c r="O767" s="23"/>
      <c r="P767" s="23"/>
    </row>
    <row r="768">
      <c r="N768" s="22"/>
      <c r="O768" s="23"/>
      <c r="P768" s="23"/>
    </row>
    <row r="769">
      <c r="N769" s="22"/>
      <c r="O769" s="23"/>
      <c r="P769" s="23"/>
    </row>
    <row r="770">
      <c r="N770" s="22"/>
      <c r="O770" s="23"/>
      <c r="P770" s="23"/>
    </row>
    <row r="771">
      <c r="N771" s="22"/>
      <c r="O771" s="23"/>
      <c r="P771" s="23"/>
    </row>
    <row r="772">
      <c r="N772" s="22"/>
      <c r="O772" s="23"/>
      <c r="P772" s="23"/>
    </row>
    <row r="773">
      <c r="N773" s="22"/>
      <c r="O773" s="23"/>
      <c r="P773" s="23"/>
    </row>
    <row r="774">
      <c r="N774" s="22"/>
      <c r="O774" s="23"/>
      <c r="P774" s="23"/>
    </row>
    <row r="775">
      <c r="N775" s="22"/>
      <c r="O775" s="23"/>
      <c r="P775" s="23"/>
    </row>
    <row r="776">
      <c r="N776" s="22"/>
      <c r="O776" s="23"/>
      <c r="P776" s="23"/>
    </row>
    <row r="777">
      <c r="N777" s="22"/>
      <c r="O777" s="23"/>
      <c r="P777" s="23"/>
    </row>
    <row r="778">
      <c r="N778" s="22"/>
      <c r="O778" s="23"/>
      <c r="P778" s="23"/>
    </row>
    <row r="779">
      <c r="N779" s="22"/>
      <c r="O779" s="23"/>
      <c r="P779" s="23"/>
    </row>
    <row r="780">
      <c r="N780" s="22"/>
      <c r="O780" s="23"/>
      <c r="P780" s="23"/>
    </row>
    <row r="781">
      <c r="N781" s="22"/>
      <c r="O781" s="23"/>
      <c r="P781" s="23"/>
    </row>
    <row r="782">
      <c r="N782" s="22"/>
      <c r="O782" s="23"/>
      <c r="P782" s="23"/>
    </row>
    <row r="783">
      <c r="N783" s="22"/>
      <c r="O783" s="23"/>
      <c r="P783" s="23"/>
    </row>
    <row r="784">
      <c r="N784" s="22"/>
      <c r="O784" s="23"/>
      <c r="P784" s="23"/>
    </row>
    <row r="785">
      <c r="N785" s="22"/>
      <c r="O785" s="23"/>
      <c r="P785" s="23"/>
    </row>
    <row r="786">
      <c r="N786" s="22"/>
      <c r="O786" s="23"/>
      <c r="P786" s="23"/>
    </row>
    <row r="787">
      <c r="N787" s="22"/>
      <c r="O787" s="23"/>
      <c r="P787" s="23"/>
    </row>
    <row r="788">
      <c r="N788" s="22"/>
      <c r="O788" s="23"/>
      <c r="P788" s="23"/>
    </row>
    <row r="789">
      <c r="N789" s="22"/>
      <c r="O789" s="23"/>
      <c r="P789" s="23"/>
    </row>
    <row r="790">
      <c r="N790" s="22"/>
      <c r="O790" s="23"/>
      <c r="P790" s="23"/>
    </row>
    <row r="791">
      <c r="N791" s="22"/>
      <c r="O791" s="23"/>
      <c r="P791" s="23"/>
    </row>
    <row r="792">
      <c r="N792" s="22"/>
      <c r="O792" s="23"/>
      <c r="P792" s="23"/>
    </row>
    <row r="793">
      <c r="N793" s="22"/>
      <c r="O793" s="23"/>
      <c r="P793" s="23"/>
    </row>
    <row r="794">
      <c r="N794" s="22"/>
      <c r="O794" s="23"/>
      <c r="P794" s="23"/>
    </row>
    <row r="795">
      <c r="N795" s="22"/>
      <c r="O795" s="23"/>
      <c r="P795" s="23"/>
    </row>
    <row r="796">
      <c r="N796" s="22"/>
      <c r="O796" s="23"/>
      <c r="P796" s="23"/>
    </row>
    <row r="797">
      <c r="N797" s="22"/>
      <c r="O797" s="23"/>
      <c r="P797" s="23"/>
    </row>
    <row r="798">
      <c r="N798" s="22"/>
      <c r="O798" s="23"/>
      <c r="P798" s="23"/>
    </row>
    <row r="799">
      <c r="N799" s="22"/>
      <c r="O799" s="23"/>
      <c r="P799" s="23"/>
    </row>
    <row r="800">
      <c r="N800" s="22"/>
      <c r="O800" s="23"/>
      <c r="P800" s="23"/>
    </row>
    <row r="801">
      <c r="N801" s="22"/>
      <c r="O801" s="23"/>
      <c r="P801" s="23"/>
    </row>
    <row r="802">
      <c r="N802" s="22"/>
      <c r="O802" s="23"/>
      <c r="P802" s="23"/>
    </row>
    <row r="803">
      <c r="N803" s="22"/>
      <c r="O803" s="23"/>
      <c r="P803" s="23"/>
    </row>
    <row r="804">
      <c r="N804" s="22"/>
      <c r="O804" s="23"/>
      <c r="P804" s="23"/>
    </row>
    <row r="805">
      <c r="N805" s="22"/>
      <c r="O805" s="23"/>
      <c r="P805" s="23"/>
    </row>
    <row r="806">
      <c r="N806" s="22"/>
      <c r="O806" s="23"/>
      <c r="P806" s="23"/>
    </row>
    <row r="807">
      <c r="N807" s="22"/>
      <c r="O807" s="23"/>
      <c r="P807" s="23"/>
    </row>
    <row r="808">
      <c r="N808" s="22"/>
      <c r="O808" s="23"/>
      <c r="P808" s="23"/>
    </row>
    <row r="809">
      <c r="N809" s="22"/>
      <c r="O809" s="23"/>
      <c r="P809" s="23"/>
    </row>
    <row r="810">
      <c r="N810" s="22"/>
      <c r="O810" s="23"/>
      <c r="P810" s="23"/>
    </row>
    <row r="811">
      <c r="N811" s="22"/>
      <c r="O811" s="23"/>
      <c r="P811" s="23"/>
    </row>
    <row r="812">
      <c r="N812" s="22"/>
      <c r="O812" s="23"/>
      <c r="P812" s="23"/>
    </row>
    <row r="813">
      <c r="N813" s="22"/>
      <c r="O813" s="23"/>
      <c r="P813" s="23"/>
    </row>
    <row r="814">
      <c r="N814" s="22"/>
      <c r="O814" s="23"/>
      <c r="P814" s="23"/>
    </row>
    <row r="815">
      <c r="N815" s="22"/>
      <c r="O815" s="23"/>
      <c r="P815" s="23"/>
    </row>
    <row r="816">
      <c r="N816" s="22"/>
      <c r="O816" s="23"/>
      <c r="P816" s="23"/>
    </row>
    <row r="817">
      <c r="N817" s="22"/>
      <c r="O817" s="23"/>
      <c r="P817" s="23"/>
    </row>
    <row r="818">
      <c r="N818" s="22"/>
      <c r="O818" s="23"/>
      <c r="P818" s="23"/>
    </row>
    <row r="819">
      <c r="N819" s="22"/>
      <c r="O819" s="23"/>
      <c r="P819" s="23"/>
    </row>
    <row r="820">
      <c r="N820" s="22"/>
      <c r="O820" s="23"/>
      <c r="P820" s="23"/>
    </row>
    <row r="821">
      <c r="N821" s="22"/>
      <c r="O821" s="23"/>
      <c r="P821" s="23"/>
    </row>
    <row r="822">
      <c r="N822" s="22"/>
      <c r="O822" s="23"/>
      <c r="P822" s="23"/>
    </row>
    <row r="823">
      <c r="N823" s="22"/>
      <c r="O823" s="23"/>
      <c r="P823" s="23"/>
    </row>
    <row r="824">
      <c r="N824" s="22"/>
      <c r="O824" s="23"/>
      <c r="P824" s="23"/>
    </row>
    <row r="825">
      <c r="N825" s="22"/>
      <c r="O825" s="23"/>
      <c r="P825" s="23"/>
    </row>
    <row r="826">
      <c r="N826" s="22"/>
      <c r="O826" s="23"/>
      <c r="P826" s="23"/>
    </row>
    <row r="827">
      <c r="N827" s="22"/>
      <c r="O827" s="23"/>
      <c r="P827" s="23"/>
    </row>
    <row r="828">
      <c r="N828" s="22"/>
      <c r="O828" s="23"/>
      <c r="P828" s="23"/>
    </row>
    <row r="829">
      <c r="N829" s="22"/>
      <c r="O829" s="23"/>
      <c r="P829" s="23"/>
    </row>
    <row r="830">
      <c r="N830" s="22"/>
      <c r="O830" s="23"/>
      <c r="P830" s="23"/>
    </row>
    <row r="831">
      <c r="N831" s="22"/>
      <c r="O831" s="23"/>
      <c r="P831" s="23"/>
    </row>
    <row r="832">
      <c r="N832" s="22"/>
      <c r="O832" s="23"/>
      <c r="P832" s="23"/>
    </row>
    <row r="833">
      <c r="N833" s="22"/>
      <c r="O833" s="23"/>
      <c r="P833" s="23"/>
    </row>
    <row r="834">
      <c r="N834" s="22"/>
      <c r="O834" s="23"/>
      <c r="P834" s="23"/>
    </row>
    <row r="835">
      <c r="N835" s="22"/>
      <c r="O835" s="23"/>
      <c r="P835" s="23"/>
    </row>
    <row r="836">
      <c r="N836" s="22"/>
      <c r="O836" s="23"/>
      <c r="P836" s="23"/>
    </row>
    <row r="837">
      <c r="N837" s="22"/>
      <c r="O837" s="23"/>
      <c r="P837" s="23"/>
    </row>
    <row r="838">
      <c r="N838" s="22"/>
      <c r="O838" s="23"/>
      <c r="P838" s="23"/>
    </row>
    <row r="839">
      <c r="N839" s="22"/>
      <c r="O839" s="23"/>
      <c r="P839" s="23"/>
    </row>
    <row r="840">
      <c r="N840" s="22"/>
      <c r="O840" s="23"/>
      <c r="P840" s="23"/>
    </row>
    <row r="841">
      <c r="N841" s="22"/>
      <c r="O841" s="23"/>
      <c r="P841" s="23"/>
    </row>
    <row r="842">
      <c r="N842" s="22"/>
      <c r="O842" s="23"/>
      <c r="P842" s="23"/>
    </row>
    <row r="843">
      <c r="N843" s="22"/>
      <c r="O843" s="23"/>
      <c r="P843" s="23"/>
    </row>
    <row r="844">
      <c r="N844" s="22"/>
      <c r="O844" s="23"/>
      <c r="P844" s="23"/>
    </row>
    <row r="845">
      <c r="N845" s="22"/>
      <c r="O845" s="23"/>
      <c r="P845" s="23"/>
    </row>
    <row r="846">
      <c r="N846" s="22"/>
      <c r="O846" s="23"/>
      <c r="P846" s="23"/>
    </row>
    <row r="847">
      <c r="N847" s="22"/>
      <c r="O847" s="23"/>
      <c r="P847" s="23"/>
    </row>
    <row r="848">
      <c r="N848" s="22"/>
      <c r="O848" s="23"/>
      <c r="P848" s="23"/>
    </row>
    <row r="849">
      <c r="N849" s="22"/>
      <c r="O849" s="23"/>
      <c r="P849" s="23"/>
    </row>
    <row r="850">
      <c r="N850" s="22"/>
      <c r="O850" s="23"/>
      <c r="P850" s="23"/>
    </row>
    <row r="851">
      <c r="N851" s="22"/>
      <c r="O851" s="23"/>
      <c r="P851" s="23"/>
    </row>
    <row r="852">
      <c r="N852" s="22"/>
      <c r="O852" s="23"/>
      <c r="P852" s="23"/>
    </row>
    <row r="853">
      <c r="N853" s="22"/>
      <c r="O853" s="23"/>
      <c r="P853" s="23"/>
    </row>
    <row r="854">
      <c r="N854" s="22"/>
      <c r="O854" s="23"/>
      <c r="P854" s="23"/>
    </row>
    <row r="855">
      <c r="N855" s="22"/>
      <c r="O855" s="23"/>
      <c r="P855" s="23"/>
    </row>
    <row r="856">
      <c r="N856" s="22"/>
      <c r="O856" s="23"/>
      <c r="P856" s="23"/>
    </row>
    <row r="857">
      <c r="N857" s="22"/>
      <c r="O857" s="23"/>
      <c r="P857" s="23"/>
    </row>
    <row r="858">
      <c r="N858" s="22"/>
      <c r="O858" s="23"/>
      <c r="P858" s="23"/>
    </row>
    <row r="859">
      <c r="N859" s="22"/>
      <c r="O859" s="23"/>
      <c r="P859" s="23"/>
    </row>
    <row r="860">
      <c r="N860" s="22"/>
      <c r="O860" s="23"/>
      <c r="P860" s="23"/>
    </row>
    <row r="861">
      <c r="N861" s="22"/>
      <c r="O861" s="23"/>
      <c r="P861" s="23"/>
    </row>
    <row r="862">
      <c r="N862" s="22"/>
      <c r="O862" s="23"/>
      <c r="P862" s="23"/>
    </row>
    <row r="863">
      <c r="N863" s="22"/>
      <c r="O863" s="23"/>
      <c r="P863" s="23"/>
    </row>
    <row r="864">
      <c r="N864" s="22"/>
      <c r="O864" s="23"/>
      <c r="P864" s="23"/>
    </row>
    <row r="865">
      <c r="N865" s="22"/>
      <c r="O865" s="23"/>
      <c r="P865" s="23"/>
    </row>
    <row r="866">
      <c r="N866" s="22"/>
      <c r="O866" s="23"/>
      <c r="P866" s="23"/>
    </row>
    <row r="867">
      <c r="N867" s="22"/>
      <c r="O867" s="23"/>
      <c r="P867" s="23"/>
    </row>
    <row r="868">
      <c r="N868" s="22"/>
      <c r="O868" s="23"/>
      <c r="P868" s="23"/>
    </row>
    <row r="869">
      <c r="N869" s="22"/>
      <c r="O869" s="23"/>
      <c r="P869" s="23"/>
    </row>
    <row r="870">
      <c r="N870" s="22"/>
      <c r="O870" s="23"/>
      <c r="P870" s="23"/>
    </row>
    <row r="871">
      <c r="N871" s="22"/>
      <c r="O871" s="23"/>
      <c r="P871" s="23"/>
    </row>
    <row r="872">
      <c r="N872" s="22"/>
      <c r="O872" s="23"/>
      <c r="P872" s="23"/>
    </row>
    <row r="873">
      <c r="N873" s="22"/>
      <c r="O873" s="23"/>
      <c r="P873" s="23"/>
    </row>
    <row r="874">
      <c r="N874" s="22"/>
      <c r="O874" s="23"/>
      <c r="P874" s="23"/>
    </row>
    <row r="875">
      <c r="N875" s="22"/>
      <c r="O875" s="23"/>
      <c r="P875" s="23"/>
    </row>
    <row r="876">
      <c r="N876" s="22"/>
      <c r="O876" s="23"/>
      <c r="P876" s="23"/>
    </row>
    <row r="877">
      <c r="N877" s="22"/>
      <c r="O877" s="23"/>
      <c r="P877" s="23"/>
    </row>
    <row r="878">
      <c r="N878" s="22"/>
      <c r="O878" s="23"/>
      <c r="P878" s="23"/>
    </row>
    <row r="879">
      <c r="N879" s="22"/>
      <c r="O879" s="23"/>
      <c r="P879" s="23"/>
    </row>
    <row r="880">
      <c r="N880" s="22"/>
      <c r="O880" s="23"/>
      <c r="P880" s="23"/>
    </row>
    <row r="881">
      <c r="N881" s="22"/>
      <c r="O881" s="23"/>
      <c r="P881" s="23"/>
    </row>
    <row r="882">
      <c r="N882" s="22"/>
      <c r="O882" s="23"/>
      <c r="P882" s="23"/>
    </row>
    <row r="883">
      <c r="N883" s="22"/>
      <c r="O883" s="23"/>
      <c r="P883" s="23"/>
    </row>
    <row r="884">
      <c r="N884" s="22"/>
      <c r="O884" s="23"/>
      <c r="P884" s="23"/>
    </row>
    <row r="885">
      <c r="N885" s="22"/>
      <c r="O885" s="23"/>
      <c r="P885" s="23"/>
    </row>
    <row r="886">
      <c r="N886" s="22"/>
      <c r="O886" s="23"/>
      <c r="P886" s="23"/>
    </row>
    <row r="887">
      <c r="N887" s="22"/>
      <c r="O887" s="23"/>
      <c r="P887" s="23"/>
    </row>
    <row r="888">
      <c r="N888" s="22"/>
      <c r="O888" s="23"/>
      <c r="P888" s="23"/>
    </row>
    <row r="889">
      <c r="N889" s="22"/>
      <c r="O889" s="23"/>
      <c r="P889" s="23"/>
    </row>
    <row r="890">
      <c r="N890" s="22"/>
      <c r="O890" s="23"/>
      <c r="P890" s="23"/>
    </row>
    <row r="891">
      <c r="N891" s="22"/>
      <c r="O891" s="23"/>
      <c r="P891" s="23"/>
    </row>
    <row r="892">
      <c r="N892" s="22"/>
      <c r="O892" s="23"/>
      <c r="P892" s="23"/>
    </row>
    <row r="893">
      <c r="N893" s="22"/>
      <c r="O893" s="23"/>
      <c r="P893" s="23"/>
    </row>
    <row r="894">
      <c r="N894" s="22"/>
      <c r="O894" s="23"/>
      <c r="P894" s="23"/>
    </row>
    <row r="895">
      <c r="N895" s="22"/>
      <c r="O895" s="23"/>
      <c r="P895" s="23"/>
    </row>
    <row r="896">
      <c r="N896" s="22"/>
      <c r="O896" s="23"/>
      <c r="P896" s="23"/>
    </row>
    <row r="897">
      <c r="N897" s="22"/>
      <c r="O897" s="23"/>
      <c r="P897" s="23"/>
    </row>
    <row r="898">
      <c r="N898" s="22"/>
      <c r="O898" s="23"/>
      <c r="P898" s="23"/>
    </row>
    <row r="899">
      <c r="N899" s="22"/>
      <c r="O899" s="23"/>
      <c r="P899" s="23"/>
    </row>
    <row r="900">
      <c r="N900" s="22"/>
      <c r="O900" s="23"/>
      <c r="P900" s="23"/>
    </row>
    <row r="901">
      <c r="N901" s="22"/>
      <c r="O901" s="23"/>
      <c r="P901" s="23"/>
    </row>
    <row r="902">
      <c r="N902" s="22"/>
      <c r="O902" s="23"/>
      <c r="P902" s="23"/>
    </row>
    <row r="903">
      <c r="N903" s="22"/>
      <c r="O903" s="23"/>
      <c r="P903" s="23"/>
    </row>
    <row r="904">
      <c r="N904" s="22"/>
      <c r="O904" s="23"/>
      <c r="P904" s="23"/>
    </row>
    <row r="905">
      <c r="N905" s="22"/>
      <c r="O905" s="23"/>
      <c r="P905" s="23"/>
    </row>
    <row r="906">
      <c r="N906" s="22"/>
      <c r="O906" s="23"/>
      <c r="P906" s="23"/>
    </row>
    <row r="907">
      <c r="N907" s="22"/>
      <c r="O907" s="23"/>
      <c r="P907" s="23"/>
    </row>
    <row r="908">
      <c r="N908" s="22"/>
      <c r="O908" s="23"/>
      <c r="P908" s="23"/>
    </row>
    <row r="909">
      <c r="N909" s="22"/>
      <c r="O909" s="23"/>
      <c r="P909" s="23"/>
    </row>
    <row r="910">
      <c r="N910" s="22"/>
      <c r="O910" s="23"/>
      <c r="P910" s="23"/>
    </row>
    <row r="911">
      <c r="N911" s="22"/>
      <c r="O911" s="23"/>
      <c r="P911" s="23"/>
    </row>
    <row r="912">
      <c r="N912" s="22"/>
      <c r="O912" s="23"/>
      <c r="P912" s="23"/>
    </row>
    <row r="913">
      <c r="N913" s="22"/>
      <c r="O913" s="23"/>
      <c r="P913" s="23"/>
    </row>
    <row r="914">
      <c r="N914" s="22"/>
      <c r="O914" s="23"/>
      <c r="P914" s="23"/>
    </row>
    <row r="915">
      <c r="N915" s="22"/>
      <c r="O915" s="23"/>
      <c r="P915" s="23"/>
    </row>
    <row r="916">
      <c r="N916" s="22"/>
      <c r="O916" s="23"/>
      <c r="P916" s="23"/>
    </row>
    <row r="917">
      <c r="N917" s="22"/>
      <c r="O917" s="23"/>
      <c r="P917" s="23"/>
    </row>
    <row r="918">
      <c r="N918" s="22"/>
      <c r="O918" s="23"/>
      <c r="P918" s="23"/>
    </row>
    <row r="919">
      <c r="N919" s="22"/>
      <c r="O919" s="23"/>
      <c r="P919" s="23"/>
    </row>
    <row r="920">
      <c r="N920" s="22"/>
      <c r="O920" s="23"/>
      <c r="P920" s="23"/>
    </row>
    <row r="921">
      <c r="N921" s="22"/>
      <c r="O921" s="23"/>
      <c r="P921" s="23"/>
    </row>
    <row r="922">
      <c r="N922" s="22"/>
      <c r="O922" s="23"/>
      <c r="P922" s="23"/>
    </row>
    <row r="923">
      <c r="N923" s="22"/>
      <c r="O923" s="23"/>
      <c r="P923" s="23"/>
    </row>
    <row r="924">
      <c r="N924" s="22"/>
      <c r="O924" s="23"/>
      <c r="P924" s="23"/>
    </row>
    <row r="925">
      <c r="N925" s="22"/>
      <c r="O925" s="23"/>
      <c r="P925" s="23"/>
    </row>
    <row r="926">
      <c r="N926" s="22"/>
      <c r="O926" s="23"/>
      <c r="P926" s="23"/>
    </row>
    <row r="927">
      <c r="N927" s="22"/>
      <c r="O927" s="23"/>
      <c r="P927" s="23"/>
    </row>
    <row r="928">
      <c r="N928" s="22"/>
      <c r="O928" s="23"/>
      <c r="P928" s="23"/>
    </row>
    <row r="929">
      <c r="N929" s="22"/>
      <c r="O929" s="23"/>
      <c r="P929" s="23"/>
    </row>
    <row r="930">
      <c r="N930" s="22"/>
      <c r="O930" s="23"/>
      <c r="P930" s="23"/>
    </row>
    <row r="931">
      <c r="N931" s="22"/>
      <c r="O931" s="23"/>
      <c r="P931" s="23"/>
    </row>
    <row r="932">
      <c r="N932" s="22"/>
      <c r="O932" s="23"/>
      <c r="P932" s="23"/>
    </row>
    <row r="933">
      <c r="N933" s="22"/>
      <c r="O933" s="23"/>
      <c r="P933" s="23"/>
    </row>
    <row r="934">
      <c r="N934" s="22"/>
      <c r="O934" s="23"/>
      <c r="P934" s="23"/>
    </row>
    <row r="935">
      <c r="N935" s="22"/>
      <c r="O935" s="23"/>
      <c r="P935" s="23"/>
    </row>
    <row r="936">
      <c r="N936" s="22"/>
      <c r="O936" s="23"/>
      <c r="P936" s="23"/>
    </row>
    <row r="937">
      <c r="N937" s="22"/>
      <c r="O937" s="23"/>
      <c r="P937" s="23"/>
    </row>
    <row r="938">
      <c r="N938" s="22"/>
      <c r="O938" s="23"/>
      <c r="P938" s="23"/>
    </row>
    <row r="939">
      <c r="N939" s="22"/>
      <c r="O939" s="23"/>
      <c r="P939" s="23"/>
    </row>
    <row r="940">
      <c r="N940" s="22"/>
      <c r="O940" s="23"/>
      <c r="P940" s="23"/>
    </row>
    <row r="941">
      <c r="N941" s="22"/>
      <c r="O941" s="23"/>
      <c r="P941" s="23"/>
    </row>
    <row r="942">
      <c r="N942" s="22"/>
      <c r="O942" s="23"/>
      <c r="P942" s="23"/>
    </row>
    <row r="943">
      <c r="N943" s="22"/>
      <c r="O943" s="23"/>
      <c r="P943" s="23"/>
    </row>
    <row r="944">
      <c r="N944" s="22"/>
      <c r="O944" s="23"/>
      <c r="P944" s="23"/>
    </row>
    <row r="945">
      <c r="N945" s="22"/>
      <c r="O945" s="23"/>
      <c r="P945" s="23"/>
    </row>
    <row r="946">
      <c r="N946" s="22"/>
      <c r="O946" s="23"/>
      <c r="P946" s="23"/>
    </row>
    <row r="947">
      <c r="N947" s="22"/>
      <c r="O947" s="23"/>
      <c r="P947" s="23"/>
    </row>
    <row r="948">
      <c r="N948" s="22"/>
      <c r="O948" s="23"/>
      <c r="P948" s="23"/>
    </row>
    <row r="949">
      <c r="N949" s="22"/>
      <c r="O949" s="23"/>
      <c r="P949" s="23"/>
    </row>
    <row r="950">
      <c r="N950" s="22"/>
      <c r="O950" s="23"/>
      <c r="P950" s="23"/>
    </row>
    <row r="951">
      <c r="N951" s="22"/>
      <c r="O951" s="23"/>
      <c r="P951" s="23"/>
    </row>
    <row r="952">
      <c r="N952" s="22"/>
      <c r="O952" s="23"/>
      <c r="P952" s="23"/>
    </row>
    <row r="953">
      <c r="N953" s="22"/>
      <c r="O953" s="23"/>
      <c r="P953" s="23"/>
    </row>
    <row r="954">
      <c r="N954" s="22"/>
      <c r="O954" s="23"/>
      <c r="P954" s="23"/>
    </row>
    <row r="955">
      <c r="N955" s="22"/>
      <c r="O955" s="23"/>
      <c r="P955" s="23"/>
    </row>
    <row r="956">
      <c r="N956" s="22"/>
      <c r="O956" s="23"/>
      <c r="P956" s="23"/>
    </row>
    <row r="957">
      <c r="N957" s="22"/>
      <c r="O957" s="23"/>
      <c r="P957" s="23"/>
    </row>
    <row r="958">
      <c r="N958" s="22"/>
      <c r="O958" s="23"/>
      <c r="P958" s="23"/>
    </row>
    <row r="959">
      <c r="N959" s="22"/>
      <c r="O959" s="23"/>
      <c r="P959" s="23"/>
    </row>
    <row r="960">
      <c r="N960" s="22"/>
      <c r="O960" s="23"/>
      <c r="P960" s="23"/>
    </row>
    <row r="961">
      <c r="N961" s="22"/>
      <c r="O961" s="23"/>
      <c r="P961" s="23"/>
    </row>
    <row r="962">
      <c r="N962" s="22"/>
      <c r="O962" s="23"/>
      <c r="P962" s="23"/>
    </row>
    <row r="963">
      <c r="N963" s="22"/>
      <c r="O963" s="23"/>
      <c r="P963" s="23"/>
    </row>
    <row r="964">
      <c r="N964" s="22"/>
      <c r="O964" s="23"/>
      <c r="P964" s="23"/>
    </row>
    <row r="965">
      <c r="N965" s="22"/>
      <c r="O965" s="23"/>
      <c r="P965" s="23"/>
    </row>
    <row r="966">
      <c r="N966" s="22"/>
      <c r="O966" s="23"/>
      <c r="P966" s="23"/>
    </row>
    <row r="967">
      <c r="N967" s="22"/>
      <c r="O967" s="23"/>
      <c r="P967" s="23"/>
    </row>
    <row r="968">
      <c r="N968" s="22"/>
      <c r="O968" s="23"/>
      <c r="P968" s="23"/>
    </row>
    <row r="969">
      <c r="N969" s="22"/>
      <c r="O969" s="23"/>
      <c r="P969" s="23"/>
    </row>
    <row r="970">
      <c r="N970" s="22"/>
      <c r="O970" s="23"/>
      <c r="P970" s="23"/>
    </row>
    <row r="971">
      <c r="N971" s="22"/>
      <c r="O971" s="23"/>
      <c r="P971" s="23"/>
    </row>
    <row r="972">
      <c r="N972" s="22"/>
      <c r="O972" s="23"/>
      <c r="P972" s="23"/>
    </row>
    <row r="973">
      <c r="N973" s="22"/>
      <c r="O973" s="23"/>
      <c r="P973" s="23"/>
    </row>
    <row r="974">
      <c r="N974" s="22"/>
      <c r="O974" s="23"/>
      <c r="P974" s="23"/>
    </row>
    <row r="975">
      <c r="N975" s="22"/>
      <c r="O975" s="23"/>
      <c r="P975" s="23"/>
    </row>
    <row r="976">
      <c r="N976" s="22"/>
      <c r="O976" s="23"/>
      <c r="P976" s="23"/>
    </row>
    <row r="977">
      <c r="N977" s="22"/>
      <c r="O977" s="23"/>
      <c r="P977" s="23"/>
    </row>
    <row r="978">
      <c r="N978" s="22"/>
      <c r="O978" s="23"/>
      <c r="P978" s="23"/>
    </row>
    <row r="979">
      <c r="N979" s="22"/>
      <c r="O979" s="23"/>
      <c r="P979" s="23"/>
    </row>
    <row r="980">
      <c r="N980" s="22"/>
      <c r="O980" s="23"/>
      <c r="P980" s="23"/>
    </row>
    <row r="981">
      <c r="N981" s="22"/>
      <c r="O981" s="23"/>
      <c r="P981" s="23"/>
    </row>
    <row r="982">
      <c r="N982" s="22"/>
      <c r="O982" s="23"/>
      <c r="P982" s="23"/>
    </row>
    <row r="983">
      <c r="N983" s="22"/>
      <c r="O983" s="23"/>
      <c r="P983" s="23"/>
    </row>
    <row r="984">
      <c r="N984" s="22"/>
      <c r="O984" s="23"/>
      <c r="P984" s="23"/>
    </row>
    <row r="985">
      <c r="N985" s="22"/>
      <c r="O985" s="23"/>
      <c r="P985" s="23"/>
    </row>
    <row r="986">
      <c r="N986" s="22"/>
      <c r="O986" s="23"/>
      <c r="P986" s="23"/>
    </row>
    <row r="987">
      <c r="N987" s="22"/>
      <c r="O987" s="23"/>
      <c r="P987" s="23"/>
    </row>
    <row r="988">
      <c r="N988" s="22"/>
      <c r="O988" s="23"/>
      <c r="P988" s="23"/>
    </row>
    <row r="989">
      <c r="N989" s="22"/>
      <c r="O989" s="23"/>
      <c r="P989" s="23"/>
    </row>
    <row r="990">
      <c r="N990" s="22"/>
      <c r="O990" s="23"/>
      <c r="P990" s="23"/>
    </row>
    <row r="991">
      <c r="N991" s="22"/>
      <c r="O991" s="23"/>
      <c r="P991" s="23"/>
    </row>
    <row r="992">
      <c r="N992" s="22"/>
      <c r="O992" s="23"/>
      <c r="P992" s="23"/>
    </row>
    <row r="993">
      <c r="N993" s="22"/>
      <c r="O993" s="23"/>
      <c r="P993" s="23"/>
    </row>
    <row r="994">
      <c r="N994" s="22"/>
      <c r="O994" s="23"/>
      <c r="P994" s="23"/>
    </row>
    <row r="995">
      <c r="N995" s="22"/>
      <c r="O995" s="23"/>
      <c r="P995" s="23"/>
    </row>
    <row r="996">
      <c r="N996" s="22"/>
      <c r="O996" s="23"/>
      <c r="P996" s="23"/>
    </row>
    <row r="997">
      <c r="N997" s="22"/>
      <c r="O997" s="23"/>
      <c r="P997" s="23"/>
    </row>
    <row r="998">
      <c r="N998" s="22"/>
      <c r="O998" s="23"/>
      <c r="P998" s="23"/>
    </row>
    <row r="999">
      <c r="N999" s="22"/>
      <c r="O999" s="23"/>
      <c r="P999" s="23"/>
    </row>
    <row r="1000">
      <c r="N1000" s="22"/>
      <c r="O1000" s="23"/>
      <c r="P1000" s="23"/>
    </row>
  </sheetData>
  <autoFilter ref="$J$1:$L$94"/>
  <drawing r:id="rId3"/>
</worksheet>
</file>