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9" i="1" l="1"/>
  <c r="H30" i="1"/>
  <c r="H31" i="1"/>
  <c r="H28" i="1"/>
  <c r="H88" i="1"/>
  <c r="I71" i="1" l="1"/>
  <c r="I70" i="1"/>
  <c r="I69" i="1"/>
  <c r="I55" i="1"/>
  <c r="I68" i="1"/>
  <c r="I67" i="1"/>
  <c r="I57" i="1"/>
  <c r="I56" i="1"/>
  <c r="I54" i="1"/>
  <c r="I53" i="1"/>
  <c r="H53" i="1"/>
  <c r="H70" i="1"/>
  <c r="H71" i="1"/>
  <c r="H69" i="1"/>
  <c r="H68" i="1"/>
  <c r="H67" i="1"/>
  <c r="H57" i="1"/>
  <c r="H56" i="1"/>
  <c r="H55" i="1"/>
  <c r="H54" i="1"/>
  <c r="G104" i="1" l="1"/>
  <c r="G105" i="1"/>
  <c r="G106" i="1"/>
  <c r="G107" i="1"/>
  <c r="G108" i="1"/>
  <c r="G109" i="1"/>
  <c r="G110" i="1"/>
  <c r="G111" i="1"/>
  <c r="G112" i="1"/>
  <c r="G103" i="1"/>
  <c r="P34" i="1"/>
  <c r="P35" i="1"/>
  <c r="P24" i="1"/>
  <c r="P25" i="1"/>
  <c r="P26" i="1"/>
  <c r="P27" i="1"/>
  <c r="P28" i="1"/>
  <c r="P29" i="1"/>
  <c r="P30" i="1"/>
  <c r="P31" i="1"/>
  <c r="P36" i="1"/>
  <c r="P37" i="1"/>
  <c r="P38" i="1"/>
  <c r="P39" i="1"/>
  <c r="P40" i="1"/>
  <c r="P41" i="1"/>
  <c r="P42" i="1"/>
  <c r="P43" i="1"/>
  <c r="P32" i="1"/>
  <c r="H27" i="1"/>
  <c r="H89" i="1"/>
  <c r="H90" i="1"/>
  <c r="H91" i="1"/>
  <c r="H36" i="1"/>
  <c r="H37" i="1"/>
  <c r="H38" i="1"/>
  <c r="H39" i="1"/>
  <c r="H40" i="1"/>
  <c r="H41" i="1"/>
  <c r="H42" i="1"/>
  <c r="H43" i="1"/>
  <c r="H26" i="1"/>
  <c r="P33" i="1" l="1"/>
  <c r="H24" i="1" l="1"/>
  <c r="H25" i="1"/>
  <c r="H33" i="1"/>
  <c r="H34" i="1"/>
  <c r="H35" i="1"/>
  <c r="H32" i="1"/>
</calcChain>
</file>

<file path=xl/sharedStrings.xml><?xml version="1.0" encoding="utf-8"?>
<sst xmlns="http://schemas.openxmlformats.org/spreadsheetml/2006/main" count="345" uniqueCount="147">
  <si>
    <t>NorthEast</t>
    <phoneticPr fontId="1" type="noConversion"/>
  </si>
  <si>
    <t>birch (Betula)</t>
    <phoneticPr fontId="1" type="noConversion"/>
  </si>
  <si>
    <t>ragweed (Ambrosia)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</si>
  <si>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</si>
  <si>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</si>
  <si>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</si>
  <si>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</si>
  <si>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</si>
  <si>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</si>
  <si>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</si>
  <si>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</si>
  <si>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Inhalation</t>
    <phoneticPr fontId="1" type="noConversion"/>
  </si>
  <si>
    <t>Dermal Contact</t>
    <phoneticPr fontId="1" type="noConversion"/>
  </si>
  <si>
    <t>Mean Duration(Minutes/Day)</t>
    <phoneticPr fontId="1" type="noConversion"/>
  </si>
  <si>
    <t>Indoor</t>
    <phoneticPr fontId="1" type="noConversion"/>
  </si>
  <si>
    <t>Outdoor</t>
    <phoneticPr fontId="1" type="noConversion"/>
  </si>
  <si>
    <t>In-vehicle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</si>
  <si>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</si>
  <si>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</si>
  <si>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</si>
  <si>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</si>
  <si>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US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</si>
  <si>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</si>
  <si>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</si>
  <si>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</si>
  <si>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WestNorthCentral</t>
    <phoneticPr fontId="1" type="noConversion"/>
  </si>
  <si>
    <t>Ingestion</t>
    <phoneticPr fontId="1" type="noConversion"/>
  </si>
  <si>
    <t>Total</t>
    <phoneticPr fontId="1" type="noConversion"/>
  </si>
  <si>
    <t>Mean and standard deviation of the Total Exposure Values in 9 Climate Regions (Pollen/Day)</t>
    <phoneticPr fontId="1" type="noConversion"/>
  </si>
  <si>
    <t>Median and range of the Total Exposure Values in 9 Climate Regions (Pollen/Day)</t>
    <phoneticPr fontId="1" type="noConversion"/>
  </si>
  <si>
    <t>50% (Median)</t>
    <phoneticPr fontId="1" type="noConversion"/>
  </si>
  <si>
    <t>Central</t>
    <phoneticPr fontId="1" type="noConversion"/>
  </si>
  <si>
    <t>1277 (7453.23)</t>
    <phoneticPr fontId="1" type="noConversion"/>
  </si>
  <si>
    <t>ragweed (Ambrosia)</t>
    <phoneticPr fontId="1" type="noConversion"/>
  </si>
  <si>
    <t>50% (Median)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</si>
  <si>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</si>
  <si>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</si>
  <si>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</si>
  <si>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Percentile</t>
    <phoneticPr fontId="1" type="noConversion"/>
  </si>
  <si>
    <t>Percentile</t>
    <phoneticPr fontId="1" type="noConversion"/>
  </si>
  <si>
    <t>Species</t>
    <phoneticPr fontId="1" type="noConversion"/>
  </si>
  <si>
    <t>Median or Mean</t>
    <phoneticPr fontId="1" type="noConversion"/>
  </si>
  <si>
    <t>Mean</t>
    <phoneticPr fontId="1" type="noConversion"/>
  </si>
  <si>
    <t xml:space="preserve">Mean </t>
    <phoneticPr fontId="1" type="noConversion"/>
  </si>
  <si>
    <t>birch (Betula)</t>
    <phoneticPr fontId="1" type="noConversion"/>
  </si>
  <si>
    <t>Median</t>
    <phoneticPr fontId="1" type="noConversion"/>
  </si>
  <si>
    <t>Median and range of the Total Exposure Values in 9 Climate Regions 1994-2000(pollen grains/day)</t>
    <phoneticPr fontId="1" type="noConversion"/>
  </si>
  <si>
    <t>Mean and standard deviation of the Total Exposure Values in 9 Climate Regions (pollen grains/day)</t>
    <phoneticPr fontId="1" type="noConversion"/>
  </si>
  <si>
    <t>Median, Mean and Standard Deviation of the Exposure through Different Exposure Routes in United States ( pollen grains/day )</t>
    <phoneticPr fontId="1" type="noConversion"/>
  </si>
  <si>
    <t>82 (211.49)</t>
    <phoneticPr fontId="1" type="noConversion"/>
  </si>
  <si>
    <t>250 (680)</t>
    <phoneticPr fontId="1" type="noConversion"/>
  </si>
  <si>
    <t>1145 (3452)</t>
    <phoneticPr fontId="1" type="noConversion"/>
  </si>
  <si>
    <t>105 (497)</t>
    <phoneticPr fontId="1" type="noConversion"/>
  </si>
  <si>
    <t>124 (263)</t>
    <phoneticPr fontId="1" type="noConversion"/>
  </si>
  <si>
    <t>148 (435)</t>
    <phoneticPr fontId="1" type="noConversion"/>
  </si>
  <si>
    <t>732 (1003)</t>
    <phoneticPr fontId="1" type="noConversion"/>
  </si>
  <si>
    <t>78 (112)</t>
    <phoneticPr fontId="1" type="noConversion"/>
  </si>
  <si>
    <t>942 (2221)</t>
    <phoneticPr fontId="1" type="noConversion"/>
  </si>
  <si>
    <t>321 (452)</t>
    <phoneticPr fontId="1" type="noConversion"/>
  </si>
  <si>
    <t>369 (984)</t>
    <phoneticPr fontId="1" type="noConversion"/>
  </si>
  <si>
    <t>334 (1478)</t>
    <phoneticPr fontId="1" type="noConversion"/>
  </si>
  <si>
    <t>187 (341)</t>
    <phoneticPr fontId="1" type="noConversion"/>
  </si>
  <si>
    <t>NaN</t>
  </si>
  <si>
    <t>mean</t>
    <phoneticPr fontId="1" type="noConversion"/>
  </si>
  <si>
    <t>std</t>
    <phoneticPr fontId="1" type="noConversion"/>
  </si>
  <si>
    <t>73 (159)</t>
    <phoneticPr fontId="1" type="noConversion"/>
  </si>
  <si>
    <t>219 (743)</t>
    <phoneticPr fontId="1" type="noConversion"/>
  </si>
  <si>
    <t>24 (68)</t>
    <phoneticPr fontId="1" type="noConversion"/>
  </si>
  <si>
    <t>664 (1764)</t>
    <phoneticPr fontId="1" type="noConversion"/>
  </si>
  <si>
    <t>30 (33)</t>
    <phoneticPr fontId="1" type="noConversion"/>
  </si>
  <si>
    <t>146 (206)</t>
    <phoneticPr fontId="1" type="noConversion"/>
  </si>
  <si>
    <t>32 (87)</t>
    <phoneticPr fontId="1" type="noConversion"/>
  </si>
  <si>
    <t>103 (367)</t>
    <phoneticPr fontId="1" type="noConversion"/>
  </si>
  <si>
    <t>111 (322)</t>
    <phoneticPr fontId="1" type="noConversion"/>
  </si>
  <si>
    <t>176 (1109)</t>
    <phoneticPr fontId="1" type="noConversion"/>
  </si>
  <si>
    <t>302 (2534)</t>
    <phoneticPr fontId="1" type="noConversion"/>
  </si>
  <si>
    <t>173 (287)</t>
    <phoneticPr fontId="1" type="noConversion"/>
  </si>
  <si>
    <t>83 (242)</t>
    <phoneticPr fontId="1" type="noConversion"/>
  </si>
  <si>
    <t>10 (12)</t>
    <phoneticPr fontId="1" type="noConversion"/>
  </si>
  <si>
    <t>461 (1074)</t>
    <phoneticPr fontId="1" type="noConversion"/>
  </si>
  <si>
    <t>20 (69)</t>
    <phoneticPr fontId="1" type="noConversion"/>
  </si>
  <si>
    <t>12 (18)</t>
    <phoneticPr fontId="1" type="noConversion"/>
  </si>
  <si>
    <t>34 (76)</t>
    <phoneticPr fontId="1" type="noConversion"/>
  </si>
  <si>
    <t>79 (144)</t>
    <phoneticPr fontId="1" type="noConversion"/>
  </si>
  <si>
    <t>25 (57)</t>
    <phoneticPr fontId="1" type="noConversion"/>
  </si>
  <si>
    <t>17 (26)</t>
    <phoneticPr fontId="1" type="noConversion"/>
  </si>
  <si>
    <t>175 (562)</t>
    <phoneticPr fontId="1" type="noConversion"/>
  </si>
  <si>
    <t>24 (87)</t>
    <phoneticPr fontId="1" type="noConversion"/>
  </si>
  <si>
    <t>20 (39)</t>
    <phoneticPr fontId="1" type="noConversion"/>
  </si>
  <si>
    <t>121 (731)</t>
    <phoneticPr fontId="1" type="noConversion"/>
  </si>
  <si>
    <t>155 (345)</t>
    <phoneticPr fontId="1" type="noConversion"/>
  </si>
  <si>
    <t>541 (3182)</t>
    <phoneticPr fontId="1" type="noConversion"/>
  </si>
  <si>
    <t>166 (715)</t>
    <phoneticPr fontId="1" type="noConversion"/>
  </si>
  <si>
    <t>146 (1063)</t>
    <phoneticPr fontId="1" type="noConversion"/>
  </si>
  <si>
    <t>156 (635)</t>
    <phoneticPr fontId="1" type="noConversion"/>
  </si>
  <si>
    <t>7 (15)</t>
    <phoneticPr fontId="1" type="noConversion"/>
  </si>
  <si>
    <t>65 (158)</t>
    <phoneticPr fontId="1" type="noConversion"/>
  </si>
  <si>
    <t>112 (511)</t>
    <phoneticPr fontId="1" type="noConversion"/>
  </si>
  <si>
    <t>83 (290)</t>
    <phoneticPr fontId="1" type="noConversion"/>
  </si>
  <si>
    <t>31 (67)</t>
    <phoneticPr fontId="1" type="noConversion"/>
  </si>
  <si>
    <t>54 (194)</t>
    <phoneticPr fontId="1" type="noConversion"/>
  </si>
  <si>
    <t>196 (719)</t>
    <phoneticPr fontId="1" type="noConversion"/>
  </si>
  <si>
    <t>27 (64)</t>
    <phoneticPr fontId="1" type="noConversion"/>
  </si>
  <si>
    <t>33 (95)</t>
    <phoneticPr fontId="1" type="noConversion"/>
  </si>
  <si>
    <t>44 (111)</t>
    <phoneticPr fontId="1" type="noConversion"/>
  </si>
  <si>
    <t>38 (128)</t>
    <phoneticPr fontId="1" type="noConversion"/>
  </si>
  <si>
    <t>401 (2173)</t>
    <phoneticPr fontId="1" type="noConversion"/>
  </si>
  <si>
    <t>464 (1073)</t>
    <phoneticPr fontId="1" type="noConversion"/>
  </si>
  <si>
    <t>801 (3990)</t>
    <phoneticPr fontId="1" type="noConversion"/>
  </si>
  <si>
    <t xml:space="preserve">120 (241) </t>
    <phoneticPr fontId="1" type="noConversion"/>
  </si>
  <si>
    <t>1109 (2856)</t>
    <phoneticPr fontId="1" type="noConversion"/>
  </si>
  <si>
    <t>84 (291)</t>
    <phoneticPr fontId="1" type="noConversion"/>
  </si>
  <si>
    <t>214 (972)</t>
    <phoneticPr fontId="1" type="noConversion"/>
  </si>
  <si>
    <t>316 (1920)</t>
    <phoneticPr fontId="1" type="noConversion"/>
  </si>
  <si>
    <t>146 (616)</t>
  </si>
  <si>
    <t>213 (687)</t>
  </si>
  <si>
    <t>74 (193)</t>
  </si>
  <si>
    <t>72 (237)</t>
  </si>
  <si>
    <t>401 (1312)</t>
  </si>
  <si>
    <t>163 (780)</t>
  </si>
  <si>
    <t>162 (540)</t>
  </si>
  <si>
    <t>100 (294)</t>
  </si>
  <si>
    <t>151 (420)</t>
  </si>
  <si>
    <t>206 (821)</t>
  </si>
  <si>
    <t>167 (976)</t>
  </si>
  <si>
    <t>151 (625)</t>
  </si>
  <si>
    <t>320 (1554)</t>
  </si>
  <si>
    <t>163 (331)</t>
  </si>
  <si>
    <t>86 (206)</t>
  </si>
  <si>
    <t>161 (677)</t>
  </si>
  <si>
    <t>85 (489)</t>
  </si>
  <si>
    <t>79 (151)</t>
  </si>
  <si>
    <t>54 (246)</t>
  </si>
  <si>
    <t>31 (64)</t>
  </si>
  <si>
    <t>38 (86)</t>
  </si>
  <si>
    <t>137 (404)</t>
  </si>
  <si>
    <t>30 (64)</t>
  </si>
  <si>
    <t>274 (1202)</t>
  </si>
  <si>
    <t>302 (798)</t>
  </si>
  <si>
    <t>366 (1112)</t>
  </si>
  <si>
    <t>61 (128)</t>
  </si>
  <si>
    <t>641 (2083)</t>
  </si>
  <si>
    <t>121 (284)</t>
  </si>
  <si>
    <t>114 (368)</t>
  </si>
  <si>
    <t>667 (1974)</t>
  </si>
  <si>
    <t>列1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</si>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</sst>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  <font>
      <sz val="11"/>
      <color theme="1"/>
      <name val="Arial Narrow"/>
      <family val="2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3" xfId="0" applyFont="1" applyBorder="1"/>
    <xf numFmtId="176" fontId="2" fillId="0" borderId="5" xfId="0" applyNumberFormat="1" applyFont="1" applyBorder="1" applyAlignment="1">
      <alignment horizontal="center"/>
    </xf>
    <xf numFmtId="176" fontId="0" fillId="2" borderId="5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2" xfId="0" applyFont="1" applyBorder="1"/>
    <xf numFmtId="1" fontId="0" fillId="2" borderId="5" xfId="0" applyNumberFormat="1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0" fontId="0" fillId="0" borderId="0" xfId="0" applyFont="1" applyAlignment="1"/>
    <xf numFmtId="9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top"/>
    </xf>
    <xf numFmtId="2" fontId="3" fillId="0" borderId="13" xfId="0" applyNumberFormat="1" applyFont="1" applyBorder="1"/>
    <xf numFmtId="2" fontId="3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wrapText="1"/>
    </xf>
    <xf numFmtId="2" fontId="2" fillId="0" borderId="8" xfId="0" applyNumberFormat="1" applyFont="1" applyBorder="1" applyAlignment="1">
      <alignment horizontal="center"/>
    </xf>
    <xf numFmtId="176" fontId="2" fillId="0" borderId="0" xfId="0" applyNumberFormat="1" applyFont="1" applyBorder="1" applyAlignment="1"/>
    <xf numFmtId="177" fontId="0" fillId="0" borderId="0" xfId="0" applyNumberFormat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1" fontId="0" fillId="2" borderId="16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常规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2:H22" totalsRowShown="0" headerRowDxfId="50" dataDxfId="48" headerRowBorderDxfId="49" tableBorderDxfId="47">
  <autoFilter ref="B2:H22"/>
  <tableColumns count="7">
    <tableColumn id="1" name="Species" dataDxfId="46"/>
    <tableColumn id="2" name="Percentile" dataDxfId="45"/>
    <tableColumn id="3" name="Central" dataDxfId="44"/>
    <tableColumn id="4" name="EastNorthCentral" dataDxfId="43"/>
    <tableColumn id="5" name="NorthEast" dataDxfId="42"/>
    <tableColumn id="6" name="NorthWest" dataDxfId="41"/>
    <tableColumn id="7" name="South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B23:H43" totalsRowShown="0" headerRowDxfId="39" dataDxfId="38">
  <autoFilter ref="B23:H43"/>
  <tableColumns count="7">
    <tableColumn id="1" name="Species" dataDxfId="37"/>
    <tableColumn id="2" name="Percentile" dataDxfId="36"/>
    <tableColumn id="3" name="SouthEast" dataDxfId="35"/>
    <tableColumn id="4" name="SouthWest" dataDxfId="34"/>
    <tableColumn id="5" name="West" dataDxfId="33"/>
    <tableColumn id="6" name="WestNorthCentral" dataDxfId="32"/>
    <tableColumn id="7" name="US" dataDxfId="31">
      <calculatedColumnFormula>AVERAGE(D11,E11,F11,G11,H11,D24,E24,F24,G24)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B102:G112" totalsRowShown="0" headerRowDxfId="30" dataDxfId="29" tableBorderDxfId="28">
  <autoFilter ref="B102:G112"/>
  <tableColumns count="6">
    <tableColumn id="1" name="Species" dataDxfId="27"/>
    <tableColumn id="2" name="Median or Mean" dataDxfId="26"/>
    <tableColumn id="3" name="Inhalation" dataDxfId="25"/>
    <tableColumn id="4" name="Dermal Contact" dataDxfId="24"/>
    <tableColumn id="5" name="Ingestion" dataDxfId="23"/>
    <tableColumn id="6" name="Total" dataDxfId="22">
      <calculatedColumnFormula>表9[[#This Row],[Inhalation]]+表9[[#This Row],[Dermal Contact]]+表9[[#This Row],[Ingestion]]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3_2" displayName="表3_2" ref="J2:P22" totalsRowShown="0" headerRowDxfId="21" dataDxfId="19" headerRowBorderDxfId="20" tableBorderDxfId="18">
  <autoFilter ref="J2:P22"/>
  <tableColumns count="7">
    <tableColumn id="1" name="Species" dataDxfId="17"/>
    <tableColumn id="2" name="Percentile" dataDxfId="16"/>
    <tableColumn id="3" name="Central" dataDxfId="15"/>
    <tableColumn id="4" name="EastNorthCentral" dataDxfId="14"/>
    <tableColumn id="5" name="NorthEast" dataDxfId="13"/>
    <tableColumn id="6" name="NorthWest" dataDxfId="12"/>
    <tableColumn id="7" name="South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表7_3" displayName="表7_3" ref="J23:R43" totalsRowShown="0" headerRowDxfId="10" dataDxfId="9">
  <autoFilter ref="J23:R43"/>
  <tableColumns count="9">
    <tableColumn id="1" name="Species" dataDxfId="8"/>
    <tableColumn id="2" name="Percentile" dataDxfId="7"/>
    <tableColumn id="3" name="SouthEast" dataDxfId="6"/>
    <tableColumn id="4" name="SouthWest" dataDxfId="5"/>
    <tableColumn id="5" name="West" dataDxfId="4"/>
    <tableColumn id="6" name="WestNorthCentral" dataDxfId="3"/>
    <tableColumn id="7" name="US" dataDxfId="2">
      <calculatedColumnFormula>AVERAGE(L11,M11,N11,O11,P11,L24,M24,N24,O24)</calculatedColumnFormula>
    </tableColumn>
    <tableColumn id="8" name="列1" dataDxfId="1"/>
    <tableColumn id="9" name="列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99"/>
  <sheetViews>
    <sheetView tabSelected="1" topLeftCell="A43" zoomScaleNormal="100" workbookViewId="0">
      <selection activeCell="C70" sqref="C70:G71"/>
    </sheetView>
  </sheetViews>
  <sheetFormatPr defaultRowHeight="14.4" x14ac:dyDescent="0.25"/>
  <cols>
    <col min="2" max="3" width="23" customWidth="1"/>
    <col min="4" max="4" width="15.33203125" customWidth="1"/>
    <col min="5" max="5" width="20.6640625" customWidth="1"/>
    <col min="6" max="6" width="14" customWidth="1"/>
    <col min="7" max="7" width="24.6640625" customWidth="1"/>
    <col min="8" max="8" width="9.44140625" customWidth="1"/>
    <col min="9" max="9" width="9.6640625" customWidth="1"/>
    <col min="10" max="10" width="21.5546875" bestFit="1" customWidth="1"/>
    <col min="11" max="11" width="17.33203125" bestFit="1" customWidth="1"/>
    <col min="12" max="12" width="16.109375" customWidth="1"/>
    <col min="13" max="13" width="25" bestFit="1" customWidth="1"/>
    <col min="14" max="14" width="21.33203125" bestFit="1" customWidth="1"/>
    <col min="15" max="15" width="25" bestFit="1" customWidth="1"/>
    <col min="16" max="16" width="21.33203125" bestFit="1" customWidth="1"/>
  </cols>
  <sheetData>
    <row r="1" spans="2:16" x14ac:dyDescent="0.25">
      <c r="B1" s="56" t="s">
        <v>46</v>
      </c>
      <c r="C1" s="57"/>
      <c r="D1" s="57"/>
      <c r="E1" s="57"/>
      <c r="F1" s="57"/>
      <c r="G1" s="57"/>
      <c r="H1" s="58"/>
      <c r="I1" s="19"/>
      <c r="J1" s="56" t="s">
        <v>29</v>
      </c>
      <c r="K1" s="57"/>
      <c r="L1" s="57"/>
      <c r="M1" s="57"/>
      <c r="N1" s="57"/>
      <c r="O1" s="57"/>
      <c r="P1" s="58"/>
    </row>
    <row r="2" spans="2:16" x14ac:dyDescent="0.25">
      <c r="B2" s="25" t="s">
        <v>6</v>
      </c>
      <c r="C2" s="22" t="s">
        <v>39</v>
      </c>
      <c r="D2" s="23" t="s">
        <v>7</v>
      </c>
      <c r="E2" s="24" t="s">
        <v>8</v>
      </c>
      <c r="F2" s="23" t="s">
        <v>0</v>
      </c>
      <c r="G2" s="23" t="s">
        <v>9</v>
      </c>
      <c r="H2" s="26" t="s">
        <v>10</v>
      </c>
      <c r="J2" s="25" t="s">
        <v>6</v>
      </c>
      <c r="K2" s="22" t="s">
        <v>38</v>
      </c>
      <c r="L2" s="23" t="s">
        <v>7</v>
      </c>
      <c r="M2" s="24" t="s">
        <v>8</v>
      </c>
      <c r="N2" s="23" t="s">
        <v>0</v>
      </c>
      <c r="O2" s="23" t="s">
        <v>9</v>
      </c>
      <c r="P2" s="26" t="s">
        <v>10</v>
      </c>
    </row>
    <row r="3" spans="2:16" x14ac:dyDescent="0.25">
      <c r="B3" s="27" t="s">
        <v>33</v>
      </c>
      <c r="C3" s="20">
        <v>0.25</v>
      </c>
      <c r="D3" s="21">
        <v>14.5568187552983</v>
      </c>
      <c r="E3" s="36">
        <v>9.7656319182144298</v>
      </c>
      <c r="F3" s="37">
        <v>8.7448904199119593</v>
      </c>
      <c r="G3" s="37" t="s">
        <v>62</v>
      </c>
      <c r="H3" s="37">
        <v>6.6020111738024099</v>
      </c>
      <c r="J3" s="46" t="s">
        <v>3</v>
      </c>
      <c r="K3" s="47">
        <v>0.25</v>
      </c>
      <c r="L3" s="48">
        <v>4.5216485101369202</v>
      </c>
      <c r="M3" s="48">
        <v>3.59140699058428</v>
      </c>
      <c r="N3" s="48">
        <v>6.1845532475078597</v>
      </c>
      <c r="O3" s="48">
        <v>6.8640451902476398</v>
      </c>
      <c r="P3" s="48">
        <v>5.5245976384521596</v>
      </c>
    </row>
    <row r="4" spans="2:16" x14ac:dyDescent="0.25">
      <c r="B4" s="27"/>
      <c r="C4" s="20" t="s">
        <v>34</v>
      </c>
      <c r="D4" s="37">
        <v>53.335517911051497</v>
      </c>
      <c r="E4" s="37">
        <v>42.419491034340098</v>
      </c>
      <c r="F4" s="37">
        <v>27.5423613022487</v>
      </c>
      <c r="G4" s="37" t="s">
        <v>62</v>
      </c>
      <c r="H4" s="37">
        <v>23.368852473872899</v>
      </c>
      <c r="J4" s="7"/>
      <c r="K4" s="20" t="s">
        <v>34</v>
      </c>
      <c r="L4" s="36">
        <v>7.3179273305680796</v>
      </c>
      <c r="M4" s="36">
        <v>6.7298350272948202</v>
      </c>
      <c r="N4" s="36">
        <v>12.772737779946301</v>
      </c>
      <c r="O4" s="36">
        <v>22.5710738126939</v>
      </c>
      <c r="P4" s="36">
        <v>11.3579316242401</v>
      </c>
    </row>
    <row r="5" spans="2:16" x14ac:dyDescent="0.25">
      <c r="B5" s="27"/>
      <c r="C5" s="20">
        <v>0.75</v>
      </c>
      <c r="D5" s="37">
        <v>230.95259741340399</v>
      </c>
      <c r="E5" s="37">
        <v>202.95927035569301</v>
      </c>
      <c r="F5" s="37">
        <v>82.408577631194007</v>
      </c>
      <c r="G5" s="37" t="s">
        <v>62</v>
      </c>
      <c r="H5" s="37">
        <v>104.24005952987</v>
      </c>
      <c r="J5" s="46"/>
      <c r="K5" s="47">
        <v>0.75</v>
      </c>
      <c r="L5" s="48">
        <v>15.3006212403572</v>
      </c>
      <c r="M5" s="48">
        <v>14.370479658116601</v>
      </c>
      <c r="N5" s="48">
        <v>32.939346149433398</v>
      </c>
      <c r="O5" s="48">
        <v>85.395918320874699</v>
      </c>
      <c r="P5" s="48">
        <v>27.4878877050154</v>
      </c>
    </row>
    <row r="6" spans="2:16" x14ac:dyDescent="0.25">
      <c r="B6" s="27"/>
      <c r="C6" s="20">
        <v>0.95</v>
      </c>
      <c r="D6" s="37">
        <v>1173.2796462057099</v>
      </c>
      <c r="E6" s="37">
        <v>654.30113921933798</v>
      </c>
      <c r="F6" s="37">
        <v>346.61825687987903</v>
      </c>
      <c r="G6" s="37" t="s">
        <v>62</v>
      </c>
      <c r="H6" s="37">
        <v>663.43435861401304</v>
      </c>
      <c r="J6" s="7"/>
      <c r="K6" s="20">
        <v>0.95</v>
      </c>
      <c r="L6" s="36">
        <v>59.0935103355325</v>
      </c>
      <c r="M6" s="36">
        <v>39.970761968556097</v>
      </c>
      <c r="N6" s="36">
        <v>134.772007254469</v>
      </c>
      <c r="O6" s="36">
        <v>319.85355374403701</v>
      </c>
      <c r="P6" s="36">
        <v>86.870026395867498</v>
      </c>
    </row>
    <row r="7" spans="2:16" x14ac:dyDescent="0.25">
      <c r="B7" s="46" t="s">
        <v>3</v>
      </c>
      <c r="C7" s="47">
        <v>0.25</v>
      </c>
      <c r="D7" s="48" t="s">
        <v>62</v>
      </c>
      <c r="E7" s="48" t="s">
        <v>62</v>
      </c>
      <c r="F7" s="35">
        <v>6.9730803004483004</v>
      </c>
      <c r="G7" s="35">
        <v>7.3294275881438304</v>
      </c>
      <c r="H7" s="35" t="s">
        <v>62</v>
      </c>
      <c r="J7" s="27" t="s">
        <v>33</v>
      </c>
      <c r="K7" s="20">
        <v>0.25</v>
      </c>
      <c r="L7" s="37">
        <v>11.526708926009601</v>
      </c>
      <c r="M7" s="37">
        <v>15.058784877943999</v>
      </c>
      <c r="N7" s="21">
        <v>9.2287693491784104</v>
      </c>
      <c r="O7" s="21">
        <v>3.4063718675081098</v>
      </c>
      <c r="P7" s="21">
        <v>27.8076731177676</v>
      </c>
    </row>
    <row r="8" spans="2:16" x14ac:dyDescent="0.25">
      <c r="B8" s="7"/>
      <c r="C8" s="20" t="s">
        <v>30</v>
      </c>
      <c r="D8" s="36" t="s">
        <v>62</v>
      </c>
      <c r="E8" s="36" t="s">
        <v>62</v>
      </c>
      <c r="F8" s="36">
        <v>20.147292782512299</v>
      </c>
      <c r="G8" s="36">
        <v>20.5780966308117</v>
      </c>
      <c r="H8" s="36" t="s">
        <v>62</v>
      </c>
      <c r="J8" s="27"/>
      <c r="K8" s="20" t="s">
        <v>34</v>
      </c>
      <c r="L8" s="37">
        <v>39.033271048737703</v>
      </c>
      <c r="M8" s="37">
        <v>67.711337905467701</v>
      </c>
      <c r="N8" s="37">
        <v>26.120802760396298</v>
      </c>
      <c r="O8" s="37">
        <v>7.9636687406335396</v>
      </c>
      <c r="P8" s="37">
        <v>108.96951277870799</v>
      </c>
    </row>
    <row r="9" spans="2:16" x14ac:dyDescent="0.25">
      <c r="B9" s="46"/>
      <c r="C9" s="47">
        <v>0.75</v>
      </c>
      <c r="D9" s="48" t="s">
        <v>62</v>
      </c>
      <c r="E9" s="48" t="s">
        <v>62</v>
      </c>
      <c r="F9" s="48">
        <v>60.877892323946703</v>
      </c>
      <c r="G9" s="48">
        <v>85.568515064002398</v>
      </c>
      <c r="H9" s="48" t="s">
        <v>62</v>
      </c>
      <c r="J9" s="27"/>
      <c r="K9" s="20">
        <v>0.75</v>
      </c>
      <c r="L9" s="37">
        <v>172.731591840113</v>
      </c>
      <c r="M9" s="37">
        <v>222.21489975578001</v>
      </c>
      <c r="N9" s="37">
        <v>76.588375006155303</v>
      </c>
      <c r="O9" s="37">
        <v>12.7668528082205</v>
      </c>
      <c r="P9" s="37">
        <v>471.761405160533</v>
      </c>
    </row>
    <row r="10" spans="2:16" x14ac:dyDescent="0.25">
      <c r="B10" s="7"/>
      <c r="C10" s="20">
        <v>0.95</v>
      </c>
      <c r="D10" s="36" t="s">
        <v>62</v>
      </c>
      <c r="E10" s="36" t="s">
        <v>62</v>
      </c>
      <c r="F10" s="36">
        <v>313.33108341036899</v>
      </c>
      <c r="G10" s="36">
        <v>337.58071025790599</v>
      </c>
      <c r="H10" s="36" t="s">
        <v>62</v>
      </c>
      <c r="J10" s="27"/>
      <c r="K10" s="20">
        <v>0.95</v>
      </c>
      <c r="L10" s="37">
        <v>1035.4070937506499</v>
      </c>
      <c r="M10" s="37">
        <v>654.25013974329102</v>
      </c>
      <c r="N10" s="37">
        <v>306.18357197692302</v>
      </c>
      <c r="O10" s="37">
        <v>28.660773268269399</v>
      </c>
      <c r="P10" s="37">
        <v>1950.6256430887199</v>
      </c>
    </row>
    <row r="11" spans="2:16" x14ac:dyDescent="0.25">
      <c r="B11" s="31" t="s">
        <v>1</v>
      </c>
      <c r="C11" s="20">
        <v>0.25</v>
      </c>
      <c r="D11" s="37">
        <v>7.1640074889564502</v>
      </c>
      <c r="E11" s="37">
        <v>13.578537166515099</v>
      </c>
      <c r="F11" s="37">
        <v>8.2779768952822597</v>
      </c>
      <c r="G11" s="37">
        <v>5.8601161389585501</v>
      </c>
      <c r="H11" s="37">
        <v>6.5292528336773499</v>
      </c>
      <c r="J11" s="31" t="s">
        <v>1</v>
      </c>
      <c r="K11" s="20">
        <v>0.25</v>
      </c>
      <c r="L11" s="37">
        <v>9.4688365191066204</v>
      </c>
      <c r="M11" s="37">
        <v>11.513909429016</v>
      </c>
      <c r="N11" s="37">
        <v>13.0689942327497</v>
      </c>
      <c r="O11" s="37">
        <v>8.0712214234296606</v>
      </c>
      <c r="P11" s="37">
        <v>9.22193531921606</v>
      </c>
    </row>
    <row r="12" spans="2:16" x14ac:dyDescent="0.25">
      <c r="B12" s="31"/>
      <c r="C12" s="20" t="s">
        <v>30</v>
      </c>
      <c r="D12" s="37">
        <v>23.629480631695301</v>
      </c>
      <c r="E12" s="37">
        <v>39.769996400904198</v>
      </c>
      <c r="F12" s="37">
        <v>29.9467903100401</v>
      </c>
      <c r="G12" s="37">
        <v>14.5117872316834</v>
      </c>
      <c r="H12" s="37">
        <v>21.318619344278599</v>
      </c>
      <c r="J12" s="31"/>
      <c r="K12" s="20" t="s">
        <v>30</v>
      </c>
      <c r="L12" s="37">
        <v>24.1011591956178</v>
      </c>
      <c r="M12" s="37">
        <v>44.3940429525993</v>
      </c>
      <c r="N12" s="37">
        <v>41.8112919258201</v>
      </c>
      <c r="O12" s="37">
        <v>22.999592558341199</v>
      </c>
      <c r="P12" s="37">
        <v>24.753932489905999</v>
      </c>
    </row>
    <row r="13" spans="2:16" x14ac:dyDescent="0.25">
      <c r="B13" s="31"/>
      <c r="C13" s="20">
        <v>0.75</v>
      </c>
      <c r="D13" s="37">
        <v>69.334005380838704</v>
      </c>
      <c r="E13" s="37">
        <v>126.271500762749</v>
      </c>
      <c r="F13" s="37">
        <v>118.51063182401801</v>
      </c>
      <c r="G13" s="37">
        <v>64.345947665185406</v>
      </c>
      <c r="H13" s="37">
        <v>81.935664096255806</v>
      </c>
      <c r="J13" s="31"/>
      <c r="K13" s="20">
        <v>0.75</v>
      </c>
      <c r="L13" s="37">
        <v>69.771170503784603</v>
      </c>
      <c r="M13" s="37">
        <v>150.14633973103099</v>
      </c>
      <c r="N13" s="37">
        <v>188.32261360072701</v>
      </c>
      <c r="O13" s="37">
        <v>92.099695652104401</v>
      </c>
      <c r="P13" s="37">
        <v>66.388448809619206</v>
      </c>
    </row>
    <row r="14" spans="2:16" x14ac:dyDescent="0.25">
      <c r="B14" s="31"/>
      <c r="C14" s="20">
        <v>0.95</v>
      </c>
      <c r="D14" s="37">
        <v>416.046613338871</v>
      </c>
      <c r="E14" s="37">
        <v>565.02823440920804</v>
      </c>
      <c r="F14" s="37">
        <v>856.95977587570701</v>
      </c>
      <c r="G14" s="37">
        <v>712.20319830076903</v>
      </c>
      <c r="H14" s="37">
        <v>622.49176903600801</v>
      </c>
      <c r="J14" s="31"/>
      <c r="K14" s="20">
        <v>0.95</v>
      </c>
      <c r="L14" s="37">
        <v>385.22749009671099</v>
      </c>
      <c r="M14" s="37">
        <v>672.78340187479603</v>
      </c>
      <c r="N14" s="37">
        <v>1903.03694514214</v>
      </c>
      <c r="O14" s="37">
        <v>615.45291633894703</v>
      </c>
      <c r="P14" s="37">
        <v>421.13371160762398</v>
      </c>
    </row>
    <row r="15" spans="2:16" x14ac:dyDescent="0.25">
      <c r="B15" s="27" t="s">
        <v>36</v>
      </c>
      <c r="C15" s="20">
        <v>0.25</v>
      </c>
      <c r="D15" s="37">
        <v>5.6750632514197399</v>
      </c>
      <c r="E15" s="37">
        <v>5.07175148124157</v>
      </c>
      <c r="F15" s="37">
        <v>5.5360630374600097</v>
      </c>
      <c r="G15" s="37">
        <v>7.5615577738683104</v>
      </c>
      <c r="H15" s="37">
        <v>4.9893781981468699</v>
      </c>
      <c r="J15" s="27" t="s">
        <v>4</v>
      </c>
      <c r="K15" s="20">
        <v>0.25</v>
      </c>
      <c r="L15" s="37">
        <v>7.9426631771526797</v>
      </c>
      <c r="M15" s="37">
        <v>5.0480146749685204</v>
      </c>
      <c r="N15" s="37">
        <v>6.8844844083591701</v>
      </c>
      <c r="O15" s="37">
        <v>8.8614416710705104</v>
      </c>
      <c r="P15" s="37">
        <v>11.2727182525353</v>
      </c>
    </row>
    <row r="16" spans="2:16" x14ac:dyDescent="0.25">
      <c r="B16" s="27"/>
      <c r="C16" s="20" t="s">
        <v>34</v>
      </c>
      <c r="D16" s="37">
        <v>13.2311486176107</v>
      </c>
      <c r="E16" s="37">
        <v>12.2222609307589</v>
      </c>
      <c r="F16" s="37">
        <v>13.329823276035301</v>
      </c>
      <c r="G16" s="37">
        <v>25.402977748231901</v>
      </c>
      <c r="H16" s="37">
        <v>11.394065456943499</v>
      </c>
      <c r="J16" s="27"/>
      <c r="K16" s="20" t="s">
        <v>34</v>
      </c>
      <c r="L16" s="37">
        <v>20.6251097237725</v>
      </c>
      <c r="M16" s="37">
        <v>11.671203721718699</v>
      </c>
      <c r="N16" s="37">
        <v>15.8283818927542</v>
      </c>
      <c r="O16" s="37">
        <v>23.713598177748899</v>
      </c>
      <c r="P16" s="37">
        <v>32.867165605408502</v>
      </c>
    </row>
    <row r="17" spans="2:32" x14ac:dyDescent="0.25">
      <c r="B17" s="27"/>
      <c r="C17" s="20">
        <v>0.75</v>
      </c>
      <c r="D17" s="37">
        <v>38.179417069161502</v>
      </c>
      <c r="E17" s="37">
        <v>30.7186715671466</v>
      </c>
      <c r="F17" s="37">
        <v>36.825295878847101</v>
      </c>
      <c r="G17" s="37">
        <v>96.899561145250402</v>
      </c>
      <c r="H17" s="37">
        <v>28.025183853604599</v>
      </c>
      <c r="J17" s="27"/>
      <c r="K17" s="20">
        <v>0.75</v>
      </c>
      <c r="L17" s="37">
        <v>58.076697370242996</v>
      </c>
      <c r="M17" s="37">
        <v>32.741399733948199</v>
      </c>
      <c r="N17" s="37">
        <v>41.813271885988399</v>
      </c>
      <c r="O17" s="37">
        <v>90.558387908194106</v>
      </c>
      <c r="P17" s="37">
        <v>130.178644913808</v>
      </c>
    </row>
    <row r="18" spans="2:32" x14ac:dyDescent="0.25">
      <c r="B18" s="27"/>
      <c r="C18" s="20">
        <v>0.95</v>
      </c>
      <c r="D18" s="37">
        <v>193.64267439375999</v>
      </c>
      <c r="E18" s="37">
        <v>122.47717111331301</v>
      </c>
      <c r="F18" s="37">
        <v>148.574908354462</v>
      </c>
      <c r="G18" s="37">
        <v>652.88776780728494</v>
      </c>
      <c r="H18" s="37">
        <v>120.631126153596</v>
      </c>
      <c r="J18" s="27"/>
      <c r="K18" s="20">
        <v>0.95</v>
      </c>
      <c r="L18" s="37">
        <v>311.88888768291901</v>
      </c>
      <c r="M18" s="37">
        <v>119.253344190826</v>
      </c>
      <c r="N18" s="37">
        <v>198.413118037429</v>
      </c>
      <c r="O18" s="37">
        <v>955.80840488874003</v>
      </c>
      <c r="P18" s="37">
        <v>939.69358913864096</v>
      </c>
    </row>
    <row r="19" spans="2:32" x14ac:dyDescent="0.25">
      <c r="B19" s="27" t="s">
        <v>37</v>
      </c>
      <c r="C19" s="20">
        <v>0.25</v>
      </c>
      <c r="D19" s="37">
        <v>13.8407970365563</v>
      </c>
      <c r="E19" s="37">
        <v>9.3109644289635494</v>
      </c>
      <c r="F19" s="37">
        <v>10.5730035723561</v>
      </c>
      <c r="G19" s="37">
        <v>7.2153378635634304</v>
      </c>
      <c r="H19" s="37">
        <v>9.5220515138952209</v>
      </c>
      <c r="J19" s="27" t="s">
        <v>5</v>
      </c>
      <c r="K19" s="20">
        <v>0.25</v>
      </c>
      <c r="L19" s="37">
        <v>15.035836202315901</v>
      </c>
      <c r="M19" s="37">
        <v>25.812783760521601</v>
      </c>
      <c r="N19" s="37">
        <v>19.855996422296201</v>
      </c>
      <c r="O19" s="37">
        <v>9.1550666345393807</v>
      </c>
      <c r="P19" s="37">
        <v>67.682325513215702</v>
      </c>
    </row>
    <row r="20" spans="2:32" x14ac:dyDescent="0.25">
      <c r="B20" s="27"/>
      <c r="C20" s="20" t="s">
        <v>34</v>
      </c>
      <c r="D20" s="37">
        <v>56.323178520609297</v>
      </c>
      <c r="E20" s="37">
        <v>46.578285408519697</v>
      </c>
      <c r="F20" s="37">
        <v>45.017206279095603</v>
      </c>
      <c r="G20" s="37">
        <v>20.5177962487241</v>
      </c>
      <c r="H20" s="37">
        <v>67.898594184067804</v>
      </c>
      <c r="J20" s="27"/>
      <c r="K20" s="20" t="s">
        <v>34</v>
      </c>
      <c r="L20" s="37">
        <v>47.435334234056803</v>
      </c>
      <c r="M20" s="37">
        <v>99.503258287423705</v>
      </c>
      <c r="N20" s="37">
        <v>81.672708263269101</v>
      </c>
      <c r="O20" s="37">
        <v>36.0522941675422</v>
      </c>
      <c r="P20" s="37">
        <v>291.85337779620198</v>
      </c>
    </row>
    <row r="21" spans="2:32" x14ac:dyDescent="0.25">
      <c r="B21" s="27"/>
      <c r="C21" s="20">
        <v>0.75</v>
      </c>
      <c r="D21" s="37">
        <v>198.04566564477199</v>
      </c>
      <c r="E21" s="37">
        <v>262.00333411128901</v>
      </c>
      <c r="F21" s="37">
        <v>249.03524261742101</v>
      </c>
      <c r="G21" s="37">
        <v>64.288046425910494</v>
      </c>
      <c r="H21" s="37">
        <v>505.892409267544</v>
      </c>
      <c r="J21" s="27"/>
      <c r="K21" s="20">
        <v>0.75</v>
      </c>
      <c r="L21" s="37">
        <v>210.37843206064099</v>
      </c>
      <c r="M21" s="37">
        <v>443.89307091939497</v>
      </c>
      <c r="N21" s="37">
        <v>470.17408968356398</v>
      </c>
      <c r="O21" s="37">
        <v>134.243617103003</v>
      </c>
      <c r="P21" s="37">
        <v>968.17748158479105</v>
      </c>
    </row>
    <row r="22" spans="2:32" x14ac:dyDescent="0.25">
      <c r="B22" s="27"/>
      <c r="C22" s="20">
        <v>0.95</v>
      </c>
      <c r="D22" s="37">
        <v>1141.1954190988599</v>
      </c>
      <c r="E22" s="37">
        <v>1450.7963034576801</v>
      </c>
      <c r="F22" s="37">
        <v>1802.90688443213</v>
      </c>
      <c r="G22" s="37">
        <v>255.903958116512</v>
      </c>
      <c r="H22" s="37">
        <v>3056.9515442863199</v>
      </c>
      <c r="J22" s="27"/>
      <c r="K22" s="20">
        <v>0.95</v>
      </c>
      <c r="L22" s="37">
        <v>1467.34855387894</v>
      </c>
      <c r="M22" s="37">
        <v>2053.0010998263801</v>
      </c>
      <c r="N22" s="37">
        <v>3476.3269504819</v>
      </c>
      <c r="O22" s="37">
        <v>479.16049882569303</v>
      </c>
      <c r="P22" s="37">
        <v>3534.34453240827</v>
      </c>
    </row>
    <row r="23" spans="2:32" x14ac:dyDescent="0.25">
      <c r="B23" s="27" t="s">
        <v>40</v>
      </c>
      <c r="C23" s="20" t="s">
        <v>38</v>
      </c>
      <c r="D23" s="21" t="s">
        <v>22</v>
      </c>
      <c r="E23" s="21" t="s">
        <v>23</v>
      </c>
      <c r="F23" s="21" t="s">
        <v>24</v>
      </c>
      <c r="G23" s="21" t="s">
        <v>25</v>
      </c>
      <c r="H23" s="28" t="s">
        <v>21</v>
      </c>
      <c r="I23" s="9"/>
      <c r="J23" s="27" t="s">
        <v>40</v>
      </c>
      <c r="K23" s="20" t="s">
        <v>38</v>
      </c>
      <c r="L23" s="21" t="s">
        <v>22</v>
      </c>
      <c r="M23" s="21" t="s">
        <v>23</v>
      </c>
      <c r="N23" s="21" t="s">
        <v>24</v>
      </c>
      <c r="O23" s="21" t="s">
        <v>25</v>
      </c>
      <c r="P23" s="28" t="s">
        <v>21</v>
      </c>
      <c r="Q23" s="59" t="s">
        <v>145</v>
      </c>
      <c r="R23" s="59" t="s">
        <v>146</v>
      </c>
    </row>
    <row r="24" spans="2:32" x14ac:dyDescent="0.25">
      <c r="B24" s="27" t="s">
        <v>2</v>
      </c>
      <c r="C24" s="20">
        <v>0.25</v>
      </c>
      <c r="D24" s="37">
        <v>7.5092968209592303</v>
      </c>
      <c r="E24" s="37">
        <v>6.1251250888021103</v>
      </c>
      <c r="F24" s="37">
        <v>3.5786848693390199</v>
      </c>
      <c r="G24" s="37">
        <v>25.950459661997701</v>
      </c>
      <c r="H24" s="28">
        <f>AVERAGE(D3,E3,F3,G3,H3,D24,E24,F24,G24)</f>
        <v>10.354114838540644</v>
      </c>
      <c r="I24" s="9"/>
      <c r="J24" s="27" t="s">
        <v>2</v>
      </c>
      <c r="K24" s="20">
        <v>0.25</v>
      </c>
      <c r="L24" s="36">
        <v>4.7016495988619802</v>
      </c>
      <c r="M24" s="37">
        <v>3.3724868985309202</v>
      </c>
      <c r="N24" s="37">
        <v>5.1698113919874702</v>
      </c>
      <c r="O24" s="37">
        <v>8.9258031111814091</v>
      </c>
      <c r="P24" s="28">
        <f>AVERAGE(L7,M7,N7,O7,P7,L24,M24,N24,O24)</f>
        <v>9.9108954598854986</v>
      </c>
      <c r="Q24" s="59"/>
      <c r="R24" s="59"/>
    </row>
    <row r="25" spans="2:32" x14ac:dyDescent="0.25">
      <c r="B25" s="27"/>
      <c r="C25" s="20" t="s">
        <v>30</v>
      </c>
      <c r="D25" s="37">
        <v>25.104703107811201</v>
      </c>
      <c r="E25" s="37">
        <v>17.498580277151099</v>
      </c>
      <c r="F25" s="37">
        <v>8.6421034113487991</v>
      </c>
      <c r="G25" s="37">
        <v>149.06059488253001</v>
      </c>
      <c r="H25" s="28">
        <f>AVERAGE(D4,E4,F4,G4,H4,D25,E25,F25,G25)</f>
        <v>43.371525550044282</v>
      </c>
      <c r="I25" s="9"/>
      <c r="J25" s="27"/>
      <c r="K25" s="20" t="s">
        <v>30</v>
      </c>
      <c r="L25" s="37">
        <v>13.985245026365901</v>
      </c>
      <c r="M25" s="37">
        <v>7.2615165307318401</v>
      </c>
      <c r="N25" s="37">
        <v>9.1008391886524809</v>
      </c>
      <c r="O25" s="37">
        <v>35.243061510417</v>
      </c>
      <c r="P25" s="28">
        <f>AVERAGE(L8,M8,N8,O8,P8,L25,M25,N25,O25)</f>
        <v>35.043250610012272</v>
      </c>
      <c r="Q25" s="59"/>
      <c r="R25" s="59"/>
    </row>
    <row r="26" spans="2:32" x14ac:dyDescent="0.25">
      <c r="B26" s="27"/>
      <c r="C26" s="20">
        <v>0.75</v>
      </c>
      <c r="D26" s="37">
        <v>73.181775070841496</v>
      </c>
      <c r="E26" s="37">
        <v>123.436925551627</v>
      </c>
      <c r="F26" s="37">
        <v>25.0087712363603</v>
      </c>
      <c r="G26" s="37">
        <v>607.24842252711801</v>
      </c>
      <c r="H26" s="28">
        <f>AVERAGE(D5,E5,F5,G5,H5,D26,E26,F26,G26)</f>
        <v>181.17954991451347</v>
      </c>
      <c r="I26" s="9"/>
      <c r="J26" s="27"/>
      <c r="K26" s="20">
        <v>0.75</v>
      </c>
      <c r="L26" s="37">
        <v>50.162480444880899</v>
      </c>
      <c r="M26" s="37">
        <v>27.8617409010823</v>
      </c>
      <c r="N26" s="37">
        <v>25.968877537876899</v>
      </c>
      <c r="O26" s="37">
        <v>145.33838301286201</v>
      </c>
      <c r="P26" s="28">
        <f>AVERAGE(L9,M9,N9,O9,P9,L26,M26,N26,O26)</f>
        <v>133.93273405194492</v>
      </c>
      <c r="Q26" s="59"/>
      <c r="R26" s="59"/>
    </row>
    <row r="27" spans="2:32" x14ac:dyDescent="0.25">
      <c r="B27" s="27"/>
      <c r="C27" s="20">
        <v>0.95</v>
      </c>
      <c r="D27" s="37">
        <v>285.51454897641798</v>
      </c>
      <c r="E27" s="37">
        <v>1100.8578897765401</v>
      </c>
      <c r="F27" s="37">
        <v>88.622212022012803</v>
      </c>
      <c r="G27" s="37">
        <v>2970.0219358628101</v>
      </c>
      <c r="H27" s="28">
        <f>AVERAGE(D6,E6,F6,G6,H6,D27,E27,F27,G27)</f>
        <v>910.33124844459007</v>
      </c>
      <c r="I27" s="9"/>
      <c r="J27" s="27"/>
      <c r="K27" s="20">
        <v>0.95</v>
      </c>
      <c r="L27" s="37">
        <v>232.00029277360201</v>
      </c>
      <c r="M27" s="37">
        <v>172.333850002075</v>
      </c>
      <c r="N27" s="37">
        <v>215.49496953586399</v>
      </c>
      <c r="O27" s="37">
        <v>670.32650227070496</v>
      </c>
      <c r="P27" s="28">
        <f>AVERAGE(L10,M10,N10,O10,P10,L27,M27,N27,O27)</f>
        <v>585.03142626778879</v>
      </c>
      <c r="Q27" s="59"/>
      <c r="R27" s="59"/>
    </row>
    <row r="28" spans="2:32" x14ac:dyDescent="0.25">
      <c r="B28" s="49" t="s">
        <v>3</v>
      </c>
      <c r="C28" s="47">
        <v>0.25</v>
      </c>
      <c r="D28" s="48">
        <v>10.132508920541801</v>
      </c>
      <c r="E28" s="48">
        <v>18.474413193349498</v>
      </c>
      <c r="F28" s="48">
        <v>5.6289816510644002</v>
      </c>
      <c r="G28" s="48" t="s">
        <v>62</v>
      </c>
      <c r="H28" s="50">
        <f>AVERAGE(D7:G7,D28,E28,F28,G28)</f>
        <v>9.7076823307095665</v>
      </c>
      <c r="I28" s="9"/>
      <c r="J28" s="49" t="s">
        <v>3</v>
      </c>
      <c r="K28" s="47">
        <v>0.25</v>
      </c>
      <c r="L28" s="48">
        <v>3.83408692595625</v>
      </c>
      <c r="M28" s="48">
        <v>4.2398891773863401</v>
      </c>
      <c r="N28" s="48">
        <v>5.2934236473351701</v>
      </c>
      <c r="O28" s="48">
        <v>4.1172838589623204</v>
      </c>
      <c r="P28" s="50">
        <f>AVERAGE(L3,M3,N3,O3,P3,L28,M28,N28,O28)</f>
        <v>4.9078816873965492</v>
      </c>
      <c r="Q28" s="59"/>
      <c r="R28" s="59"/>
    </row>
    <row r="29" spans="2:32" x14ac:dyDescent="0.25">
      <c r="B29" s="27"/>
      <c r="C29" s="20" t="s">
        <v>30</v>
      </c>
      <c r="D29" s="36">
        <v>21.091414693364001</v>
      </c>
      <c r="E29" s="36">
        <v>68.393088087995906</v>
      </c>
      <c r="F29" s="36">
        <v>13.7690482894455</v>
      </c>
      <c r="G29" s="36" t="s">
        <v>62</v>
      </c>
      <c r="H29" s="36">
        <f t="shared" ref="H29:H31" si="0">AVERAGE(D8:G8,D29,E29,F29,G29)</f>
        <v>28.795788096825881</v>
      </c>
      <c r="I29" s="9"/>
      <c r="J29" s="27"/>
      <c r="K29" s="20" t="s">
        <v>30</v>
      </c>
      <c r="L29" s="36">
        <v>7.9450727787394202</v>
      </c>
      <c r="M29" s="36">
        <v>10.504421720339799</v>
      </c>
      <c r="N29" s="36">
        <v>9.2170518292466994</v>
      </c>
      <c r="O29" s="36">
        <v>8.9376388078701208</v>
      </c>
      <c r="P29" s="28">
        <f>AVERAGE(L4,M4,N4,O4,P4,L29,M29,N29,O29)</f>
        <v>10.817076745659914</v>
      </c>
      <c r="Q29" s="59"/>
      <c r="R29" s="59"/>
    </row>
    <row r="30" spans="2:32" x14ac:dyDescent="0.25">
      <c r="B30" s="49"/>
      <c r="C30" s="47">
        <v>0.75</v>
      </c>
      <c r="D30" s="48">
        <v>41.1065311801866</v>
      </c>
      <c r="E30" s="48">
        <v>214.01358618728</v>
      </c>
      <c r="F30" s="48">
        <v>33.239594705765903</v>
      </c>
      <c r="G30" s="48" t="s">
        <v>62</v>
      </c>
      <c r="H30" s="50">
        <f t="shared" si="0"/>
        <v>86.961223892236319</v>
      </c>
      <c r="I30" s="9"/>
      <c r="J30" s="49"/>
      <c r="K30" s="47">
        <v>0.75</v>
      </c>
      <c r="L30" s="48">
        <v>21.254722320835299</v>
      </c>
      <c r="M30" s="48">
        <v>97.955618881072994</v>
      </c>
      <c r="N30" s="48">
        <v>21.048581558112399</v>
      </c>
      <c r="O30" s="48">
        <v>21.718564127324498</v>
      </c>
      <c r="P30" s="50">
        <f>AVERAGE(L5,M5,N5,O5,P5,L30,M30,N30,O30)</f>
        <v>37.496859995682499</v>
      </c>
      <c r="Q30" s="59"/>
      <c r="R30" s="59"/>
    </row>
    <row r="31" spans="2:32" x14ac:dyDescent="0.25">
      <c r="B31" s="27"/>
      <c r="C31" s="20">
        <v>0.95</v>
      </c>
      <c r="D31" s="36">
        <v>82.006866844624597</v>
      </c>
      <c r="E31" s="36">
        <v>455.64945034814002</v>
      </c>
      <c r="F31" s="36">
        <v>108.754205502891</v>
      </c>
      <c r="G31" s="36" t="s">
        <v>62</v>
      </c>
      <c r="H31" s="36">
        <f t="shared" si="0"/>
        <v>259.46446327278613</v>
      </c>
      <c r="I31" s="9"/>
      <c r="J31" s="27"/>
      <c r="K31" s="20">
        <v>0.95</v>
      </c>
      <c r="L31" s="36">
        <v>58.532205996769797</v>
      </c>
      <c r="M31" s="36">
        <v>867.13758108080901</v>
      </c>
      <c r="N31" s="36">
        <v>74.392148960916202</v>
      </c>
      <c r="O31" s="36">
        <v>69.586533177743803</v>
      </c>
      <c r="P31" s="28">
        <f>AVERAGE(L6,M6,N6,O6,P6,L31,M31,N31,O31)</f>
        <v>190.02314765718901</v>
      </c>
      <c r="Q31" s="59"/>
      <c r="R31" s="59"/>
    </row>
    <row r="32" spans="2:32" x14ac:dyDescent="0.25">
      <c r="B32" s="27" t="s">
        <v>1</v>
      </c>
      <c r="C32" s="20">
        <v>0.25</v>
      </c>
      <c r="D32" s="37">
        <v>8.4224302863088401</v>
      </c>
      <c r="E32" s="37" t="s">
        <v>62</v>
      </c>
      <c r="F32" s="37">
        <v>4.9983506836434604</v>
      </c>
      <c r="G32" s="37">
        <v>7.5198585189274398</v>
      </c>
      <c r="H32" s="28">
        <f>AVERAGE(D11,E11,F11,G11,H11,D32,E32,F32,G32)</f>
        <v>7.7938162515336806</v>
      </c>
      <c r="I32" s="9"/>
      <c r="J32" s="27" t="s">
        <v>1</v>
      </c>
      <c r="K32" s="20">
        <v>0.25</v>
      </c>
      <c r="L32" s="37">
        <v>8.5061674998904095</v>
      </c>
      <c r="M32" s="37">
        <v>2.4936826945315098</v>
      </c>
      <c r="N32" s="37">
        <v>8.0266356839303103</v>
      </c>
      <c r="O32" s="37">
        <v>8.2130138520998699</v>
      </c>
      <c r="P32" s="28">
        <f t="shared" ref="P32:P39" si="1">AVERAGE(L11,M11,N11,O11,P11,L32,M32,N32,O32)</f>
        <v>8.7315996282189055</v>
      </c>
      <c r="Q32" s="59"/>
      <c r="R32" s="59"/>
      <c r="Y32">
        <v>15.058784877943999</v>
      </c>
      <c r="Z32" s="8">
        <v>9.2287693491784104</v>
      </c>
      <c r="AA32" s="8">
        <v>3.4063718675081098</v>
      </c>
      <c r="AB32" s="8">
        <v>27.8076731177676</v>
      </c>
      <c r="AC32" s="1">
        <v>4.7016495988619802</v>
      </c>
      <c r="AD32">
        <v>3.3724868985309202</v>
      </c>
      <c r="AE32">
        <v>5.1698113919874702</v>
      </c>
      <c r="AF32">
        <v>8.9258031111814091</v>
      </c>
    </row>
    <row r="33" spans="2:32" x14ac:dyDescent="0.25">
      <c r="B33" s="27"/>
      <c r="C33" s="20" t="s">
        <v>30</v>
      </c>
      <c r="D33" s="37">
        <v>26.359020227063699</v>
      </c>
      <c r="E33" s="37" t="s">
        <v>62</v>
      </c>
      <c r="F33" s="37">
        <v>16.641219153311901</v>
      </c>
      <c r="G33" s="37">
        <v>27.5664108199698</v>
      </c>
      <c r="H33" s="28">
        <f>AVERAGE(D12,E12,F12,G12,H12,D33,E33,F33,G33)</f>
        <v>24.967915514868377</v>
      </c>
      <c r="I33" s="9"/>
      <c r="J33" s="27"/>
      <c r="K33" s="20" t="s">
        <v>30</v>
      </c>
      <c r="L33" s="37">
        <v>28.547204321340399</v>
      </c>
      <c r="M33" s="37">
        <v>3.3361724935393999</v>
      </c>
      <c r="N33" s="37">
        <v>18.365161023318599</v>
      </c>
      <c r="O33" s="37">
        <v>25.7314410208126</v>
      </c>
      <c r="P33" s="28">
        <f t="shared" si="1"/>
        <v>26.004444220143931</v>
      </c>
      <c r="Q33" s="59"/>
      <c r="R33" s="59"/>
      <c r="Y33">
        <v>67.711337905467701</v>
      </c>
      <c r="Z33">
        <v>26.120802760396298</v>
      </c>
      <c r="AA33">
        <v>7.9636687406335396</v>
      </c>
      <c r="AB33">
        <v>108.96951277870799</v>
      </c>
      <c r="AC33">
        <v>13.985245026365901</v>
      </c>
      <c r="AD33">
        <v>7.2615165307318401</v>
      </c>
      <c r="AE33">
        <v>9.1008391886524809</v>
      </c>
      <c r="AF33">
        <v>35.243061510417</v>
      </c>
    </row>
    <row r="34" spans="2:32" x14ac:dyDescent="0.25">
      <c r="B34" s="27"/>
      <c r="C34" s="20">
        <v>0.75</v>
      </c>
      <c r="D34" s="37">
        <v>90.292134751063799</v>
      </c>
      <c r="E34" s="37" t="s">
        <v>62</v>
      </c>
      <c r="F34" s="37">
        <v>70.264803319598499</v>
      </c>
      <c r="G34" s="37">
        <v>102.10385238089</v>
      </c>
      <c r="H34" s="28">
        <f>AVERAGE(D13,E13,F13,G13,H13,D34,E34,F34,G34)</f>
        <v>90.382317522574908</v>
      </c>
      <c r="I34" s="9"/>
      <c r="J34" s="27"/>
      <c r="K34" s="20">
        <v>0.75</v>
      </c>
      <c r="L34" s="37">
        <v>106.188732824574</v>
      </c>
      <c r="M34" s="37">
        <v>5.1231485826919503</v>
      </c>
      <c r="N34" s="37">
        <v>58.289048590515399</v>
      </c>
      <c r="O34" s="37">
        <v>83.932520013596005</v>
      </c>
      <c r="P34" s="28">
        <f t="shared" si="1"/>
        <v>91.140190923182615</v>
      </c>
      <c r="Q34" s="59"/>
      <c r="R34" s="59"/>
      <c r="Y34">
        <v>222.21489975578001</v>
      </c>
      <c r="Z34">
        <v>76.588375006155303</v>
      </c>
      <c r="AA34">
        <v>12.7668528082205</v>
      </c>
      <c r="AB34">
        <v>471.761405160533</v>
      </c>
      <c r="AC34">
        <v>50.162480444880899</v>
      </c>
      <c r="AD34">
        <v>27.8617409010823</v>
      </c>
      <c r="AE34">
        <v>25.968877537876899</v>
      </c>
      <c r="AF34">
        <v>145.33838301286201</v>
      </c>
    </row>
    <row r="35" spans="2:32" x14ac:dyDescent="0.25">
      <c r="B35" s="27"/>
      <c r="C35" s="20">
        <v>0.95</v>
      </c>
      <c r="D35" s="37">
        <v>401.94833045369001</v>
      </c>
      <c r="E35" s="37" t="s">
        <v>62</v>
      </c>
      <c r="F35" s="37">
        <v>526.01165135833503</v>
      </c>
      <c r="G35" s="37">
        <v>641.75206248989196</v>
      </c>
      <c r="H35" s="28">
        <f>AVERAGE(D14,E14,F14,G14,H14,D35,E35,F35,G35)</f>
        <v>592.80520440781004</v>
      </c>
      <c r="I35" s="9"/>
      <c r="J35" s="27"/>
      <c r="K35" s="20">
        <v>0.95</v>
      </c>
      <c r="L35" s="37">
        <v>582.284284188078</v>
      </c>
      <c r="M35" s="37">
        <v>29.377333049202299</v>
      </c>
      <c r="N35" s="37">
        <v>272.25314476661498</v>
      </c>
      <c r="O35" s="37">
        <v>437.60205538480602</v>
      </c>
      <c r="P35" s="28">
        <f t="shared" si="1"/>
        <v>591.01680916099099</v>
      </c>
      <c r="Q35" s="59"/>
      <c r="R35" s="59"/>
      <c r="Y35">
        <v>654.25013974329102</v>
      </c>
      <c r="Z35">
        <v>306.18357197692302</v>
      </c>
      <c r="AA35">
        <v>28.660773268269399</v>
      </c>
      <c r="AB35">
        <v>1950.6256430887199</v>
      </c>
      <c r="AC35">
        <v>232.00029277360201</v>
      </c>
      <c r="AD35">
        <v>172.333850002075</v>
      </c>
      <c r="AE35">
        <v>215.49496953586399</v>
      </c>
      <c r="AF35">
        <v>670.32650227070496</v>
      </c>
    </row>
    <row r="36" spans="2:32" x14ac:dyDescent="0.25">
      <c r="B36" s="27" t="s">
        <v>4</v>
      </c>
      <c r="C36" s="20">
        <v>0.25</v>
      </c>
      <c r="D36" s="37">
        <v>5.4219008056630198</v>
      </c>
      <c r="E36" s="37">
        <v>5.4973844488999903</v>
      </c>
      <c r="F36" s="37">
        <v>8.3218311848347</v>
      </c>
      <c r="G36" s="37">
        <v>8.5288533528920993</v>
      </c>
      <c r="H36" s="28">
        <f t="shared" ref="H36:H39" si="2">AVERAGE(D15,E15,F15,G15,H15,D36,E36,F36,G36)</f>
        <v>6.2893092816029235</v>
      </c>
      <c r="I36" s="9"/>
      <c r="J36" s="27" t="s">
        <v>4</v>
      </c>
      <c r="K36" s="20">
        <v>0.25</v>
      </c>
      <c r="L36" s="37">
        <v>4.4538651548922896</v>
      </c>
      <c r="M36" s="37">
        <v>4.8866298308118399</v>
      </c>
      <c r="N36" s="37">
        <v>6.0792022444079699</v>
      </c>
      <c r="O36" s="37">
        <v>5.4043409095960699</v>
      </c>
      <c r="P36" s="28">
        <f t="shared" si="1"/>
        <v>6.7592622581993727</v>
      </c>
      <c r="Q36" s="59"/>
      <c r="R36" s="59"/>
    </row>
    <row r="37" spans="2:32" x14ac:dyDescent="0.25">
      <c r="B37" s="27"/>
      <c r="C37" s="20" t="s">
        <v>30</v>
      </c>
      <c r="D37" s="37">
        <v>11.406616876248901</v>
      </c>
      <c r="E37" s="37">
        <v>10.5578884223095</v>
      </c>
      <c r="F37" s="37">
        <v>22.158529653780601</v>
      </c>
      <c r="G37" s="37">
        <v>16.435588828793399</v>
      </c>
      <c r="H37" s="28">
        <f t="shared" si="2"/>
        <v>15.126544423412522</v>
      </c>
      <c r="I37" s="9"/>
      <c r="J37" s="27"/>
      <c r="K37" s="20" t="s">
        <v>30</v>
      </c>
      <c r="L37" s="37">
        <v>10.4075772000014</v>
      </c>
      <c r="M37" s="37">
        <v>12.298258452299301</v>
      </c>
      <c r="N37" s="37">
        <v>13.9306205183412</v>
      </c>
      <c r="O37" s="37">
        <v>12.0566548516941</v>
      </c>
      <c r="P37" s="28">
        <f t="shared" si="1"/>
        <v>17.044285571526533</v>
      </c>
      <c r="Q37" s="59"/>
      <c r="R37" s="59"/>
      <c r="X37">
        <v>4.5216485101369202</v>
      </c>
      <c r="Y37">
        <v>3.59140699058428</v>
      </c>
      <c r="Z37">
        <v>6.1845532475078597</v>
      </c>
      <c r="AA37">
        <v>6.8640451902476398</v>
      </c>
      <c r="AB37">
        <v>5.5245976384521596</v>
      </c>
      <c r="AC37">
        <v>3.83408692595625</v>
      </c>
      <c r="AD37">
        <v>4.2398891773863401</v>
      </c>
      <c r="AE37">
        <v>5.2934236473351701</v>
      </c>
      <c r="AF37">
        <v>4.1172838589623204</v>
      </c>
    </row>
    <row r="38" spans="2:32" x14ac:dyDescent="0.25">
      <c r="B38" s="27"/>
      <c r="C38" s="20">
        <v>0.75</v>
      </c>
      <c r="D38" s="37">
        <v>26.896065224184099</v>
      </c>
      <c r="E38" s="37">
        <v>19.816983125196401</v>
      </c>
      <c r="F38" s="37">
        <v>59.756581337472902</v>
      </c>
      <c r="G38" s="37">
        <v>37.017483704567901</v>
      </c>
      <c r="H38" s="28">
        <f t="shared" si="2"/>
        <v>41.570582545047941</v>
      </c>
      <c r="I38" s="9"/>
      <c r="J38" s="27"/>
      <c r="K38" s="20">
        <v>0.75</v>
      </c>
      <c r="L38" s="37">
        <v>26.042345880672801</v>
      </c>
      <c r="M38" s="37">
        <v>29.8045983668544</v>
      </c>
      <c r="N38" s="37">
        <v>39.745791858550497</v>
      </c>
      <c r="O38" s="37">
        <v>32.682855006279603</v>
      </c>
      <c r="P38" s="28">
        <f t="shared" si="1"/>
        <v>53.515999213837667</v>
      </c>
      <c r="Q38" s="59"/>
      <c r="R38" s="59"/>
      <c r="X38">
        <v>7.3179273305680796</v>
      </c>
      <c r="Y38">
        <v>6.7298350272948202</v>
      </c>
      <c r="Z38">
        <v>12.772737779946301</v>
      </c>
      <c r="AA38">
        <v>22.5710738126939</v>
      </c>
      <c r="AB38">
        <v>11.3579316242401</v>
      </c>
      <c r="AC38">
        <v>7.9450727787394202</v>
      </c>
      <c r="AD38">
        <v>10.504421720339799</v>
      </c>
      <c r="AE38">
        <v>9.2170518292466994</v>
      </c>
      <c r="AF38">
        <v>8.9376388078701208</v>
      </c>
    </row>
    <row r="39" spans="2:32" x14ac:dyDescent="0.25">
      <c r="B39" s="27"/>
      <c r="C39" s="20">
        <v>0.95</v>
      </c>
      <c r="D39" s="37">
        <v>100.312615056168</v>
      </c>
      <c r="E39" s="37">
        <v>81.7299160703176</v>
      </c>
      <c r="F39" s="37">
        <v>383.12517354850303</v>
      </c>
      <c r="G39" s="37">
        <v>113.747891457229</v>
      </c>
      <c r="H39" s="28">
        <f t="shared" si="2"/>
        <v>213.0143604394037</v>
      </c>
      <c r="I39" s="9"/>
      <c r="J39" s="27"/>
      <c r="K39" s="20">
        <v>0.95</v>
      </c>
      <c r="L39" s="37">
        <v>98.039920711792902</v>
      </c>
      <c r="M39" s="37">
        <v>123.503263757525</v>
      </c>
      <c r="N39" s="37">
        <v>168.88868128428001</v>
      </c>
      <c r="O39" s="37">
        <v>148.320824931657</v>
      </c>
      <c r="P39" s="28">
        <f t="shared" si="1"/>
        <v>340.4233371804234</v>
      </c>
      <c r="Q39" s="59"/>
      <c r="R39" s="59"/>
      <c r="X39">
        <v>15.3006212403572</v>
      </c>
      <c r="Y39">
        <v>14.370479658116601</v>
      </c>
      <c r="Z39">
        <v>32.939346149433398</v>
      </c>
      <c r="AA39">
        <v>85.395918320874699</v>
      </c>
      <c r="AB39">
        <v>27.4878877050154</v>
      </c>
      <c r="AC39">
        <v>21.254722320835299</v>
      </c>
      <c r="AD39">
        <v>97.955618881072994</v>
      </c>
      <c r="AE39">
        <v>21.048581558112399</v>
      </c>
      <c r="AF39">
        <v>21.718564127324498</v>
      </c>
    </row>
    <row r="40" spans="2:32" x14ac:dyDescent="0.25">
      <c r="B40" s="27" t="s">
        <v>5</v>
      </c>
      <c r="C40" s="20">
        <v>0.25</v>
      </c>
      <c r="D40" s="37">
        <v>20.603187111876501</v>
      </c>
      <c r="E40" s="37" t="s">
        <v>62</v>
      </c>
      <c r="F40" s="37">
        <v>13.182135060462601</v>
      </c>
      <c r="G40" s="37">
        <v>11.921192656891501</v>
      </c>
      <c r="H40" s="28">
        <f>AVERAGE(D19,E19,F19,G19,H19,D40,E40,N40,O40)</f>
        <v>15.040363285042812</v>
      </c>
      <c r="I40" s="9"/>
      <c r="J40" s="27" t="s">
        <v>5</v>
      </c>
      <c r="K40" s="20">
        <v>0.25</v>
      </c>
      <c r="L40" s="37">
        <v>18.284425434724699</v>
      </c>
      <c r="M40" s="37">
        <v>5.4001673636367098</v>
      </c>
      <c r="N40" s="59">
        <v>12.6444206846023</v>
      </c>
      <c r="O40" s="59">
        <v>36.613144068529103</v>
      </c>
      <c r="P40" s="28">
        <f>AVERAGE(L19,M19,N19,O19,P19,L40,M40,F40,G40)</f>
        <v>20.703325449844922</v>
      </c>
      <c r="Q40" s="59"/>
      <c r="R40" s="59"/>
      <c r="X40">
        <v>59.0935103355325</v>
      </c>
      <c r="Y40">
        <v>39.970761968556097</v>
      </c>
      <c r="Z40">
        <v>134.772007254469</v>
      </c>
      <c r="AA40">
        <v>319.85355374403701</v>
      </c>
      <c r="AB40">
        <v>86.870026395867498</v>
      </c>
      <c r="AC40">
        <v>58.532205996769797</v>
      </c>
      <c r="AD40">
        <v>867.13758108080901</v>
      </c>
      <c r="AE40">
        <v>74.392148960916202</v>
      </c>
      <c r="AF40">
        <v>69.586533177743803</v>
      </c>
    </row>
    <row r="41" spans="2:32" x14ac:dyDescent="0.25">
      <c r="B41" s="27"/>
      <c r="C41" s="20" t="s">
        <v>30</v>
      </c>
      <c r="D41" s="37">
        <v>128.70261638859901</v>
      </c>
      <c r="E41" s="37" t="s">
        <v>62</v>
      </c>
      <c r="F41" s="37">
        <v>40.433038313179402</v>
      </c>
      <c r="G41" s="37">
        <v>39.464487472070502</v>
      </c>
      <c r="H41" s="28">
        <f>AVERAGE(D20,E20,F20,G20,H20,D41,E41,N41,O41)</f>
        <v>67.861447823004781</v>
      </c>
      <c r="I41" s="9"/>
      <c r="J41" s="27"/>
      <c r="K41" s="20" t="s">
        <v>30</v>
      </c>
      <c r="L41" s="37">
        <v>100.97828001224801</v>
      </c>
      <c r="M41" s="37">
        <v>12.518605983862599</v>
      </c>
      <c r="N41" s="59">
        <v>41.212066107171701</v>
      </c>
      <c r="O41" s="59">
        <v>136.64183944725099</v>
      </c>
      <c r="P41" s="28">
        <f>AVERAGE(L20,M20,N20,O20,P20,L41,M41,F41,G41)</f>
        <v>83.323487169983807</v>
      </c>
      <c r="Q41" s="59"/>
      <c r="R41" s="59"/>
    </row>
    <row r="42" spans="2:32" x14ac:dyDescent="0.25">
      <c r="B42" s="27"/>
      <c r="C42" s="20">
        <v>0.75</v>
      </c>
      <c r="D42" s="37">
        <v>753.27540177052299</v>
      </c>
      <c r="E42" s="37" t="s">
        <v>62</v>
      </c>
      <c r="F42" s="37">
        <v>122.464485414899</v>
      </c>
      <c r="G42" s="37">
        <v>158.72724469360901</v>
      </c>
      <c r="H42" s="28">
        <f>AVERAGE(D21,E21,F21,G21,H21,D42,E42,N42,O42)</f>
        <v>332.84476299238383</v>
      </c>
      <c r="I42" s="9"/>
      <c r="J42" s="27"/>
      <c r="K42" s="20">
        <v>0.75</v>
      </c>
      <c r="L42" s="37">
        <v>891.91325879472595</v>
      </c>
      <c r="M42" s="37">
        <v>52.525265652151099</v>
      </c>
      <c r="N42" s="59">
        <v>127.357519479095</v>
      </c>
      <c r="O42" s="59">
        <v>502.86048462251603</v>
      </c>
      <c r="P42" s="28">
        <f>AVERAGE(L21,M21,N21,O21,P21,L42,M42,F42,G42)</f>
        <v>383.61077176741992</v>
      </c>
      <c r="Q42" s="59"/>
      <c r="R42" s="59"/>
      <c r="X42">
        <v>9.4688365191066204</v>
      </c>
      <c r="Y42">
        <v>11.513909429016</v>
      </c>
      <c r="Z42">
        <v>13.0689942327497</v>
      </c>
      <c r="AA42">
        <v>8.0712214234296606</v>
      </c>
      <c r="AB42">
        <v>9.22193531921606</v>
      </c>
      <c r="AC42">
        <v>8.5061674998904095</v>
      </c>
      <c r="AD42">
        <v>2.4936826945315098</v>
      </c>
      <c r="AE42">
        <v>8.0266356839303103</v>
      </c>
      <c r="AF42">
        <v>8.2130138520998699</v>
      </c>
    </row>
    <row r="43" spans="2:32" x14ac:dyDescent="0.25">
      <c r="B43" s="29"/>
      <c r="C43" s="30">
        <v>0.95</v>
      </c>
      <c r="D43" s="37">
        <v>4290.9929923293403</v>
      </c>
      <c r="E43" s="37" t="s">
        <v>62</v>
      </c>
      <c r="F43" s="37">
        <v>796.039086742922</v>
      </c>
      <c r="G43" s="37">
        <v>1087.4417177078799</v>
      </c>
      <c r="H43" s="28">
        <f>AVERAGE(D22,E22,F22,G22,H22,D43,E43,N43,O43)</f>
        <v>1781.3282193895095</v>
      </c>
      <c r="I43" s="9"/>
      <c r="J43" s="29"/>
      <c r="K43" s="30">
        <v>0.95</v>
      </c>
      <c r="L43" s="37">
        <v>5413.4746138340597</v>
      </c>
      <c r="M43" s="37">
        <v>387.42830876238702</v>
      </c>
      <c r="N43" s="59">
        <v>650.50809767487397</v>
      </c>
      <c r="O43" s="59">
        <v>1601.37055572036</v>
      </c>
      <c r="P43" s="28">
        <f>AVERAGE(L22,M22,N22,O22,P22,L43,M43,F43,G43)</f>
        <v>2077.1739291631588</v>
      </c>
      <c r="Q43" s="59"/>
      <c r="R43" s="59"/>
      <c r="X43">
        <v>24.1011591956178</v>
      </c>
      <c r="Y43">
        <v>44.3940429525993</v>
      </c>
      <c r="Z43">
        <v>41.8112919258201</v>
      </c>
      <c r="AA43">
        <v>22.999592558341199</v>
      </c>
      <c r="AB43">
        <v>24.753932489905999</v>
      </c>
      <c r="AC43">
        <v>28.547204321340399</v>
      </c>
      <c r="AD43">
        <v>3.3361724935393999</v>
      </c>
      <c r="AE43">
        <v>18.365161023318599</v>
      </c>
      <c r="AF43">
        <v>25.7314410208126</v>
      </c>
    </row>
    <row r="44" spans="2:32" x14ac:dyDescent="0.25">
      <c r="B44" s="9"/>
      <c r="C44" s="9"/>
      <c r="D44" s="8"/>
      <c r="E44" s="8"/>
      <c r="F44" s="8"/>
      <c r="G44" s="8"/>
      <c r="H44" s="8"/>
      <c r="I44" s="9"/>
      <c r="J44" s="8"/>
      <c r="K44" s="8"/>
      <c r="L44" s="8"/>
      <c r="X44">
        <v>69.771170503784603</v>
      </c>
      <c r="Y44">
        <v>150.14633973103099</v>
      </c>
      <c r="Z44">
        <v>188.32261360072701</v>
      </c>
      <c r="AA44">
        <v>92.099695652104401</v>
      </c>
      <c r="AB44">
        <v>66.388448809619206</v>
      </c>
      <c r="AC44">
        <v>106.188732824574</v>
      </c>
      <c r="AD44">
        <v>5.1231485826919503</v>
      </c>
      <c r="AE44">
        <v>58.289048590515399</v>
      </c>
      <c r="AF44">
        <v>83.932520013596005</v>
      </c>
    </row>
    <row r="45" spans="2:32" x14ac:dyDescent="0.25">
      <c r="B45" s="53" t="s">
        <v>47</v>
      </c>
      <c r="C45" s="54"/>
      <c r="D45" s="54"/>
      <c r="E45" s="54"/>
      <c r="F45" s="54"/>
      <c r="G45" s="55"/>
      <c r="H45" s="19"/>
      <c r="I45" s="19"/>
      <c r="J45" t="s">
        <v>63</v>
      </c>
      <c r="K45" t="s">
        <v>64</v>
      </c>
      <c r="L45">
        <v>25</v>
      </c>
      <c r="M45">
        <v>50</v>
      </c>
      <c r="N45">
        <v>75</v>
      </c>
      <c r="O45">
        <v>95</v>
      </c>
      <c r="X45">
        <v>385.22749009671099</v>
      </c>
      <c r="Y45">
        <v>672.78340187479603</v>
      </c>
      <c r="Z45">
        <v>1903.03694514214</v>
      </c>
      <c r="AA45">
        <v>615.45291633894703</v>
      </c>
      <c r="AB45">
        <v>421.13371160762398</v>
      </c>
      <c r="AC45">
        <v>582.284284188078</v>
      </c>
      <c r="AD45">
        <v>29.377333049202299</v>
      </c>
      <c r="AE45">
        <v>272.25314476661498</v>
      </c>
      <c r="AF45">
        <v>437.60205538480602</v>
      </c>
    </row>
    <row r="46" spans="2:32" x14ac:dyDescent="0.25">
      <c r="B46" s="6" t="s">
        <v>6</v>
      </c>
      <c r="C46" s="16" t="s">
        <v>31</v>
      </c>
      <c r="D46" s="17" t="s">
        <v>8</v>
      </c>
      <c r="E46" s="16" t="s">
        <v>0</v>
      </c>
      <c r="F46" s="16" t="s">
        <v>9</v>
      </c>
      <c r="G46" s="18" t="s">
        <v>10</v>
      </c>
      <c r="I46">
        <v>11</v>
      </c>
      <c r="J46">
        <v>302.45003852991999</v>
      </c>
      <c r="K46">
        <v>2534.9111220699301</v>
      </c>
      <c r="L46">
        <v>11.526708926009601</v>
      </c>
      <c r="M46">
        <v>39.033271048737703</v>
      </c>
      <c r="N46">
        <v>172.731591840113</v>
      </c>
      <c r="O46">
        <v>1035.4070937506499</v>
      </c>
    </row>
    <row r="47" spans="2:32" x14ac:dyDescent="0.25">
      <c r="B47" s="7" t="s">
        <v>2</v>
      </c>
      <c r="C47" s="40" t="s">
        <v>126</v>
      </c>
      <c r="D47" s="40" t="s">
        <v>127</v>
      </c>
      <c r="E47" s="40" t="s">
        <v>128</v>
      </c>
      <c r="F47" s="40"/>
      <c r="G47" s="41" t="s">
        <v>129</v>
      </c>
      <c r="J47">
        <v>173.294692191346</v>
      </c>
      <c r="K47">
        <v>287.79102780440797</v>
      </c>
      <c r="L47">
        <v>15.058784877943999</v>
      </c>
      <c r="M47">
        <v>67.711337905467701</v>
      </c>
      <c r="N47">
        <v>222.21489975578001</v>
      </c>
      <c r="O47">
        <v>654.25013974329102</v>
      </c>
      <c r="X47">
        <v>7.9426631771526797</v>
      </c>
      <c r="Y47">
        <v>5.0480146749685204</v>
      </c>
      <c r="Z47">
        <v>6.8844844083591701</v>
      </c>
      <c r="AA47">
        <v>8.8614416710705104</v>
      </c>
      <c r="AB47">
        <v>11.2727182525353</v>
      </c>
      <c r="AC47">
        <v>4.4538651548922896</v>
      </c>
      <c r="AD47">
        <v>4.8866298308118399</v>
      </c>
      <c r="AE47">
        <v>6.0792022444079699</v>
      </c>
      <c r="AF47">
        <v>5.4043409095960699</v>
      </c>
    </row>
    <row r="48" spans="2:32" x14ac:dyDescent="0.25">
      <c r="B48" s="7" t="s">
        <v>3</v>
      </c>
      <c r="C48" s="40"/>
      <c r="D48" s="40"/>
      <c r="E48" s="40" t="s">
        <v>130</v>
      </c>
      <c r="F48" s="40" t="s">
        <v>131</v>
      </c>
      <c r="G48" s="41"/>
      <c r="J48" s="8">
        <v>83.877120237804206</v>
      </c>
      <c r="K48" s="8">
        <v>242.76187908249</v>
      </c>
      <c r="L48" s="8">
        <v>9.2287693491784104</v>
      </c>
      <c r="M48">
        <v>26.120802760396298</v>
      </c>
      <c r="N48">
        <v>76.588375006155303</v>
      </c>
      <c r="O48">
        <v>306.18357197692302</v>
      </c>
      <c r="X48">
        <v>20.6251097237725</v>
      </c>
      <c r="Y48">
        <v>11.671203721718699</v>
      </c>
      <c r="Z48">
        <v>15.8283818927542</v>
      </c>
      <c r="AA48">
        <v>23.713598177748899</v>
      </c>
      <c r="AB48">
        <v>32.867165605408502</v>
      </c>
      <c r="AC48">
        <v>10.4075772000014</v>
      </c>
      <c r="AD48">
        <v>12.298258452299301</v>
      </c>
      <c r="AE48">
        <v>13.9306205183412</v>
      </c>
      <c r="AF48">
        <v>12.0566548516941</v>
      </c>
    </row>
    <row r="49" spans="2:32" x14ac:dyDescent="0.25">
      <c r="B49" s="7" t="s">
        <v>1</v>
      </c>
      <c r="C49" s="40" t="s">
        <v>121</v>
      </c>
      <c r="D49" s="40" t="s">
        <v>122</v>
      </c>
      <c r="E49" s="40" t="s">
        <v>123</v>
      </c>
      <c r="F49" s="40" t="s">
        <v>124</v>
      </c>
      <c r="G49" s="41" t="s">
        <v>125</v>
      </c>
      <c r="J49" s="8">
        <v>10.593336650944501</v>
      </c>
      <c r="K49" s="8">
        <v>12.263431217449901</v>
      </c>
      <c r="L49" s="8">
        <v>3.4063718675081098</v>
      </c>
      <c r="M49">
        <v>7.9636687406335396</v>
      </c>
      <c r="N49">
        <v>12.7668528082205</v>
      </c>
      <c r="O49">
        <v>28.660773268269399</v>
      </c>
      <c r="X49">
        <v>58.076697370242996</v>
      </c>
      <c r="Y49">
        <v>32.741399733948199</v>
      </c>
      <c r="Z49">
        <v>41.813271885988399</v>
      </c>
      <c r="AA49">
        <v>90.558387908194106</v>
      </c>
      <c r="AB49">
        <v>130.178644913808</v>
      </c>
      <c r="AC49">
        <v>26.042345880672801</v>
      </c>
      <c r="AD49">
        <v>29.8045983668544</v>
      </c>
      <c r="AE49">
        <v>39.745791858550497</v>
      </c>
      <c r="AF49">
        <v>32.682855006279603</v>
      </c>
    </row>
    <row r="50" spans="2:32" x14ac:dyDescent="0.25">
      <c r="B50" s="7" t="s">
        <v>4</v>
      </c>
      <c r="C50" s="42" t="s">
        <v>132</v>
      </c>
      <c r="D50" s="42" t="s">
        <v>133</v>
      </c>
      <c r="E50" s="42" t="s">
        <v>134</v>
      </c>
      <c r="F50" s="42" t="s">
        <v>135</v>
      </c>
      <c r="G50" s="43" t="s">
        <v>136</v>
      </c>
      <c r="J50" s="8">
        <v>461.86586632055202</v>
      </c>
      <c r="K50" s="8">
        <v>1074.7262621369</v>
      </c>
      <c r="L50" s="8">
        <v>27.8076731177676</v>
      </c>
      <c r="M50">
        <v>108.96951277870799</v>
      </c>
      <c r="N50">
        <v>471.761405160533</v>
      </c>
      <c r="O50">
        <v>1950.6256430887199</v>
      </c>
      <c r="X50">
        <v>311.88888768291901</v>
      </c>
      <c r="Y50">
        <v>119.253344190826</v>
      </c>
      <c r="Z50">
        <v>198.413118037429</v>
      </c>
      <c r="AA50">
        <v>955.80840488874003</v>
      </c>
      <c r="AB50">
        <v>939.69358913864096</v>
      </c>
      <c r="AC50">
        <v>98.039920711792902</v>
      </c>
      <c r="AD50">
        <v>123.503263757525</v>
      </c>
      <c r="AE50">
        <v>168.88868128428001</v>
      </c>
      <c r="AF50">
        <v>148.320824931657</v>
      </c>
    </row>
    <row r="51" spans="2:32" x14ac:dyDescent="0.25">
      <c r="B51" s="10" t="s">
        <v>5</v>
      </c>
      <c r="C51" s="44" t="s">
        <v>137</v>
      </c>
      <c r="D51" s="44" t="s">
        <v>138</v>
      </c>
      <c r="E51" s="44" t="s">
        <v>139</v>
      </c>
      <c r="F51" s="44" t="s">
        <v>140</v>
      </c>
      <c r="G51" s="45" t="s">
        <v>141</v>
      </c>
      <c r="J51" s="1">
        <v>54.171008026991302</v>
      </c>
      <c r="K51" s="1">
        <v>118.627617237813</v>
      </c>
      <c r="L51" s="1">
        <v>4.7016495988619802</v>
      </c>
      <c r="M51">
        <v>13.985245026365901</v>
      </c>
      <c r="N51">
        <v>50.162480444880899</v>
      </c>
      <c r="O51">
        <v>232.00029277360201</v>
      </c>
    </row>
    <row r="52" spans="2:32" x14ac:dyDescent="0.25">
      <c r="B52" s="6" t="s">
        <v>6</v>
      </c>
      <c r="C52" s="16" t="s">
        <v>22</v>
      </c>
      <c r="D52" s="17" t="s">
        <v>23</v>
      </c>
      <c r="E52" s="16" t="s">
        <v>24</v>
      </c>
      <c r="F52" s="16" t="s">
        <v>25</v>
      </c>
      <c r="G52" s="18" t="s">
        <v>21</v>
      </c>
      <c r="H52" s="9"/>
      <c r="I52" s="8"/>
      <c r="J52">
        <v>36.694897052782302</v>
      </c>
      <c r="K52">
        <v>93.645750102015199</v>
      </c>
      <c r="L52">
        <v>3.3724868985309202</v>
      </c>
      <c r="M52">
        <v>7.2615165307318401</v>
      </c>
      <c r="N52">
        <v>27.8617409010823</v>
      </c>
      <c r="O52">
        <v>172.333850002075</v>
      </c>
      <c r="X52">
        <v>15.035836202315901</v>
      </c>
      <c r="Y52">
        <v>25.812783760521601</v>
      </c>
      <c r="Z52">
        <v>19.855996422296201</v>
      </c>
      <c r="AA52">
        <v>9.1550666345393807</v>
      </c>
      <c r="AB52">
        <v>67.682325513215702</v>
      </c>
      <c r="AC52">
        <v>18.284425434724699</v>
      </c>
      <c r="AD52">
        <v>5.4001673636367098</v>
      </c>
      <c r="AE52">
        <v>13.182135060462601</v>
      </c>
      <c r="AF52">
        <v>11.921192656891501</v>
      </c>
    </row>
    <row r="53" spans="2:32" x14ac:dyDescent="0.25">
      <c r="B53" s="7" t="s">
        <v>2</v>
      </c>
      <c r="C53" s="40" t="s">
        <v>65</v>
      </c>
      <c r="D53" s="42" t="s">
        <v>66</v>
      </c>
      <c r="E53" s="42" t="s">
        <v>67</v>
      </c>
      <c r="F53" s="42" t="s">
        <v>68</v>
      </c>
      <c r="G53" s="43" t="s">
        <v>115</v>
      </c>
      <c r="H53" s="32">
        <f>AVERAGE(100,151,206,167,151,103,112,178)</f>
        <v>146</v>
      </c>
      <c r="I53" s="8">
        <f>AVERAGE(294,420,821,976,625,367,322,1109)</f>
        <v>616.75</v>
      </c>
      <c r="J53">
        <v>61.229605986822698</v>
      </c>
      <c r="K53">
        <v>265.99050573246802</v>
      </c>
      <c r="L53">
        <v>5.1698113919874702</v>
      </c>
      <c r="M53">
        <v>9.1008391886524809</v>
      </c>
      <c r="N53">
        <v>25.968877537876899</v>
      </c>
      <c r="O53">
        <v>215.49496953586399</v>
      </c>
      <c r="X53">
        <v>47.435334234056803</v>
      </c>
      <c r="Y53">
        <v>99.503258287423705</v>
      </c>
      <c r="Z53">
        <v>81.672708263269101</v>
      </c>
      <c r="AA53">
        <v>36.0522941675422</v>
      </c>
      <c r="AB53">
        <v>291.85337779620198</v>
      </c>
      <c r="AC53">
        <v>100.97828001224801</v>
      </c>
      <c r="AD53">
        <v>12.518605983862599</v>
      </c>
      <c r="AE53">
        <v>40.433038313179402</v>
      </c>
      <c r="AF53">
        <v>39.464487472070502</v>
      </c>
    </row>
    <row r="54" spans="2:32" x14ac:dyDescent="0.25">
      <c r="B54" s="7" t="s">
        <v>3</v>
      </c>
      <c r="C54" s="40" t="s">
        <v>69</v>
      </c>
      <c r="D54" s="40" t="s">
        <v>70</v>
      </c>
      <c r="E54" s="40" t="s">
        <v>71</v>
      </c>
      <c r="F54" s="40"/>
      <c r="G54" s="41" t="s">
        <v>116</v>
      </c>
      <c r="H54" s="9">
        <f>AVERAGE(320,163,86,161,73,219,24,664)</f>
        <v>213.75</v>
      </c>
      <c r="I54" s="8">
        <f>AVERAGE(1554,331,206,677,159,743,68,1764)</f>
        <v>687.75</v>
      </c>
      <c r="J54">
        <v>153.00244612057199</v>
      </c>
      <c r="K54">
        <v>324.76159671699702</v>
      </c>
      <c r="L54">
        <v>8.9258031111814091</v>
      </c>
      <c r="M54">
        <v>35.243061510417</v>
      </c>
      <c r="N54">
        <v>145.33838301286201</v>
      </c>
      <c r="O54">
        <v>670.32650227070496</v>
      </c>
      <c r="X54">
        <v>210.37843206064099</v>
      </c>
      <c r="Y54">
        <v>443.89307091939497</v>
      </c>
      <c r="Z54">
        <v>470.17408968356398</v>
      </c>
      <c r="AA54">
        <v>134.243617103003</v>
      </c>
      <c r="AB54">
        <v>968.17748158479105</v>
      </c>
      <c r="AC54">
        <v>891.91325879472595</v>
      </c>
      <c r="AD54">
        <v>52.525265652151099</v>
      </c>
      <c r="AE54">
        <v>122.464485414899</v>
      </c>
      <c r="AF54">
        <v>158.72724469360901</v>
      </c>
    </row>
    <row r="55" spans="2:32" x14ac:dyDescent="0.25">
      <c r="B55" s="7" t="s">
        <v>1</v>
      </c>
      <c r="C55" s="40" t="s">
        <v>72</v>
      </c>
      <c r="D55" s="40"/>
      <c r="E55" s="40" t="s">
        <v>73</v>
      </c>
      <c r="F55" s="40" t="s">
        <v>74</v>
      </c>
      <c r="G55" s="41" t="s">
        <v>114</v>
      </c>
      <c r="H55" s="9">
        <f>AVERAGE(85,79,30,146,32)</f>
        <v>74.400000000000006</v>
      </c>
      <c r="I55" s="8">
        <f>AVERAGE(489,151,33,206,87)</f>
        <v>193.2</v>
      </c>
      <c r="X55">
        <v>1467.34855387894</v>
      </c>
      <c r="Y55">
        <v>2053.0010998263801</v>
      </c>
      <c r="Z55">
        <v>3476.3269504819</v>
      </c>
      <c r="AA55">
        <v>479.16049882569303</v>
      </c>
      <c r="AB55">
        <v>3534.34453240827</v>
      </c>
      <c r="AC55">
        <v>5413.4746138340597</v>
      </c>
      <c r="AD55">
        <v>387.42830876238702</v>
      </c>
      <c r="AE55">
        <v>796.039086742922</v>
      </c>
      <c r="AF55">
        <v>1087.4417177078799</v>
      </c>
    </row>
    <row r="56" spans="2:32" x14ac:dyDescent="0.25">
      <c r="B56" s="7" t="s">
        <v>4</v>
      </c>
      <c r="C56" s="42" t="s">
        <v>98</v>
      </c>
      <c r="D56" s="42" t="s">
        <v>99</v>
      </c>
      <c r="E56" s="42" t="s">
        <v>100</v>
      </c>
      <c r="F56" s="42" t="s">
        <v>101</v>
      </c>
      <c r="G56" s="43" t="s">
        <v>117</v>
      </c>
      <c r="H56" s="9">
        <f>AVERAGE(54,31,38,137,30,83,31,54,196)</f>
        <v>72.666666666666671</v>
      </c>
      <c r="I56" s="8">
        <f>AVERAGE(246,64,86,404,64,290,67,194,719)</f>
        <v>237.11111111111111</v>
      </c>
      <c r="J56">
        <v>20.632575881671499</v>
      </c>
      <c r="K56">
        <v>69.668913878436996</v>
      </c>
      <c r="L56">
        <v>4.5216485101369202</v>
      </c>
      <c r="M56">
        <v>7.3179273305680796</v>
      </c>
      <c r="N56">
        <v>15.3006212403572</v>
      </c>
      <c r="O56">
        <v>59.0935103355325</v>
      </c>
    </row>
    <row r="57" spans="2:32" x14ac:dyDescent="0.25">
      <c r="B57" s="7" t="s">
        <v>5</v>
      </c>
      <c r="C57" s="44" t="s">
        <v>106</v>
      </c>
      <c r="D57" s="44" t="s">
        <v>107</v>
      </c>
      <c r="E57" s="44" t="s">
        <v>112</v>
      </c>
      <c r="F57" s="44" t="s">
        <v>113</v>
      </c>
      <c r="G57" s="45" t="s">
        <v>118</v>
      </c>
      <c r="H57" s="9">
        <f>AVERAGE(274,302,266,61,641,401,464,801)</f>
        <v>401.25</v>
      </c>
      <c r="I57" s="8">
        <f>AVERAGE(1202,798,1112,128,2083,2173,1073,3000,241)</f>
        <v>1312.2222222222222</v>
      </c>
      <c r="J57">
        <v>12.517982439007801</v>
      </c>
      <c r="K57">
        <v>18.218748274824001</v>
      </c>
      <c r="L57">
        <v>3.59140699058428</v>
      </c>
      <c r="M57">
        <v>6.7298350272948202</v>
      </c>
      <c r="N57">
        <v>14.370479658116601</v>
      </c>
      <c r="O57">
        <v>39.970761968556097</v>
      </c>
    </row>
    <row r="58" spans="2:32" x14ac:dyDescent="0.25">
      <c r="C58" s="34"/>
      <c r="D58" s="34"/>
      <c r="G58" s="8"/>
      <c r="H58" s="8"/>
      <c r="I58" s="9"/>
      <c r="J58">
        <v>34.962541109964597</v>
      </c>
      <c r="K58">
        <v>76.709090373612995</v>
      </c>
      <c r="L58">
        <v>6.1845532475078597</v>
      </c>
      <c r="M58">
        <v>12.772737779946301</v>
      </c>
      <c r="N58">
        <v>32.939346149433398</v>
      </c>
      <c r="O58">
        <v>134.772007254469</v>
      </c>
    </row>
    <row r="59" spans="2:32" x14ac:dyDescent="0.25">
      <c r="B59" s="53" t="s">
        <v>28</v>
      </c>
      <c r="C59" s="54"/>
      <c r="D59" s="54"/>
      <c r="E59" s="54"/>
      <c r="F59" s="54"/>
      <c r="G59" s="55"/>
      <c r="H59" s="8"/>
      <c r="I59" s="9"/>
      <c r="J59">
        <v>79.502662142989806</v>
      </c>
      <c r="K59">
        <v>144.44548964837401</v>
      </c>
      <c r="L59">
        <v>6.8640451902476398</v>
      </c>
      <c r="M59">
        <v>22.5710738126939</v>
      </c>
      <c r="N59">
        <v>85.395918320874699</v>
      </c>
      <c r="O59">
        <v>319.85355374403701</v>
      </c>
    </row>
    <row r="60" spans="2:32" x14ac:dyDescent="0.25">
      <c r="B60" s="6" t="s">
        <v>6</v>
      </c>
      <c r="C60" s="16" t="s">
        <v>31</v>
      </c>
      <c r="D60" s="17" t="s">
        <v>8</v>
      </c>
      <c r="E60" s="16" t="s">
        <v>0</v>
      </c>
      <c r="F60" s="16" t="s">
        <v>9</v>
      </c>
      <c r="G60" s="18" t="s">
        <v>10</v>
      </c>
      <c r="H60" s="8"/>
      <c r="I60" s="9"/>
      <c r="J60">
        <v>25.900428717372002</v>
      </c>
      <c r="K60">
        <v>57.634810973867403</v>
      </c>
      <c r="L60">
        <v>5.5245976384521596</v>
      </c>
      <c r="M60">
        <v>11.3579316242401</v>
      </c>
      <c r="N60">
        <v>27.4878877050154</v>
      </c>
      <c r="O60">
        <v>86.870026395867498</v>
      </c>
    </row>
    <row r="61" spans="2:32" x14ac:dyDescent="0.25">
      <c r="B61" s="7" t="s">
        <v>2</v>
      </c>
      <c r="C61" s="40" t="s">
        <v>75</v>
      </c>
      <c r="D61" s="42" t="s">
        <v>76</v>
      </c>
      <c r="E61" s="42" t="s">
        <v>77</v>
      </c>
      <c r="F61" s="42" t="s">
        <v>78</v>
      </c>
      <c r="G61" s="43" t="s">
        <v>79</v>
      </c>
      <c r="H61" s="1"/>
      <c r="I61" s="2"/>
      <c r="J61">
        <v>17.5325312825093</v>
      </c>
      <c r="K61">
        <v>26.8011892240206</v>
      </c>
      <c r="L61">
        <v>3.83408692595625</v>
      </c>
      <c r="M61">
        <v>7.9450727787394202</v>
      </c>
      <c r="N61">
        <v>21.254722320835299</v>
      </c>
      <c r="O61">
        <v>58.532205996769797</v>
      </c>
    </row>
    <row r="62" spans="2:32" x14ac:dyDescent="0.25">
      <c r="B62" s="7" t="s">
        <v>3</v>
      </c>
      <c r="C62" s="40" t="s">
        <v>80</v>
      </c>
      <c r="D62" s="40" t="s">
        <v>81</v>
      </c>
      <c r="E62" s="40" t="s">
        <v>82</v>
      </c>
      <c r="F62" s="40" t="s">
        <v>83</v>
      </c>
      <c r="G62" s="41" t="s">
        <v>84</v>
      </c>
      <c r="J62">
        <v>175.88198267231601</v>
      </c>
      <c r="K62">
        <v>562.16012313503904</v>
      </c>
      <c r="L62">
        <v>4.2398891773863401</v>
      </c>
      <c r="M62">
        <v>10.504421720339799</v>
      </c>
      <c r="N62">
        <v>97.955618881072994</v>
      </c>
      <c r="O62">
        <v>867.13758108080901</v>
      </c>
    </row>
    <row r="63" spans="2:32" x14ac:dyDescent="0.25">
      <c r="B63" s="7" t="s">
        <v>1</v>
      </c>
      <c r="C63" s="40" t="s">
        <v>89</v>
      </c>
      <c r="D63" s="40" t="s">
        <v>90</v>
      </c>
      <c r="E63" s="40" t="s">
        <v>91</v>
      </c>
      <c r="F63" s="40" t="s">
        <v>92</v>
      </c>
      <c r="G63" s="41" t="s">
        <v>93</v>
      </c>
      <c r="J63">
        <v>24.9920162870119</v>
      </c>
      <c r="K63">
        <v>87.739184052089101</v>
      </c>
      <c r="L63">
        <v>5.2934236473351701</v>
      </c>
      <c r="M63">
        <v>9.2170518292466994</v>
      </c>
      <c r="N63">
        <v>21.048581558112399</v>
      </c>
      <c r="O63">
        <v>74.392148960916202</v>
      </c>
    </row>
    <row r="64" spans="2:32" x14ac:dyDescent="0.25">
      <c r="B64" s="7" t="s">
        <v>4</v>
      </c>
      <c r="C64" s="42" t="s">
        <v>54</v>
      </c>
      <c r="D64" s="42" t="s">
        <v>56</v>
      </c>
      <c r="E64" s="42" t="s">
        <v>49</v>
      </c>
      <c r="F64" s="42" t="s">
        <v>60</v>
      </c>
      <c r="G64" s="43" t="s">
        <v>50</v>
      </c>
      <c r="J64">
        <v>20.338086688264099</v>
      </c>
      <c r="K64">
        <v>39.598996136819103</v>
      </c>
      <c r="L64">
        <v>4.1172838589623204</v>
      </c>
      <c r="M64">
        <v>8.9376388078701208</v>
      </c>
      <c r="N64">
        <v>21.718564127324498</v>
      </c>
      <c r="O64">
        <v>69.586533177743803</v>
      </c>
    </row>
    <row r="65" spans="2:15" x14ac:dyDescent="0.25">
      <c r="B65" s="7" t="s">
        <v>5</v>
      </c>
      <c r="C65" s="44" t="s">
        <v>55</v>
      </c>
      <c r="D65" s="44" t="s">
        <v>57</v>
      </c>
      <c r="E65" s="44" t="s">
        <v>32</v>
      </c>
      <c r="F65" s="44" t="s">
        <v>61</v>
      </c>
      <c r="G65" s="45" t="s">
        <v>51</v>
      </c>
    </row>
    <row r="66" spans="2:15" x14ac:dyDescent="0.25">
      <c r="B66" s="6" t="s">
        <v>6</v>
      </c>
      <c r="C66" s="16" t="s">
        <v>22</v>
      </c>
      <c r="D66" s="17" t="s">
        <v>23</v>
      </c>
      <c r="E66" s="16" t="s">
        <v>24</v>
      </c>
      <c r="F66" s="16" t="s">
        <v>25</v>
      </c>
      <c r="G66" s="18" t="s">
        <v>21</v>
      </c>
      <c r="J66">
        <v>121.319324702305</v>
      </c>
      <c r="K66">
        <v>731.45940295440698</v>
      </c>
      <c r="L66">
        <v>9.4688365191066204</v>
      </c>
      <c r="M66">
        <v>24.1011591956178</v>
      </c>
      <c r="N66">
        <v>69.771170503784603</v>
      </c>
      <c r="O66">
        <v>385.22749009671099</v>
      </c>
    </row>
    <row r="67" spans="2:15" x14ac:dyDescent="0.25">
      <c r="B67" s="7" t="s">
        <v>2</v>
      </c>
      <c r="C67" s="40" t="s">
        <v>85</v>
      </c>
      <c r="D67" s="42" t="s">
        <v>86</v>
      </c>
      <c r="E67" s="42" t="s">
        <v>87</v>
      </c>
      <c r="F67" s="42" t="s">
        <v>88</v>
      </c>
      <c r="G67" s="43" t="s">
        <v>120</v>
      </c>
      <c r="H67">
        <f>AVERAGE(121,155,541,166,146,156,7,65,112)</f>
        <v>163.22222222222223</v>
      </c>
      <c r="I67">
        <f>AVERAGE(731,345,3182,715,1063,636,15,158,511,452)</f>
        <v>780.8</v>
      </c>
      <c r="J67">
        <v>155.63288253838701</v>
      </c>
      <c r="K67">
        <v>345.92553362926901</v>
      </c>
      <c r="L67">
        <v>11.513909429016</v>
      </c>
      <c r="M67">
        <v>44.3940429525993</v>
      </c>
      <c r="N67">
        <v>150.14633973103099</v>
      </c>
      <c r="O67">
        <v>672.78340187479603</v>
      </c>
    </row>
    <row r="68" spans="2:15" x14ac:dyDescent="0.25">
      <c r="B68" s="7" t="s">
        <v>3</v>
      </c>
      <c r="C68" s="40" t="s">
        <v>53</v>
      </c>
      <c r="D68" s="40" t="s">
        <v>58</v>
      </c>
      <c r="E68" s="40" t="s">
        <v>52</v>
      </c>
      <c r="F68" s="40" t="s">
        <v>59</v>
      </c>
      <c r="G68" s="41" t="s">
        <v>142</v>
      </c>
      <c r="H68">
        <f>AVERAGE(302,173,83,10,461,17,175,24,20,355)</f>
        <v>162</v>
      </c>
      <c r="I68">
        <f>AVERAGE(2534,287,242,12,1074,26,562,87,39)</f>
        <v>540.33333333333337</v>
      </c>
      <c r="J68">
        <v>541.23490810430303</v>
      </c>
      <c r="K68">
        <v>3182.7781195615598</v>
      </c>
      <c r="L68">
        <v>13.0689942327497</v>
      </c>
      <c r="M68">
        <v>41.8112919258201</v>
      </c>
      <c r="N68">
        <v>188.32261360072701</v>
      </c>
      <c r="O68">
        <v>1903.03694514214</v>
      </c>
    </row>
    <row r="69" spans="2:15" x14ac:dyDescent="0.25">
      <c r="B69" s="7" t="s">
        <v>1</v>
      </c>
      <c r="C69" s="40" t="s">
        <v>94</v>
      </c>
      <c r="D69" s="40" t="s">
        <v>95</v>
      </c>
      <c r="E69" s="40" t="s">
        <v>96</v>
      </c>
      <c r="F69" s="40" t="s">
        <v>97</v>
      </c>
      <c r="G69" s="41" t="s">
        <v>119</v>
      </c>
      <c r="H69">
        <f>AVERAGE(20,12,34,79,25,124,321,105,369)</f>
        <v>121</v>
      </c>
      <c r="I69">
        <f>AVERAGE(69,18,76,144,57,263,452,497,984)</f>
        <v>284.44444444444446</v>
      </c>
      <c r="J69">
        <v>166.245494664593</v>
      </c>
      <c r="K69">
        <v>715.22764251693297</v>
      </c>
      <c r="L69">
        <v>8.0712214234296606</v>
      </c>
      <c r="M69">
        <v>22.999592558341199</v>
      </c>
      <c r="N69">
        <v>92.099695652104401</v>
      </c>
      <c r="O69">
        <v>615.45291633894703</v>
      </c>
    </row>
    <row r="70" spans="2:15" x14ac:dyDescent="0.25">
      <c r="B70" s="7" t="s">
        <v>4</v>
      </c>
      <c r="C70" s="42" t="s">
        <v>102</v>
      </c>
      <c r="D70" s="42" t="s">
        <v>103</v>
      </c>
      <c r="E70" s="42" t="s">
        <v>104</v>
      </c>
      <c r="F70" s="42" t="s">
        <v>105</v>
      </c>
      <c r="G70" s="43" t="s">
        <v>143</v>
      </c>
      <c r="H70">
        <f>AVERAGE(148,78,82,334,250,27,33,44,38)</f>
        <v>114.88888888888889</v>
      </c>
      <c r="I70">
        <f>AVERAGE(435,112,211,1478,680,64,95,111,128)</f>
        <v>368.22222222222223</v>
      </c>
      <c r="J70">
        <v>146.701190335023</v>
      </c>
      <c r="K70">
        <v>1063.0209421159</v>
      </c>
      <c r="L70">
        <v>9.22193531921606</v>
      </c>
      <c r="M70">
        <v>24.753932489905999</v>
      </c>
      <c r="N70">
        <v>66.388448809619206</v>
      </c>
      <c r="O70">
        <v>421.13371160762398</v>
      </c>
    </row>
    <row r="71" spans="2:15" x14ac:dyDescent="0.25">
      <c r="B71" s="7" t="s">
        <v>5</v>
      </c>
      <c r="C71" s="44" t="s">
        <v>110</v>
      </c>
      <c r="D71" s="44" t="s">
        <v>111</v>
      </c>
      <c r="E71" s="44" t="s">
        <v>108</v>
      </c>
      <c r="F71" s="44" t="s">
        <v>109</v>
      </c>
      <c r="G71" s="45" t="s">
        <v>144</v>
      </c>
      <c r="H71">
        <f>AVERAGE(732,942,1277,187,1145,1109,84,214,316)</f>
        <v>667.33333333333337</v>
      </c>
      <c r="I71">
        <f>AVERAGE(1003,221,7453,341,3452,2856,291,972,1920,1232)</f>
        <v>1974.1</v>
      </c>
      <c r="J71">
        <v>156.739511345811</v>
      </c>
      <c r="K71">
        <v>635.07901705537199</v>
      </c>
      <c r="L71">
        <v>8.5061674998904095</v>
      </c>
      <c r="M71">
        <v>28.547204321340399</v>
      </c>
      <c r="N71">
        <v>106.188732824574</v>
      </c>
      <c r="O71">
        <v>582.284284188078</v>
      </c>
    </row>
    <row r="72" spans="2:15" x14ac:dyDescent="0.25">
      <c r="J72">
        <v>6.8414469218835796</v>
      </c>
      <c r="K72">
        <v>15.1405142079208</v>
      </c>
      <c r="L72">
        <v>2.4936826945315098</v>
      </c>
      <c r="M72">
        <v>3.3361724935393999</v>
      </c>
      <c r="N72">
        <v>5.1231485826919503</v>
      </c>
      <c r="O72">
        <v>29.377333049202299</v>
      </c>
    </row>
    <row r="73" spans="2:15" x14ac:dyDescent="0.25">
      <c r="J73">
        <v>65.352983067290793</v>
      </c>
      <c r="K73">
        <v>158.43995691336499</v>
      </c>
      <c r="L73">
        <v>8.0266356839303103</v>
      </c>
      <c r="M73">
        <v>18.365161023318599</v>
      </c>
      <c r="N73">
        <v>58.289048590515399</v>
      </c>
      <c r="O73">
        <v>272.25314476661498</v>
      </c>
    </row>
    <row r="74" spans="2:15" x14ac:dyDescent="0.25">
      <c r="B74" s="51" t="s">
        <v>13</v>
      </c>
      <c r="C74" s="52"/>
      <c r="D74" s="52"/>
      <c r="E74" s="52"/>
      <c r="F74" s="52"/>
      <c r="G74" s="52"/>
      <c r="J74">
        <v>112.24962064705301</v>
      </c>
      <c r="K74">
        <v>511.42659281539699</v>
      </c>
      <c r="L74">
        <v>8.2130138520998699</v>
      </c>
      <c r="M74">
        <v>25.7314410208126</v>
      </c>
      <c r="N74">
        <v>83.932520013596005</v>
      </c>
      <c r="O74">
        <v>437.60205538480602</v>
      </c>
    </row>
    <row r="75" spans="2:15" x14ac:dyDescent="0.25">
      <c r="B75" s="3" t="s">
        <v>17</v>
      </c>
      <c r="C75" s="3"/>
      <c r="D75" s="3" t="s">
        <v>18</v>
      </c>
      <c r="E75" s="3" t="s">
        <v>19</v>
      </c>
      <c r="F75" s="11" t="s">
        <v>20</v>
      </c>
      <c r="G75" s="3" t="s">
        <v>19</v>
      </c>
    </row>
    <row r="76" spans="2:15" x14ac:dyDescent="0.25">
      <c r="B76" s="5" t="s">
        <v>14</v>
      </c>
      <c r="C76" s="5"/>
      <c r="D76" s="12">
        <v>1279</v>
      </c>
      <c r="E76" s="12">
        <v>21</v>
      </c>
      <c r="F76" s="13">
        <v>1279</v>
      </c>
      <c r="G76" s="12">
        <v>21</v>
      </c>
      <c r="I76" s="35">
        <v>4</v>
      </c>
      <c r="J76">
        <v>83.650919785651197</v>
      </c>
      <c r="K76">
        <v>290.25046379485502</v>
      </c>
      <c r="L76">
        <v>7.9426631771526797</v>
      </c>
      <c r="M76">
        <v>20.6251097237725</v>
      </c>
      <c r="N76">
        <v>58.076697370242996</v>
      </c>
      <c r="O76">
        <v>311.88888768291901</v>
      </c>
    </row>
    <row r="77" spans="2:15" x14ac:dyDescent="0.25">
      <c r="B77" s="4" t="s">
        <v>15</v>
      </c>
      <c r="C77" s="4"/>
      <c r="D77" s="14">
        <v>74</v>
      </c>
      <c r="E77" s="14">
        <v>4</v>
      </c>
      <c r="F77" s="15">
        <v>74</v>
      </c>
      <c r="G77" s="14">
        <v>4</v>
      </c>
      <c r="J77">
        <v>31.617820394153199</v>
      </c>
      <c r="K77">
        <v>67.757384873183199</v>
      </c>
      <c r="L77">
        <v>5.0480146749685204</v>
      </c>
      <c r="M77">
        <v>11.671203721718699</v>
      </c>
      <c r="N77">
        <v>32.741399733948199</v>
      </c>
      <c r="O77">
        <v>119.253344190826</v>
      </c>
    </row>
    <row r="78" spans="2:15" x14ac:dyDescent="0.25">
      <c r="B78" s="5" t="s">
        <v>16</v>
      </c>
      <c r="C78" s="5"/>
      <c r="D78" s="12">
        <v>87</v>
      </c>
      <c r="E78" s="12">
        <v>2</v>
      </c>
      <c r="F78" s="13">
        <v>87</v>
      </c>
      <c r="G78" s="12">
        <v>2</v>
      </c>
      <c r="J78">
        <v>54.660280578065802</v>
      </c>
      <c r="K78">
        <v>194.60340374861801</v>
      </c>
      <c r="L78">
        <v>6.8844844083591701</v>
      </c>
      <c r="M78">
        <v>15.8283818927542</v>
      </c>
      <c r="N78">
        <v>41.813271885988399</v>
      </c>
      <c r="O78">
        <v>198.413118037429</v>
      </c>
    </row>
    <row r="79" spans="2:15" x14ac:dyDescent="0.25">
      <c r="J79">
        <v>196.18824817367999</v>
      </c>
      <c r="K79">
        <v>719.53684471974304</v>
      </c>
      <c r="L79">
        <v>8.8614416710705104</v>
      </c>
      <c r="M79">
        <v>23.713598177748899</v>
      </c>
      <c r="N79">
        <v>90.558387908194106</v>
      </c>
      <c r="O79">
        <v>955.80840488874003</v>
      </c>
    </row>
    <row r="80" spans="2:15" x14ac:dyDescent="0.25">
      <c r="J80">
        <v>195.74722370723001</v>
      </c>
      <c r="K80">
        <v>562.47664532994702</v>
      </c>
      <c r="L80">
        <v>11.2727182525353</v>
      </c>
      <c r="M80">
        <v>32.867165605408502</v>
      </c>
      <c r="N80">
        <v>130.178644913808</v>
      </c>
      <c r="O80">
        <v>939.69358913864096</v>
      </c>
    </row>
    <row r="81" spans="2:15" x14ac:dyDescent="0.25">
      <c r="J81">
        <v>27.2440161457627</v>
      </c>
      <c r="K81">
        <v>64.232130152382595</v>
      </c>
      <c r="L81">
        <v>4.4538651548922896</v>
      </c>
      <c r="M81">
        <v>10.4075772000014</v>
      </c>
      <c r="N81">
        <v>26.042345880672801</v>
      </c>
      <c r="O81">
        <v>98.039920711792902</v>
      </c>
    </row>
    <row r="82" spans="2:15" x14ac:dyDescent="0.25">
      <c r="J82">
        <v>33.9570806922599</v>
      </c>
      <c r="K82">
        <v>95.155023513837605</v>
      </c>
      <c r="L82">
        <v>4.8866298308118399</v>
      </c>
      <c r="M82">
        <v>12.298258452299301</v>
      </c>
      <c r="N82">
        <v>29.8045983668544</v>
      </c>
      <c r="O82">
        <v>123.503263757525</v>
      </c>
    </row>
    <row r="83" spans="2:15" x14ac:dyDescent="0.25">
      <c r="J83">
        <v>44.269383136583997</v>
      </c>
      <c r="K83">
        <v>111.414734556528</v>
      </c>
      <c r="L83">
        <v>6.0792022444079699</v>
      </c>
      <c r="M83">
        <v>13.9306205183412</v>
      </c>
      <c r="N83">
        <v>39.745791858550497</v>
      </c>
      <c r="O83">
        <v>168.88868128428001</v>
      </c>
    </row>
    <row r="84" spans="2:15" x14ac:dyDescent="0.25">
      <c r="J84">
        <v>38.654445426371097</v>
      </c>
      <c r="K84">
        <v>128.77967948330399</v>
      </c>
      <c r="L84">
        <v>5.4043409095960699</v>
      </c>
      <c r="M84">
        <v>12.0566548516941</v>
      </c>
      <c r="N84">
        <v>32.682855006279603</v>
      </c>
      <c r="O84">
        <v>148.320824931657</v>
      </c>
    </row>
    <row r="86" spans="2:15" x14ac:dyDescent="0.25">
      <c r="I86">
        <v>5</v>
      </c>
      <c r="J86">
        <v>401.31590745043798</v>
      </c>
      <c r="K86">
        <v>2173.6303048606001</v>
      </c>
      <c r="L86">
        <v>15.035836202315901</v>
      </c>
      <c r="M86">
        <v>47.435334234056803</v>
      </c>
      <c r="N86">
        <v>210.37843206064099</v>
      </c>
      <c r="O86">
        <v>1467.34855387894</v>
      </c>
    </row>
    <row r="87" spans="2:15" x14ac:dyDescent="0.25">
      <c r="J87">
        <v>464.322591166726</v>
      </c>
      <c r="K87">
        <v>1073.41077813328</v>
      </c>
      <c r="L87">
        <v>25.812783760521601</v>
      </c>
      <c r="M87">
        <v>99.503258287423705</v>
      </c>
      <c r="N87">
        <v>443.89307091939497</v>
      </c>
      <c r="O87">
        <v>2053.0010998263801</v>
      </c>
    </row>
    <row r="88" spans="2:15" x14ac:dyDescent="0.25">
      <c r="B88" s="49" t="s">
        <v>3</v>
      </c>
      <c r="C88" s="47">
        <v>0.25</v>
      </c>
      <c r="D88" s="48">
        <v>10.132508920541801</v>
      </c>
      <c r="E88" s="48">
        <v>18.474413193349498</v>
      </c>
      <c r="F88" s="48">
        <v>5.6289816510644002</v>
      </c>
      <c r="G88" s="48" t="s">
        <v>62</v>
      </c>
      <c r="H88" s="50" t="e">
        <f>AVERAGE(#REF!,#REF!,#REF!,#REF!,#REF!,D88,E88,F88,G88)</f>
        <v>#REF!</v>
      </c>
      <c r="J88">
        <v>801.02242945176602</v>
      </c>
      <c r="K88">
        <v>3990.5486588427102</v>
      </c>
      <c r="L88">
        <v>19.855996422296201</v>
      </c>
      <c r="M88">
        <v>81.672708263269101</v>
      </c>
      <c r="N88">
        <v>470.17408968356398</v>
      </c>
      <c r="O88">
        <v>3476.3269504819</v>
      </c>
    </row>
    <row r="89" spans="2:15" x14ac:dyDescent="0.25">
      <c r="B89" s="27"/>
      <c r="C89" s="20" t="s">
        <v>30</v>
      </c>
      <c r="D89" s="36">
        <v>21.091414693364001</v>
      </c>
      <c r="E89" s="36">
        <v>68.393088087995906</v>
      </c>
      <c r="F89" s="36">
        <v>13.7690482894455</v>
      </c>
      <c r="G89" s="36" t="s">
        <v>62</v>
      </c>
      <c r="H89" s="28" t="e">
        <f>AVERAGE(#REF!,#REF!,#REF!,#REF!,#REF!,D89,E89,F89,G89)</f>
        <v>#REF!</v>
      </c>
      <c r="J89">
        <v>120.816594928645</v>
      </c>
      <c r="K89">
        <v>241.567808495371</v>
      </c>
      <c r="L89">
        <v>9.1550666345393807</v>
      </c>
      <c r="M89">
        <v>36.0522941675422</v>
      </c>
      <c r="N89">
        <v>134.243617103003</v>
      </c>
      <c r="O89">
        <v>479.16049882569303</v>
      </c>
    </row>
    <row r="90" spans="2:15" x14ac:dyDescent="0.25">
      <c r="B90" s="49"/>
      <c r="C90" s="47">
        <v>0.75</v>
      </c>
      <c r="D90" s="48">
        <v>41.1065311801866</v>
      </c>
      <c r="E90" s="48">
        <v>214.01358618728</v>
      </c>
      <c r="F90" s="48">
        <v>33.239594705765903</v>
      </c>
      <c r="G90" s="48" t="s">
        <v>62</v>
      </c>
      <c r="H90" s="50" t="e">
        <f>AVERAGE(#REF!,#REF!,#REF!,#REF!,#REF!,D90,E90,F90,G90)</f>
        <v>#REF!</v>
      </c>
      <c r="J90">
        <v>1018.134434732</v>
      </c>
      <c r="K90">
        <v>4092.0325353902599</v>
      </c>
      <c r="L90">
        <v>67.682325513215702</v>
      </c>
      <c r="M90">
        <v>291.85337779620198</v>
      </c>
      <c r="N90">
        <v>968.17748158479105</v>
      </c>
      <c r="O90">
        <v>3534.34453240827</v>
      </c>
    </row>
    <row r="91" spans="2:15" x14ac:dyDescent="0.25">
      <c r="B91" s="27"/>
      <c r="C91" s="20">
        <v>0.95</v>
      </c>
      <c r="D91" s="36">
        <v>82.006866844624597</v>
      </c>
      <c r="E91" s="36">
        <v>455.64945034814002</v>
      </c>
      <c r="F91" s="36">
        <v>108.754205502891</v>
      </c>
      <c r="G91" s="36" t="s">
        <v>62</v>
      </c>
      <c r="H91" s="28" t="e">
        <f>AVERAGE(#REF!,#REF!,#REF!,#REF!,#REF!,D91,E91,F91,G91)</f>
        <v>#REF!</v>
      </c>
      <c r="J91">
        <v>1109.3633482517901</v>
      </c>
      <c r="K91">
        <v>2856.7597801259399</v>
      </c>
      <c r="L91">
        <v>18.284425434724699</v>
      </c>
      <c r="M91">
        <v>100.97828001224801</v>
      </c>
      <c r="N91">
        <v>891.91325879472595</v>
      </c>
      <c r="O91">
        <v>5413.4746138340597</v>
      </c>
    </row>
    <row r="92" spans="2:15" x14ac:dyDescent="0.25">
      <c r="J92">
        <v>84.666692019801602</v>
      </c>
      <c r="K92">
        <v>291.06761958465398</v>
      </c>
      <c r="L92">
        <v>5.4001673636367098</v>
      </c>
      <c r="M92">
        <v>12.518605983862599</v>
      </c>
      <c r="N92">
        <v>52.525265652151099</v>
      </c>
      <c r="O92">
        <v>387.42830876238702</v>
      </c>
    </row>
    <row r="93" spans="2:15" x14ac:dyDescent="0.25">
      <c r="J93">
        <v>214.36648801360599</v>
      </c>
      <c r="K93">
        <v>972.35584531926395</v>
      </c>
      <c r="L93">
        <v>13.182135060462601</v>
      </c>
      <c r="M93">
        <v>40.433038313179402</v>
      </c>
      <c r="N93">
        <v>122.464485414899</v>
      </c>
      <c r="O93">
        <v>796.039086742922</v>
      </c>
    </row>
    <row r="94" spans="2:15" x14ac:dyDescent="0.25">
      <c r="J94">
        <v>316.26132259368501</v>
      </c>
      <c r="K94">
        <v>1920.6871079733801</v>
      </c>
      <c r="L94">
        <v>11.921192656891501</v>
      </c>
      <c r="M94">
        <v>39.464487472070502</v>
      </c>
      <c r="N94">
        <v>158.72724469360901</v>
      </c>
      <c r="O94">
        <v>1087.4417177078799</v>
      </c>
    </row>
    <row r="101" spans="2:11" x14ac:dyDescent="0.25">
      <c r="B101" s="33" t="s">
        <v>48</v>
      </c>
      <c r="C101" s="33"/>
      <c r="D101" s="33"/>
      <c r="E101" s="33"/>
      <c r="F101" s="33"/>
      <c r="G101" s="33"/>
      <c r="K101" s="8"/>
    </row>
    <row r="102" spans="2:11" x14ac:dyDescent="0.25">
      <c r="B102" s="3" t="s">
        <v>6</v>
      </c>
      <c r="C102" t="s">
        <v>41</v>
      </c>
      <c r="D102" s="3" t="s">
        <v>11</v>
      </c>
      <c r="E102" s="3" t="s">
        <v>12</v>
      </c>
      <c r="F102" s="3" t="s">
        <v>26</v>
      </c>
      <c r="G102" s="3" t="s">
        <v>27</v>
      </c>
      <c r="K102" s="1"/>
    </row>
    <row r="103" spans="2:11" x14ac:dyDescent="0.25">
      <c r="B103" s="10" t="s">
        <v>44</v>
      </c>
      <c r="C103" s="10" t="s">
        <v>45</v>
      </c>
      <c r="D103" s="38">
        <v>22</v>
      </c>
      <c r="E103" s="38">
        <v>0.04</v>
      </c>
      <c r="F103" s="38">
        <v>1</v>
      </c>
      <c r="G103" s="39">
        <f>表9[[#This Row],[Inhalation]]+表9[[#This Row],[Dermal Contact]]+表9[[#This Row],[Ingestion]]</f>
        <v>23.04</v>
      </c>
    </row>
    <row r="104" spans="2:11" x14ac:dyDescent="0.25">
      <c r="B104" s="10"/>
      <c r="C104" s="10" t="s">
        <v>42</v>
      </c>
      <c r="D104" s="38">
        <v>88</v>
      </c>
      <c r="E104" s="38">
        <v>2</v>
      </c>
      <c r="F104" s="38">
        <v>1</v>
      </c>
      <c r="G104" s="39">
        <f>表9[[#This Row],[Inhalation]]+表9[[#This Row],[Dermal Contact]]+表9[[#This Row],[Ingestion]]</f>
        <v>91</v>
      </c>
    </row>
    <row r="105" spans="2:11" x14ac:dyDescent="0.25">
      <c r="B105" s="10" t="s">
        <v>33</v>
      </c>
      <c r="C105" s="10" t="s">
        <v>45</v>
      </c>
      <c r="D105" s="38">
        <v>46</v>
      </c>
      <c r="E105" s="38">
        <v>0.122</v>
      </c>
      <c r="F105" s="38">
        <v>0.26600000000000001</v>
      </c>
      <c r="G105" s="39">
        <f>表9[[#This Row],[Inhalation]]+表9[[#This Row],[Dermal Contact]]+表9[[#This Row],[Ingestion]]</f>
        <v>46.387999999999998</v>
      </c>
    </row>
    <row r="106" spans="2:11" x14ac:dyDescent="0.25">
      <c r="B106" s="10"/>
      <c r="C106" s="10" t="s">
        <v>43</v>
      </c>
      <c r="D106" s="38">
        <v>263</v>
      </c>
      <c r="E106" s="38">
        <v>2</v>
      </c>
      <c r="F106" s="38">
        <v>2</v>
      </c>
      <c r="G106" s="39">
        <f>表9[[#This Row],[Inhalation]]+表9[[#This Row],[Dermal Contact]]+表9[[#This Row],[Ingestion]]</f>
        <v>267</v>
      </c>
    </row>
    <row r="107" spans="2:11" x14ac:dyDescent="0.25">
      <c r="B107" s="10" t="s">
        <v>35</v>
      </c>
      <c r="C107" s="10" t="s">
        <v>45</v>
      </c>
      <c r="D107" s="38">
        <v>64</v>
      </c>
      <c r="E107" s="38">
        <v>0.22900000000000001</v>
      </c>
      <c r="F107" s="38">
        <v>0</v>
      </c>
      <c r="G107" s="39">
        <f>表9[[#This Row],[Inhalation]]+表9[[#This Row],[Dermal Contact]]+表9[[#This Row],[Ingestion]]</f>
        <v>64.228999999999999</v>
      </c>
    </row>
    <row r="108" spans="2:11" x14ac:dyDescent="0.25">
      <c r="B108" s="10"/>
      <c r="C108" s="10" t="s">
        <v>42</v>
      </c>
      <c r="D108" s="38">
        <v>284</v>
      </c>
      <c r="E108" s="38">
        <v>1</v>
      </c>
      <c r="F108" s="38">
        <v>2</v>
      </c>
      <c r="G108" s="39">
        <f>表9[[#This Row],[Inhalation]]+表9[[#This Row],[Dermal Contact]]+表9[[#This Row],[Ingestion]]</f>
        <v>287</v>
      </c>
    </row>
    <row r="109" spans="2:11" x14ac:dyDescent="0.25">
      <c r="B109" s="10" t="s">
        <v>36</v>
      </c>
      <c r="C109" s="10" t="s">
        <v>45</v>
      </c>
      <c r="D109" s="38">
        <v>42</v>
      </c>
      <c r="E109" s="38">
        <v>8.5999999999999993E-2</v>
      </c>
      <c r="F109" s="38">
        <v>0.19400000000000001</v>
      </c>
      <c r="G109" s="39">
        <f>表9[[#This Row],[Inhalation]]+表9[[#This Row],[Dermal Contact]]+表9[[#This Row],[Ingestion]]</f>
        <v>42.28</v>
      </c>
    </row>
    <row r="110" spans="2:11" x14ac:dyDescent="0.25">
      <c r="B110" s="10"/>
      <c r="C110" s="10" t="s">
        <v>42</v>
      </c>
      <c r="D110" s="38">
        <v>933</v>
      </c>
      <c r="E110" s="38">
        <v>8</v>
      </c>
      <c r="F110" s="38">
        <v>9</v>
      </c>
      <c r="G110" s="39">
        <f>表9[[#This Row],[Inhalation]]+表9[[#This Row],[Dermal Contact]]+表9[[#This Row],[Ingestion]]</f>
        <v>950</v>
      </c>
    </row>
    <row r="111" spans="2:11" x14ac:dyDescent="0.25">
      <c r="B111" s="10" t="s">
        <v>37</v>
      </c>
      <c r="C111" s="10" t="s">
        <v>45</v>
      </c>
      <c r="D111" s="38">
        <v>143</v>
      </c>
      <c r="E111" s="38">
        <v>0.26</v>
      </c>
      <c r="F111" s="38">
        <v>0.58599999999999997</v>
      </c>
      <c r="G111" s="39">
        <f>表9[[#This Row],[Inhalation]]+表9[[#This Row],[Dermal Contact]]+表9[[#This Row],[Ingestion]]</f>
        <v>143.846</v>
      </c>
    </row>
    <row r="112" spans="2:11" x14ac:dyDescent="0.25">
      <c r="B112" s="10"/>
      <c r="C112" s="10" t="s">
        <v>42</v>
      </c>
      <c r="D112" s="38">
        <v>822</v>
      </c>
      <c r="E112" s="38">
        <v>8</v>
      </c>
      <c r="F112" s="38">
        <v>7</v>
      </c>
      <c r="G112" s="39">
        <f>表9[[#This Row],[Inhalation]]+表9[[#This Row],[Dermal Contact]]+表9[[#This Row],[Ingestion]]</f>
        <v>837</v>
      </c>
    </row>
    <row r="113" spans="11:19" x14ac:dyDescent="0.25">
      <c r="K113" s="8">
        <v>14.5568187552983</v>
      </c>
      <c r="L113" s="1">
        <v>9.7656319182144298</v>
      </c>
      <c r="M113">
        <v>8.7448904199119593</v>
      </c>
      <c r="N113" t="s">
        <v>62</v>
      </c>
      <c r="O113">
        <v>6.6020111738024099</v>
      </c>
      <c r="P113">
        <v>7.5092968209592303</v>
      </c>
      <c r="Q113">
        <v>6.1251250888021103</v>
      </c>
      <c r="R113">
        <v>3.5786848693390199</v>
      </c>
      <c r="S113">
        <v>25.950459661997701</v>
      </c>
    </row>
    <row r="114" spans="11:19" x14ac:dyDescent="0.25">
      <c r="K114">
        <v>53.335517911051497</v>
      </c>
      <c r="L114">
        <v>42.419491034340098</v>
      </c>
      <c r="M114">
        <v>27.5423613022487</v>
      </c>
      <c r="N114" t="s">
        <v>62</v>
      </c>
      <c r="O114">
        <v>23.368852473872899</v>
      </c>
      <c r="P114">
        <v>25.104703107811201</v>
      </c>
      <c r="Q114">
        <v>17.498580277151099</v>
      </c>
      <c r="R114">
        <v>8.6421034113487991</v>
      </c>
      <c r="S114">
        <v>149.06059488253001</v>
      </c>
    </row>
    <row r="115" spans="11:19" x14ac:dyDescent="0.25">
      <c r="K115">
        <v>230.95259741340399</v>
      </c>
      <c r="L115">
        <v>202.95927035569301</v>
      </c>
      <c r="M115">
        <v>82.408577631194007</v>
      </c>
      <c r="N115" t="s">
        <v>62</v>
      </c>
      <c r="O115">
        <v>104.24005952987</v>
      </c>
      <c r="P115">
        <v>73.181775070841496</v>
      </c>
      <c r="Q115">
        <v>123.436925551627</v>
      </c>
      <c r="R115">
        <v>25.0087712363603</v>
      </c>
      <c r="S115">
        <v>607.24842252711801</v>
      </c>
    </row>
    <row r="116" spans="11:19" x14ac:dyDescent="0.25">
      <c r="K116">
        <v>1173.2796462057099</v>
      </c>
      <c r="L116">
        <v>654.30113921933798</v>
      </c>
      <c r="M116">
        <v>346.61825687987903</v>
      </c>
      <c r="N116" t="s">
        <v>62</v>
      </c>
      <c r="O116">
        <v>663.43435861401304</v>
      </c>
      <c r="P116">
        <v>285.51454897641798</v>
      </c>
      <c r="Q116">
        <v>1100.8578897765401</v>
      </c>
      <c r="R116">
        <v>88.622212022012803</v>
      </c>
      <c r="S116">
        <v>2970.0219358628101</v>
      </c>
    </row>
    <row r="118" spans="11:19" x14ac:dyDescent="0.25">
      <c r="K118" t="s">
        <v>62</v>
      </c>
      <c r="L118" t="s">
        <v>62</v>
      </c>
      <c r="M118" s="8">
        <v>6.9730803004483004</v>
      </c>
      <c r="N118" s="8">
        <v>7.3294275881438304</v>
      </c>
      <c r="O118" s="8" t="s">
        <v>62</v>
      </c>
      <c r="P118" s="1">
        <v>10.132508920541801</v>
      </c>
      <c r="Q118">
        <v>18.474413193349498</v>
      </c>
      <c r="R118">
        <v>5.6289816510644002</v>
      </c>
      <c r="S118" t="s">
        <v>62</v>
      </c>
    </row>
    <row r="119" spans="11:19" x14ac:dyDescent="0.25">
      <c r="K119" t="s">
        <v>62</v>
      </c>
      <c r="L119" t="s">
        <v>62</v>
      </c>
      <c r="M119">
        <v>20.147292782512299</v>
      </c>
      <c r="N119">
        <v>20.5780966308117</v>
      </c>
      <c r="O119" t="s">
        <v>62</v>
      </c>
      <c r="P119">
        <v>21.091414693364001</v>
      </c>
      <c r="Q119">
        <v>68.393088087995906</v>
      </c>
      <c r="R119">
        <v>13.7690482894455</v>
      </c>
      <c r="S119" t="s">
        <v>62</v>
      </c>
    </row>
    <row r="120" spans="11:19" x14ac:dyDescent="0.25">
      <c r="K120" t="s">
        <v>62</v>
      </c>
      <c r="L120" t="s">
        <v>62</v>
      </c>
      <c r="M120">
        <v>60.877892323946703</v>
      </c>
      <c r="N120">
        <v>85.568515064002398</v>
      </c>
      <c r="O120" t="s">
        <v>62</v>
      </c>
      <c r="P120">
        <v>41.1065311801866</v>
      </c>
      <c r="Q120">
        <v>214.01358618728</v>
      </c>
      <c r="R120">
        <v>33.239594705765903</v>
      </c>
      <c r="S120" t="s">
        <v>62</v>
      </c>
    </row>
    <row r="121" spans="11:19" x14ac:dyDescent="0.25">
      <c r="K121" t="s">
        <v>62</v>
      </c>
      <c r="L121" t="s">
        <v>62</v>
      </c>
      <c r="M121">
        <v>313.33108341036899</v>
      </c>
      <c r="N121">
        <v>337.58071025790599</v>
      </c>
      <c r="O121" t="s">
        <v>62</v>
      </c>
      <c r="P121">
        <v>82.006866844624597</v>
      </c>
      <c r="Q121">
        <v>455.64945034814002</v>
      </c>
      <c r="R121">
        <v>108.754205502891</v>
      </c>
      <c r="S121" t="s">
        <v>62</v>
      </c>
    </row>
    <row r="123" spans="11:19" x14ac:dyDescent="0.25">
      <c r="K123">
        <v>7.1640074889564502</v>
      </c>
      <c r="L123">
        <v>13.578537166515099</v>
      </c>
      <c r="M123">
        <v>8.2779768952822597</v>
      </c>
      <c r="N123">
        <v>5.8601161389585501</v>
      </c>
      <c r="O123">
        <v>6.5292528336773499</v>
      </c>
      <c r="P123">
        <v>8.4224302863088401</v>
      </c>
      <c r="Q123" t="s">
        <v>62</v>
      </c>
      <c r="R123">
        <v>4.9983506836434604</v>
      </c>
      <c r="S123">
        <v>7.5198585189274398</v>
      </c>
    </row>
    <row r="124" spans="11:19" x14ac:dyDescent="0.25">
      <c r="K124">
        <v>23.629480631695301</v>
      </c>
      <c r="L124">
        <v>39.769996400904198</v>
      </c>
      <c r="M124">
        <v>29.9467903100401</v>
      </c>
      <c r="N124">
        <v>14.5117872316834</v>
      </c>
      <c r="O124">
        <v>21.318619344278599</v>
      </c>
      <c r="P124">
        <v>26.359020227063699</v>
      </c>
      <c r="Q124" t="s">
        <v>62</v>
      </c>
      <c r="R124">
        <v>16.641219153311901</v>
      </c>
      <c r="S124">
        <v>27.5664108199698</v>
      </c>
    </row>
    <row r="125" spans="11:19" x14ac:dyDescent="0.25">
      <c r="K125">
        <v>69.334005380838704</v>
      </c>
      <c r="L125">
        <v>126.271500762749</v>
      </c>
      <c r="M125">
        <v>118.51063182401801</v>
      </c>
      <c r="N125">
        <v>64.345947665185406</v>
      </c>
      <c r="O125">
        <v>81.935664096255806</v>
      </c>
      <c r="P125">
        <v>90.292134751063799</v>
      </c>
      <c r="Q125" t="s">
        <v>62</v>
      </c>
      <c r="R125">
        <v>70.264803319598499</v>
      </c>
      <c r="S125">
        <v>102.10385238089</v>
      </c>
    </row>
    <row r="126" spans="11:19" x14ac:dyDescent="0.25">
      <c r="K126">
        <v>416.046613338871</v>
      </c>
      <c r="L126">
        <v>565.02823440920804</v>
      </c>
      <c r="M126">
        <v>856.95977587570701</v>
      </c>
      <c r="N126">
        <v>712.20319830076903</v>
      </c>
      <c r="O126">
        <v>622.49176903600801</v>
      </c>
      <c r="P126">
        <v>401.94833045369001</v>
      </c>
      <c r="Q126" t="s">
        <v>62</v>
      </c>
      <c r="R126">
        <v>526.01165135833503</v>
      </c>
      <c r="S126">
        <v>641.75206248989196</v>
      </c>
    </row>
    <row r="128" spans="11:19" x14ac:dyDescent="0.25">
      <c r="K128">
        <v>5.6750632514197399</v>
      </c>
      <c r="L128">
        <v>5.07175148124157</v>
      </c>
      <c r="M128">
        <v>5.5360630374600097</v>
      </c>
      <c r="N128">
        <v>7.5615577738683104</v>
      </c>
      <c r="O128">
        <v>4.9893781981468699</v>
      </c>
      <c r="P128">
        <v>5.4219008056630198</v>
      </c>
      <c r="Q128">
        <v>5.4973844488999903</v>
      </c>
      <c r="R128">
        <v>8.3218311848347</v>
      </c>
      <c r="S128">
        <v>8.5288533528920993</v>
      </c>
    </row>
    <row r="129" spans="11:19" x14ac:dyDescent="0.25">
      <c r="K129">
        <v>13.2311486176107</v>
      </c>
      <c r="L129">
        <v>12.2222609307589</v>
      </c>
      <c r="M129">
        <v>13.329823276035301</v>
      </c>
      <c r="N129">
        <v>25.402977748231901</v>
      </c>
      <c r="O129">
        <v>11.394065456943499</v>
      </c>
      <c r="P129">
        <v>11.406616876248901</v>
      </c>
      <c r="Q129">
        <v>10.5578884223095</v>
      </c>
      <c r="R129">
        <v>22.158529653780601</v>
      </c>
      <c r="S129">
        <v>16.435588828793399</v>
      </c>
    </row>
    <row r="130" spans="11:19" x14ac:dyDescent="0.25">
      <c r="K130">
        <v>38.179417069161502</v>
      </c>
      <c r="L130">
        <v>30.7186715671466</v>
      </c>
      <c r="M130">
        <v>36.825295878847101</v>
      </c>
      <c r="N130">
        <v>96.899561145250402</v>
      </c>
      <c r="O130">
        <v>28.025183853604599</v>
      </c>
      <c r="P130">
        <v>26.896065224184099</v>
      </c>
      <c r="Q130">
        <v>19.816983125196401</v>
      </c>
      <c r="R130">
        <v>59.756581337472902</v>
      </c>
      <c r="S130">
        <v>37.017483704567901</v>
      </c>
    </row>
    <row r="131" spans="11:19" x14ac:dyDescent="0.25">
      <c r="K131">
        <v>193.64267439375999</v>
      </c>
      <c r="L131">
        <v>122.47717111331301</v>
      </c>
      <c r="M131">
        <v>148.574908354462</v>
      </c>
      <c r="N131">
        <v>652.88776780728494</v>
      </c>
      <c r="O131">
        <v>120.631126153596</v>
      </c>
      <c r="P131">
        <v>100.312615056168</v>
      </c>
      <c r="Q131">
        <v>81.7299160703176</v>
      </c>
      <c r="R131">
        <v>383.12517354850303</v>
      </c>
      <c r="S131">
        <v>113.747891457229</v>
      </c>
    </row>
    <row r="133" spans="11:19" x14ac:dyDescent="0.25">
      <c r="K133">
        <v>13.8407970365563</v>
      </c>
      <c r="L133">
        <v>9.3109644289635494</v>
      </c>
      <c r="M133">
        <v>10.5730035723561</v>
      </c>
      <c r="N133">
        <v>7.2153378635634304</v>
      </c>
      <c r="O133">
        <v>9.5220515138952209</v>
      </c>
      <c r="P133">
        <v>20.603187111876501</v>
      </c>
      <c r="Q133" t="s">
        <v>62</v>
      </c>
      <c r="R133">
        <v>12.6444206846023</v>
      </c>
      <c r="S133">
        <v>36.613144068529103</v>
      </c>
    </row>
    <row r="134" spans="11:19" x14ac:dyDescent="0.25">
      <c r="K134">
        <v>56.323178520609297</v>
      </c>
      <c r="L134">
        <v>46.578285408519697</v>
      </c>
      <c r="M134">
        <v>45.017206279095603</v>
      </c>
      <c r="N134">
        <v>20.5177962487241</v>
      </c>
      <c r="O134">
        <v>67.898594184067804</v>
      </c>
      <c r="P134">
        <v>128.70261638859901</v>
      </c>
      <c r="Q134" t="s">
        <v>62</v>
      </c>
      <c r="R134">
        <v>41.212066107171701</v>
      </c>
      <c r="S134">
        <v>136.64183944725099</v>
      </c>
    </row>
    <row r="135" spans="11:19" x14ac:dyDescent="0.25">
      <c r="K135">
        <v>198.04566564477199</v>
      </c>
      <c r="L135">
        <v>262.00333411128901</v>
      </c>
      <c r="M135">
        <v>249.03524261742101</v>
      </c>
      <c r="N135">
        <v>64.288046425910494</v>
      </c>
      <c r="O135">
        <v>505.892409267544</v>
      </c>
      <c r="P135">
        <v>753.27540177052299</v>
      </c>
      <c r="Q135" t="s">
        <v>62</v>
      </c>
      <c r="R135">
        <v>127.357519479095</v>
      </c>
      <c r="S135">
        <v>502.86048462251603</v>
      </c>
    </row>
    <row r="136" spans="11:19" x14ac:dyDescent="0.25">
      <c r="K136">
        <v>1141.1954190988599</v>
      </c>
      <c r="L136">
        <v>1450.7963034576801</v>
      </c>
      <c r="M136">
        <v>1802.90688443213</v>
      </c>
      <c r="N136">
        <v>255.903958116512</v>
      </c>
      <c r="O136">
        <v>3056.9515442863199</v>
      </c>
      <c r="P136">
        <v>4290.9929923293403</v>
      </c>
      <c r="Q136" t="s">
        <v>62</v>
      </c>
      <c r="R136">
        <v>650.50809767487397</v>
      </c>
      <c r="S136">
        <v>1601.37055572036</v>
      </c>
    </row>
    <row r="151" spans="10:11" x14ac:dyDescent="0.25">
      <c r="J151" s="8">
        <v>320.46027817898101</v>
      </c>
      <c r="K151" s="8">
        <v>1554.1513201548801</v>
      </c>
    </row>
    <row r="152" spans="10:11" x14ac:dyDescent="0.25">
      <c r="J152" s="1">
        <v>163.215345680436</v>
      </c>
      <c r="K152" s="1">
        <v>331.091733650332</v>
      </c>
    </row>
    <row r="153" spans="10:11" x14ac:dyDescent="0.25">
      <c r="J153">
        <v>86.391755392202896</v>
      </c>
      <c r="K153">
        <v>206.063817781457</v>
      </c>
    </row>
    <row r="154" spans="10:11" x14ac:dyDescent="0.25">
      <c r="J154" t="s">
        <v>62</v>
      </c>
      <c r="K154" t="s">
        <v>62</v>
      </c>
    </row>
    <row r="155" spans="10:11" x14ac:dyDescent="0.25">
      <c r="J155">
        <v>161.61787719029999</v>
      </c>
      <c r="K155">
        <v>677.36011852834099</v>
      </c>
    </row>
    <row r="156" spans="10:11" x14ac:dyDescent="0.25">
      <c r="J156">
        <v>73.924530247487297</v>
      </c>
      <c r="K156">
        <v>159.11597066937199</v>
      </c>
    </row>
    <row r="157" spans="10:11" x14ac:dyDescent="0.25">
      <c r="J157">
        <v>219.42936473307799</v>
      </c>
      <c r="K157">
        <v>743.40818704415699</v>
      </c>
    </row>
    <row r="158" spans="10:11" x14ac:dyDescent="0.25">
      <c r="J158">
        <v>24.5669109216037</v>
      </c>
      <c r="K158">
        <v>68.201297986279002</v>
      </c>
    </row>
    <row r="159" spans="10:11" x14ac:dyDescent="0.25">
      <c r="J159">
        <v>664.48939098415099</v>
      </c>
      <c r="K159">
        <v>1764.4710046507601</v>
      </c>
    </row>
    <row r="161" spans="10:15" x14ac:dyDescent="0.25">
      <c r="J161" t="s">
        <v>62</v>
      </c>
      <c r="K161" t="s">
        <v>62</v>
      </c>
      <c r="L161" t="s">
        <v>62</v>
      </c>
      <c r="M161" t="s">
        <v>62</v>
      </c>
      <c r="N161" t="s">
        <v>62</v>
      </c>
      <c r="O161" t="s">
        <v>62</v>
      </c>
    </row>
    <row r="162" spans="10:15" x14ac:dyDescent="0.25">
      <c r="J162" t="s">
        <v>62</v>
      </c>
      <c r="K162" t="s">
        <v>62</v>
      </c>
      <c r="L162" t="s">
        <v>62</v>
      </c>
      <c r="M162" t="s">
        <v>62</v>
      </c>
      <c r="N162" t="s">
        <v>62</v>
      </c>
      <c r="O162" t="s">
        <v>62</v>
      </c>
    </row>
    <row r="163" spans="10:15" x14ac:dyDescent="0.25">
      <c r="J163" s="8">
        <v>85.514331192306003</v>
      </c>
      <c r="K163" s="8">
        <v>489.43870435320002</v>
      </c>
      <c r="L163" s="8">
        <v>6.9730803004483004</v>
      </c>
      <c r="M163">
        <v>20.147292782512299</v>
      </c>
      <c r="N163">
        <v>60.877892323946703</v>
      </c>
      <c r="O163">
        <v>313.33108341036899</v>
      </c>
    </row>
    <row r="164" spans="10:15" x14ac:dyDescent="0.25">
      <c r="J164" s="8">
        <v>79.333866550509896</v>
      </c>
      <c r="K164" s="8">
        <v>151.195087591472</v>
      </c>
      <c r="L164" s="8">
        <v>7.3294275881438304</v>
      </c>
      <c r="M164">
        <v>20.5780966308117</v>
      </c>
      <c r="N164">
        <v>85.568515064002398</v>
      </c>
      <c r="O164">
        <v>337.58071025790599</v>
      </c>
    </row>
    <row r="165" spans="10:15" x14ac:dyDescent="0.25">
      <c r="J165" s="8" t="s">
        <v>62</v>
      </c>
      <c r="K165" s="8" t="s">
        <v>62</v>
      </c>
      <c r="L165" s="8" t="s">
        <v>62</v>
      </c>
      <c r="M165" t="s">
        <v>62</v>
      </c>
      <c r="N165" t="s">
        <v>62</v>
      </c>
      <c r="O165" t="s">
        <v>62</v>
      </c>
    </row>
    <row r="166" spans="10:15" x14ac:dyDescent="0.25">
      <c r="J166" s="1">
        <v>30.653650669545499</v>
      </c>
      <c r="K166" s="1">
        <v>33.347517203843402</v>
      </c>
      <c r="L166" s="1">
        <v>10.132508920541801</v>
      </c>
      <c r="M166">
        <v>21.091414693364001</v>
      </c>
      <c r="N166">
        <v>41.1065311801866</v>
      </c>
      <c r="O166">
        <v>82.006866844624597</v>
      </c>
    </row>
    <row r="167" spans="10:15" x14ac:dyDescent="0.25">
      <c r="J167">
        <v>146.98533562060899</v>
      </c>
      <c r="K167">
        <v>206.29457309668001</v>
      </c>
      <c r="L167">
        <v>18.474413193349498</v>
      </c>
      <c r="M167">
        <v>68.393088087995906</v>
      </c>
      <c r="N167">
        <v>214.01358618728</v>
      </c>
      <c r="O167">
        <v>455.64945034814002</v>
      </c>
    </row>
    <row r="168" spans="10:15" x14ac:dyDescent="0.25">
      <c r="J168">
        <v>32.769999158511602</v>
      </c>
      <c r="K168">
        <v>87.914244806413393</v>
      </c>
      <c r="L168">
        <v>5.6289816510644002</v>
      </c>
      <c r="M168">
        <v>13.7690482894455</v>
      </c>
      <c r="N168">
        <v>33.239594705765903</v>
      </c>
      <c r="O168">
        <v>108.754205502891</v>
      </c>
    </row>
    <row r="169" spans="10:15" x14ac:dyDescent="0.25">
      <c r="J169" t="s">
        <v>62</v>
      </c>
      <c r="K169" t="s">
        <v>62</v>
      </c>
      <c r="L169" t="s">
        <v>62</v>
      </c>
      <c r="M169" t="s">
        <v>62</v>
      </c>
      <c r="N169" t="s">
        <v>62</v>
      </c>
      <c r="O169" t="s">
        <v>62</v>
      </c>
    </row>
    <row r="171" spans="10:15" x14ac:dyDescent="0.25">
      <c r="J171">
        <v>100.155422603754</v>
      </c>
      <c r="K171">
        <v>294.43353404805902</v>
      </c>
      <c r="L171">
        <v>7.1640074889564502</v>
      </c>
      <c r="M171">
        <v>23.629480631695301</v>
      </c>
      <c r="N171">
        <v>69.334005380838704</v>
      </c>
      <c r="O171">
        <v>416.046613338871</v>
      </c>
    </row>
    <row r="172" spans="10:15" x14ac:dyDescent="0.25">
      <c r="J172">
        <v>151.71000793921701</v>
      </c>
      <c r="K172">
        <v>420.19152064380501</v>
      </c>
      <c r="L172">
        <v>13.578537166515099</v>
      </c>
      <c r="M172">
        <v>39.769996400904198</v>
      </c>
      <c r="N172">
        <v>126.271500762749</v>
      </c>
      <c r="O172">
        <v>565.02823440920804</v>
      </c>
    </row>
    <row r="173" spans="10:15" x14ac:dyDescent="0.25">
      <c r="J173">
        <v>206.57794400265399</v>
      </c>
      <c r="K173">
        <v>821.65961138371495</v>
      </c>
      <c r="L173">
        <v>8.2779768952822597</v>
      </c>
      <c r="M173">
        <v>29.9467903100401</v>
      </c>
      <c r="N173">
        <v>118.51063182401801</v>
      </c>
      <c r="O173">
        <v>856.95977587570701</v>
      </c>
    </row>
    <row r="174" spans="10:15" x14ac:dyDescent="0.25">
      <c r="J174">
        <v>167.07544427136099</v>
      </c>
      <c r="K174">
        <v>976.57916426657596</v>
      </c>
      <c r="L174">
        <v>5.8601161389585501</v>
      </c>
      <c r="M174">
        <v>14.5117872316834</v>
      </c>
      <c r="N174">
        <v>64.345947665185406</v>
      </c>
      <c r="O174">
        <v>712.20319830076903</v>
      </c>
    </row>
    <row r="175" spans="10:15" x14ac:dyDescent="0.25">
      <c r="J175">
        <v>151.428167869898</v>
      </c>
      <c r="K175">
        <v>625.73747028198602</v>
      </c>
      <c r="L175">
        <v>6.5292528336773499</v>
      </c>
      <c r="M175">
        <v>21.318619344278599</v>
      </c>
      <c r="N175">
        <v>81.935664096255806</v>
      </c>
      <c r="O175">
        <v>622.49176903600801</v>
      </c>
    </row>
    <row r="176" spans="10:15" x14ac:dyDescent="0.25">
      <c r="J176">
        <v>103.44418784081</v>
      </c>
      <c r="K176">
        <v>368.81803284394499</v>
      </c>
      <c r="L176">
        <v>8.4224302863088401</v>
      </c>
      <c r="M176">
        <v>26.359020227063699</v>
      </c>
      <c r="N176">
        <v>90.292134751063799</v>
      </c>
      <c r="O176">
        <v>401.94833045369001</v>
      </c>
    </row>
    <row r="177" spans="10:15" x14ac:dyDescent="0.25">
      <c r="J177" t="s">
        <v>62</v>
      </c>
      <c r="K177" t="s">
        <v>62</v>
      </c>
      <c r="L177" t="s">
        <v>62</v>
      </c>
      <c r="M177" t="s">
        <v>62</v>
      </c>
      <c r="N177" t="s">
        <v>62</v>
      </c>
      <c r="O177" t="s">
        <v>62</v>
      </c>
    </row>
    <row r="178" spans="10:15" x14ac:dyDescent="0.25">
      <c r="J178">
        <v>111.42255718138099</v>
      </c>
      <c r="K178">
        <v>322.27277942716898</v>
      </c>
      <c r="L178">
        <v>4.9983506836434604</v>
      </c>
      <c r="M178">
        <v>16.641219153311901</v>
      </c>
      <c r="N178">
        <v>70.264803319598499</v>
      </c>
      <c r="O178">
        <v>526.01165135833503</v>
      </c>
    </row>
    <row r="179" spans="10:15" x14ac:dyDescent="0.25">
      <c r="J179">
        <v>176.640155335857</v>
      </c>
      <c r="K179">
        <v>1109.1097634724499</v>
      </c>
      <c r="L179">
        <v>7.5198585189274398</v>
      </c>
      <c r="M179">
        <v>27.5664108199698</v>
      </c>
      <c r="N179">
        <v>102.10385238089</v>
      </c>
      <c r="O179">
        <v>641.75206248989196</v>
      </c>
    </row>
    <row r="181" spans="10:15" x14ac:dyDescent="0.25">
      <c r="J181">
        <v>54.612227358651701</v>
      </c>
      <c r="K181">
        <v>246.262650277239</v>
      </c>
      <c r="L181">
        <v>5.6750632514197399</v>
      </c>
      <c r="M181">
        <v>13.2311486176107</v>
      </c>
      <c r="N181">
        <v>38.179417069161502</v>
      </c>
      <c r="O181">
        <v>193.64267439375999</v>
      </c>
    </row>
    <row r="182" spans="10:15" x14ac:dyDescent="0.25">
      <c r="J182">
        <v>31.806255472520199</v>
      </c>
      <c r="K182">
        <v>64.526102433877696</v>
      </c>
      <c r="L182">
        <v>5.07175148124157</v>
      </c>
      <c r="M182">
        <v>12.2222609307589</v>
      </c>
      <c r="N182">
        <v>30.7186715671466</v>
      </c>
      <c r="O182">
        <v>122.47717111331301</v>
      </c>
    </row>
    <row r="183" spans="10:15" x14ac:dyDescent="0.25">
      <c r="J183">
        <v>38.944089927722999</v>
      </c>
      <c r="K183">
        <v>86.661905804410097</v>
      </c>
      <c r="L183">
        <v>5.5360630374600097</v>
      </c>
      <c r="M183">
        <v>13.329823276035301</v>
      </c>
      <c r="N183">
        <v>36.825295878847101</v>
      </c>
      <c r="O183">
        <v>148.574908354462</v>
      </c>
    </row>
    <row r="184" spans="10:15" x14ac:dyDescent="0.25">
      <c r="J184">
        <v>137.68748103556399</v>
      </c>
      <c r="K184">
        <v>404.96241876719802</v>
      </c>
      <c r="L184">
        <v>7.5615577738683104</v>
      </c>
      <c r="M184">
        <v>25.402977748231901</v>
      </c>
      <c r="N184">
        <v>96.899561145250402</v>
      </c>
      <c r="O184">
        <v>652.88776780728494</v>
      </c>
    </row>
    <row r="185" spans="10:15" x14ac:dyDescent="0.25">
      <c r="J185">
        <v>30.353035252003298</v>
      </c>
      <c r="K185">
        <v>63.867236684172099</v>
      </c>
      <c r="L185">
        <v>4.9893781981468699</v>
      </c>
      <c r="M185">
        <v>11.394065456943499</v>
      </c>
      <c r="N185">
        <v>28.025183853604599</v>
      </c>
      <c r="O185">
        <v>120.631126153596</v>
      </c>
    </row>
    <row r="186" spans="10:15" x14ac:dyDescent="0.25">
      <c r="J186">
        <v>29.4037984804377</v>
      </c>
      <c r="K186">
        <v>88.967449244463793</v>
      </c>
      <c r="L186">
        <v>5.4219008056630198</v>
      </c>
      <c r="M186">
        <v>11.406616876248901</v>
      </c>
      <c r="N186">
        <v>26.896065224184099</v>
      </c>
      <c r="O186">
        <v>100.312615056168</v>
      </c>
    </row>
    <row r="187" spans="10:15" x14ac:dyDescent="0.25">
      <c r="J187">
        <v>22.3729708071338</v>
      </c>
      <c r="K187">
        <v>49.034642688865297</v>
      </c>
      <c r="L187">
        <v>5.4973844488999903</v>
      </c>
      <c r="M187">
        <v>10.5578884223095</v>
      </c>
      <c r="N187">
        <v>19.816983125196401</v>
      </c>
      <c r="O187">
        <v>81.7299160703176</v>
      </c>
    </row>
    <row r="188" spans="10:15" x14ac:dyDescent="0.25">
      <c r="J188">
        <v>135.67627117244001</v>
      </c>
      <c r="K188">
        <v>940.24345647192501</v>
      </c>
      <c r="L188">
        <v>8.3218311848347</v>
      </c>
      <c r="M188">
        <v>22.158529653780601</v>
      </c>
      <c r="N188">
        <v>59.756581337472902</v>
      </c>
      <c r="O188">
        <v>383.12517354850303</v>
      </c>
    </row>
    <row r="189" spans="10:15" x14ac:dyDescent="0.25">
      <c r="J189">
        <v>37.360266354521997</v>
      </c>
      <c r="K189">
        <v>91.785121945502397</v>
      </c>
      <c r="L189">
        <v>8.5288533528920993</v>
      </c>
      <c r="M189">
        <v>16.435588828793399</v>
      </c>
      <c r="N189">
        <v>37.017483704567901</v>
      </c>
      <c r="O189">
        <v>113.747891457229</v>
      </c>
    </row>
    <row r="191" spans="10:15" x14ac:dyDescent="0.25">
      <c r="J191">
        <v>274.87838733156298</v>
      </c>
      <c r="K191">
        <v>1202.64613042217</v>
      </c>
      <c r="L191">
        <v>13.8407970365563</v>
      </c>
      <c r="M191">
        <v>56.323178520609297</v>
      </c>
      <c r="N191">
        <v>198.04566564477199</v>
      </c>
      <c r="O191">
        <v>1141.1954190988599</v>
      </c>
    </row>
    <row r="192" spans="10:15" x14ac:dyDescent="0.25">
      <c r="J192">
        <v>302.96369493434599</v>
      </c>
      <c r="K192">
        <v>798.86831287460302</v>
      </c>
      <c r="L192">
        <v>9.3109644289635494</v>
      </c>
      <c r="M192">
        <v>46.578285408519697</v>
      </c>
      <c r="N192">
        <v>262.00333411128901</v>
      </c>
      <c r="O192">
        <v>1450.7963034576801</v>
      </c>
    </row>
    <row r="193" spans="10:15" x14ac:dyDescent="0.25">
      <c r="J193">
        <v>366.51086250690798</v>
      </c>
      <c r="K193">
        <v>1112.43621403616</v>
      </c>
      <c r="L193">
        <v>10.5730035723561</v>
      </c>
      <c r="M193">
        <v>45.017206279095603</v>
      </c>
      <c r="N193">
        <v>249.03524261742101</v>
      </c>
      <c r="O193">
        <v>1802.90688443213</v>
      </c>
    </row>
    <row r="194" spans="10:15" x14ac:dyDescent="0.25">
      <c r="J194">
        <v>61.731226252882102</v>
      </c>
      <c r="K194">
        <v>128.84297485132001</v>
      </c>
      <c r="L194">
        <v>7.2153378635634304</v>
      </c>
      <c r="M194">
        <v>20.5177962487241</v>
      </c>
      <c r="N194">
        <v>64.288046425910494</v>
      </c>
      <c r="O194">
        <v>255.903958116512</v>
      </c>
    </row>
    <row r="195" spans="10:15" x14ac:dyDescent="0.25">
      <c r="J195">
        <v>641.35254546063402</v>
      </c>
      <c r="K195">
        <v>2083.6095986986902</v>
      </c>
      <c r="L195">
        <v>9.5220515138952209</v>
      </c>
      <c r="M195">
        <v>67.898594184067804</v>
      </c>
      <c r="N195">
        <v>505.892409267544</v>
      </c>
      <c r="O195">
        <v>3056.9515442863199</v>
      </c>
    </row>
    <row r="196" spans="10:15" x14ac:dyDescent="0.25">
      <c r="J196">
        <v>1056.97779363683</v>
      </c>
      <c r="K196">
        <v>4409.6239890792203</v>
      </c>
      <c r="L196">
        <v>20.603187111876501</v>
      </c>
      <c r="M196">
        <v>128.70261638859901</v>
      </c>
      <c r="N196">
        <v>753.27540177052299</v>
      </c>
      <c r="O196">
        <v>4290.9929923293403</v>
      </c>
    </row>
    <row r="197" spans="10:15" x14ac:dyDescent="0.25">
      <c r="J197" t="s">
        <v>62</v>
      </c>
      <c r="K197" t="s">
        <v>62</v>
      </c>
      <c r="L197" t="s">
        <v>62</v>
      </c>
      <c r="M197" t="s">
        <v>62</v>
      </c>
      <c r="N197" t="s">
        <v>62</v>
      </c>
      <c r="O197" t="s">
        <v>62</v>
      </c>
    </row>
    <row r="198" spans="10:15" x14ac:dyDescent="0.25">
      <c r="J198">
        <v>177.347869654215</v>
      </c>
      <c r="K198">
        <v>652.65760465380697</v>
      </c>
      <c r="L198">
        <v>12.6444206846023</v>
      </c>
      <c r="M198">
        <v>41.212066107171701</v>
      </c>
      <c r="N198">
        <v>127.357519479095</v>
      </c>
      <c r="O198">
        <v>650.50809767487397</v>
      </c>
    </row>
    <row r="199" spans="10:15" x14ac:dyDescent="0.25">
      <c r="J199">
        <v>419.37666489074297</v>
      </c>
      <c r="K199">
        <v>883.75117204116498</v>
      </c>
      <c r="L199">
        <v>36.613144068529103</v>
      </c>
      <c r="M199">
        <v>136.64183944725099</v>
      </c>
      <c r="N199">
        <v>502.86048462251603</v>
      </c>
      <c r="O199">
        <v>1601.37055572036</v>
      </c>
    </row>
  </sheetData>
  <mergeCells count="5">
    <mergeCell ref="B74:G74"/>
    <mergeCell ref="B45:G45"/>
    <mergeCell ref="B1:H1"/>
    <mergeCell ref="J1:P1"/>
    <mergeCell ref="B59:G5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2014-02-07T03:00:17Z</dcterms:modified>
</cp:coreProperties>
</file>