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calderon\Documents\Git\treq-city-scenarios\Quito\Risk\Volcanic\78\"/>
    </mc:Choice>
  </mc:AlternateContent>
  <xr:revisionPtr revIDLastSave="0" documentId="13_ncr:1_{2814B888-4192-4732-89C6-7944CF121C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" i="1" l="1"/>
  <c r="N3" i="1"/>
  <c r="N2" i="1"/>
  <c r="N1" i="1"/>
  <c r="P31" i="1"/>
  <c r="O31" i="1"/>
  <c r="P28" i="1"/>
  <c r="O28" i="1"/>
  <c r="O23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2" i="1"/>
  <c r="S16" i="1"/>
  <c r="R16" i="1"/>
  <c r="S15" i="1"/>
  <c r="R15" i="1"/>
  <c r="S14" i="1"/>
  <c r="R14" i="1"/>
  <c r="S13" i="1"/>
  <c r="R13" i="1"/>
  <c r="S12" i="1"/>
  <c r="R12" i="1"/>
  <c r="S11" i="1"/>
  <c r="R11" i="1"/>
  <c r="S10" i="1"/>
  <c r="R10" i="1"/>
  <c r="S9" i="1"/>
  <c r="R9" i="1"/>
  <c r="S8" i="1"/>
  <c r="R8" i="1"/>
  <c r="S7" i="1"/>
  <c r="R7" i="1"/>
  <c r="S6" i="1"/>
  <c r="R6" i="1"/>
  <c r="S5" i="1"/>
  <c r="R5" i="1"/>
  <c r="S4" i="1"/>
  <c r="R4" i="1"/>
  <c r="S3" i="1"/>
  <c r="R3" i="1"/>
  <c r="S2" i="1"/>
  <c r="R2" i="1"/>
</calcChain>
</file>

<file path=xl/sharedStrings.xml><?xml version="1.0" encoding="utf-8"?>
<sst xmlns="http://schemas.openxmlformats.org/spreadsheetml/2006/main" count="84" uniqueCount="84">
  <si>
    <t>NM_PARR</t>
  </si>
  <si>
    <t>ID_PARR</t>
  </si>
  <si>
    <t>number</t>
  </si>
  <si>
    <t>rc_usd</t>
  </si>
  <si>
    <t>night</t>
  </si>
  <si>
    <t>fatalities</t>
  </si>
  <si>
    <t>collapsed</t>
  </si>
  <si>
    <t>losses</t>
  </si>
  <si>
    <t>str_lr</t>
  </si>
  <si>
    <t>col_lr</t>
  </si>
  <si>
    <t>occ_lr</t>
  </si>
  <si>
    <t>CHIMBACALLE</t>
  </si>
  <si>
    <t>LA LIBERTAD</t>
  </si>
  <si>
    <t>COTOCOLLAO</t>
  </si>
  <si>
    <t>MARISCAL SUCRE</t>
  </si>
  <si>
    <t>LA MAGDALENA</t>
  </si>
  <si>
    <t>CENTRO HISTORICO</t>
  </si>
  <si>
    <t>SAN BARTOLO</t>
  </si>
  <si>
    <t>SOLANDA</t>
  </si>
  <si>
    <t>LA CONCEPCION</t>
  </si>
  <si>
    <t>COMITE DEL PUEBLO</t>
  </si>
  <si>
    <t>SAN ISIDRO</t>
  </si>
  <si>
    <t>JIPI JAPA</t>
  </si>
  <si>
    <t>LA FERROVIARIA</t>
  </si>
  <si>
    <t>PONCEANO</t>
  </si>
  <si>
    <t>KENNEDY</t>
  </si>
  <si>
    <t>LA  ARGELIA</t>
  </si>
  <si>
    <t>LLANO CHICO</t>
  </si>
  <si>
    <t>ZAMBIZA</t>
  </si>
  <si>
    <t>CHILIBULO</t>
  </si>
  <si>
    <t>LA MENA</t>
  </si>
  <si>
    <t>CARCELEN</t>
  </si>
  <si>
    <t>PERUCHO</t>
  </si>
  <si>
    <t>GUANGOPOLO</t>
  </si>
  <si>
    <t>RUMIPAMBA</t>
  </si>
  <si>
    <t>ITCHIMBIA</t>
  </si>
  <si>
    <t>PUENGASI</t>
  </si>
  <si>
    <t>CHAVEZPAMBA</t>
  </si>
  <si>
    <t>BELISARIO QUEVEDO</t>
  </si>
  <si>
    <t>QUITUMBE</t>
  </si>
  <si>
    <t>IÑAQUITO</t>
  </si>
  <si>
    <t>CHILLOGALLO</t>
  </si>
  <si>
    <t>NAYON</t>
  </si>
  <si>
    <t>TURUBAMBA</t>
  </si>
  <si>
    <t>GUAMANI</t>
  </si>
  <si>
    <t>SAN JUAN</t>
  </si>
  <si>
    <t>POMASQUI</t>
  </si>
  <si>
    <t>COCHAPAMBA</t>
  </si>
  <si>
    <t>LA ECUATORIANA</t>
  </si>
  <si>
    <t>TABABELA</t>
  </si>
  <si>
    <t>CUMBAYA</t>
  </si>
  <si>
    <t>ALANGASI</t>
  </si>
  <si>
    <t>LA MERCED</t>
  </si>
  <si>
    <t>PUEMBO</t>
  </si>
  <si>
    <t>CONOCOTO</t>
  </si>
  <si>
    <t>EL CONDADO</t>
  </si>
  <si>
    <t>GUAYLLABAMBA</t>
  </si>
  <si>
    <t>AMAGUAÑA</t>
  </si>
  <si>
    <t>TUMBACO</t>
  </si>
  <si>
    <t>YARUQUI</t>
  </si>
  <si>
    <t>PUELLARO</t>
  </si>
  <si>
    <t>EL QUINCHE</t>
  </si>
  <si>
    <t>CALDERON</t>
  </si>
  <si>
    <t>ATAHUALPA</t>
  </si>
  <si>
    <t>CHECA</t>
  </si>
  <si>
    <t>SAN ANTONIO</t>
  </si>
  <si>
    <t>GUALEA</t>
  </si>
  <si>
    <t>NANEGALITO</t>
  </si>
  <si>
    <t>CALACALI</t>
  </si>
  <si>
    <t>NONO</t>
  </si>
  <si>
    <t>NANEGAL</t>
  </si>
  <si>
    <t>PIFO</t>
  </si>
  <si>
    <t>SAN JOSE DE MINAS</t>
  </si>
  <si>
    <t>PACTO</t>
  </si>
  <si>
    <t>PINTAG</t>
  </si>
  <si>
    <t>LLOA</t>
  </si>
  <si>
    <t>Índice de daño</t>
  </si>
  <si>
    <t>Fallecidos</t>
  </si>
  <si>
    <t>Pérdidas económicas</t>
  </si>
  <si>
    <t>Estructuras destruidas</t>
  </si>
  <si>
    <t>Indice total</t>
  </si>
  <si>
    <t>colapsos</t>
  </si>
  <si>
    <t>Desplazados</t>
  </si>
  <si>
    <t>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</si>
</sst>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9"/>
      <color theme="1"/>
      <name val="Titillium"/>
      <family val="3"/>
    </font>
    <font>
      <sz val="9"/>
      <color theme="1"/>
      <name val="Titillium"/>
      <family val="3"/>
    </font>
    <font>
      <sz val="10"/>
      <color rgb="FF1A1D21"/>
      <name val="Candar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9D9D9"/>
      </left>
      <right style="thin">
        <color rgb="FFD9D9D9"/>
      </right>
      <top style="thin">
        <color rgb="FF666666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9" fontId="4" fillId="0" borderId="0" xfId="1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0" borderId="0" xfId="1" applyNumberFormat="1" applyFont="1" applyAlignment="1">
      <alignment horizontal="center"/>
    </xf>
    <xf numFmtId="1" fontId="0" fillId="0" borderId="0" xfId="0" applyNumberFormat="1"/>
    <xf numFmtId="2" fontId="4" fillId="0" borderId="0" xfId="1" applyNumberFormat="1" applyFont="1" applyAlignment="1">
      <alignment horizont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"/>
  <sheetViews>
    <sheetView showGridLines="0" tabSelected="1" topLeftCell="B1" workbookViewId="0">
      <selection activeCell="O2" sqref="O2:S6"/>
    </sheetView>
  </sheetViews>
  <sheetFormatPr defaultRowHeight="14.4" x14ac:dyDescent="0.3"/>
  <cols>
    <col min="15" max="15" width="19.77734375" customWidth="1"/>
    <col min="16" max="19" width="16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11" t="s">
        <v>80</v>
      </c>
      <c r="N1" s="12">
        <f>SUM(G2:G66)/SUM(C2:C66)</f>
        <v>4.7615727830451759E-3</v>
      </c>
      <c r="P1" t="s">
        <v>76</v>
      </c>
      <c r="Q1" t="s">
        <v>77</v>
      </c>
      <c r="R1" t="s">
        <v>79</v>
      </c>
      <c r="S1" t="s">
        <v>78</v>
      </c>
    </row>
    <row r="2" spans="1:19" ht="15" x14ac:dyDescent="0.35">
      <c r="A2" t="s">
        <v>51</v>
      </c>
      <c r="B2">
        <v>41</v>
      </c>
      <c r="C2">
        <v>3321</v>
      </c>
      <c r="D2">
        <v>860076609</v>
      </c>
      <c r="E2">
        <v>21216.799999999999</v>
      </c>
      <c r="F2">
        <v>4344.6000000000004</v>
      </c>
      <c r="G2">
        <v>1039</v>
      </c>
      <c r="H2">
        <v>273394534</v>
      </c>
      <c r="I2">
        <v>31.787230485197341</v>
      </c>
      <c r="J2">
        <v>31.285757302017469</v>
      </c>
      <c r="K2">
        <v>20477.16903585838</v>
      </c>
      <c r="L2" s="2"/>
      <c r="M2" t="s">
        <v>81</v>
      </c>
      <c r="N2">
        <f>SUM(G2:G66)</f>
        <v>1366</v>
      </c>
      <c r="O2" s="3" t="str">
        <f>A2</f>
        <v>ALANGASI</v>
      </c>
      <c r="P2" s="4">
        <f>J2/100</f>
        <v>0.3128575730201747</v>
      </c>
      <c r="Q2" s="5">
        <f>F2</f>
        <v>4344.6000000000004</v>
      </c>
      <c r="R2" s="5">
        <f>J2</f>
        <v>31.285757302017469</v>
      </c>
      <c r="S2" s="6">
        <f>H2/1000000</f>
        <v>273.39453400000002</v>
      </c>
    </row>
    <row r="3" spans="1:19" ht="15" x14ac:dyDescent="0.35">
      <c r="A3" t="s">
        <v>33</v>
      </c>
      <c r="B3">
        <v>23</v>
      </c>
      <c r="C3">
        <v>31</v>
      </c>
      <c r="D3">
        <v>3793046</v>
      </c>
      <c r="E3">
        <v>1978.7</v>
      </c>
      <c r="F3">
        <v>40.9</v>
      </c>
      <c r="G3">
        <v>3</v>
      </c>
      <c r="H3">
        <v>361556</v>
      </c>
      <c r="I3">
        <v>9.5320876294173811</v>
      </c>
      <c r="J3">
        <v>9.67741935483871</v>
      </c>
      <c r="K3">
        <v>2067.0136958609191</v>
      </c>
      <c r="L3" s="2"/>
      <c r="M3" t="s">
        <v>82</v>
      </c>
      <c r="N3">
        <f>SUM(F2:F66)</f>
        <v>6996.5</v>
      </c>
      <c r="O3" s="3" t="str">
        <f t="shared" ref="O3:O16" si="0">A3</f>
        <v>GUANGOPOLO</v>
      </c>
      <c r="P3" s="4">
        <f t="shared" ref="P3:P16" si="1">J3/100</f>
        <v>9.6774193548387094E-2</v>
      </c>
      <c r="Q3" s="5">
        <f t="shared" ref="Q3:Q16" si="2">F3</f>
        <v>40.9</v>
      </c>
      <c r="R3" s="5">
        <f t="shared" ref="R3:R16" si="3">J3</f>
        <v>9.67741935483871</v>
      </c>
      <c r="S3" s="8">
        <f t="shared" ref="S3:S16" si="4">H3/1000000</f>
        <v>0.36155599999999999</v>
      </c>
    </row>
    <row r="4" spans="1:19" ht="15" x14ac:dyDescent="0.35">
      <c r="A4" t="s">
        <v>54</v>
      </c>
      <c r="B4">
        <v>44</v>
      </c>
      <c r="C4">
        <v>13693</v>
      </c>
      <c r="D4">
        <v>3071911171</v>
      </c>
      <c r="E4">
        <v>84022.1</v>
      </c>
      <c r="F4">
        <v>1622</v>
      </c>
      <c r="G4">
        <v>248</v>
      </c>
      <c r="H4">
        <v>79920076</v>
      </c>
      <c r="I4">
        <v>2.6016401928041981</v>
      </c>
      <c r="J4">
        <v>1.81114438034032</v>
      </c>
      <c r="K4">
        <v>1930.4444901996019</v>
      </c>
      <c r="L4" s="2"/>
      <c r="M4" t="s">
        <v>83</v>
      </c>
      <c r="N4" s="7">
        <f>SUM(H2:H66)/1000000</f>
        <v>393.65664800000002</v>
      </c>
      <c r="O4" s="3" t="str">
        <f t="shared" si="0"/>
        <v>CONOCOTO</v>
      </c>
      <c r="P4" s="4">
        <f t="shared" si="1"/>
        <v>1.81114438034032E-2</v>
      </c>
      <c r="Q4" s="5">
        <f t="shared" si="2"/>
        <v>1622</v>
      </c>
      <c r="R4" s="5">
        <f t="shared" si="3"/>
        <v>1.81114438034032</v>
      </c>
      <c r="S4" s="6">
        <f t="shared" si="4"/>
        <v>79.920075999999995</v>
      </c>
    </row>
    <row r="5" spans="1:19" ht="15" x14ac:dyDescent="0.35">
      <c r="A5" t="s">
        <v>58</v>
      </c>
      <c r="B5">
        <v>48</v>
      </c>
      <c r="C5">
        <v>6974</v>
      </c>
      <c r="D5">
        <v>1751057050</v>
      </c>
      <c r="E5">
        <v>55731.1</v>
      </c>
      <c r="F5">
        <v>764</v>
      </c>
      <c r="G5">
        <v>65</v>
      </c>
      <c r="H5">
        <v>27613530</v>
      </c>
      <c r="I5">
        <v>1.5769634808060149</v>
      </c>
      <c r="J5">
        <v>0.93203326641812501</v>
      </c>
      <c r="K5">
        <v>1370.868330250076</v>
      </c>
      <c r="L5" s="2"/>
      <c r="N5" s="7"/>
      <c r="O5" s="3" t="str">
        <f t="shared" si="0"/>
        <v>TUMBACO</v>
      </c>
      <c r="P5" s="4">
        <f t="shared" si="1"/>
        <v>9.3203326641812505E-3</v>
      </c>
      <c r="Q5" s="5">
        <f t="shared" si="2"/>
        <v>764</v>
      </c>
      <c r="R5" s="5">
        <f t="shared" si="3"/>
        <v>0.93203326641812501</v>
      </c>
      <c r="S5" s="6">
        <f t="shared" si="4"/>
        <v>27.613530000000001</v>
      </c>
    </row>
    <row r="6" spans="1:19" ht="15" x14ac:dyDescent="0.35">
      <c r="A6" t="s">
        <v>50</v>
      </c>
      <c r="B6">
        <v>40</v>
      </c>
      <c r="C6">
        <v>5721</v>
      </c>
      <c r="D6">
        <v>1805991449</v>
      </c>
      <c r="E6">
        <v>32733.200000000001</v>
      </c>
      <c r="F6">
        <v>225</v>
      </c>
      <c r="G6">
        <v>10</v>
      </c>
      <c r="H6">
        <v>12276130</v>
      </c>
      <c r="I6">
        <v>0.67974466349848695</v>
      </c>
      <c r="J6">
        <v>0.174794616325817</v>
      </c>
      <c r="K6">
        <v>687.37550865787637</v>
      </c>
      <c r="L6" s="2"/>
      <c r="N6" s="7"/>
      <c r="O6" s="3" t="str">
        <f t="shared" si="0"/>
        <v>CUMBAYA</v>
      </c>
      <c r="P6" s="4">
        <f t="shared" si="1"/>
        <v>1.74794616325817E-3</v>
      </c>
      <c r="Q6" s="5">
        <f t="shared" si="2"/>
        <v>225</v>
      </c>
      <c r="R6" s="5">
        <f t="shared" si="3"/>
        <v>0.174794616325817</v>
      </c>
      <c r="S6" s="6">
        <f t="shared" si="4"/>
        <v>12.27613</v>
      </c>
    </row>
    <row r="7" spans="1:19" ht="15" x14ac:dyDescent="0.35">
      <c r="A7" t="s">
        <v>42</v>
      </c>
      <c r="B7">
        <v>32</v>
      </c>
      <c r="C7">
        <v>3131</v>
      </c>
      <c r="D7">
        <v>789397336</v>
      </c>
      <c r="E7">
        <v>24531.5</v>
      </c>
      <c r="F7">
        <v>0</v>
      </c>
      <c r="G7">
        <v>1</v>
      </c>
      <c r="H7">
        <v>90822</v>
      </c>
      <c r="I7">
        <v>1.1505295980245999E-2</v>
      </c>
      <c r="J7">
        <v>3.1938677738741997E-2</v>
      </c>
      <c r="K7">
        <v>0</v>
      </c>
      <c r="L7" s="2"/>
      <c r="O7" s="3" t="str">
        <f t="shared" si="0"/>
        <v>NAYON</v>
      </c>
      <c r="P7" s="4">
        <f t="shared" si="1"/>
        <v>3.1938677738741996E-4</v>
      </c>
      <c r="Q7" s="5">
        <f t="shared" si="2"/>
        <v>0</v>
      </c>
      <c r="R7" s="5">
        <f t="shared" si="3"/>
        <v>3.1938677738741997E-2</v>
      </c>
      <c r="S7" s="6">
        <f t="shared" si="4"/>
        <v>9.0822E-2</v>
      </c>
    </row>
    <row r="8" spans="1:19" ht="15" x14ac:dyDescent="0.35">
      <c r="A8" t="s">
        <v>11</v>
      </c>
      <c r="B8">
        <v>1</v>
      </c>
      <c r="C8">
        <v>4300</v>
      </c>
      <c r="D8">
        <v>780826265</v>
      </c>
      <c r="E8">
        <v>41019.699999999997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2"/>
      <c r="O8" s="3" t="str">
        <f t="shared" si="0"/>
        <v>CHIMBACALLE</v>
      </c>
      <c r="P8" s="4">
        <f t="shared" si="1"/>
        <v>0</v>
      </c>
      <c r="Q8" s="5">
        <f t="shared" si="2"/>
        <v>0</v>
      </c>
      <c r="R8" s="5">
        <f t="shared" si="3"/>
        <v>0</v>
      </c>
      <c r="S8" s="6">
        <f t="shared" si="4"/>
        <v>0</v>
      </c>
    </row>
    <row r="9" spans="1:19" ht="15" x14ac:dyDescent="0.35">
      <c r="A9" t="s">
        <v>12</v>
      </c>
      <c r="B9">
        <v>2</v>
      </c>
      <c r="C9">
        <v>2825</v>
      </c>
      <c r="D9">
        <v>385733696</v>
      </c>
      <c r="E9">
        <v>27497.7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2"/>
      <c r="O9" s="3" t="str">
        <f t="shared" si="0"/>
        <v>LA LIBERTAD</v>
      </c>
      <c r="P9" s="4">
        <f t="shared" si="1"/>
        <v>0</v>
      </c>
      <c r="Q9" s="5">
        <f t="shared" si="2"/>
        <v>0</v>
      </c>
      <c r="R9" s="5">
        <f t="shared" si="3"/>
        <v>0</v>
      </c>
      <c r="S9" s="6">
        <f t="shared" si="4"/>
        <v>0</v>
      </c>
    </row>
    <row r="10" spans="1:19" ht="15" x14ac:dyDescent="0.35">
      <c r="A10" t="s">
        <v>13</v>
      </c>
      <c r="B10">
        <v>3</v>
      </c>
      <c r="C10">
        <v>3838</v>
      </c>
      <c r="D10">
        <v>715905633</v>
      </c>
      <c r="E10">
        <v>30843.4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2"/>
      <c r="O10" s="3" t="str">
        <f t="shared" si="0"/>
        <v>COTOCOLLAO</v>
      </c>
      <c r="P10" s="4">
        <f t="shared" si="1"/>
        <v>0</v>
      </c>
      <c r="Q10" s="5">
        <f t="shared" si="2"/>
        <v>0</v>
      </c>
      <c r="R10" s="5">
        <f t="shared" si="3"/>
        <v>0</v>
      </c>
      <c r="S10" s="6">
        <f t="shared" si="4"/>
        <v>0</v>
      </c>
    </row>
    <row r="11" spans="1:19" ht="15" x14ac:dyDescent="0.35">
      <c r="A11" t="s">
        <v>14</v>
      </c>
      <c r="B11">
        <v>4</v>
      </c>
      <c r="C11">
        <v>2643</v>
      </c>
      <c r="D11">
        <v>1447796575</v>
      </c>
      <c r="E11">
        <v>13631.5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2"/>
      <c r="O11" s="3" t="str">
        <f t="shared" si="0"/>
        <v>MARISCAL SUCRE</v>
      </c>
      <c r="P11" s="4">
        <f t="shared" si="1"/>
        <v>0</v>
      </c>
      <c r="Q11" s="5">
        <f t="shared" si="2"/>
        <v>0</v>
      </c>
      <c r="R11" s="5">
        <f t="shared" si="3"/>
        <v>0</v>
      </c>
      <c r="S11" s="6">
        <f t="shared" si="4"/>
        <v>0</v>
      </c>
    </row>
    <row r="12" spans="1:19" ht="15" x14ac:dyDescent="0.35">
      <c r="A12" t="s">
        <v>15</v>
      </c>
      <c r="B12">
        <v>5</v>
      </c>
      <c r="C12">
        <v>3647</v>
      </c>
      <c r="D12">
        <v>781109400</v>
      </c>
      <c r="E12">
        <v>28352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2"/>
      <c r="O12" s="3" t="str">
        <f t="shared" si="0"/>
        <v>LA MAGDALENA</v>
      </c>
      <c r="P12" s="4">
        <f t="shared" si="1"/>
        <v>0</v>
      </c>
      <c r="Q12" s="5">
        <f t="shared" si="2"/>
        <v>0</v>
      </c>
      <c r="R12" s="5">
        <f t="shared" si="3"/>
        <v>0</v>
      </c>
      <c r="S12" s="6">
        <f t="shared" si="4"/>
        <v>0</v>
      </c>
    </row>
    <row r="13" spans="1:19" ht="15" x14ac:dyDescent="0.35">
      <c r="A13" t="s">
        <v>16</v>
      </c>
      <c r="B13">
        <v>6</v>
      </c>
      <c r="C13">
        <v>3784</v>
      </c>
      <c r="D13">
        <v>1100694380</v>
      </c>
      <c r="E13">
        <v>40822.699999999997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2"/>
      <c r="O13" s="3" t="str">
        <f t="shared" si="0"/>
        <v>CENTRO HISTORICO</v>
      </c>
      <c r="P13" s="4">
        <f t="shared" si="1"/>
        <v>0</v>
      </c>
      <c r="Q13" s="5">
        <f t="shared" si="2"/>
        <v>0</v>
      </c>
      <c r="R13" s="5">
        <f t="shared" si="3"/>
        <v>0</v>
      </c>
      <c r="S13" s="6">
        <f t="shared" si="4"/>
        <v>0</v>
      </c>
    </row>
    <row r="14" spans="1:19" ht="15" x14ac:dyDescent="0.35">
      <c r="A14" t="s">
        <v>17</v>
      </c>
      <c r="B14">
        <v>7</v>
      </c>
      <c r="C14">
        <v>8414</v>
      </c>
      <c r="D14">
        <v>1366485605</v>
      </c>
      <c r="E14">
        <v>64087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2"/>
      <c r="O14" s="3" t="str">
        <f t="shared" si="0"/>
        <v>SAN BARTOLO</v>
      </c>
      <c r="P14" s="4">
        <f t="shared" si="1"/>
        <v>0</v>
      </c>
      <c r="Q14" s="5">
        <f t="shared" si="2"/>
        <v>0</v>
      </c>
      <c r="R14" s="5">
        <f t="shared" si="3"/>
        <v>0</v>
      </c>
      <c r="S14" s="6">
        <f t="shared" si="4"/>
        <v>0</v>
      </c>
    </row>
    <row r="15" spans="1:19" ht="15" x14ac:dyDescent="0.35">
      <c r="A15" t="s">
        <v>18</v>
      </c>
      <c r="B15">
        <v>8</v>
      </c>
      <c r="C15">
        <v>9002</v>
      </c>
      <c r="D15">
        <v>1277371113</v>
      </c>
      <c r="E15">
        <v>78250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2"/>
      <c r="O15" s="3" t="str">
        <f t="shared" si="0"/>
        <v>SOLANDA</v>
      </c>
      <c r="P15" s="4">
        <f t="shared" si="1"/>
        <v>0</v>
      </c>
      <c r="Q15" s="5">
        <f t="shared" si="2"/>
        <v>0</v>
      </c>
      <c r="R15" s="5">
        <f t="shared" si="3"/>
        <v>0</v>
      </c>
      <c r="S15" s="6">
        <f t="shared" si="4"/>
        <v>0</v>
      </c>
    </row>
    <row r="16" spans="1:19" ht="15" x14ac:dyDescent="0.35">
      <c r="A16" t="s">
        <v>19</v>
      </c>
      <c r="B16">
        <v>9</v>
      </c>
      <c r="C16">
        <v>4548</v>
      </c>
      <c r="D16">
        <v>1012286631</v>
      </c>
      <c r="E16">
        <v>32058.400000000001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2"/>
      <c r="O16" s="3" t="str">
        <f t="shared" si="0"/>
        <v>LA CONCEPCION</v>
      </c>
      <c r="P16" s="4">
        <f t="shared" si="1"/>
        <v>0</v>
      </c>
      <c r="Q16" s="5">
        <f t="shared" si="2"/>
        <v>0</v>
      </c>
      <c r="R16" s="5">
        <f t="shared" si="3"/>
        <v>0</v>
      </c>
      <c r="S16" s="6">
        <f t="shared" si="4"/>
        <v>0</v>
      </c>
    </row>
    <row r="17" spans="1:16" x14ac:dyDescent="0.3">
      <c r="A17" t="s">
        <v>20</v>
      </c>
      <c r="B17">
        <v>10</v>
      </c>
      <c r="C17">
        <v>5869</v>
      </c>
      <c r="D17">
        <v>998326189</v>
      </c>
      <c r="E17">
        <v>46141.9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6" x14ac:dyDescent="0.3">
      <c r="A18" t="s">
        <v>21</v>
      </c>
      <c r="B18">
        <v>11</v>
      </c>
      <c r="C18">
        <v>4473</v>
      </c>
      <c r="D18">
        <v>980491758</v>
      </c>
      <c r="E18">
        <v>41692.800000000003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6" x14ac:dyDescent="0.3">
      <c r="A19" t="s">
        <v>22</v>
      </c>
      <c r="B19">
        <v>12</v>
      </c>
      <c r="C19">
        <v>3757</v>
      </c>
      <c r="D19">
        <v>1218171533</v>
      </c>
      <c r="E19">
        <v>32794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6" x14ac:dyDescent="0.3">
      <c r="A20" t="s">
        <v>23</v>
      </c>
      <c r="B20">
        <v>13</v>
      </c>
      <c r="C20">
        <v>6641</v>
      </c>
      <c r="D20">
        <v>1077104614</v>
      </c>
      <c r="E20">
        <v>65349.9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6" x14ac:dyDescent="0.3">
      <c r="A21" t="s">
        <v>24</v>
      </c>
      <c r="B21">
        <v>14</v>
      </c>
      <c r="C21">
        <v>5960</v>
      </c>
      <c r="D21">
        <v>1623701668</v>
      </c>
      <c r="E21">
        <v>54338.6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6" x14ac:dyDescent="0.3">
      <c r="A22" t="s">
        <v>25</v>
      </c>
      <c r="B22">
        <v>15</v>
      </c>
      <c r="C22">
        <v>8635</v>
      </c>
      <c r="D22">
        <v>1747759641</v>
      </c>
      <c r="E22">
        <v>69186.8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6" x14ac:dyDescent="0.3">
      <c r="A23" t="s">
        <v>26</v>
      </c>
      <c r="B23">
        <v>16</v>
      </c>
      <c r="C23">
        <v>7198</v>
      </c>
      <c r="D23">
        <v>1000393637</v>
      </c>
      <c r="E23">
        <v>57912.3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O23">
        <f>761+67</f>
        <v>828</v>
      </c>
    </row>
    <row r="24" spans="1:16" x14ac:dyDescent="0.3">
      <c r="A24" t="s">
        <v>27</v>
      </c>
      <c r="B24">
        <v>17</v>
      </c>
      <c r="C24">
        <v>1752</v>
      </c>
      <c r="D24">
        <v>181756281</v>
      </c>
      <c r="E24">
        <v>8115.9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6" x14ac:dyDescent="0.3">
      <c r="A25" t="s">
        <v>28</v>
      </c>
      <c r="B25">
        <v>18</v>
      </c>
      <c r="C25">
        <v>461</v>
      </c>
      <c r="D25">
        <v>57919150</v>
      </c>
      <c r="E25">
        <v>2954.7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O25" s="9">
        <v>96</v>
      </c>
      <c r="P25" s="9">
        <v>762</v>
      </c>
    </row>
    <row r="26" spans="1:16" x14ac:dyDescent="0.3">
      <c r="A26" t="s">
        <v>29</v>
      </c>
      <c r="B26">
        <v>19</v>
      </c>
      <c r="C26">
        <v>5126</v>
      </c>
      <c r="D26">
        <v>869344433</v>
      </c>
      <c r="E26">
        <v>48791.3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O26" s="10">
        <v>342</v>
      </c>
      <c r="P26" s="10">
        <v>2094</v>
      </c>
    </row>
    <row r="27" spans="1:16" x14ac:dyDescent="0.3">
      <c r="A27" t="s">
        <v>30</v>
      </c>
      <c r="B27">
        <v>20</v>
      </c>
      <c r="C27">
        <v>6046</v>
      </c>
      <c r="D27">
        <v>794620550</v>
      </c>
      <c r="E27">
        <v>44212.7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O27" s="10">
        <v>67</v>
      </c>
      <c r="P27" s="10">
        <v>828</v>
      </c>
    </row>
    <row r="28" spans="1:16" x14ac:dyDescent="0.3">
      <c r="A28" t="s">
        <v>31</v>
      </c>
      <c r="B28">
        <v>21</v>
      </c>
      <c r="C28">
        <v>7979</v>
      </c>
      <c r="D28">
        <v>1203740583</v>
      </c>
      <c r="E28">
        <v>55415.3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O28">
        <f>SUM(O25:O27)</f>
        <v>505</v>
      </c>
      <c r="P28">
        <f>SUM(P25:P27)</f>
        <v>3684</v>
      </c>
    </row>
    <row r="29" spans="1:16" x14ac:dyDescent="0.3">
      <c r="A29" t="s">
        <v>32</v>
      </c>
      <c r="B29">
        <v>22</v>
      </c>
      <c r="C29">
        <v>154</v>
      </c>
      <c r="D29">
        <v>13287952</v>
      </c>
      <c r="E29">
        <v>475.6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6" x14ac:dyDescent="0.3">
      <c r="A30" t="s">
        <v>34</v>
      </c>
      <c r="B30">
        <v>24</v>
      </c>
      <c r="C30">
        <v>3508</v>
      </c>
      <c r="D30">
        <v>1517196293</v>
      </c>
      <c r="E30">
        <v>28308.2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6" x14ac:dyDescent="0.3">
      <c r="A31" t="s">
        <v>35</v>
      </c>
      <c r="B31">
        <v>25</v>
      </c>
      <c r="C31">
        <v>4025</v>
      </c>
      <c r="D31">
        <v>994320733</v>
      </c>
      <c r="E31">
        <v>33931.199999999997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O31">
        <f>3190+96+342</f>
        <v>3628</v>
      </c>
      <c r="P31">
        <f>4360+67</f>
        <v>4427</v>
      </c>
    </row>
    <row r="32" spans="1:16" x14ac:dyDescent="0.3">
      <c r="A32" t="s">
        <v>36</v>
      </c>
      <c r="B32">
        <v>26</v>
      </c>
      <c r="C32">
        <v>8161</v>
      </c>
      <c r="D32">
        <v>1139284656</v>
      </c>
      <c r="E32">
        <v>63206.3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t="s">
        <v>37</v>
      </c>
      <c r="B33">
        <v>27</v>
      </c>
      <c r="C33">
        <v>70</v>
      </c>
      <c r="D33">
        <v>11024840</v>
      </c>
      <c r="E33">
        <v>463.7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t="s">
        <v>38</v>
      </c>
      <c r="B34">
        <v>28</v>
      </c>
      <c r="C34">
        <v>5368</v>
      </c>
      <c r="D34">
        <v>1346079857</v>
      </c>
      <c r="E34">
        <v>44574.1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t="s">
        <v>39</v>
      </c>
      <c r="B35">
        <v>29</v>
      </c>
      <c r="C35">
        <v>11352</v>
      </c>
      <c r="D35">
        <v>1806225117</v>
      </c>
      <c r="E35">
        <v>79966.899999999994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t="s">
        <v>40</v>
      </c>
      <c r="B36">
        <v>30</v>
      </c>
      <c r="C36">
        <v>5297</v>
      </c>
      <c r="D36">
        <v>3609643787</v>
      </c>
      <c r="E36">
        <v>45074.9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t="s">
        <v>41</v>
      </c>
      <c r="B37">
        <v>31</v>
      </c>
      <c r="C37">
        <v>7751</v>
      </c>
      <c r="D37">
        <v>931633339</v>
      </c>
      <c r="E37">
        <v>56227.7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t="s">
        <v>43</v>
      </c>
      <c r="B38">
        <v>33</v>
      </c>
      <c r="C38">
        <v>9624</v>
      </c>
      <c r="D38">
        <v>1153835415</v>
      </c>
      <c r="E38">
        <v>53379.1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t="s">
        <v>44</v>
      </c>
      <c r="B39">
        <v>34</v>
      </c>
      <c r="C39">
        <v>12487</v>
      </c>
      <c r="D39">
        <v>1354320151</v>
      </c>
      <c r="E39">
        <v>68353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t="s">
        <v>45</v>
      </c>
      <c r="B40">
        <v>35</v>
      </c>
      <c r="C40">
        <v>5695</v>
      </c>
      <c r="D40">
        <v>1261273325</v>
      </c>
      <c r="E40">
        <v>54274.9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t="s">
        <v>46</v>
      </c>
      <c r="B41">
        <v>36</v>
      </c>
      <c r="C41">
        <v>3927</v>
      </c>
      <c r="D41">
        <v>796730654</v>
      </c>
      <c r="E41">
        <v>31179.7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t="s">
        <v>47</v>
      </c>
      <c r="B42">
        <v>37</v>
      </c>
      <c r="C42">
        <v>5201</v>
      </c>
      <c r="D42">
        <v>968964540</v>
      </c>
      <c r="E42">
        <v>57034.9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t="s">
        <v>48</v>
      </c>
      <c r="B43">
        <v>38</v>
      </c>
      <c r="C43">
        <v>10413</v>
      </c>
      <c r="D43">
        <v>1097298856</v>
      </c>
      <c r="E43">
        <v>61184.6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49</v>
      </c>
      <c r="B44">
        <v>39</v>
      </c>
      <c r="C44">
        <v>78</v>
      </c>
      <c r="D44">
        <v>19805895</v>
      </c>
      <c r="E44">
        <v>1410.3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t="s">
        <v>52</v>
      </c>
      <c r="B45">
        <v>42</v>
      </c>
      <c r="C45">
        <v>1541</v>
      </c>
      <c r="D45">
        <v>235921217</v>
      </c>
      <c r="E45">
        <v>7627.5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t="s">
        <v>53</v>
      </c>
      <c r="B46">
        <v>43</v>
      </c>
      <c r="C46">
        <v>609</v>
      </c>
      <c r="D46">
        <v>189241634</v>
      </c>
      <c r="E46">
        <v>9060.9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t="s">
        <v>55</v>
      </c>
      <c r="B47">
        <v>45</v>
      </c>
      <c r="C47">
        <v>13392</v>
      </c>
      <c r="D47">
        <v>1573501467</v>
      </c>
      <c r="E47">
        <v>82977.8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t="s">
        <v>56</v>
      </c>
      <c r="B48">
        <v>46</v>
      </c>
      <c r="C48">
        <v>1804</v>
      </c>
      <c r="D48">
        <v>324104635</v>
      </c>
      <c r="E48">
        <v>13715.4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57</v>
      </c>
      <c r="B49">
        <v>47</v>
      </c>
      <c r="C49">
        <v>3848</v>
      </c>
      <c r="D49">
        <v>657517842</v>
      </c>
      <c r="E49">
        <v>22380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t="s">
        <v>59</v>
      </c>
      <c r="B50">
        <v>49</v>
      </c>
      <c r="C50">
        <v>1188</v>
      </c>
      <c r="D50">
        <v>202221566</v>
      </c>
      <c r="E50">
        <v>9989.4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t="s">
        <v>60</v>
      </c>
      <c r="B51">
        <v>50</v>
      </c>
      <c r="C51">
        <v>413</v>
      </c>
      <c r="D51">
        <v>53917846</v>
      </c>
      <c r="E51">
        <v>2897.5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t="s">
        <v>61</v>
      </c>
      <c r="B52">
        <v>51</v>
      </c>
      <c r="C52">
        <v>740</v>
      </c>
      <c r="D52">
        <v>131286902</v>
      </c>
      <c r="E52">
        <v>12136.7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t="s">
        <v>62</v>
      </c>
      <c r="B53">
        <v>52</v>
      </c>
      <c r="C53">
        <v>22195</v>
      </c>
      <c r="D53">
        <v>3591056480</v>
      </c>
      <c r="E53">
        <v>150349.79999999999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t="s">
        <v>63</v>
      </c>
      <c r="B54">
        <v>53</v>
      </c>
      <c r="C54">
        <v>264</v>
      </c>
      <c r="D54">
        <v>31752846</v>
      </c>
      <c r="E54">
        <v>1252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t="s">
        <v>64</v>
      </c>
      <c r="B55">
        <v>54</v>
      </c>
      <c r="C55">
        <v>455</v>
      </c>
      <c r="D55">
        <v>105720419</v>
      </c>
      <c r="E55">
        <v>6107.4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t="s">
        <v>65</v>
      </c>
      <c r="B56">
        <v>55</v>
      </c>
      <c r="C56">
        <v>3447</v>
      </c>
      <c r="D56">
        <v>793464061</v>
      </c>
      <c r="E56">
        <v>31990.1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t="s">
        <v>66</v>
      </c>
      <c r="B57">
        <v>56</v>
      </c>
      <c r="C57">
        <v>68</v>
      </c>
      <c r="D57">
        <v>4000364</v>
      </c>
      <c r="E57">
        <v>346.3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t="s">
        <v>67</v>
      </c>
      <c r="B58">
        <v>57</v>
      </c>
      <c r="C58">
        <v>88</v>
      </c>
      <c r="D58">
        <v>12448632</v>
      </c>
      <c r="E58">
        <v>1397.6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t="s">
        <v>68</v>
      </c>
      <c r="B59">
        <v>58</v>
      </c>
      <c r="C59">
        <v>109</v>
      </c>
      <c r="D59">
        <v>41815855</v>
      </c>
      <c r="E59">
        <v>3030.6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t="s">
        <v>69</v>
      </c>
      <c r="B60">
        <v>59</v>
      </c>
      <c r="C60">
        <v>107</v>
      </c>
      <c r="D60">
        <v>24711254</v>
      </c>
      <c r="E60">
        <v>1351.2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t="s">
        <v>70</v>
      </c>
      <c r="B61">
        <v>60</v>
      </c>
      <c r="C61">
        <v>83</v>
      </c>
      <c r="D61">
        <v>11161607</v>
      </c>
      <c r="E61">
        <v>1121.5999999999999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t="s">
        <v>71</v>
      </c>
      <c r="B62">
        <v>61</v>
      </c>
      <c r="C62">
        <v>1353</v>
      </c>
      <c r="D62">
        <v>335038369</v>
      </c>
      <c r="E62">
        <v>16800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t="s">
        <v>72</v>
      </c>
      <c r="B63">
        <v>62</v>
      </c>
      <c r="C63">
        <v>660</v>
      </c>
      <c r="D63">
        <v>62757157</v>
      </c>
      <c r="E63">
        <v>3554.4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t="s">
        <v>73</v>
      </c>
      <c r="B64">
        <v>63</v>
      </c>
      <c r="C64">
        <v>394</v>
      </c>
      <c r="D64">
        <v>20479440</v>
      </c>
      <c r="E64">
        <v>1629.1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t="s">
        <v>74</v>
      </c>
      <c r="B65">
        <v>64</v>
      </c>
      <c r="C65">
        <v>1048</v>
      </c>
      <c r="D65">
        <v>121792928</v>
      </c>
      <c r="E65">
        <v>9809.2999999999993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t="s">
        <v>75</v>
      </c>
      <c r="B66">
        <v>65</v>
      </c>
      <c r="C66">
        <v>194</v>
      </c>
      <c r="D66">
        <v>9146620</v>
      </c>
      <c r="E66">
        <v>795.1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</sheetData>
  <autoFilter ref="A1:K66" xr:uid="{00000000-0001-0000-0000-000000000000}">
    <sortState xmlns:xlrd2="http://schemas.microsoft.com/office/spreadsheetml/2017/richdata2" ref="A2:K66">
      <sortCondition descending="1" ref="J1:J66"/>
    </sortState>
  </autoFilter>
  <conditionalFormatting sqref="P2:P16">
    <cfRule type="dataBar" priority="4">
      <dataBar>
        <cfvo type="min"/>
        <cfvo type="max"/>
        <color rgb="FFFED9A6"/>
      </dataBar>
      <extLst>
        <ext xmlns:x14="http://schemas.microsoft.com/office/spreadsheetml/2009/9/main" uri="{B025F937-C7B1-47D3-B67F-A62EFF666E3E}">
          <x14:id>{9DF08079-158E-46CA-9A3E-AC4D46F776D2}</x14:id>
        </ext>
      </extLst>
    </cfRule>
    <cfRule type="dataBar" priority="6">
      <dataBar>
        <cfvo type="min"/>
        <cfvo type="max"/>
        <color rgb="FFEA0000"/>
      </dataBar>
      <extLst>
        <ext xmlns:x14="http://schemas.microsoft.com/office/spreadsheetml/2009/9/main" uri="{B025F937-C7B1-47D3-B67F-A62EFF666E3E}">
          <x14:id>{4F0F1872-18D3-4B4B-B68F-75DCFD2FB380}</x14:id>
        </ext>
      </extLst>
    </cfRule>
    <cfRule type="dataBar" priority="7">
      <dataBar>
        <cfvo type="min"/>
        <cfvo type="max"/>
        <color rgb="FFC00000"/>
      </dataBar>
      <extLst>
        <ext xmlns:x14="http://schemas.microsoft.com/office/spreadsheetml/2009/9/main" uri="{B025F937-C7B1-47D3-B67F-A62EFF666E3E}">
          <x14:id>{C8836A02-5F40-4DB8-A647-96B1713C5EA6}</x14:id>
        </ext>
      </extLst>
    </cfRule>
    <cfRule type="dataBar" priority="10">
      <dataBar>
        <cfvo type="min"/>
        <cfvo type="max"/>
        <color rgb="FFC9A4E4"/>
      </dataBar>
      <extLst>
        <ext xmlns:x14="http://schemas.microsoft.com/office/spreadsheetml/2009/9/main" uri="{B025F937-C7B1-47D3-B67F-A62EFF666E3E}">
          <x14:id>{99B7FF03-BC53-43CC-BD8F-C09F13234D72}</x14:id>
        </ext>
      </extLst>
    </cfRule>
  </conditionalFormatting>
  <conditionalFormatting sqref="R2:R16">
    <cfRule type="dataBar" priority="9">
      <dataBar>
        <cfvo type="min"/>
        <cfvo type="max"/>
        <color rgb="FFFFB9B9"/>
      </dataBar>
      <extLst>
        <ext xmlns:x14="http://schemas.microsoft.com/office/spreadsheetml/2009/9/main" uri="{B025F937-C7B1-47D3-B67F-A62EFF666E3E}">
          <x14:id>{78A93B84-3558-4DAB-AB1A-89BAF36F806B}</x14:id>
        </ext>
      </extLst>
    </cfRule>
  </conditionalFormatting>
  <conditionalFormatting sqref="S2:S16">
    <cfRule type="dataBar" priority="5">
      <dataBar>
        <cfvo type="min"/>
        <cfvo type="max"/>
        <color rgb="FFB3CDE3"/>
      </dataBar>
      <extLst>
        <ext xmlns:x14="http://schemas.microsoft.com/office/spreadsheetml/2009/9/main" uri="{B025F937-C7B1-47D3-B67F-A62EFF666E3E}">
          <x14:id>{25C1D02C-5E2A-4995-A872-686BF3583B5A}</x14:id>
        </ext>
      </extLst>
    </cfRule>
    <cfRule type="dataBar" priority="8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{4FC24EF7-1CC0-475E-BD8B-5578C41EA093}</x14:id>
        </ext>
      </extLst>
    </cfRule>
  </conditionalFormatting>
  <conditionalFormatting sqref="Q2:Q16">
    <cfRule type="dataBar" priority="1">
      <dataBar>
        <cfvo type="min"/>
        <cfvo type="max"/>
        <color rgb="FFD2D2D2"/>
      </dataBar>
      <extLst>
        <ext xmlns:x14="http://schemas.microsoft.com/office/spreadsheetml/2009/9/main" uri="{B025F937-C7B1-47D3-B67F-A62EFF666E3E}">
          <x14:id>{5828F148-724E-4A5C-BFB5-E761A93C657F}</x14:id>
        </ext>
      </extLst>
    </cfRule>
    <cfRule type="dataBar" priority="2">
      <dataBar>
        <cfvo type="min"/>
        <cfvo type="max"/>
        <color theme="2"/>
      </dataBar>
      <extLst>
        <ext xmlns:x14="http://schemas.microsoft.com/office/spreadsheetml/2009/9/main" uri="{B025F937-C7B1-47D3-B67F-A62EFF666E3E}">
          <x14:id>{F33A8BDF-54F4-49E0-9C28-C598C8AB6936}</x14:id>
        </ext>
      </extLst>
    </cfRule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{82A67402-93B2-4188-854C-69D3029665BD}</x14:id>
        </ext>
      </extLst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DF08079-158E-46CA-9A3E-AC4D46F776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F0F1872-18D3-4B4B-B68F-75DCFD2FB3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8836A02-5F40-4DB8-A647-96B1713C5E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9B7FF03-BC53-43CC-BD8F-C09F13234D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P2:P16</xm:sqref>
        </x14:conditionalFormatting>
        <x14:conditionalFormatting xmlns:xm="http://schemas.microsoft.com/office/excel/2006/main">
          <x14:cfRule type="dataBar" id="{78A93B84-3558-4DAB-AB1A-89BAF36F80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R2:R16</xm:sqref>
        </x14:conditionalFormatting>
        <x14:conditionalFormatting xmlns:xm="http://schemas.microsoft.com/office/excel/2006/main">
          <x14:cfRule type="dataBar" id="{25C1D02C-5E2A-4995-A872-686BF3583B5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FC24EF7-1CC0-475E-BD8B-5578C41EA0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S2:S16</xm:sqref>
        </x14:conditionalFormatting>
        <x14:conditionalFormatting xmlns:xm="http://schemas.microsoft.com/office/excel/2006/main">
          <x14:cfRule type="dataBar" id="{5828F148-724E-4A5C-BFB5-E761A93C65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33A8BDF-54F4-49E0-9C28-C598C8AB69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2A67402-93B2-4188-854C-69D3029665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Q2:Q16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Calderon</cp:lastModifiedBy>
  <dcterms:created xsi:type="dcterms:W3CDTF">2022-04-22T16:02:09Z</dcterms:created>
  <dcterms:modified xsi:type="dcterms:W3CDTF">2022-05-26T20:23:15Z</dcterms:modified>
</cp:coreProperties>
</file>