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报价 (2)" sheetId="6" r:id="rId1"/>
    <sheet name="报价" sheetId="5" r:id="rId2"/>
  </sheets>
  <calcPr calcId="144525"/>
</workbook>
</file>

<file path=xl/sharedStrings.xml><?xml version="1.0" encoding="utf-8"?>
<sst xmlns="http://schemas.openxmlformats.org/spreadsheetml/2006/main" count="146" uniqueCount="77">
  <si>
    <t>苏州伯利恒水上设施工程有限公司项目报价单</t>
  </si>
  <si>
    <t>项目名称：</t>
  </si>
  <si>
    <t>刘山闸浮码头</t>
  </si>
  <si>
    <t>日期：</t>
  </si>
  <si>
    <t>项目地点：</t>
  </si>
  <si>
    <t>徐州刘山</t>
  </si>
  <si>
    <t>总面积：</t>
  </si>
  <si>
    <t>28米×3米</t>
  </si>
  <si>
    <t>序号</t>
  </si>
  <si>
    <t>项目名称</t>
  </si>
  <si>
    <t>产品规格mm</t>
  </si>
  <si>
    <t>产品材料说明</t>
  </si>
  <si>
    <t>单位</t>
  </si>
  <si>
    <t>数量</t>
  </si>
  <si>
    <t>综合单价</t>
  </si>
  <si>
    <t>总价</t>
  </si>
  <si>
    <t>备注</t>
  </si>
  <si>
    <t>（元）</t>
  </si>
  <si>
    <t>一、码头主体：</t>
  </si>
  <si>
    <t>浮箱</t>
  </si>
  <si>
    <t>1200×800×550</t>
  </si>
  <si>
    <t>1、材质：低密度聚乙烯，壁厚5mm
2、内部填充聚苯泡沫密度15KG/m3
3、颜色：黑色</t>
  </si>
  <si>
    <t>个</t>
  </si>
  <si>
    <t>主浮桥铝架</t>
  </si>
  <si>
    <t>宽度3000</t>
  </si>
  <si>
    <t>1.材质6061-T6铝合金
2.100*200异形铝合金主梁+78*50*3方管+76*35铝合金龙骨</t>
  </si>
  <si>
    <t>m2</t>
  </si>
  <si>
    <t>地板</t>
  </si>
  <si>
    <t>140*23</t>
  </si>
  <si>
    <t>1、实心塑木地板
2、专用卡件</t>
  </si>
  <si>
    <t>二、码头附属</t>
  </si>
  <si>
    <t>防撞条</t>
  </si>
  <si>
    <t>D105</t>
  </si>
  <si>
    <t>橡胶防撞条</t>
  </si>
  <si>
    <t>m</t>
  </si>
  <si>
    <t>系缆桩</t>
  </si>
  <si>
    <t>50KN</t>
  </si>
  <si>
    <t>316不锈钢</t>
  </si>
  <si>
    <t>只</t>
  </si>
  <si>
    <t>护桩器</t>
  </si>
  <si>
    <t>ø600</t>
  </si>
  <si>
    <t>铝合金框架配尼龙滚轮</t>
  </si>
  <si>
    <t>根</t>
  </si>
  <si>
    <t>引桥</t>
  </si>
  <si>
    <t>28米×1.5米</t>
  </si>
  <si>
    <t>1.材质6061-T6海事铝合金
2.滑轮三套，下方1500*1500*5mm不锈钢垫板
3.面层3mm厚铝合金花纹防滑板</t>
  </si>
  <si>
    <t>座</t>
  </si>
  <si>
    <t>三、其他</t>
  </si>
  <si>
    <t>运费</t>
  </si>
  <si>
    <t>运至甲方指点地点</t>
  </si>
  <si>
    <t>项</t>
  </si>
  <si>
    <t>吊装费</t>
  </si>
  <si>
    <t>四、小计</t>
  </si>
  <si>
    <t>五、税金</t>
  </si>
  <si>
    <t>开增值税发票</t>
  </si>
  <si>
    <t>六、合计</t>
  </si>
  <si>
    <t>苏州伯利恒水上设施工程有限公司</t>
  </si>
  <si>
    <t>主材</t>
  </si>
  <si>
    <t>辅材+机械</t>
  </si>
  <si>
    <t>人工</t>
  </si>
  <si>
    <t>利润</t>
  </si>
  <si>
    <t>水电槽盖板</t>
  </si>
  <si>
    <t>200*3</t>
  </si>
  <si>
    <t>6061-T6铝合金盖板</t>
  </si>
  <si>
    <t>米</t>
  </si>
  <si>
    <t>水电箱</t>
  </si>
  <si>
    <t>1100*390*250</t>
  </si>
  <si>
    <t>1、32A充电头两个，电表、水龙头2个</t>
  </si>
  <si>
    <t>套</t>
  </si>
  <si>
    <t>电缆</t>
  </si>
  <si>
    <t>ZR-YJV22-0.6/1KV(3*16+1*10)</t>
  </si>
  <si>
    <t>钢管桩</t>
  </si>
  <si>
    <t>ø600*12</t>
  </si>
  <si>
    <t>1、Q345材质螺纹钢管，桩长23米（含桩帽）</t>
  </si>
  <si>
    <t>打桩费</t>
  </si>
  <si>
    <t>机械进出场</t>
  </si>
  <si>
    <t>打桩机进出场费用</t>
  </si>
</sst>
</file>

<file path=xl/styles.xml><?xml version="1.0" encoding="utf-8"?>
<styleSheet xmlns="http://schemas.openxmlformats.org/spreadsheetml/2006/main">
  <numFmts count="12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DBNum2][$RMB]General;[Red][DBNum2][$RMB]General"/>
    <numFmt numFmtId="177" formatCode="0_ "/>
    <numFmt numFmtId="178" formatCode="0.0_ "/>
    <numFmt numFmtId="179" formatCode="_ * #,##0.0_ ;_ * \-#,##0.0_ ;_ * &quot;-&quot;_ ;_ @_ "/>
    <numFmt numFmtId="180" formatCode="yyyy&quot;年&quot;m&quot;月&quot;d&quot;日&quot;;@"/>
    <numFmt numFmtId="181" formatCode="0.00_ "/>
    <numFmt numFmtId="182" formatCode="#,##0.00_ "/>
    <numFmt numFmtId="183" formatCode="0.00_);[Red]\(0.00\)"/>
  </numFmts>
  <fonts count="28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ont="1" applyFill="1" applyAlignment="1" applyProtection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center" vertical="center" wrapText="1"/>
    </xf>
    <xf numFmtId="41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0" fillId="0" borderId="2" xfId="0" applyFont="1" applyFill="1" applyBorder="1" applyAlignment="1" applyProtection="1">
      <alignment horizontal="center" vertical="center" wrapText="1"/>
    </xf>
    <xf numFmtId="0" fontId="0" fillId="0" borderId="3" xfId="0" applyFont="1" applyFill="1" applyBorder="1" applyAlignment="1" applyProtection="1">
      <alignment horizontal="center" vertical="center" wrapText="1"/>
    </xf>
    <xf numFmtId="0" fontId="0" fillId="0" borderId="4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180" fontId="0" fillId="0" borderId="0" xfId="0" applyNumberFormat="1" applyFont="1" applyFill="1" applyBorder="1" applyAlignment="1">
      <alignment horizontal="right" wrapText="1"/>
    </xf>
    <xf numFmtId="41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 wrapText="1"/>
    </xf>
    <xf numFmtId="180" fontId="0" fillId="0" borderId="1" xfId="0" applyNumberFormat="1" applyFont="1" applyFill="1" applyBorder="1" applyAlignment="1" applyProtection="1">
      <alignment horizontal="center" vertical="center" wrapText="1"/>
    </xf>
    <xf numFmtId="41" fontId="0" fillId="0" borderId="1" xfId="0" applyNumberFormat="1" applyFont="1" applyFill="1" applyBorder="1" applyAlignment="1" applyProtection="1">
      <alignment horizontal="center" vertical="center" wrapText="1"/>
    </xf>
    <xf numFmtId="41" fontId="6" fillId="0" borderId="1" xfId="0" applyNumberFormat="1" applyFont="1" applyFill="1" applyBorder="1" applyAlignment="1">
      <alignment horizontal="center" vertical="center" wrapText="1"/>
    </xf>
    <xf numFmtId="9" fontId="6" fillId="0" borderId="1" xfId="0" applyNumberFormat="1" applyFont="1" applyFill="1" applyBorder="1" applyAlignment="1">
      <alignment horizontal="center" vertical="center" wrapText="1"/>
    </xf>
    <xf numFmtId="41" fontId="7" fillId="0" borderId="1" xfId="0" applyNumberFormat="1" applyFont="1" applyFill="1" applyBorder="1" applyAlignment="1">
      <alignment horizontal="center" vertical="center" wrapText="1"/>
    </xf>
    <xf numFmtId="181" fontId="6" fillId="0" borderId="1" xfId="0" applyNumberFormat="1" applyFont="1" applyFill="1" applyBorder="1" applyAlignment="1">
      <alignment horizontal="center" vertical="center" wrapText="1"/>
    </xf>
    <xf numFmtId="179" fontId="6" fillId="0" borderId="1" xfId="0" applyNumberFormat="1" applyFont="1" applyFill="1" applyBorder="1" applyAlignment="1">
      <alignment horizontal="center" vertical="center" wrapText="1"/>
    </xf>
    <xf numFmtId="182" fontId="8" fillId="0" borderId="1" xfId="0" applyNumberFormat="1" applyFont="1" applyFill="1" applyBorder="1" applyAlignment="1">
      <alignment horizontal="right" vertical="center" wrapText="1"/>
    </xf>
    <xf numFmtId="178" fontId="6" fillId="0" borderId="1" xfId="0" applyNumberFormat="1" applyFont="1" applyFill="1" applyBorder="1" applyAlignment="1">
      <alignment horizontal="center" vertical="center" wrapText="1"/>
    </xf>
    <xf numFmtId="183" fontId="6" fillId="0" borderId="1" xfId="0" applyNumberFormat="1" applyFont="1" applyFill="1" applyBorder="1" applyAlignment="1">
      <alignment horizontal="right" vertical="center"/>
    </xf>
    <xf numFmtId="182" fontId="8" fillId="0" borderId="1" xfId="0" applyNumberFormat="1" applyFont="1" applyFill="1" applyBorder="1" applyAlignment="1">
      <alignment horizontal="right" vertical="center"/>
    </xf>
    <xf numFmtId="41" fontId="7" fillId="0" borderId="1" xfId="0" applyNumberFormat="1" applyFont="1" applyFill="1" applyBorder="1" applyAlignment="1">
      <alignment vertical="center" wrapText="1"/>
    </xf>
    <xf numFmtId="9" fontId="6" fillId="0" borderId="1" xfId="11" applyFont="1" applyFill="1" applyBorder="1" applyAlignment="1">
      <alignment horizontal="center" vertical="center" wrapText="1"/>
    </xf>
    <xf numFmtId="182" fontId="6" fillId="0" borderId="1" xfId="0" applyNumberFormat="1" applyFont="1" applyFill="1" applyBorder="1" applyAlignment="1">
      <alignment horizontal="right" vertical="center" wrapText="1"/>
    </xf>
    <xf numFmtId="41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1" fontId="0" fillId="0" borderId="0" xfId="0" applyNumberFormat="1" applyFont="1" applyFill="1" applyBorder="1" applyAlignment="1">
      <alignment horizontal="right" wrapText="1"/>
    </xf>
    <xf numFmtId="4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0" fontId="0" fillId="0" borderId="0" xfId="0" applyNumberFormat="1" applyFont="1" applyFill="1" applyAlignment="1">
      <alignment horizontal="right" wrapText="1"/>
    </xf>
    <xf numFmtId="0" fontId="0" fillId="0" borderId="1" xfId="0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BB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view="pageBreakPreview" zoomScaleNormal="85" workbookViewId="0">
      <selection activeCell="A21" sqref="A21:I21"/>
    </sheetView>
  </sheetViews>
  <sheetFormatPr defaultColWidth="9" defaultRowHeight="14.25"/>
  <cols>
    <col min="1" max="1" width="4.8" style="4" customWidth="1"/>
    <col min="2" max="2" width="11.75" style="4" customWidth="1"/>
    <col min="3" max="3" width="13.875" style="4" customWidth="1"/>
    <col min="4" max="4" width="29.25" style="4" customWidth="1"/>
    <col min="5" max="5" width="8" style="4" customWidth="1"/>
    <col min="6" max="6" width="8.125" style="4" customWidth="1"/>
    <col min="7" max="7" width="9.75" style="8" customWidth="1"/>
    <col min="8" max="8" width="13.75" style="9" customWidth="1"/>
    <col min="9" max="9" width="9.625" style="4" customWidth="1"/>
    <col min="10" max="10" width="11.5" style="4"/>
    <col min="11" max="11" width="9" style="4"/>
    <col min="12" max="13" width="11.5" style="4"/>
    <col min="14" max="16384" width="9" style="4"/>
  </cols>
  <sheetData>
    <row r="1" s="1" customFormat="1" ht="22.5" spans="1:9">
      <c r="A1" s="10" t="s">
        <v>0</v>
      </c>
      <c r="B1" s="11"/>
      <c r="C1" s="11"/>
      <c r="D1" s="11"/>
      <c r="E1" s="11"/>
      <c r="F1" s="11"/>
      <c r="G1" s="37"/>
      <c r="H1" s="11"/>
      <c r="I1" s="11"/>
    </row>
    <row r="2" s="1" customFormat="1" ht="15" customHeight="1" spans="1:9">
      <c r="A2" s="12" t="s">
        <v>1</v>
      </c>
      <c r="B2" s="12"/>
      <c r="C2" s="13" t="s">
        <v>2</v>
      </c>
      <c r="D2" s="14"/>
      <c r="E2" s="14"/>
      <c r="F2" s="59" t="s">
        <v>3</v>
      </c>
      <c r="G2" s="39">
        <v>44683</v>
      </c>
      <c r="H2" s="39"/>
      <c r="I2" s="39"/>
    </row>
    <row r="3" s="2" customFormat="1" ht="15" customHeight="1" spans="1:9">
      <c r="A3" s="12" t="s">
        <v>4</v>
      </c>
      <c r="B3" s="12"/>
      <c r="C3" s="13" t="s">
        <v>5</v>
      </c>
      <c r="D3" s="14"/>
      <c r="E3" s="14"/>
      <c r="F3" s="59" t="s">
        <v>6</v>
      </c>
      <c r="G3" s="40" t="s">
        <v>7</v>
      </c>
      <c r="H3" s="38"/>
      <c r="I3" s="38"/>
    </row>
    <row r="4" s="2" customFormat="1" ht="15" customHeight="1" spans="1:9">
      <c r="A4" s="16" t="s">
        <v>8</v>
      </c>
      <c r="B4" s="17" t="s">
        <v>9</v>
      </c>
      <c r="C4" s="18" t="s">
        <v>10</v>
      </c>
      <c r="D4" s="18" t="s">
        <v>11</v>
      </c>
      <c r="E4" s="18" t="s">
        <v>12</v>
      </c>
      <c r="F4" s="16" t="s">
        <v>13</v>
      </c>
      <c r="G4" s="41" t="s">
        <v>14</v>
      </c>
      <c r="H4" s="16" t="s">
        <v>15</v>
      </c>
      <c r="I4" s="16" t="s">
        <v>16</v>
      </c>
    </row>
    <row r="5" ht="15" customHeight="1" spans="1:9">
      <c r="A5" s="16"/>
      <c r="B5" s="19"/>
      <c r="C5" s="18"/>
      <c r="D5" s="18"/>
      <c r="E5" s="18"/>
      <c r="F5" s="16"/>
      <c r="G5" s="42" t="s">
        <v>17</v>
      </c>
      <c r="H5" s="16" t="s">
        <v>17</v>
      </c>
      <c r="I5" s="16"/>
    </row>
    <row r="6" s="3" customFormat="1" ht="20" customHeight="1" spans="1:9">
      <c r="A6" s="20" t="s">
        <v>18</v>
      </c>
      <c r="B6" s="20"/>
      <c r="C6" s="20"/>
      <c r="D6" s="20"/>
      <c r="E6" s="20"/>
      <c r="F6" s="20"/>
      <c r="G6" s="43"/>
      <c r="H6" s="20"/>
      <c r="I6" s="20"/>
    </row>
    <row r="7" ht="45" customHeight="1" spans="1:9">
      <c r="A7" s="16">
        <v>1</v>
      </c>
      <c r="B7" s="16" t="s">
        <v>19</v>
      </c>
      <c r="C7" s="21" t="s">
        <v>20</v>
      </c>
      <c r="D7" s="22" t="s">
        <v>21</v>
      </c>
      <c r="E7" s="16" t="s">
        <v>22</v>
      </c>
      <c r="F7" s="16">
        <v>42</v>
      </c>
      <c r="G7" s="45">
        <v>800</v>
      </c>
      <c r="H7" s="46">
        <f t="shared" ref="H7:H9" si="0">G7*F7</f>
        <v>33600</v>
      </c>
      <c r="I7" s="16"/>
    </row>
    <row r="8" ht="43" customHeight="1" spans="1:9">
      <c r="A8" s="16">
        <v>2</v>
      </c>
      <c r="B8" s="16" t="s">
        <v>23</v>
      </c>
      <c r="C8" s="21" t="s">
        <v>24</v>
      </c>
      <c r="D8" s="22" t="s">
        <v>25</v>
      </c>
      <c r="E8" s="16" t="s">
        <v>26</v>
      </c>
      <c r="F8" s="16">
        <v>84</v>
      </c>
      <c r="G8" s="45">
        <v>850</v>
      </c>
      <c r="H8" s="46">
        <f t="shared" si="0"/>
        <v>71400</v>
      </c>
      <c r="I8" s="16"/>
    </row>
    <row r="9" ht="30" customHeight="1" spans="1:9">
      <c r="A9" s="16">
        <v>3</v>
      </c>
      <c r="B9" s="16" t="s">
        <v>27</v>
      </c>
      <c r="C9" s="21" t="s">
        <v>28</v>
      </c>
      <c r="D9" s="22" t="s">
        <v>29</v>
      </c>
      <c r="E9" s="16" t="s">
        <v>26</v>
      </c>
      <c r="F9" s="16">
        <f>F8</f>
        <v>84</v>
      </c>
      <c r="G9" s="45">
        <v>293</v>
      </c>
      <c r="H9" s="46">
        <f t="shared" si="0"/>
        <v>24612</v>
      </c>
      <c r="I9" s="16"/>
    </row>
    <row r="10" s="3" customFormat="1" ht="20" customHeight="1" spans="1:9">
      <c r="A10" s="24" t="s">
        <v>30</v>
      </c>
      <c r="B10" s="24"/>
      <c r="C10" s="25"/>
      <c r="D10" s="25"/>
      <c r="E10" s="25"/>
      <c r="F10" s="25"/>
      <c r="G10" s="25"/>
      <c r="H10" s="25"/>
      <c r="I10" s="25"/>
    </row>
    <row r="11" ht="20" customHeight="1" spans="1:9">
      <c r="A11" s="16">
        <v>1</v>
      </c>
      <c r="B11" s="16" t="s">
        <v>31</v>
      </c>
      <c r="C11" s="16" t="s">
        <v>32</v>
      </c>
      <c r="D11" s="16" t="s">
        <v>33</v>
      </c>
      <c r="E11" s="16" t="s">
        <v>34</v>
      </c>
      <c r="F11" s="16">
        <v>28</v>
      </c>
      <c r="G11" s="47">
        <v>185</v>
      </c>
      <c r="H11" s="46">
        <f>G11*F11</f>
        <v>5180</v>
      </c>
      <c r="I11" s="16"/>
    </row>
    <row r="12" ht="20" customHeight="1" spans="1:9">
      <c r="A12" s="16">
        <v>2</v>
      </c>
      <c r="B12" s="26" t="s">
        <v>35</v>
      </c>
      <c r="C12" s="26" t="s">
        <v>36</v>
      </c>
      <c r="D12" s="26" t="s">
        <v>37</v>
      </c>
      <c r="E12" s="26" t="s">
        <v>38</v>
      </c>
      <c r="F12" s="26">
        <v>4</v>
      </c>
      <c r="G12" s="47">
        <v>320</v>
      </c>
      <c r="H12" s="46">
        <f>G12*F12</f>
        <v>1280</v>
      </c>
      <c r="I12" s="16"/>
    </row>
    <row r="13" ht="24" customHeight="1" spans="1:9">
      <c r="A13" s="16">
        <v>3</v>
      </c>
      <c r="B13" s="16" t="s">
        <v>39</v>
      </c>
      <c r="C13" s="16" t="s">
        <v>40</v>
      </c>
      <c r="D13" s="16" t="s">
        <v>41</v>
      </c>
      <c r="E13" s="16" t="s">
        <v>42</v>
      </c>
      <c r="F13" s="16">
        <v>4</v>
      </c>
      <c r="G13" s="47">
        <v>1240</v>
      </c>
      <c r="H13" s="46">
        <f>G13*F13</f>
        <v>4960</v>
      </c>
      <c r="I13" s="16"/>
    </row>
    <row r="14" ht="57" customHeight="1" spans="1:9">
      <c r="A14" s="16">
        <v>4</v>
      </c>
      <c r="B14" s="26" t="s">
        <v>43</v>
      </c>
      <c r="C14" s="26" t="s">
        <v>44</v>
      </c>
      <c r="D14" s="29" t="s">
        <v>45</v>
      </c>
      <c r="E14" s="26" t="s">
        <v>46</v>
      </c>
      <c r="F14" s="26">
        <v>1</v>
      </c>
      <c r="G14" s="47">
        <v>214000</v>
      </c>
      <c r="H14" s="46">
        <f>G14*F14</f>
        <v>214000</v>
      </c>
      <c r="I14" s="16"/>
    </row>
    <row r="15" ht="18" customHeight="1" spans="1:9">
      <c r="A15" s="20" t="s">
        <v>47</v>
      </c>
      <c r="B15" s="20"/>
      <c r="C15" s="20"/>
      <c r="D15" s="20"/>
      <c r="E15" s="20"/>
      <c r="F15" s="20"/>
      <c r="G15" s="43"/>
      <c r="H15" s="20"/>
      <c r="I15" s="20"/>
    </row>
    <row r="16" ht="18" customHeight="1" spans="1:9">
      <c r="A16" s="16">
        <v>1</v>
      </c>
      <c r="B16" s="16" t="s">
        <v>48</v>
      </c>
      <c r="C16" s="30" t="s">
        <v>49</v>
      </c>
      <c r="D16" s="31"/>
      <c r="E16" s="16" t="s">
        <v>50</v>
      </c>
      <c r="F16" s="16">
        <v>1</v>
      </c>
      <c r="G16" s="41">
        <v>6800</v>
      </c>
      <c r="H16" s="46">
        <f>G16*F16</f>
        <v>6800</v>
      </c>
      <c r="I16" s="16"/>
    </row>
    <row r="17" ht="18" customHeight="1" spans="1:9">
      <c r="A17" s="16">
        <v>2</v>
      </c>
      <c r="B17" s="16" t="s">
        <v>51</v>
      </c>
      <c r="C17" s="30"/>
      <c r="D17" s="31"/>
      <c r="E17" s="16" t="s">
        <v>50</v>
      </c>
      <c r="F17" s="16">
        <v>1</v>
      </c>
      <c r="G17" s="41">
        <v>5000</v>
      </c>
      <c r="H17" s="46">
        <f>G17*F17</f>
        <v>5000</v>
      </c>
      <c r="I17" s="16"/>
    </row>
    <row r="18" customFormat="1" ht="18" customHeight="1" spans="1:9">
      <c r="A18" s="33" t="s">
        <v>52</v>
      </c>
      <c r="B18" s="34"/>
      <c r="C18" s="25"/>
      <c r="D18" s="25"/>
      <c r="E18" s="25"/>
      <c r="F18" s="25"/>
      <c r="G18" s="50"/>
      <c r="H18" s="25">
        <f>SUM(H7:H17)</f>
        <v>366832</v>
      </c>
      <c r="I18" s="25"/>
    </row>
    <row r="19" customFormat="1" ht="18" customHeight="1" spans="1:9">
      <c r="A19" s="33" t="s">
        <v>53</v>
      </c>
      <c r="B19" s="34"/>
      <c r="C19" s="30" t="s">
        <v>54</v>
      </c>
      <c r="D19" s="31"/>
      <c r="E19" s="30"/>
      <c r="F19" s="16"/>
      <c r="G19" s="51">
        <v>0.13</v>
      </c>
      <c r="H19" s="52">
        <f>H18*0.09</f>
        <v>33014.88</v>
      </c>
      <c r="I19" s="16"/>
    </row>
    <row r="20" s="4" customFormat="1" ht="18" customHeight="1" spans="1:9">
      <c r="A20" s="33" t="s">
        <v>55</v>
      </c>
      <c r="B20" s="34"/>
      <c r="C20" s="35">
        <f>H20</f>
        <v>399846.88</v>
      </c>
      <c r="D20" s="35"/>
      <c r="E20" s="35"/>
      <c r="F20" s="35"/>
      <c r="G20" s="53"/>
      <c r="H20" s="46">
        <f>H18+H19</f>
        <v>399846.88</v>
      </c>
      <c r="I20" s="54"/>
    </row>
    <row r="21" s="5" customFormat="1" ht="21" customHeight="1" spans="1:13">
      <c r="A21" s="6" t="s">
        <v>56</v>
      </c>
      <c r="B21" s="6"/>
      <c r="C21" s="6"/>
      <c r="D21" s="6"/>
      <c r="E21" s="6"/>
      <c r="F21" s="6"/>
      <c r="G21" s="55"/>
      <c r="H21" s="6"/>
      <c r="I21" s="6"/>
      <c r="M21" s="58"/>
    </row>
    <row r="22" s="6" customFormat="1" ht="19" customHeight="1" spans="1:9">
      <c r="A22" s="36">
        <f>G2</f>
        <v>44683</v>
      </c>
      <c r="B22" s="36"/>
      <c r="C22" s="36"/>
      <c r="D22" s="36"/>
      <c r="E22" s="36"/>
      <c r="F22" s="36"/>
      <c r="G22" s="55"/>
      <c r="H22" s="36"/>
      <c r="I22" s="36"/>
    </row>
    <row r="23" s="7" customFormat="1" spans="7:8">
      <c r="G23" s="56"/>
      <c r="H23" s="57"/>
    </row>
  </sheetData>
  <mergeCells count="25">
    <mergeCell ref="A1:I1"/>
    <mergeCell ref="A2:B2"/>
    <mergeCell ref="C2:E2"/>
    <mergeCell ref="G2:I2"/>
    <mergeCell ref="A3:B3"/>
    <mergeCell ref="C3:E3"/>
    <mergeCell ref="G3:I3"/>
    <mergeCell ref="A6:I6"/>
    <mergeCell ref="A10:B10"/>
    <mergeCell ref="A15:I15"/>
    <mergeCell ref="C16:D16"/>
    <mergeCell ref="A18:B18"/>
    <mergeCell ref="A19:B19"/>
    <mergeCell ref="C19:D19"/>
    <mergeCell ref="A20:B20"/>
    <mergeCell ref="C20:F20"/>
    <mergeCell ref="A21:I21"/>
    <mergeCell ref="A22:I22"/>
    <mergeCell ref="A4:A5"/>
    <mergeCell ref="B4:B5"/>
    <mergeCell ref="C4:C5"/>
    <mergeCell ref="D4:D5"/>
    <mergeCell ref="E4:E5"/>
    <mergeCell ref="F4:F5"/>
    <mergeCell ref="I4:I5"/>
  </mergeCells>
  <printOptions horizontalCentered="1"/>
  <pageMargins left="0.393055555555556" right="0.314583333333333" top="0.786805555555556" bottom="0.472222222222222" header="0.314583333333333" footer="0.196527777777778"/>
  <pageSetup paperSize="9" scale="88" orientation="portrait" horizontalDpi="600"/>
  <headerFooter>
    <oddHeader>&amp;L&amp;K002060&amp;G苏州伯利恒水上设施工程有限公司
Suzhou Bethlehem water facilities engineering Co.Ltd &amp;K01+000 &amp;R&amp;"仿宋_GB2312"&amp;K002060
联系人：梁经理13862141137</oddHeader>
  </headerFooter>
  <rowBreaks count="1" manualBreakCount="1">
    <brk id="22" max="16383" man="1"/>
  </rowBreaks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view="pageBreakPreview" zoomScaleNormal="85" topLeftCell="A6" workbookViewId="0">
      <selection activeCell="F18" sqref="F18"/>
    </sheetView>
  </sheetViews>
  <sheetFormatPr defaultColWidth="9" defaultRowHeight="14.25"/>
  <cols>
    <col min="1" max="1" width="4.8" style="4" customWidth="1"/>
    <col min="2" max="2" width="11.75" style="4" customWidth="1"/>
    <col min="3" max="3" width="14.875" style="4" customWidth="1"/>
    <col min="4" max="4" width="30.75" style="4" customWidth="1"/>
    <col min="5" max="5" width="8" style="4" customWidth="1"/>
    <col min="6" max="7" width="8.125" style="4" customWidth="1"/>
    <col min="8" max="8" width="9.125" style="4" customWidth="1"/>
    <col min="9" max="9" width="8.125" style="4" customWidth="1"/>
    <col min="10" max="10" width="9.625" style="4" customWidth="1"/>
    <col min="11" max="11" width="9.75" style="8" customWidth="1"/>
    <col min="12" max="12" width="13.75" style="9" customWidth="1"/>
    <col min="13" max="13" width="9.625" style="4" customWidth="1"/>
    <col min="14" max="14" width="11.5" style="4"/>
    <col min="15" max="15" width="9" style="4"/>
    <col min="16" max="17" width="11.5" style="4"/>
    <col min="18" max="16384" width="9" style="4"/>
  </cols>
  <sheetData>
    <row r="1" s="1" customFormat="1" ht="22.5" spans="1:1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37"/>
      <c r="L1" s="11"/>
      <c r="M1" s="11"/>
    </row>
    <row r="2" s="1" customFormat="1" ht="15" customHeight="1" spans="1:13">
      <c r="A2" s="12" t="s">
        <v>1</v>
      </c>
      <c r="B2" s="12"/>
      <c r="C2" s="13"/>
      <c r="D2" s="14"/>
      <c r="E2" s="14"/>
      <c r="F2" s="14"/>
      <c r="G2" s="14"/>
      <c r="H2" s="15"/>
      <c r="I2" s="38" t="s">
        <v>3</v>
      </c>
      <c r="J2" s="38"/>
      <c r="K2" s="39">
        <v>44627</v>
      </c>
      <c r="L2" s="39"/>
      <c r="M2" s="39"/>
    </row>
    <row r="3" s="2" customFormat="1" ht="15" customHeight="1" spans="1:13">
      <c r="A3" s="12" t="s">
        <v>4</v>
      </c>
      <c r="B3" s="12"/>
      <c r="C3" s="13"/>
      <c r="D3" s="14"/>
      <c r="E3" s="14"/>
      <c r="F3" s="14"/>
      <c r="G3" s="14"/>
      <c r="H3" s="15"/>
      <c r="I3" s="38" t="s">
        <v>6</v>
      </c>
      <c r="J3" s="38"/>
      <c r="K3" s="40" t="s">
        <v>7</v>
      </c>
      <c r="L3" s="38"/>
      <c r="M3" s="38"/>
    </row>
    <row r="4" s="2" customFormat="1" ht="15" customHeight="1" spans="1:13">
      <c r="A4" s="16" t="s">
        <v>8</v>
      </c>
      <c r="B4" s="17" t="s">
        <v>9</v>
      </c>
      <c r="C4" s="18" t="s">
        <v>10</v>
      </c>
      <c r="D4" s="18" t="s">
        <v>11</v>
      </c>
      <c r="E4" s="18" t="s">
        <v>12</v>
      </c>
      <c r="F4" s="16" t="s">
        <v>13</v>
      </c>
      <c r="G4" s="16" t="s">
        <v>57</v>
      </c>
      <c r="H4" s="16" t="s">
        <v>58</v>
      </c>
      <c r="I4" s="16" t="s">
        <v>59</v>
      </c>
      <c r="J4" s="16" t="s">
        <v>60</v>
      </c>
      <c r="K4" s="41" t="s">
        <v>14</v>
      </c>
      <c r="L4" s="16" t="s">
        <v>15</v>
      </c>
      <c r="M4" s="16" t="s">
        <v>16</v>
      </c>
    </row>
    <row r="5" ht="15" customHeight="1" spans="1:13">
      <c r="A5" s="16"/>
      <c r="B5" s="19"/>
      <c r="C5" s="18"/>
      <c r="D5" s="18"/>
      <c r="E5" s="18"/>
      <c r="F5" s="16"/>
      <c r="G5" s="16" t="s">
        <v>17</v>
      </c>
      <c r="H5" s="16" t="s">
        <v>17</v>
      </c>
      <c r="I5" s="16" t="s">
        <v>17</v>
      </c>
      <c r="J5" s="42">
        <v>0.15</v>
      </c>
      <c r="K5" s="42" t="s">
        <v>17</v>
      </c>
      <c r="L5" s="16" t="s">
        <v>17</v>
      </c>
      <c r="M5" s="16"/>
    </row>
    <row r="6" s="3" customFormat="1" ht="20" customHeight="1" spans="1:13">
      <c r="A6" s="20" t="s">
        <v>18</v>
      </c>
      <c r="B6" s="20"/>
      <c r="C6" s="20"/>
      <c r="D6" s="20"/>
      <c r="E6" s="20"/>
      <c r="F6" s="20"/>
      <c r="G6" s="20"/>
      <c r="H6" s="20"/>
      <c r="I6" s="20"/>
      <c r="J6" s="20"/>
      <c r="K6" s="43"/>
      <c r="L6" s="20"/>
      <c r="M6" s="20"/>
    </row>
    <row r="7" ht="45" customHeight="1" spans="1:13">
      <c r="A7" s="16">
        <v>1</v>
      </c>
      <c r="B7" s="16" t="s">
        <v>19</v>
      </c>
      <c r="C7" s="21" t="s">
        <v>20</v>
      </c>
      <c r="D7" s="22" t="s">
        <v>21</v>
      </c>
      <c r="E7" s="16" t="s">
        <v>22</v>
      </c>
      <c r="F7" s="16">
        <v>42</v>
      </c>
      <c r="G7" s="23">
        <v>980</v>
      </c>
      <c r="H7" s="23">
        <v>55</v>
      </c>
      <c r="I7" s="23">
        <v>65</v>
      </c>
      <c r="J7" s="44">
        <f>(G7+H7+I7)*J$5</f>
        <v>165</v>
      </c>
      <c r="K7" s="45">
        <f>SUM(G7:J7)</f>
        <v>1265</v>
      </c>
      <c r="L7" s="46">
        <f>K7*F7</f>
        <v>53130</v>
      </c>
      <c r="M7" s="16"/>
    </row>
    <row r="8" ht="49" customHeight="1" spans="1:13">
      <c r="A8" s="16">
        <v>2</v>
      </c>
      <c r="B8" s="16" t="s">
        <v>23</v>
      </c>
      <c r="C8" s="21" t="s">
        <v>24</v>
      </c>
      <c r="D8" s="22" t="s">
        <v>25</v>
      </c>
      <c r="E8" s="16" t="s">
        <v>26</v>
      </c>
      <c r="F8" s="16">
        <v>84</v>
      </c>
      <c r="G8" s="23">
        <v>720</v>
      </c>
      <c r="H8" s="23">
        <v>30</v>
      </c>
      <c r="I8" s="23">
        <v>55</v>
      </c>
      <c r="J8" s="44">
        <f>(G8+H8+I8)*J$5</f>
        <v>120.75</v>
      </c>
      <c r="K8" s="45">
        <f>SUM(G8:J8)</f>
        <v>925.75</v>
      </c>
      <c r="L8" s="46">
        <f>K8*F8</f>
        <v>77763</v>
      </c>
      <c r="M8" s="16"/>
    </row>
    <row r="9" ht="33" customHeight="1" spans="1:13">
      <c r="A9" s="16">
        <v>3</v>
      </c>
      <c r="B9" s="16" t="s">
        <v>27</v>
      </c>
      <c r="C9" s="21" t="s">
        <v>28</v>
      </c>
      <c r="D9" s="22" t="s">
        <v>29</v>
      </c>
      <c r="E9" s="16" t="s">
        <v>26</v>
      </c>
      <c r="F9" s="16">
        <f>F8</f>
        <v>84</v>
      </c>
      <c r="G9" s="23">
        <v>210</v>
      </c>
      <c r="H9" s="23">
        <v>25</v>
      </c>
      <c r="I9" s="23">
        <v>45</v>
      </c>
      <c r="J9" s="44">
        <f>(G9+H9+I9)*J$5</f>
        <v>42</v>
      </c>
      <c r="K9" s="45">
        <f>SUM(G9:J9)</f>
        <v>322</v>
      </c>
      <c r="L9" s="46">
        <f>K9*F9</f>
        <v>27048</v>
      </c>
      <c r="M9" s="16"/>
    </row>
    <row r="10" s="3" customFormat="1" ht="20" customHeight="1" spans="1:13">
      <c r="A10" s="24" t="s">
        <v>30</v>
      </c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ht="20" customHeight="1" spans="1:13">
      <c r="A11" s="16">
        <v>1</v>
      </c>
      <c r="B11" s="16" t="s">
        <v>31</v>
      </c>
      <c r="C11" s="16" t="s">
        <v>32</v>
      </c>
      <c r="D11" s="16" t="s">
        <v>33</v>
      </c>
      <c r="E11" s="16" t="s">
        <v>34</v>
      </c>
      <c r="F11" s="16">
        <v>28</v>
      </c>
      <c r="G11" s="23">
        <v>158</v>
      </c>
      <c r="H11" s="23">
        <v>30</v>
      </c>
      <c r="I11" s="23">
        <v>25</v>
      </c>
      <c r="J11" s="44">
        <f>(G11+H11+I11)*J$5</f>
        <v>31.95</v>
      </c>
      <c r="K11" s="47">
        <f t="shared" ref="K11:K18" si="0">SUM(G11:J11)</f>
        <v>244.95</v>
      </c>
      <c r="L11" s="46">
        <f>K11*F11</f>
        <v>6858.6</v>
      </c>
      <c r="M11" s="16"/>
    </row>
    <row r="12" ht="20" customHeight="1" spans="1:13">
      <c r="A12" s="16">
        <v>2</v>
      </c>
      <c r="B12" s="26" t="s">
        <v>35</v>
      </c>
      <c r="C12" s="26" t="s">
        <v>36</v>
      </c>
      <c r="D12" s="26" t="s">
        <v>37</v>
      </c>
      <c r="E12" s="26" t="s">
        <v>38</v>
      </c>
      <c r="F12" s="26">
        <v>4</v>
      </c>
      <c r="G12" s="27">
        <f>260/0.8</f>
        <v>325</v>
      </c>
      <c r="H12" s="27">
        <v>35</v>
      </c>
      <c r="I12" s="27">
        <v>20</v>
      </c>
      <c r="J12" s="44">
        <f>(G12+H12+I12)*J$5</f>
        <v>57</v>
      </c>
      <c r="K12" s="47">
        <f t="shared" si="0"/>
        <v>437</v>
      </c>
      <c r="L12" s="46">
        <f>K12*F12</f>
        <v>1748</v>
      </c>
      <c r="M12" s="16"/>
    </row>
    <row r="13" ht="24" customHeight="1" spans="1:13">
      <c r="A13" s="16">
        <v>3</v>
      </c>
      <c r="B13" s="26" t="s">
        <v>61</v>
      </c>
      <c r="C13" s="26" t="s">
        <v>62</v>
      </c>
      <c r="D13" s="26" t="s">
        <v>63</v>
      </c>
      <c r="E13" s="26" t="s">
        <v>64</v>
      </c>
      <c r="F13" s="26">
        <v>28</v>
      </c>
      <c r="G13" s="27">
        <v>155</v>
      </c>
      <c r="H13" s="27">
        <v>20</v>
      </c>
      <c r="I13" s="27">
        <v>40</v>
      </c>
      <c r="J13" s="44">
        <f>(G13+H13+I13)*J$5</f>
        <v>32.25</v>
      </c>
      <c r="K13" s="47">
        <f t="shared" si="0"/>
        <v>247.25</v>
      </c>
      <c r="L13" s="46">
        <f>K13*F13</f>
        <v>6923</v>
      </c>
      <c r="M13" s="16"/>
    </row>
    <row r="14" ht="31" customHeight="1" spans="1:13">
      <c r="A14" s="16">
        <v>4</v>
      </c>
      <c r="B14" s="16" t="s">
        <v>65</v>
      </c>
      <c r="C14" s="16" t="s">
        <v>66</v>
      </c>
      <c r="D14" s="28" t="s">
        <v>67</v>
      </c>
      <c r="E14" s="16" t="s">
        <v>68</v>
      </c>
      <c r="F14" s="16">
        <v>1</v>
      </c>
      <c r="G14" s="16">
        <v>3450</v>
      </c>
      <c r="H14" s="16">
        <v>85</v>
      </c>
      <c r="I14" s="16">
        <v>160</v>
      </c>
      <c r="J14" s="44">
        <f>(G14+H14+I14)*J$5</f>
        <v>554.25</v>
      </c>
      <c r="K14" s="47">
        <f t="shared" si="0"/>
        <v>4249.25</v>
      </c>
      <c r="L14" s="46">
        <f>K14*F14</f>
        <v>4249.25</v>
      </c>
      <c r="M14" s="16"/>
    </row>
    <row r="15" ht="40.5" spans="1:13">
      <c r="A15" s="16">
        <v>5</v>
      </c>
      <c r="B15" s="16" t="s">
        <v>69</v>
      </c>
      <c r="C15" s="16" t="s">
        <v>70</v>
      </c>
      <c r="D15" s="28"/>
      <c r="E15" s="16" t="s">
        <v>64</v>
      </c>
      <c r="F15" s="16">
        <v>80</v>
      </c>
      <c r="G15" s="16">
        <v>50</v>
      </c>
      <c r="H15" s="16">
        <v>10</v>
      </c>
      <c r="I15" s="16">
        <v>20</v>
      </c>
      <c r="J15" s="44">
        <f>(G15+H15+I15)*J$5</f>
        <v>12</v>
      </c>
      <c r="K15" s="48">
        <f t="shared" si="0"/>
        <v>92</v>
      </c>
      <c r="L15" s="49">
        <f>F15*K15</f>
        <v>7360</v>
      </c>
      <c r="M15" s="16"/>
    </row>
    <row r="16" ht="30" customHeight="1" spans="1:13">
      <c r="A16" s="16">
        <v>8</v>
      </c>
      <c r="B16" s="16" t="s">
        <v>71</v>
      </c>
      <c r="C16" s="16" t="s">
        <v>72</v>
      </c>
      <c r="D16" s="16" t="s">
        <v>73</v>
      </c>
      <c r="E16" s="16" t="s">
        <v>42</v>
      </c>
      <c r="F16" s="16">
        <v>0</v>
      </c>
      <c r="G16" s="23">
        <f>28000</f>
        <v>28000</v>
      </c>
      <c r="H16" s="23">
        <v>200</v>
      </c>
      <c r="I16" s="23">
        <v>500</v>
      </c>
      <c r="J16" s="44">
        <f>(G16+H16+I16)*J$5</f>
        <v>4305</v>
      </c>
      <c r="K16" s="47">
        <f t="shared" si="0"/>
        <v>33005</v>
      </c>
      <c r="L16" s="46">
        <f>K16*F16</f>
        <v>0</v>
      </c>
      <c r="M16" s="16"/>
    </row>
    <row r="17" ht="24" customHeight="1" spans="1:13">
      <c r="A17" s="16">
        <v>9</v>
      </c>
      <c r="B17" s="16" t="s">
        <v>39</v>
      </c>
      <c r="C17" s="16" t="s">
        <v>40</v>
      </c>
      <c r="D17" s="16" t="s">
        <v>41</v>
      </c>
      <c r="E17" s="16" t="s">
        <v>42</v>
      </c>
      <c r="F17" s="16">
        <v>4</v>
      </c>
      <c r="G17" s="23">
        <v>1050</v>
      </c>
      <c r="H17" s="23">
        <v>188</v>
      </c>
      <c r="I17" s="23">
        <v>248</v>
      </c>
      <c r="J17" s="44">
        <f>(G17+H17+I17)*J$5</f>
        <v>222.9</v>
      </c>
      <c r="K17" s="47">
        <f t="shared" si="0"/>
        <v>1708.9</v>
      </c>
      <c r="L17" s="46">
        <f>K17*F17</f>
        <v>6835.6</v>
      </c>
      <c r="M17" s="16"/>
    </row>
    <row r="18" ht="57" customHeight="1" spans="1:13">
      <c r="A18" s="16">
        <v>10</v>
      </c>
      <c r="B18" s="26" t="s">
        <v>43</v>
      </c>
      <c r="C18" s="26" t="s">
        <v>44</v>
      </c>
      <c r="D18" s="29" t="s">
        <v>45</v>
      </c>
      <c r="E18" s="26" t="s">
        <v>46</v>
      </c>
      <c r="F18" s="26">
        <v>0</v>
      </c>
      <c r="G18" s="27">
        <f>213600+16720</f>
        <v>230320</v>
      </c>
      <c r="H18" s="27">
        <v>12000</v>
      </c>
      <c r="I18" s="27">
        <v>3500</v>
      </c>
      <c r="J18" s="44">
        <f>(G18+H18+I18)*J$5</f>
        <v>36873</v>
      </c>
      <c r="K18" s="47">
        <f t="shared" si="0"/>
        <v>282693</v>
      </c>
      <c r="L18" s="46">
        <f>K18*F18</f>
        <v>0</v>
      </c>
      <c r="M18" s="16"/>
    </row>
    <row r="19" ht="18" customHeight="1" spans="1:13">
      <c r="A19" s="20" t="s">
        <v>47</v>
      </c>
      <c r="B19" s="20"/>
      <c r="C19" s="20"/>
      <c r="D19" s="20"/>
      <c r="E19" s="20"/>
      <c r="F19" s="20"/>
      <c r="G19" s="20"/>
      <c r="H19" s="20"/>
      <c r="I19" s="20"/>
      <c r="J19" s="20"/>
      <c r="K19" s="43"/>
      <c r="L19" s="20"/>
      <c r="M19" s="20"/>
    </row>
    <row r="20" ht="18" customHeight="1" spans="1:13">
      <c r="A20" s="16">
        <v>1</v>
      </c>
      <c r="B20" s="16" t="s">
        <v>48</v>
      </c>
      <c r="C20" s="30" t="s">
        <v>49</v>
      </c>
      <c r="D20" s="31"/>
      <c r="E20" s="16" t="s">
        <v>50</v>
      </c>
      <c r="F20" s="16">
        <v>1</v>
      </c>
      <c r="G20" s="30"/>
      <c r="H20" s="32"/>
      <c r="I20" s="32"/>
      <c r="J20" s="31"/>
      <c r="K20" s="41">
        <v>18000</v>
      </c>
      <c r="L20" s="46">
        <f>K20*F20</f>
        <v>18000</v>
      </c>
      <c r="M20" s="16"/>
    </row>
    <row r="21" ht="18" customHeight="1" spans="1:13">
      <c r="A21" s="16">
        <v>2</v>
      </c>
      <c r="B21" s="16" t="s">
        <v>51</v>
      </c>
      <c r="C21" s="30"/>
      <c r="D21" s="31"/>
      <c r="E21" s="16" t="s">
        <v>50</v>
      </c>
      <c r="F21" s="16">
        <v>1</v>
      </c>
      <c r="G21" s="30"/>
      <c r="H21" s="32"/>
      <c r="I21" s="32"/>
      <c r="J21" s="31"/>
      <c r="K21" s="41">
        <v>9000</v>
      </c>
      <c r="L21" s="46">
        <f>K21*F21</f>
        <v>9000</v>
      </c>
      <c r="M21" s="16"/>
    </row>
    <row r="22" ht="18" customHeight="1" spans="1:13">
      <c r="A22" s="16">
        <v>3</v>
      </c>
      <c r="B22" s="16" t="s">
        <v>74</v>
      </c>
      <c r="C22" s="30" t="s">
        <v>74</v>
      </c>
      <c r="D22" s="31"/>
      <c r="E22" s="16" t="s">
        <v>42</v>
      </c>
      <c r="F22" s="16">
        <v>4</v>
      </c>
      <c r="G22" s="16"/>
      <c r="H22" s="16">
        <v>3200</v>
      </c>
      <c r="I22" s="16">
        <v>200</v>
      </c>
      <c r="J22" s="16">
        <v>495</v>
      </c>
      <c r="K22" s="41">
        <f>SUM(G22:J22)</f>
        <v>3895</v>
      </c>
      <c r="L22" s="46">
        <f>K22*F22</f>
        <v>15580</v>
      </c>
      <c r="M22" s="16"/>
    </row>
    <row r="23" ht="18" customHeight="1" spans="1:13">
      <c r="A23" s="16">
        <v>4</v>
      </c>
      <c r="B23" s="16" t="s">
        <v>75</v>
      </c>
      <c r="C23" s="30" t="s">
        <v>76</v>
      </c>
      <c r="D23" s="31"/>
      <c r="E23" s="30" t="s">
        <v>50</v>
      </c>
      <c r="F23" s="16">
        <v>1</v>
      </c>
      <c r="G23" s="30">
        <v>30000</v>
      </c>
      <c r="H23" s="32"/>
      <c r="I23" s="32"/>
      <c r="J23" s="31"/>
      <c r="K23" s="41">
        <f>SUM(G23:J23)</f>
        <v>30000</v>
      </c>
      <c r="L23" s="46">
        <f>K23*F23</f>
        <v>30000</v>
      </c>
      <c r="M23" s="16"/>
    </row>
    <row r="24" customFormat="1" ht="18" customHeight="1" spans="1:13">
      <c r="A24" s="33" t="s">
        <v>52</v>
      </c>
      <c r="B24" s="34"/>
      <c r="C24" s="25"/>
      <c r="D24" s="25"/>
      <c r="E24" s="25"/>
      <c r="F24" s="25"/>
      <c r="G24" s="25"/>
      <c r="H24" s="25"/>
      <c r="I24" s="25"/>
      <c r="J24" s="25"/>
      <c r="K24" s="50"/>
      <c r="L24" s="25">
        <f>SUM(L7:L23)</f>
        <v>264495.45</v>
      </c>
      <c r="M24" s="25"/>
    </row>
    <row r="25" customFormat="1" ht="18" customHeight="1" spans="1:13">
      <c r="A25" s="33" t="s">
        <v>53</v>
      </c>
      <c r="B25" s="34"/>
      <c r="C25" s="30" t="s">
        <v>54</v>
      </c>
      <c r="D25" s="31"/>
      <c r="E25" s="30"/>
      <c r="F25" s="16"/>
      <c r="G25" s="30"/>
      <c r="H25" s="32"/>
      <c r="I25" s="32"/>
      <c r="J25" s="31"/>
      <c r="K25" s="51">
        <v>0.13</v>
      </c>
      <c r="L25" s="52">
        <f>L24*K25</f>
        <v>34384.4085</v>
      </c>
      <c r="M25" s="16"/>
    </row>
    <row r="26" s="4" customFormat="1" ht="18" customHeight="1" spans="1:13">
      <c r="A26" s="33" t="s">
        <v>55</v>
      </c>
      <c r="B26" s="34"/>
      <c r="C26" s="35">
        <f>L26</f>
        <v>298879.8585</v>
      </c>
      <c r="D26" s="35"/>
      <c r="E26" s="35"/>
      <c r="F26" s="35"/>
      <c r="G26" s="35"/>
      <c r="H26" s="35"/>
      <c r="I26" s="35"/>
      <c r="J26" s="35"/>
      <c r="K26" s="53"/>
      <c r="L26" s="46">
        <f>L24+L25</f>
        <v>298879.8585</v>
      </c>
      <c r="M26" s="54"/>
    </row>
    <row r="27" s="5" customFormat="1" ht="18" customHeight="1" spans="1:17">
      <c r="A27" s="6" t="s">
        <v>56</v>
      </c>
      <c r="B27" s="6"/>
      <c r="C27" s="6"/>
      <c r="D27" s="6"/>
      <c r="E27" s="6"/>
      <c r="F27" s="6"/>
      <c r="G27" s="6"/>
      <c r="H27" s="6"/>
      <c r="I27" s="6"/>
      <c r="J27" s="6"/>
      <c r="K27" s="55"/>
      <c r="L27" s="6"/>
      <c r="M27" s="6"/>
      <c r="Q27" s="58"/>
    </row>
    <row r="28" s="6" customFormat="1" ht="18" customHeight="1" spans="1:13">
      <c r="A28" s="36">
        <f>K2</f>
        <v>44627</v>
      </c>
      <c r="B28" s="36"/>
      <c r="C28" s="36"/>
      <c r="D28" s="36"/>
      <c r="E28" s="36"/>
      <c r="F28" s="36"/>
      <c r="G28" s="36"/>
      <c r="H28" s="36"/>
      <c r="I28" s="36"/>
      <c r="J28" s="36"/>
      <c r="K28" s="55"/>
      <c r="L28" s="36"/>
      <c r="M28" s="36"/>
    </row>
    <row r="29" s="7" customFormat="1" spans="11:12">
      <c r="K29" s="56"/>
      <c r="L29" s="57"/>
    </row>
  </sheetData>
  <mergeCells count="32">
    <mergeCell ref="A1:M1"/>
    <mergeCell ref="A2:B2"/>
    <mergeCell ref="C2:H2"/>
    <mergeCell ref="I2:J2"/>
    <mergeCell ref="K2:M2"/>
    <mergeCell ref="A3:B3"/>
    <mergeCell ref="C3:H3"/>
    <mergeCell ref="I3:J3"/>
    <mergeCell ref="K3:M3"/>
    <mergeCell ref="A6:M6"/>
    <mergeCell ref="A10:B10"/>
    <mergeCell ref="A19:M19"/>
    <mergeCell ref="C20:D20"/>
    <mergeCell ref="G20:J20"/>
    <mergeCell ref="G21:J21"/>
    <mergeCell ref="C22:D22"/>
    <mergeCell ref="C23:D23"/>
    <mergeCell ref="G23:J23"/>
    <mergeCell ref="A24:B24"/>
    <mergeCell ref="A25:B25"/>
    <mergeCell ref="C25:D25"/>
    <mergeCell ref="A26:B26"/>
    <mergeCell ref="C26:J26"/>
    <mergeCell ref="A27:M27"/>
    <mergeCell ref="A28:M28"/>
    <mergeCell ref="A4:A5"/>
    <mergeCell ref="B4:B5"/>
    <mergeCell ref="C4:C5"/>
    <mergeCell ref="D4:D5"/>
    <mergeCell ref="E4:E5"/>
    <mergeCell ref="F4:F5"/>
    <mergeCell ref="M4:M5"/>
  </mergeCells>
  <printOptions horizontalCentered="1"/>
  <pageMargins left="0.393055555555556" right="0.314583333333333" top="0.786805555555556" bottom="0.472222222222222" header="0.314583333333333" footer="0.196527777777778"/>
  <pageSetup paperSize="9" scale="88" orientation="landscape" horizontalDpi="600"/>
  <headerFooter>
    <oddHeader>&amp;L&amp;K002060&amp;G苏州伯利恒水上设施工程有限公司
Suzhou Bethlehem water facilities engineering Co.Ltd &amp;K01+000 &amp;R&amp;"仿宋_GB2312"&amp;K002060
联系人：梁经理13862141137</oddHeader>
  </headerFooter>
  <rowBreaks count="1" manualBreakCount="1">
    <brk id="28" max="16383" man="1"/>
  </rowBreak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报价 (2)</vt:lpstr>
      <vt:lpstr>报价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梁山</cp:lastModifiedBy>
  <dcterms:created xsi:type="dcterms:W3CDTF">2019-03-20T00:56:00Z</dcterms:created>
  <dcterms:modified xsi:type="dcterms:W3CDTF">2022-05-05T00:11:55Z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5EAF2187FCD347DAA18C250B03814223</vt:lpwstr>
  </property>
</Properties>
</file>