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里水河" sheetId="5" r:id="rId1"/>
  </sheets>
  <definedNames>
    <definedName name="_xlnm.Print_Area" localSheetId="0">里水河!$A$1:$M$24</definedName>
  </definedNames>
  <calcPr calcId="144525"/>
</workbook>
</file>

<file path=xl/sharedStrings.xml><?xml version="1.0" encoding="utf-8"?>
<sst xmlns="http://schemas.openxmlformats.org/spreadsheetml/2006/main" count="79" uniqueCount="69">
  <si>
    <t>淮安广场临时停靠点项目预算清单</t>
  </si>
  <si>
    <t>项目名称：</t>
  </si>
  <si>
    <t>淮安汇行广场临时停靠点—船只停靠点</t>
  </si>
  <si>
    <t>日期：</t>
  </si>
  <si>
    <t>项目地点：</t>
  </si>
  <si>
    <t>淮安汇行广场</t>
  </si>
  <si>
    <t>总面积：</t>
  </si>
  <si>
    <t>357.0平方米</t>
  </si>
  <si>
    <t>序号</t>
  </si>
  <si>
    <t>项目名称</t>
  </si>
  <si>
    <t>产品规格mm</t>
  </si>
  <si>
    <t>产品材料说明</t>
  </si>
  <si>
    <t>单位</t>
  </si>
  <si>
    <t>数量</t>
  </si>
  <si>
    <t>主材</t>
  </si>
  <si>
    <t>辅材+机械</t>
  </si>
  <si>
    <t>人工</t>
  </si>
  <si>
    <t>利润</t>
  </si>
  <si>
    <t>综合单价</t>
  </si>
  <si>
    <t>总价</t>
  </si>
  <si>
    <t>备注</t>
  </si>
  <si>
    <t>（元）</t>
  </si>
  <si>
    <t>一、码头主体</t>
  </si>
  <si>
    <t>聚乙烯浮箱</t>
  </si>
  <si>
    <t>1420*900*650</t>
  </si>
  <si>
    <t>1.高分子聚乙烯外壳
2.内部填充EPS泡沫，密度15kg/M3</t>
  </si>
  <si>
    <t>个</t>
  </si>
  <si>
    <t>浮桥钢架</t>
  </si>
  <si>
    <t>14#+8#槽钢+60*40*3方管</t>
  </si>
  <si>
    <t>镀锌Q235</t>
  </si>
  <si>
    <t>m2</t>
  </si>
  <si>
    <t>塑木地板</t>
  </si>
  <si>
    <t>140*25mm</t>
  </si>
  <si>
    <t>圆孔空心塑木地板</t>
  </si>
  <si>
    <t>仿木栏杆</t>
  </si>
  <si>
    <t>H=1.1m</t>
  </si>
  <si>
    <t>塑木立柱100*100*1100</t>
  </si>
  <si>
    <t>m</t>
  </si>
  <si>
    <t>铝引桥</t>
  </si>
  <si>
    <t>5000*2000mm</t>
  </si>
  <si>
    <t>1.铝合金结构引桥
2.面层140*25mm塑木地板
3.包含滚轮及铰支座</t>
  </si>
  <si>
    <t>座</t>
  </si>
  <si>
    <t>防撞条</t>
  </si>
  <si>
    <t>D150</t>
  </si>
  <si>
    <t>橡胶护舷条</t>
  </si>
  <si>
    <t>米</t>
  </si>
  <si>
    <t>系船栓</t>
  </si>
  <si>
    <t>DL75</t>
  </si>
  <si>
    <t>不锈钢系船栓</t>
  </si>
  <si>
    <t>地埋灯</t>
  </si>
  <si>
    <t>3w</t>
  </si>
  <si>
    <t>LED地埋灯</t>
  </si>
  <si>
    <t>线缆</t>
  </si>
  <si>
    <t>ZR-RVV3*2.5</t>
  </si>
  <si>
    <t>地埋灯专用</t>
  </si>
  <si>
    <t>抱桩器</t>
  </si>
  <si>
    <t>φ325</t>
  </si>
  <si>
    <t>镀锌钢质</t>
  </si>
  <si>
    <t>小计</t>
  </si>
  <si>
    <t>二、其他</t>
  </si>
  <si>
    <t>吊装费</t>
  </si>
  <si>
    <t>台班</t>
  </si>
  <si>
    <t>运费</t>
  </si>
  <si>
    <t>运至项目所在地</t>
  </si>
  <si>
    <t>项</t>
  </si>
  <si>
    <t>其他费小计</t>
  </si>
  <si>
    <t>三、税金</t>
  </si>
  <si>
    <t>增值税专用发票，税率13%，按10%收取</t>
  </si>
  <si>
    <t>四、合计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</si>
</sst>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43" formatCode="_ * #,##0.00_ ;_ * \-#,##0.00_ ;_ * &quot;-&quot;??_ ;_ @_ "/>
    <numFmt numFmtId="177" formatCode="yyyy&quot;年&quot;m&quot;月&quot;d&quot;日&quot;;@"/>
    <numFmt numFmtId="178" formatCode="[DBNum2][$RMB]General;[Red][DBNum2][$RMB]General"/>
    <numFmt numFmtId="179" formatCode="0.00_);[Red]\(0.00\)"/>
    <numFmt numFmtId="180" formatCode="#,##0.00_ "/>
    <numFmt numFmtId="181" formatCode="0.00_ "/>
    <numFmt numFmtId="182" formatCode="0.0%"/>
    <numFmt numFmtId="183" formatCode="#,##0_ "/>
  </numFmts>
  <fonts count="29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0"/>
      <scheme val="minor"/>
    </font>
    <font>
      <b/>
      <sz val="1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5" fillId="12" borderId="5" applyNumberFormat="0" applyAlignment="0" applyProtection="0">
      <alignment vertical="center"/>
    </xf>
    <xf numFmtId="0" fontId="27" fillId="27" borderId="11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177" fontId="0" fillId="0" borderId="1" xfId="0" applyNumberFormat="1" applyFont="1" applyFill="1" applyBorder="1" applyAlignment="1" applyProtection="1">
      <alignment horizontal="center" vertical="center"/>
    </xf>
    <xf numFmtId="41" fontId="0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9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 wrapText="1"/>
    </xf>
    <xf numFmtId="177" fontId="0" fillId="0" borderId="0" xfId="0" applyNumberFormat="1" applyFont="1" applyFill="1" applyBorder="1" applyAlignment="1">
      <alignment horizontal="right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1" fontId="4" fillId="0" borderId="0" xfId="0" applyNumberFormat="1" applyFont="1" applyFill="1" applyBorder="1" applyAlignment="1" applyProtection="1">
      <alignment horizontal="center" vertical="center"/>
    </xf>
    <xf numFmtId="41" fontId="6" fillId="0" borderId="1" xfId="0" applyNumberFormat="1" applyFont="1" applyFill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right" vertical="center"/>
    </xf>
    <xf numFmtId="180" fontId="8" fillId="0" borderId="1" xfId="0" applyNumberFormat="1" applyFont="1" applyFill="1" applyBorder="1" applyAlignment="1">
      <alignment horizontal="right" vertical="center"/>
    </xf>
    <xf numFmtId="181" fontId="6" fillId="0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right" vertical="center"/>
    </xf>
    <xf numFmtId="179" fontId="7" fillId="0" borderId="1" xfId="0" applyNumberFormat="1" applyFont="1" applyFill="1" applyBorder="1" applyAlignment="1">
      <alignment horizontal="right" vertical="center"/>
    </xf>
    <xf numFmtId="180" fontId="9" fillId="0" borderId="1" xfId="0" applyNumberFormat="1" applyFont="1" applyFill="1" applyBorder="1" applyAlignment="1">
      <alignment horizontal="right" vertical="center"/>
    </xf>
    <xf numFmtId="180" fontId="6" fillId="0" borderId="1" xfId="0" applyNumberFormat="1" applyFont="1" applyFill="1" applyBorder="1" applyAlignment="1">
      <alignment horizontal="center" vertical="center" wrapText="1"/>
    </xf>
    <xf numFmtId="182" fontId="6" fillId="0" borderId="4" xfId="0" applyNumberFormat="1" applyFont="1" applyFill="1" applyBorder="1" applyAlignment="1">
      <alignment horizontal="center" vertical="center" wrapText="1"/>
    </xf>
    <xf numFmtId="180" fontId="8" fillId="0" borderId="4" xfId="0" applyNumberFormat="1" applyFont="1" applyFill="1" applyBorder="1" applyAlignment="1">
      <alignment horizontal="right" vertical="center"/>
    </xf>
    <xf numFmtId="41" fontId="8" fillId="0" borderId="1" xfId="0" applyNumberFormat="1" applyFont="1" applyFill="1" applyBorder="1" applyAlignment="1">
      <alignment horizontal="center" vertical="center" wrapText="1"/>
    </xf>
    <xf numFmtId="183" fontId="9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41" fontId="0" fillId="0" borderId="0" xfId="0" applyNumberFormat="1" applyFont="1" applyFill="1" applyBorder="1" applyAlignment="1">
      <alignment horizontal="center" vertical="center"/>
    </xf>
    <xf numFmtId="4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5BB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view="pageBreakPreview" zoomScale="85" zoomScaleNormal="85" workbookViewId="0">
      <selection activeCell="A4" sqref="A4:M23"/>
    </sheetView>
  </sheetViews>
  <sheetFormatPr defaultColWidth="9" defaultRowHeight="14.25"/>
  <cols>
    <col min="1" max="1" width="4.8" style="5" customWidth="1"/>
    <col min="2" max="2" width="11.875" style="6" customWidth="1"/>
    <col min="3" max="3" width="17" style="5" customWidth="1"/>
    <col min="4" max="4" width="29.75" style="6" customWidth="1"/>
    <col min="5" max="5" width="5.79166666666667" style="5" customWidth="1"/>
    <col min="6" max="6" width="6.40833333333333" style="5" customWidth="1"/>
    <col min="7" max="7" width="8.375" style="5" hidden="1" customWidth="1"/>
    <col min="8" max="8" width="9.125" style="5" hidden="1" customWidth="1"/>
    <col min="9" max="9" width="8.25" style="5" hidden="1" customWidth="1"/>
    <col min="10" max="10" width="11.5" style="5" hidden="1" customWidth="1"/>
    <col min="11" max="11" width="9.625" style="7" customWidth="1"/>
    <col min="12" max="12" width="14.875" style="8" customWidth="1"/>
    <col min="13" max="13" width="4.875" style="6" customWidth="1"/>
    <col min="14" max="14" width="9" style="6"/>
    <col min="15" max="15" width="11.5" style="6"/>
    <col min="16" max="16384" width="9" style="6"/>
  </cols>
  <sheetData>
    <row r="1" s="1" customFormat="1" ht="27" customHeight="1" spans="1:1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40"/>
      <c r="L1" s="10"/>
      <c r="M1" s="10"/>
    </row>
    <row r="2" s="1" customFormat="1" ht="20" customHeight="1" spans="1:13">
      <c r="A2" s="11" t="s">
        <v>1</v>
      </c>
      <c r="B2" s="12"/>
      <c r="C2" s="13" t="s">
        <v>2</v>
      </c>
      <c r="D2" s="13"/>
      <c r="E2" s="14" t="s">
        <v>3</v>
      </c>
      <c r="F2" s="13"/>
      <c r="G2" s="15">
        <v>44687</v>
      </c>
      <c r="H2" s="15"/>
      <c r="I2" s="15"/>
      <c r="J2" s="15"/>
      <c r="K2" s="15"/>
      <c r="L2" s="15"/>
      <c r="M2" s="15"/>
    </row>
    <row r="3" s="2" customFormat="1" ht="20" customHeight="1" spans="1:13">
      <c r="A3" s="11" t="s">
        <v>4</v>
      </c>
      <c r="B3" s="12"/>
      <c r="C3" s="13" t="s">
        <v>5</v>
      </c>
      <c r="D3" s="13"/>
      <c r="E3" s="14" t="s">
        <v>6</v>
      </c>
      <c r="F3" s="13"/>
      <c r="G3" s="16" t="s">
        <v>7</v>
      </c>
      <c r="H3" s="16"/>
      <c r="I3" s="16"/>
      <c r="J3" s="16"/>
      <c r="K3" s="16"/>
      <c r="L3" s="16"/>
      <c r="M3" s="16"/>
    </row>
    <row r="4" s="2" customFormat="1" ht="20" customHeight="1" spans="1:13">
      <c r="A4" s="17" t="s">
        <v>8</v>
      </c>
      <c r="B4" s="17" t="s">
        <v>9</v>
      </c>
      <c r="C4" s="18" t="s">
        <v>10</v>
      </c>
      <c r="D4" s="18" t="s">
        <v>11</v>
      </c>
      <c r="E4" s="18" t="s">
        <v>12</v>
      </c>
      <c r="F4" s="17" t="s">
        <v>13</v>
      </c>
      <c r="G4" s="17" t="s">
        <v>14</v>
      </c>
      <c r="H4" s="17" t="s">
        <v>15</v>
      </c>
      <c r="I4" s="17" t="s">
        <v>16</v>
      </c>
      <c r="J4" s="17" t="s">
        <v>17</v>
      </c>
      <c r="K4" s="41" t="s">
        <v>18</v>
      </c>
      <c r="L4" s="17" t="s">
        <v>19</v>
      </c>
      <c r="M4" s="17" t="s">
        <v>20</v>
      </c>
    </row>
    <row r="5" ht="20" customHeight="1" spans="1:13">
      <c r="A5" s="17"/>
      <c r="B5" s="17"/>
      <c r="C5" s="18"/>
      <c r="D5" s="18"/>
      <c r="E5" s="18"/>
      <c r="F5" s="17"/>
      <c r="G5" s="17" t="s">
        <v>21</v>
      </c>
      <c r="H5" s="17" t="s">
        <v>21</v>
      </c>
      <c r="I5" s="17" t="s">
        <v>21</v>
      </c>
      <c r="J5" s="42">
        <v>0.15</v>
      </c>
      <c r="K5" s="17" t="s">
        <v>21</v>
      </c>
      <c r="L5" s="17" t="s">
        <v>21</v>
      </c>
      <c r="M5" s="17"/>
    </row>
    <row r="6" ht="20" customHeight="1" spans="1:13">
      <c r="A6" s="19" t="s">
        <v>22</v>
      </c>
      <c r="B6" s="20"/>
      <c r="C6" s="17"/>
      <c r="D6" s="20"/>
      <c r="E6" s="17"/>
      <c r="F6" s="17"/>
      <c r="G6" s="17"/>
      <c r="H6" s="17"/>
      <c r="I6" s="17"/>
      <c r="J6" s="17"/>
      <c r="K6" s="41"/>
      <c r="L6" s="17"/>
      <c r="M6" s="20"/>
    </row>
    <row r="7" ht="40" customHeight="1" spans="1:14">
      <c r="A7" s="21">
        <v>1</v>
      </c>
      <c r="B7" s="17" t="s">
        <v>23</v>
      </c>
      <c r="C7" s="22" t="s">
        <v>24</v>
      </c>
      <c r="D7" s="23" t="s">
        <v>25</v>
      </c>
      <c r="E7" s="17" t="s">
        <v>26</v>
      </c>
      <c r="F7" s="17">
        <v>231</v>
      </c>
      <c r="G7" s="24">
        <v>880</v>
      </c>
      <c r="H7" s="24">
        <v>25</v>
      </c>
      <c r="I7" s="24">
        <v>50</v>
      </c>
      <c r="J7" s="24">
        <f>(G7+H7+I7)*J$5</f>
        <v>143.25</v>
      </c>
      <c r="K7" s="43">
        <v>900</v>
      </c>
      <c r="L7" s="44">
        <f t="shared" ref="L7:L16" si="0">F7*K7</f>
        <v>207900</v>
      </c>
      <c r="M7" s="17"/>
      <c r="N7" s="6">
        <f>F7*820</f>
        <v>189420</v>
      </c>
    </row>
    <row r="8" ht="30" customHeight="1" spans="1:13">
      <c r="A8" s="21">
        <v>2</v>
      </c>
      <c r="B8" s="17" t="s">
        <v>27</v>
      </c>
      <c r="C8" s="25" t="s">
        <v>28</v>
      </c>
      <c r="D8" s="26" t="s">
        <v>29</v>
      </c>
      <c r="E8" s="17" t="s">
        <v>30</v>
      </c>
      <c r="F8" s="17">
        <f>357</f>
        <v>357</v>
      </c>
      <c r="G8" s="24">
        <v>285</v>
      </c>
      <c r="H8" s="24">
        <v>15</v>
      </c>
      <c r="I8" s="24">
        <v>175</v>
      </c>
      <c r="J8" s="24">
        <f>(G8+H8+I8)*J$5</f>
        <v>71.25</v>
      </c>
      <c r="K8" s="43">
        <v>450</v>
      </c>
      <c r="L8" s="44">
        <f t="shared" si="0"/>
        <v>160650</v>
      </c>
      <c r="M8" s="17"/>
    </row>
    <row r="9" ht="25" customHeight="1" spans="1:13">
      <c r="A9" s="21">
        <v>3</v>
      </c>
      <c r="B9" s="17" t="s">
        <v>31</v>
      </c>
      <c r="C9" s="27" t="s">
        <v>32</v>
      </c>
      <c r="D9" s="23" t="s">
        <v>33</v>
      </c>
      <c r="E9" s="17" t="s">
        <v>30</v>
      </c>
      <c r="F9" s="17">
        <f>F8</f>
        <v>357</v>
      </c>
      <c r="G9" s="24">
        <v>120</v>
      </c>
      <c r="H9" s="24">
        <v>15</v>
      </c>
      <c r="I9" s="24">
        <v>45</v>
      </c>
      <c r="J9" s="24">
        <f>(G9+H9+I9)*J$5</f>
        <v>27</v>
      </c>
      <c r="K9" s="43">
        <f t="shared" ref="K7:K13" si="1">SUM(G9:J9)</f>
        <v>207</v>
      </c>
      <c r="L9" s="44">
        <f t="shared" si="0"/>
        <v>73899</v>
      </c>
      <c r="M9" s="17"/>
    </row>
    <row r="10" ht="35" customHeight="1" spans="1:13">
      <c r="A10" s="21">
        <v>4</v>
      </c>
      <c r="B10" s="28" t="s">
        <v>34</v>
      </c>
      <c r="C10" s="27" t="s">
        <v>35</v>
      </c>
      <c r="D10" s="29" t="s">
        <v>36</v>
      </c>
      <c r="E10" s="17" t="s">
        <v>37</v>
      </c>
      <c r="F10" s="17">
        <v>222</v>
      </c>
      <c r="G10" s="17">
        <v>260</v>
      </c>
      <c r="H10" s="17">
        <v>20</v>
      </c>
      <c r="I10" s="17">
        <v>50</v>
      </c>
      <c r="J10" s="45">
        <f>(G10+H10+I10)*J$5</f>
        <v>49.5</v>
      </c>
      <c r="K10" s="43">
        <f t="shared" si="1"/>
        <v>379.5</v>
      </c>
      <c r="L10" s="44">
        <f t="shared" si="0"/>
        <v>84249</v>
      </c>
      <c r="M10" s="17"/>
    </row>
    <row r="11" ht="45" customHeight="1" spans="1:13">
      <c r="A11" s="21">
        <v>5</v>
      </c>
      <c r="B11" s="17" t="s">
        <v>38</v>
      </c>
      <c r="C11" s="27" t="s">
        <v>39</v>
      </c>
      <c r="D11" s="23" t="s">
        <v>40</v>
      </c>
      <c r="E11" s="17" t="s">
        <v>41</v>
      </c>
      <c r="F11" s="17">
        <v>1</v>
      </c>
      <c r="G11" s="24">
        <v>9500</v>
      </c>
      <c r="H11" s="24">
        <v>800</v>
      </c>
      <c r="I11" s="24">
        <v>600</v>
      </c>
      <c r="J11" s="45">
        <f>(G11+H11+I11)*J$5</f>
        <v>1635</v>
      </c>
      <c r="K11" s="46">
        <f t="shared" si="1"/>
        <v>12535</v>
      </c>
      <c r="L11" s="44">
        <f t="shared" si="0"/>
        <v>12535</v>
      </c>
      <c r="M11" s="17"/>
    </row>
    <row r="12" ht="30" customHeight="1" spans="1:13">
      <c r="A12" s="21">
        <v>6</v>
      </c>
      <c r="B12" s="17" t="s">
        <v>42</v>
      </c>
      <c r="C12" s="27" t="s">
        <v>43</v>
      </c>
      <c r="D12" s="23" t="s">
        <v>44</v>
      </c>
      <c r="E12" s="17" t="s">
        <v>45</v>
      </c>
      <c r="F12" s="17">
        <v>222</v>
      </c>
      <c r="G12" s="24">
        <v>120</v>
      </c>
      <c r="H12" s="24">
        <v>10</v>
      </c>
      <c r="I12" s="24">
        <v>20</v>
      </c>
      <c r="J12" s="45">
        <f>(G12+H12+I12)*J$5</f>
        <v>22.5</v>
      </c>
      <c r="K12" s="43">
        <v>162</v>
      </c>
      <c r="L12" s="44">
        <f t="shared" si="0"/>
        <v>35964</v>
      </c>
      <c r="M12" s="17"/>
    </row>
    <row r="13" ht="25" customHeight="1" spans="1:13">
      <c r="A13" s="21">
        <v>7</v>
      </c>
      <c r="B13" s="17" t="s">
        <v>46</v>
      </c>
      <c r="C13" s="27" t="s">
        <v>47</v>
      </c>
      <c r="D13" s="20" t="s">
        <v>48</v>
      </c>
      <c r="E13" s="17" t="s">
        <v>26</v>
      </c>
      <c r="F13" s="17">
        <v>22</v>
      </c>
      <c r="G13" s="24">
        <v>380</v>
      </c>
      <c r="H13" s="24">
        <v>15</v>
      </c>
      <c r="I13" s="24">
        <v>30</v>
      </c>
      <c r="J13" s="45">
        <f>(G13+H13+I13)*J$5</f>
        <v>63.75</v>
      </c>
      <c r="K13" s="43">
        <v>400.85</v>
      </c>
      <c r="L13" s="44">
        <f t="shared" si="0"/>
        <v>8818.7</v>
      </c>
      <c r="M13" s="20"/>
    </row>
    <row r="14" ht="25" customHeight="1" spans="1:13">
      <c r="A14" s="21">
        <v>8</v>
      </c>
      <c r="B14" s="17" t="s">
        <v>49</v>
      </c>
      <c r="C14" s="27" t="s">
        <v>50</v>
      </c>
      <c r="D14" s="20" t="s">
        <v>51</v>
      </c>
      <c r="E14" s="17" t="s">
        <v>26</v>
      </c>
      <c r="F14" s="17">
        <v>155</v>
      </c>
      <c r="G14" s="24"/>
      <c r="H14" s="24"/>
      <c r="I14" s="24"/>
      <c r="J14" s="45"/>
      <c r="K14" s="43">
        <v>45</v>
      </c>
      <c r="L14" s="44">
        <f t="shared" si="0"/>
        <v>6975</v>
      </c>
      <c r="M14" s="20"/>
    </row>
    <row r="15" ht="25" customHeight="1" spans="1:13">
      <c r="A15" s="21">
        <v>9</v>
      </c>
      <c r="B15" s="17" t="s">
        <v>52</v>
      </c>
      <c r="C15" s="27" t="s">
        <v>53</v>
      </c>
      <c r="D15" s="20" t="s">
        <v>54</v>
      </c>
      <c r="E15" s="17" t="s">
        <v>45</v>
      </c>
      <c r="F15" s="17">
        <v>260</v>
      </c>
      <c r="G15" s="24"/>
      <c r="H15" s="24"/>
      <c r="I15" s="24"/>
      <c r="J15" s="45"/>
      <c r="K15" s="43">
        <v>5</v>
      </c>
      <c r="L15" s="44">
        <f t="shared" si="0"/>
        <v>1300</v>
      </c>
      <c r="M15" s="20"/>
    </row>
    <row r="16" ht="25" customHeight="1" spans="1:13">
      <c r="A16" s="21">
        <v>10</v>
      </c>
      <c r="B16" s="17" t="s">
        <v>55</v>
      </c>
      <c r="C16" s="27" t="s">
        <v>56</v>
      </c>
      <c r="D16" s="20" t="s">
        <v>57</v>
      </c>
      <c r="E16" s="17" t="s">
        <v>26</v>
      </c>
      <c r="F16" s="17">
        <v>12</v>
      </c>
      <c r="G16" s="24"/>
      <c r="H16" s="24"/>
      <c r="I16" s="24"/>
      <c r="J16" s="45"/>
      <c r="K16" s="43">
        <v>650</v>
      </c>
      <c r="L16" s="44">
        <f t="shared" si="0"/>
        <v>7800</v>
      </c>
      <c r="M16" s="20"/>
    </row>
    <row r="17" ht="20" customHeight="1" spans="1:13">
      <c r="A17" s="21">
        <v>11</v>
      </c>
      <c r="B17" s="30" t="s">
        <v>58</v>
      </c>
      <c r="C17" s="30"/>
      <c r="D17" s="19"/>
      <c r="E17" s="30"/>
      <c r="F17" s="30"/>
      <c r="G17" s="31"/>
      <c r="H17" s="31"/>
      <c r="I17" s="31"/>
      <c r="J17" s="31"/>
      <c r="K17" s="47"/>
      <c r="L17" s="48">
        <f>SUM(L7:L16)</f>
        <v>600090.7</v>
      </c>
      <c r="M17" s="19"/>
    </row>
    <row r="18" customFormat="1" ht="20" customHeight="1" spans="1:13">
      <c r="A18" s="19" t="s">
        <v>59</v>
      </c>
      <c r="B18" s="20"/>
      <c r="C18" s="17"/>
      <c r="D18" s="20"/>
      <c r="E18" s="17"/>
      <c r="F18" s="17"/>
      <c r="G18" s="17"/>
      <c r="H18" s="17"/>
      <c r="I18" s="17"/>
      <c r="J18" s="17"/>
      <c r="K18" s="41"/>
      <c r="L18" s="17"/>
      <c r="M18" s="20"/>
    </row>
    <row r="19" customFormat="1" ht="20" customHeight="1" spans="1:13">
      <c r="A19" s="17">
        <v>1</v>
      </c>
      <c r="B19" s="20" t="s">
        <v>60</v>
      </c>
      <c r="C19" s="17"/>
      <c r="D19" s="20"/>
      <c r="E19" s="17" t="s">
        <v>61</v>
      </c>
      <c r="F19" s="17">
        <v>2</v>
      </c>
      <c r="G19" s="17"/>
      <c r="H19" s="17"/>
      <c r="I19" s="17"/>
      <c r="J19" s="17"/>
      <c r="K19" s="49">
        <v>1800</v>
      </c>
      <c r="L19" s="44">
        <f>F19*K19</f>
        <v>3600</v>
      </c>
      <c r="M19" s="20"/>
    </row>
    <row r="20" customFormat="1" ht="20" customHeight="1" spans="1:13">
      <c r="A20" s="17">
        <v>2</v>
      </c>
      <c r="B20" s="20" t="s">
        <v>62</v>
      </c>
      <c r="C20" s="17" t="s">
        <v>63</v>
      </c>
      <c r="D20" s="17"/>
      <c r="E20" s="17" t="s">
        <v>64</v>
      </c>
      <c r="F20" s="17">
        <v>1</v>
      </c>
      <c r="G20" s="17"/>
      <c r="H20" s="17"/>
      <c r="I20" s="17"/>
      <c r="J20" s="17"/>
      <c r="K20" s="49">
        <v>5400</v>
      </c>
      <c r="L20" s="44">
        <f>F20*K20</f>
        <v>5400</v>
      </c>
      <c r="M20" s="20"/>
    </row>
    <row r="21" customFormat="1" ht="20" customHeight="1" spans="1:13">
      <c r="A21" s="30">
        <v>3</v>
      </c>
      <c r="B21" s="30" t="s">
        <v>65</v>
      </c>
      <c r="C21" s="30"/>
      <c r="D21" s="19"/>
      <c r="E21" s="30"/>
      <c r="F21" s="30"/>
      <c r="G21" s="31"/>
      <c r="H21" s="31"/>
      <c r="I21" s="31"/>
      <c r="J21" s="31"/>
      <c r="K21" s="47"/>
      <c r="L21" s="48">
        <f>SUM(L19:L20)</f>
        <v>9000</v>
      </c>
      <c r="M21" s="20"/>
    </row>
    <row r="22" customFormat="1" ht="20" customHeight="1" spans="1:13">
      <c r="A22" s="32" t="s">
        <v>66</v>
      </c>
      <c r="B22" s="33"/>
      <c r="C22" s="34" t="s">
        <v>67</v>
      </c>
      <c r="D22" s="35"/>
      <c r="E22" s="35" t="s">
        <v>64</v>
      </c>
      <c r="F22" s="35">
        <v>1</v>
      </c>
      <c r="G22" s="35"/>
      <c r="H22" s="35"/>
      <c r="I22" s="35"/>
      <c r="J22" s="35"/>
      <c r="K22" s="50">
        <v>0.1</v>
      </c>
      <c r="L22" s="51">
        <f>(L17+L21)*K22</f>
        <v>60909.07</v>
      </c>
      <c r="M22" s="20"/>
    </row>
    <row r="23" s="3" customFormat="1" ht="20" customHeight="1" spans="1:13">
      <c r="A23" s="19" t="s">
        <v>68</v>
      </c>
      <c r="B23" s="19"/>
      <c r="C23" s="36">
        <f>L23</f>
        <v>669999.77</v>
      </c>
      <c r="D23" s="36"/>
      <c r="E23" s="36"/>
      <c r="F23" s="36"/>
      <c r="G23" s="36"/>
      <c r="H23" s="36"/>
      <c r="I23" s="36"/>
      <c r="J23" s="36"/>
      <c r="K23" s="52"/>
      <c r="L23" s="53">
        <f>(L17+L21+L22)</f>
        <v>669999.77</v>
      </c>
      <c r="M23" s="54"/>
    </row>
    <row r="24" s="4" customFormat="1" ht="20" customHeight="1" spans="1:13">
      <c r="A24" s="37">
        <f>G2</f>
        <v>44687</v>
      </c>
      <c r="B24" s="37"/>
      <c r="C24" s="38"/>
      <c r="D24" s="37"/>
      <c r="E24" s="37"/>
      <c r="F24" s="37"/>
      <c r="G24" s="37"/>
      <c r="H24" s="37"/>
      <c r="I24" s="37"/>
      <c r="J24" s="37"/>
      <c r="K24" s="55"/>
      <c r="L24" s="38"/>
      <c r="M24" s="37"/>
    </row>
    <row r="25" s="4" customFormat="1" spans="1:12">
      <c r="A25" s="39"/>
      <c r="C25" s="39"/>
      <c r="E25" s="39"/>
      <c r="F25" s="39"/>
      <c r="G25" s="39"/>
      <c r="H25" s="39"/>
      <c r="I25" s="39"/>
      <c r="J25" s="39"/>
      <c r="K25" s="56"/>
      <c r="L25" s="57"/>
    </row>
  </sheetData>
  <mergeCells count="25">
    <mergeCell ref="A1:M1"/>
    <mergeCell ref="A2:B2"/>
    <mergeCell ref="C2:D2"/>
    <mergeCell ref="E2:F2"/>
    <mergeCell ref="G2:M2"/>
    <mergeCell ref="A3:B3"/>
    <mergeCell ref="C3:D3"/>
    <mergeCell ref="E3:F3"/>
    <mergeCell ref="G3:M3"/>
    <mergeCell ref="A6:M6"/>
    <mergeCell ref="A18:M18"/>
    <mergeCell ref="C20:D20"/>
    <mergeCell ref="G20:J20"/>
    <mergeCell ref="A22:B22"/>
    <mergeCell ref="C22:D22"/>
    <mergeCell ref="A23:B23"/>
    <mergeCell ref="C23:J23"/>
    <mergeCell ref="A24:M24"/>
    <mergeCell ref="A4:A5"/>
    <mergeCell ref="B4:B5"/>
    <mergeCell ref="C4:C5"/>
    <mergeCell ref="D4:D5"/>
    <mergeCell ref="E4:E5"/>
    <mergeCell ref="F4:F5"/>
    <mergeCell ref="M4:M5"/>
  </mergeCells>
  <printOptions horizontalCentered="1"/>
  <pageMargins left="0.708333333333333" right="0.314583333333333" top="0.550694444444444" bottom="0.0784722222222222" header="0.118055555555556" footer="0.156944444444444"/>
  <pageSetup paperSize="9" scale="84" orientation="portrait" horizontalDpi="600"/>
  <headerFooter>
    <oddHeader>&amp;R&amp;"仿宋_GB2312"&amp;K002060
</oddHeader>
  </headerFooter>
  <rowBreaks count="3" manualBreakCount="3">
    <brk id="24" max="16383" man="1"/>
    <brk id="24" max="16383" man="1"/>
    <brk id="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里水河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梁山</cp:lastModifiedBy>
  <dcterms:created xsi:type="dcterms:W3CDTF">2019-03-20T00:56:00Z</dcterms:created>
  <dcterms:modified xsi:type="dcterms:W3CDTF">2022-05-23T06:16:35Z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2534F34CE42545D1BD5CC97EFA4F55AF</vt:lpwstr>
  </property>
  <property fmtid="{D5CDD505-2E9C-101B-9397-08002B2CF9AE}" pid="4" name="KSOReadingLayout">
    <vt:bool>false</vt:bool>
  </property>
</Properties>
</file>