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型材汇总" sheetId="7" r:id="rId1"/>
    <sheet name="钢板汇总" sheetId="8" r:id="rId2"/>
    <sheet name="里底码头" sheetId="6" r:id="rId3"/>
    <sheet name="Sheet1" sheetId="9" r:id="rId4"/>
  </sheets>
  <definedNames>
    <definedName name="_xlnm._FilterDatabase" localSheetId="2" hidden="1">里底码头!$A$1:$M$25</definedName>
  </definedNames>
  <calcPr calcId="144525"/>
</workbook>
</file>

<file path=xl/sharedStrings.xml><?xml version="1.0" encoding="utf-8"?>
<sst xmlns="http://schemas.openxmlformats.org/spreadsheetml/2006/main" count="284" uniqueCount="149">
  <si>
    <t>澜沧江里底型材工程量</t>
  </si>
  <si>
    <t>序号</t>
  </si>
  <si>
    <t>名称</t>
  </si>
  <si>
    <t>材质</t>
  </si>
  <si>
    <t>规格mm</t>
  </si>
  <si>
    <t>总长度m</t>
  </si>
  <si>
    <t>米重kg/m</t>
  </si>
  <si>
    <t>总重kg</t>
  </si>
  <si>
    <t>件数(6m/根）</t>
  </si>
  <si>
    <t>备注</t>
  </si>
  <si>
    <t>20#槽钢</t>
  </si>
  <si>
    <t>Q235B</t>
  </si>
  <si>
    <t>200*75</t>
  </si>
  <si>
    <t>14#槽钢</t>
  </si>
  <si>
    <t>140*58</t>
  </si>
  <si>
    <t>矩形管</t>
  </si>
  <si>
    <t>60*40*3</t>
  </si>
  <si>
    <t>工字钢</t>
  </si>
  <si>
    <t>工14</t>
  </si>
  <si>
    <t>圆管</t>
  </si>
  <si>
    <t>φ30*2.5</t>
  </si>
  <si>
    <t>螺纹钢</t>
  </si>
  <si>
    <t>φ25</t>
  </si>
  <si>
    <t>扁钢</t>
  </si>
  <si>
    <t>30*3</t>
  </si>
  <si>
    <t>不锈钢圆管</t>
  </si>
  <si>
    <t>φ32*2.0</t>
  </si>
  <si>
    <t>制单:姜奎</t>
  </si>
  <si>
    <t>复核：王玉广</t>
  </si>
  <si>
    <t>采购：</t>
  </si>
  <si>
    <t>里底码头钢板工程量</t>
  </si>
  <si>
    <t>规格(长*宽*厚mm）</t>
  </si>
  <si>
    <t>件数/块</t>
  </si>
  <si>
    <t>部位</t>
  </si>
  <si>
    <t>钢板</t>
  </si>
  <si>
    <t>20500*500*20</t>
  </si>
  <si>
    <t>轨道A底板</t>
  </si>
  <si>
    <t>开孔</t>
  </si>
  <si>
    <t>20500*340*20</t>
  </si>
  <si>
    <t>轨道A侧板</t>
  </si>
  <si>
    <t>357*340*10</t>
  </si>
  <si>
    <t>轨道A封头限位板</t>
  </si>
  <si>
    <t>异形钢板</t>
  </si>
  <si>
    <t>12mm厚</t>
  </si>
  <si>
    <t>轨道A滚轮耳板</t>
  </si>
  <si>
    <t>详见图纸配件一</t>
  </si>
  <si>
    <t>轨道A侧板加强板</t>
  </si>
  <si>
    <t>详见图纸配件二</t>
  </si>
  <si>
    <t>20500*400*20</t>
  </si>
  <si>
    <t>轨道B底板</t>
  </si>
  <si>
    <t>20500*160*10</t>
  </si>
  <si>
    <t>轨道B面板</t>
  </si>
  <si>
    <t>20500*50*20</t>
  </si>
  <si>
    <t>轨道B垫板</t>
  </si>
  <si>
    <t>220*85*20</t>
  </si>
  <si>
    <t>轨道B侧肋板</t>
  </si>
  <si>
    <t>400*250*10</t>
  </si>
  <si>
    <t>轨道B限位板</t>
  </si>
  <si>
    <t>500*200*20</t>
  </si>
  <si>
    <t>轨道B轮底座垫板</t>
  </si>
  <si>
    <t>30mm厚</t>
  </si>
  <si>
    <t>轨道B滚轮耳板</t>
  </si>
  <si>
    <t>详见图纸配件三</t>
  </si>
  <si>
    <t>16mm厚</t>
  </si>
  <si>
    <t>轨道B滚轮加强版</t>
  </si>
  <si>
    <t>详见图纸配件四</t>
  </si>
  <si>
    <t>1500*1500*10</t>
  </si>
  <si>
    <t>系缆桩底部加强板</t>
  </si>
  <si>
    <t>1600*800*10</t>
  </si>
  <si>
    <t>圆钢板</t>
  </si>
  <si>
    <t>φ100*10</t>
  </si>
  <si>
    <t>钢爬梯</t>
  </si>
  <si>
    <t>详见图纸配件五</t>
  </si>
  <si>
    <t>100*50*3</t>
  </si>
  <si>
    <t>栏杆底座</t>
  </si>
  <si>
    <t>详见图纸配件六</t>
  </si>
  <si>
    <t>圆钢管</t>
  </si>
  <si>
    <t>φ351*663*17</t>
  </si>
  <si>
    <t>系缆桩</t>
  </si>
  <si>
    <t>立柱</t>
  </si>
  <si>
    <t>立柱圆盖板</t>
  </si>
  <si>
    <t>φ420*12</t>
  </si>
  <si>
    <t>立柱封头</t>
  </si>
  <si>
    <t>项目</t>
  </si>
  <si>
    <t>长度m</t>
  </si>
  <si>
    <t>件数</t>
  </si>
  <si>
    <t>长度合计</t>
  </si>
  <si>
    <t>浮桥钢架</t>
  </si>
  <si>
    <t>镀锌槽钢</t>
  </si>
  <si>
    <t>主梁</t>
  </si>
  <si>
    <t>次梁</t>
  </si>
  <si>
    <t>斜撑</t>
  </si>
  <si>
    <t>镀锌矩形管</t>
  </si>
  <si>
    <t>龙骨</t>
  </si>
  <si>
    <t>浮箱垫钢</t>
  </si>
  <si>
    <t>轨道A</t>
  </si>
  <si>
    <t>H型钢</t>
  </si>
  <si>
    <t>钢滑轮框架</t>
  </si>
  <si>
    <t>HW200</t>
  </si>
  <si>
    <t>工型钢</t>
  </si>
  <si>
    <t>加强梁</t>
  </si>
  <si>
    <t>斜撑加强梁</t>
  </si>
  <si>
    <t>底板</t>
  </si>
  <si>
    <t>轨道底板</t>
  </si>
  <si>
    <t>20*500*19860</t>
  </si>
  <si>
    <t>侧板</t>
  </si>
  <si>
    <t>轨道侧板</t>
  </si>
  <si>
    <t>20*340*19860</t>
  </si>
  <si>
    <t>轨道B</t>
  </si>
  <si>
    <t>刚滚轮框架</t>
  </si>
  <si>
    <t>20*400*19860</t>
  </si>
  <si>
    <t>10*160*19860</t>
  </si>
  <si>
    <t>垫板</t>
  </si>
  <si>
    <t>槽钢垫板</t>
  </si>
  <si>
    <t>20*50*19860</t>
  </si>
  <si>
    <t>栏杆</t>
  </si>
  <si>
    <t>不锈钢管</t>
  </si>
  <si>
    <t>φ32</t>
  </si>
  <si>
    <t>横挡</t>
  </si>
  <si>
    <t>系船栓</t>
  </si>
  <si>
    <t>系船栓底部</t>
  </si>
  <si>
    <t>1500*1500*20</t>
  </si>
  <si>
    <t>1600*800*20</t>
  </si>
  <si>
    <t>合计</t>
  </si>
  <si>
    <t>1475*480</t>
  </si>
  <si>
    <t>1475*145</t>
  </si>
  <si>
    <t>折弯钢板</t>
  </si>
  <si>
    <t>1450*770*13</t>
  </si>
  <si>
    <t>盖板折弯</t>
  </si>
  <si>
    <t>480*145</t>
  </si>
  <si>
    <t>454*132*12</t>
  </si>
  <si>
    <t>盖板</t>
  </si>
  <si>
    <t>1450*454*12</t>
  </si>
  <si>
    <t>钢立柱</t>
  </si>
  <si>
    <t>φ351*663*20</t>
  </si>
  <si>
    <t>454*120*13</t>
  </si>
  <si>
    <t>加强筋</t>
  </si>
  <si>
    <t>立柱盖板</t>
  </si>
  <si>
    <t>φ420</t>
  </si>
  <si>
    <t>334*120*13</t>
  </si>
  <si>
    <t>加强板</t>
  </si>
  <si>
    <t>200*120</t>
  </si>
  <si>
    <t>90*120*13</t>
  </si>
  <si>
    <t>152*120*13</t>
  </si>
  <si>
    <t>104*120*13</t>
  </si>
  <si>
    <t>51*120*13</t>
  </si>
  <si>
    <t>圆形钢板</t>
  </si>
  <si>
    <t>φ317*12</t>
  </si>
  <si>
    <t>柱内封头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</si>
</sst>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7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5" xfId="0" applyNumberFormat="1" applyFont="1" applyFill="1" applyBorder="1" applyAlignment="1">
      <alignment horizontal="right" vertical="center"/>
    </xf>
    <xf numFmtId="179" fontId="0" fillId="0" borderId="6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9" fontId="0" fillId="0" borderId="7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I3" sqref="I$1:I$1048576"/>
    </sheetView>
  </sheetViews>
  <sheetFormatPr defaultColWidth="9" defaultRowHeight="13.5"/>
  <cols>
    <col min="1" max="1" width="9" style="31"/>
    <col min="2" max="2" width="12.3583333333333" style="31" customWidth="1"/>
    <col min="3" max="3" width="11.275" style="31" customWidth="1"/>
    <col min="4" max="4" width="15.8916666666667" style="31" customWidth="1"/>
    <col min="5" max="5" width="11" style="31" customWidth="1"/>
    <col min="6" max="6" width="11.125" style="31" hidden="1" customWidth="1"/>
    <col min="7" max="7" width="11.25" style="31" hidden="1" customWidth="1"/>
    <col min="8" max="8" width="13.8583333333333" style="31" customWidth="1"/>
    <col min="9" max="9" width="9" style="31" customWidth="1"/>
    <col min="10" max="16384" width="9" style="31"/>
  </cols>
  <sheetData>
    <row r="1" ht="20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0" customHeight="1" spans="1:9">
      <c r="A2" s="37">
        <v>45050.0138888889</v>
      </c>
      <c r="B2" s="38"/>
      <c r="C2" s="38"/>
      <c r="D2" s="38"/>
      <c r="E2" s="38"/>
      <c r="F2" s="38"/>
      <c r="G2" s="38"/>
      <c r="H2" s="38"/>
      <c r="I2" s="42"/>
    </row>
    <row r="3" ht="20" customHeight="1" spans="1:9">
      <c r="A3" s="11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1" t="s">
        <v>8</v>
      </c>
      <c r="I3" s="12" t="s">
        <v>9</v>
      </c>
    </row>
    <row r="4" ht="20" customHeight="1" spans="1:13">
      <c r="A4" s="1">
        <v>1</v>
      </c>
      <c r="B4" s="1" t="s">
        <v>10</v>
      </c>
      <c r="C4" s="1" t="s">
        <v>11</v>
      </c>
      <c r="D4" s="1" t="s">
        <v>12</v>
      </c>
      <c r="E4" s="1">
        <f>94.5+119</f>
        <v>213.5</v>
      </c>
      <c r="F4" s="12">
        <v>25.77</v>
      </c>
      <c r="G4" s="1">
        <f t="shared" ref="G4:G11" si="0">F4*E4</f>
        <v>5501.895</v>
      </c>
      <c r="H4" s="1">
        <f t="shared" ref="H4:H11" si="1">E4/6</f>
        <v>35.5833333333333</v>
      </c>
      <c r="I4" s="1"/>
      <c r="M4" s="31">
        <v>32</v>
      </c>
    </row>
    <row r="5" ht="20" customHeight="1" spans="1:13">
      <c r="A5" s="1">
        <v>2</v>
      </c>
      <c r="B5" s="1" t="s">
        <v>13</v>
      </c>
      <c r="C5" s="1" t="s">
        <v>11</v>
      </c>
      <c r="D5" s="1" t="s">
        <v>14</v>
      </c>
      <c r="E5" s="1">
        <f>114.35+12.718</f>
        <v>127.068</v>
      </c>
      <c r="F5" s="12">
        <v>14.535</v>
      </c>
      <c r="G5" s="1">
        <f t="shared" si="0"/>
        <v>1846.93338</v>
      </c>
      <c r="H5" s="1">
        <f t="shared" si="1"/>
        <v>21.178</v>
      </c>
      <c r="I5" s="1"/>
      <c r="M5" s="31">
        <v>27</v>
      </c>
    </row>
    <row r="6" ht="20" customHeight="1" spans="1:13">
      <c r="A6" s="1">
        <v>3</v>
      </c>
      <c r="B6" s="1" t="s">
        <v>15</v>
      </c>
      <c r="C6" s="1" t="s">
        <v>11</v>
      </c>
      <c r="D6" s="1" t="s">
        <v>16</v>
      </c>
      <c r="E6" s="1">
        <v>159.6</v>
      </c>
      <c r="F6" s="17">
        <v>4.427</v>
      </c>
      <c r="G6" s="1">
        <f t="shared" si="0"/>
        <v>706.5492</v>
      </c>
      <c r="H6" s="1">
        <f t="shared" si="1"/>
        <v>26.6</v>
      </c>
      <c r="I6" s="1"/>
      <c r="M6" s="31">
        <v>27</v>
      </c>
    </row>
    <row r="7" ht="20" customHeight="1" spans="1:13">
      <c r="A7" s="1">
        <v>4</v>
      </c>
      <c r="B7" s="1" t="s">
        <v>17</v>
      </c>
      <c r="C7" s="1" t="s">
        <v>11</v>
      </c>
      <c r="D7" s="1" t="s">
        <v>18</v>
      </c>
      <c r="E7" s="1">
        <v>7.5</v>
      </c>
      <c r="F7" s="12">
        <v>16.89</v>
      </c>
      <c r="G7" s="1">
        <f t="shared" si="0"/>
        <v>126.675</v>
      </c>
      <c r="H7" s="1">
        <f t="shared" si="1"/>
        <v>1.25</v>
      </c>
      <c r="I7" s="1"/>
      <c r="M7" s="31">
        <v>2</v>
      </c>
    </row>
    <row r="8" ht="20" customHeight="1" spans="1:13">
      <c r="A8" s="1">
        <v>5</v>
      </c>
      <c r="B8" s="1" t="s">
        <v>19</v>
      </c>
      <c r="C8" s="1" t="s">
        <v>11</v>
      </c>
      <c r="D8" s="1" t="s">
        <v>20</v>
      </c>
      <c r="E8" s="1">
        <v>49.6</v>
      </c>
      <c r="F8" s="1">
        <v>1.674</v>
      </c>
      <c r="G8" s="1">
        <f t="shared" si="0"/>
        <v>83.0304</v>
      </c>
      <c r="H8" s="1">
        <f t="shared" si="1"/>
        <v>8.26666666666667</v>
      </c>
      <c r="I8" s="1"/>
      <c r="M8" s="31">
        <v>9</v>
      </c>
    </row>
    <row r="9" ht="20" customHeight="1" spans="1:13">
      <c r="A9" s="1">
        <v>6</v>
      </c>
      <c r="B9" s="1" t="s">
        <v>21</v>
      </c>
      <c r="C9" s="1" t="s">
        <v>11</v>
      </c>
      <c r="D9" s="1" t="s">
        <v>22</v>
      </c>
      <c r="E9" s="1">
        <v>44</v>
      </c>
      <c r="F9" s="1">
        <v>3.804</v>
      </c>
      <c r="G9" s="1">
        <f t="shared" si="0"/>
        <v>167.376</v>
      </c>
      <c r="H9" s="1">
        <f t="shared" si="1"/>
        <v>7.33333333333333</v>
      </c>
      <c r="I9" s="1"/>
      <c r="M9" s="31">
        <v>8</v>
      </c>
    </row>
    <row r="10" ht="20" customHeight="1" spans="1:13">
      <c r="A10" s="1">
        <v>7</v>
      </c>
      <c r="B10" s="1" t="s">
        <v>23</v>
      </c>
      <c r="C10" s="1" t="s">
        <v>11</v>
      </c>
      <c r="D10" s="1" t="s">
        <v>24</v>
      </c>
      <c r="E10" s="1">
        <v>96</v>
      </c>
      <c r="F10" s="1">
        <v>0.698</v>
      </c>
      <c r="G10" s="1">
        <f t="shared" si="0"/>
        <v>67.008</v>
      </c>
      <c r="H10" s="1">
        <f t="shared" si="1"/>
        <v>16</v>
      </c>
      <c r="I10" s="1"/>
      <c r="M10" s="31">
        <v>16</v>
      </c>
    </row>
    <row r="11" ht="20" customHeight="1" spans="1:13">
      <c r="A11" s="1">
        <v>8</v>
      </c>
      <c r="B11" s="1" t="s">
        <v>25</v>
      </c>
      <c r="C11" s="1">
        <v>304</v>
      </c>
      <c r="D11" s="1" t="s">
        <v>26</v>
      </c>
      <c r="E11" s="1">
        <f>54+172</f>
        <v>226</v>
      </c>
      <c r="F11" s="12">
        <v>1.461</v>
      </c>
      <c r="G11" s="1">
        <f t="shared" si="0"/>
        <v>330.186</v>
      </c>
      <c r="H11" s="1">
        <f t="shared" si="1"/>
        <v>37.6666666666667</v>
      </c>
      <c r="I11" s="1"/>
      <c r="M11" s="31">
        <v>38</v>
      </c>
    </row>
    <row r="12" s="36" customFormat="1" ht="20" customHeight="1" spans="1:9">
      <c r="A12" s="1" t="s">
        <v>27</v>
      </c>
      <c r="B12" s="1"/>
      <c r="C12" s="1" t="s">
        <v>28</v>
      </c>
      <c r="D12" s="39"/>
      <c r="E12" s="1" t="s">
        <v>29</v>
      </c>
      <c r="F12" s="1"/>
      <c r="G12" s="1"/>
      <c r="H12" s="1"/>
      <c r="I12" s="1"/>
    </row>
    <row r="13" s="36" customFormat="1" spans="1:7">
      <c r="A13" s="40"/>
      <c r="B13" s="41"/>
      <c r="C13" s="41"/>
      <c r="D13" s="41"/>
      <c r="E13" s="41"/>
      <c r="F13" s="40"/>
      <c r="G13" s="41"/>
    </row>
    <row r="14" s="36" customFormat="1"/>
    <row r="15" s="36" customFormat="1" spans="2:4">
      <c r="B15" s="41"/>
      <c r="D15" s="41"/>
    </row>
    <row r="16" s="36" customFormat="1" spans="2:4">
      <c r="B16" s="41"/>
      <c r="D16" s="41"/>
    </row>
    <row r="17" s="36" customFormat="1" spans="2:2">
      <c r="B17" s="41"/>
    </row>
    <row r="18" s="36" customFormat="1" spans="2:2">
      <c r="B18" s="41"/>
    </row>
    <row r="19" s="36" customFormat="1" spans="2:2">
      <c r="B19" s="41"/>
    </row>
    <row r="20" s="36" customFormat="1" spans="2:2">
      <c r="B20" s="41"/>
    </row>
    <row r="21" s="36" customFormat="1"/>
  </sheetData>
  <mergeCells count="5">
    <mergeCell ref="A1:I1"/>
    <mergeCell ref="A2:I2"/>
    <mergeCell ref="A12:B12"/>
    <mergeCell ref="C12:D12"/>
    <mergeCell ref="E12:I1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zoomScale="130" zoomScaleNormal="130" topLeftCell="A7" workbookViewId="0">
      <selection activeCell="C9" sqref="C9"/>
    </sheetView>
  </sheetViews>
  <sheetFormatPr defaultColWidth="9" defaultRowHeight="13.5"/>
  <cols>
    <col min="1" max="1" width="7.875" customWidth="1"/>
    <col min="2" max="2" width="11.6833333333333" customWidth="1"/>
    <col min="3" max="3" width="10.4583333333333" customWidth="1"/>
    <col min="4" max="4" width="18.75" customWidth="1"/>
    <col min="5" max="5" width="8.175" customWidth="1"/>
    <col min="6" max="6" width="18.0666666666667" style="31" customWidth="1"/>
    <col min="7" max="7" width="16.575" customWidth="1"/>
    <col min="11" max="11" width="11.5"/>
    <col min="14" max="14" width="12.625"/>
  </cols>
  <sheetData>
    <row r="1" ht="22" customHeight="1" spans="1:7">
      <c r="A1" s="1" t="s">
        <v>30</v>
      </c>
      <c r="B1" s="1"/>
      <c r="C1" s="1"/>
      <c r="D1" s="1"/>
      <c r="E1" s="1"/>
      <c r="F1" s="1"/>
      <c r="G1" s="1"/>
    </row>
    <row r="2" ht="22" customHeight="1" spans="1:7">
      <c r="A2" s="23" t="s">
        <v>1</v>
      </c>
      <c r="B2" s="32" t="s">
        <v>2</v>
      </c>
      <c r="C2" s="32" t="s">
        <v>3</v>
      </c>
      <c r="D2" s="32" t="s">
        <v>31</v>
      </c>
      <c r="E2" s="23" t="s">
        <v>32</v>
      </c>
      <c r="F2" s="4" t="s">
        <v>33</v>
      </c>
      <c r="G2" s="4" t="s">
        <v>9</v>
      </c>
    </row>
    <row r="3" ht="22" customHeight="1" spans="1:7">
      <c r="A3" s="1">
        <v>1</v>
      </c>
      <c r="B3" s="1" t="s">
        <v>34</v>
      </c>
      <c r="C3" s="1" t="s">
        <v>11</v>
      </c>
      <c r="D3" s="12" t="s">
        <v>35</v>
      </c>
      <c r="E3" s="1">
        <v>2</v>
      </c>
      <c r="F3" s="1" t="s">
        <v>36</v>
      </c>
      <c r="G3" s="33" t="s">
        <v>37</v>
      </c>
    </row>
    <row r="4" ht="22" customHeight="1" spans="1:7">
      <c r="A4" s="1">
        <v>2</v>
      </c>
      <c r="B4" s="1" t="s">
        <v>34</v>
      </c>
      <c r="C4" s="1" t="s">
        <v>11</v>
      </c>
      <c r="D4" s="12" t="s">
        <v>38</v>
      </c>
      <c r="E4" s="1">
        <v>4</v>
      </c>
      <c r="F4" s="1" t="s">
        <v>39</v>
      </c>
      <c r="G4" s="33"/>
    </row>
    <row r="5" ht="22" customHeight="1" spans="1:7">
      <c r="A5" s="1">
        <v>3</v>
      </c>
      <c r="B5" s="1" t="s">
        <v>34</v>
      </c>
      <c r="C5" s="1" t="s">
        <v>11</v>
      </c>
      <c r="D5" s="12" t="s">
        <v>40</v>
      </c>
      <c r="E5" s="1">
        <v>4</v>
      </c>
      <c r="F5" s="1" t="s">
        <v>41</v>
      </c>
      <c r="G5" s="33"/>
    </row>
    <row r="6" ht="22" customHeight="1" spans="1:7">
      <c r="A6" s="1">
        <v>4</v>
      </c>
      <c r="B6" s="12" t="s">
        <v>42</v>
      </c>
      <c r="C6" s="1" t="s">
        <v>11</v>
      </c>
      <c r="D6" s="1" t="s">
        <v>43</v>
      </c>
      <c r="E6" s="1">
        <v>8</v>
      </c>
      <c r="F6" s="1" t="s">
        <v>44</v>
      </c>
      <c r="G6" s="1" t="s">
        <v>45</v>
      </c>
    </row>
    <row r="7" ht="22" customHeight="1" spans="1:7">
      <c r="A7" s="1">
        <v>5</v>
      </c>
      <c r="B7" s="12" t="s">
        <v>42</v>
      </c>
      <c r="C7" s="1" t="s">
        <v>11</v>
      </c>
      <c r="D7" s="1" t="s">
        <v>43</v>
      </c>
      <c r="E7" s="1">
        <v>168</v>
      </c>
      <c r="F7" s="1" t="s">
        <v>46</v>
      </c>
      <c r="G7" s="1" t="s">
        <v>47</v>
      </c>
    </row>
    <row r="8" ht="22" customHeight="1" spans="1:7">
      <c r="A8" s="1">
        <v>6</v>
      </c>
      <c r="B8" s="1" t="s">
        <v>34</v>
      </c>
      <c r="C8" s="1" t="s">
        <v>11</v>
      </c>
      <c r="D8" s="12" t="s">
        <v>48</v>
      </c>
      <c r="E8" s="1">
        <v>3</v>
      </c>
      <c r="F8" s="1" t="s">
        <v>49</v>
      </c>
      <c r="G8" s="33" t="s">
        <v>37</v>
      </c>
    </row>
    <row r="9" ht="22" customHeight="1" spans="1:7">
      <c r="A9" s="1">
        <v>7</v>
      </c>
      <c r="B9" s="1" t="s">
        <v>34</v>
      </c>
      <c r="C9" s="1" t="s">
        <v>11</v>
      </c>
      <c r="D9" s="12" t="s">
        <v>50</v>
      </c>
      <c r="E9" s="1">
        <v>6</v>
      </c>
      <c r="F9" s="1" t="s">
        <v>51</v>
      </c>
      <c r="G9" s="33"/>
    </row>
    <row r="10" ht="22" customHeight="1" spans="1:7">
      <c r="A10" s="1">
        <v>8</v>
      </c>
      <c r="B10" s="12" t="s">
        <v>34</v>
      </c>
      <c r="C10" s="1" t="s">
        <v>11</v>
      </c>
      <c r="D10" s="12" t="s">
        <v>52</v>
      </c>
      <c r="E10" s="1">
        <v>6</v>
      </c>
      <c r="F10" s="1" t="s">
        <v>53</v>
      </c>
      <c r="G10" s="33"/>
    </row>
    <row r="11" ht="22" customHeight="1" spans="1:7">
      <c r="A11" s="1">
        <v>9</v>
      </c>
      <c r="B11" s="12" t="s">
        <v>34</v>
      </c>
      <c r="C11" s="1" t="s">
        <v>11</v>
      </c>
      <c r="D11" s="12" t="s">
        <v>54</v>
      </c>
      <c r="E11" s="1">
        <f>84*3</f>
        <v>252</v>
      </c>
      <c r="F11" s="1" t="s">
        <v>55</v>
      </c>
      <c r="G11" s="33"/>
    </row>
    <row r="12" ht="22" customHeight="1" spans="1:7">
      <c r="A12" s="1">
        <v>10</v>
      </c>
      <c r="B12" s="12" t="s">
        <v>34</v>
      </c>
      <c r="C12" s="1" t="s">
        <v>11</v>
      </c>
      <c r="D12" s="12" t="s">
        <v>56</v>
      </c>
      <c r="E12" s="1">
        <v>6</v>
      </c>
      <c r="F12" s="1" t="s">
        <v>57</v>
      </c>
      <c r="G12" s="33"/>
    </row>
    <row r="13" ht="22" customHeight="1" spans="1:7">
      <c r="A13" s="1">
        <v>11</v>
      </c>
      <c r="B13" s="12" t="s">
        <v>34</v>
      </c>
      <c r="C13" s="1" t="s">
        <v>11</v>
      </c>
      <c r="D13" s="12" t="s">
        <v>58</v>
      </c>
      <c r="E13" s="1">
        <v>3</v>
      </c>
      <c r="F13" s="1" t="s">
        <v>59</v>
      </c>
      <c r="G13" s="33"/>
    </row>
    <row r="14" ht="22" customHeight="1" spans="1:7">
      <c r="A14" s="1">
        <v>12</v>
      </c>
      <c r="B14" s="12" t="s">
        <v>42</v>
      </c>
      <c r="C14" s="1" t="s">
        <v>11</v>
      </c>
      <c r="D14" s="1" t="s">
        <v>60</v>
      </c>
      <c r="E14" s="1">
        <v>6</v>
      </c>
      <c r="F14" s="1" t="s">
        <v>61</v>
      </c>
      <c r="G14" s="1" t="s">
        <v>62</v>
      </c>
    </row>
    <row r="15" ht="22" customHeight="1" spans="1:7">
      <c r="A15" s="1">
        <v>13</v>
      </c>
      <c r="B15" s="12" t="s">
        <v>42</v>
      </c>
      <c r="C15" s="1" t="s">
        <v>11</v>
      </c>
      <c r="D15" s="1" t="s">
        <v>63</v>
      </c>
      <c r="E15" s="1">
        <v>12</v>
      </c>
      <c r="F15" s="1" t="s">
        <v>64</v>
      </c>
      <c r="G15" s="1" t="s">
        <v>65</v>
      </c>
    </row>
    <row r="16" ht="22" customHeight="1" spans="1:7">
      <c r="A16" s="1">
        <v>14</v>
      </c>
      <c r="B16" s="12" t="s">
        <v>34</v>
      </c>
      <c r="C16" s="1" t="s">
        <v>11</v>
      </c>
      <c r="D16" s="12" t="s">
        <v>66</v>
      </c>
      <c r="E16" s="1">
        <v>2</v>
      </c>
      <c r="F16" s="1" t="s">
        <v>67</v>
      </c>
      <c r="G16" s="33"/>
    </row>
    <row r="17" ht="22" customHeight="1" spans="1:7">
      <c r="A17" s="1">
        <v>15</v>
      </c>
      <c r="B17" s="12" t="s">
        <v>34</v>
      </c>
      <c r="C17" s="1" t="s">
        <v>11</v>
      </c>
      <c r="D17" s="12" t="s">
        <v>68</v>
      </c>
      <c r="E17" s="1">
        <v>1</v>
      </c>
      <c r="F17" s="1" t="s">
        <v>67</v>
      </c>
      <c r="G17" s="33"/>
    </row>
    <row r="18" ht="22" customHeight="1" spans="1:7">
      <c r="A18" s="1">
        <v>16</v>
      </c>
      <c r="B18" s="12" t="s">
        <v>69</v>
      </c>
      <c r="C18" s="1" t="s">
        <v>11</v>
      </c>
      <c r="D18" s="1" t="s">
        <v>70</v>
      </c>
      <c r="E18" s="1">
        <v>24</v>
      </c>
      <c r="F18" s="1" t="s">
        <v>71</v>
      </c>
      <c r="G18" s="1" t="s">
        <v>72</v>
      </c>
    </row>
    <row r="19" ht="22" customHeight="1" spans="1:7">
      <c r="A19" s="2">
        <v>17</v>
      </c>
      <c r="B19" s="34" t="s">
        <v>34</v>
      </c>
      <c r="C19" s="35">
        <v>304</v>
      </c>
      <c r="D19" s="2" t="s">
        <v>73</v>
      </c>
      <c r="E19" s="2">
        <v>45</v>
      </c>
      <c r="F19" s="2" t="s">
        <v>74</v>
      </c>
      <c r="G19" s="2" t="s">
        <v>75</v>
      </c>
    </row>
    <row r="20" ht="22" customHeight="1" spans="1:14">
      <c r="A20" s="1">
        <v>18</v>
      </c>
      <c r="B20" s="1" t="s">
        <v>76</v>
      </c>
      <c r="C20" s="1" t="s">
        <v>11</v>
      </c>
      <c r="D20" s="1" t="s">
        <v>77</v>
      </c>
      <c r="E20" s="1">
        <v>6</v>
      </c>
      <c r="F20" s="1" t="s">
        <v>78</v>
      </c>
      <c r="G20" s="1" t="s">
        <v>79</v>
      </c>
      <c r="K20" s="5"/>
      <c r="N20" s="5"/>
    </row>
    <row r="21" ht="22" customHeight="1" spans="1:14">
      <c r="A21" s="1">
        <v>19</v>
      </c>
      <c r="B21" s="1" t="s">
        <v>80</v>
      </c>
      <c r="C21" s="1" t="s">
        <v>11</v>
      </c>
      <c r="D21" s="1" t="s">
        <v>81</v>
      </c>
      <c r="E21" s="1">
        <v>6</v>
      </c>
      <c r="F21" s="1"/>
      <c r="G21" s="1" t="s">
        <v>82</v>
      </c>
      <c r="K21" s="5"/>
      <c r="N21" s="5"/>
    </row>
  </sheetData>
  <mergeCells count="2">
    <mergeCell ref="A1:G1"/>
    <mergeCell ref="F20:F21"/>
  </mergeCells>
  <pageMargins left="0.582638888888889" right="0.4875" top="1" bottom="1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selection activeCell="H23" sqref="H23"/>
    </sheetView>
  </sheetViews>
  <sheetFormatPr defaultColWidth="9" defaultRowHeight="18" customHeight="1"/>
  <cols>
    <col min="1" max="2" width="8" style="10" customWidth="1"/>
    <col min="3" max="3" width="12.75" style="6" customWidth="1"/>
    <col min="4" max="4" width="13.5" style="6" customWidth="1"/>
    <col min="5" max="5" width="13.625" style="6" customWidth="1"/>
    <col min="6" max="6" width="10.375" style="6"/>
    <col min="7" max="7" width="9" style="10"/>
    <col min="8" max="8" width="13" style="6" customWidth="1"/>
    <col min="9" max="9" width="10.125" style="6" customWidth="1"/>
    <col min="10" max="10" width="10.625" style="6" customWidth="1"/>
    <col min="11" max="12" width="9" style="6"/>
    <col min="13" max="13" width="11.5" style="6"/>
    <col min="14" max="16384" width="9" style="6"/>
  </cols>
  <sheetData>
    <row r="1" s="6" customFormat="1" customHeight="1" spans="1:11">
      <c r="A1" s="11" t="s">
        <v>1</v>
      </c>
      <c r="B1" s="11" t="s">
        <v>83</v>
      </c>
      <c r="C1" s="12" t="s">
        <v>2</v>
      </c>
      <c r="D1" s="12" t="s">
        <v>33</v>
      </c>
      <c r="E1" s="12" t="s">
        <v>4</v>
      </c>
      <c r="F1" s="12" t="s">
        <v>84</v>
      </c>
      <c r="G1" s="11" t="s">
        <v>85</v>
      </c>
      <c r="H1" s="13" t="s">
        <v>86</v>
      </c>
      <c r="I1" s="12" t="s">
        <v>6</v>
      </c>
      <c r="J1" s="12" t="s">
        <v>7</v>
      </c>
      <c r="K1" s="12" t="s">
        <v>9</v>
      </c>
    </row>
    <row r="2" s="6" customFormat="1" customHeight="1" spans="1:11">
      <c r="A2" s="11">
        <v>1</v>
      </c>
      <c r="B2" s="14" t="s">
        <v>87</v>
      </c>
      <c r="C2" s="12" t="s">
        <v>88</v>
      </c>
      <c r="D2" s="15" t="s">
        <v>89</v>
      </c>
      <c r="E2" s="12" t="s">
        <v>12</v>
      </c>
      <c r="F2" s="12">
        <f>2.5+2.5+4.9+4.9+2.5+2.5+6.9+6.9+2.5+2.5+9.9+9.9+2.5+2.5+2.5+2.5+2.5+1.9+1.9+2.5+2.5+2.5+2.5+4.9+4.9</f>
        <v>94.5</v>
      </c>
      <c r="G2" s="11">
        <v>1</v>
      </c>
      <c r="H2" s="13">
        <f>F2*G2</f>
        <v>94.5</v>
      </c>
      <c r="I2" s="12">
        <v>25.77</v>
      </c>
      <c r="J2" s="12">
        <f>I2*H2</f>
        <v>2435.265</v>
      </c>
      <c r="K2" s="12"/>
    </row>
    <row r="3" s="6" customFormat="1" customHeight="1" spans="1:11">
      <c r="A3" s="11">
        <v>2</v>
      </c>
      <c r="B3" s="16"/>
      <c r="C3" s="12" t="s">
        <v>88</v>
      </c>
      <c r="D3" s="15" t="s">
        <v>90</v>
      </c>
      <c r="E3" s="12" t="s">
        <v>14</v>
      </c>
      <c r="F3" s="12">
        <v>2.5</v>
      </c>
      <c r="G3" s="11">
        <v>23</v>
      </c>
      <c r="H3" s="13">
        <f>F3*G3</f>
        <v>57.5</v>
      </c>
      <c r="I3" s="12">
        <v>14.535</v>
      </c>
      <c r="J3" s="12">
        <f>I3*H3</f>
        <v>835.7625</v>
      </c>
      <c r="K3" s="12"/>
    </row>
    <row r="4" s="6" customFormat="1" customHeight="1" spans="1:11">
      <c r="A4" s="11">
        <v>3</v>
      </c>
      <c r="B4" s="16"/>
      <c r="C4" s="12" t="s">
        <v>88</v>
      </c>
      <c r="D4" s="15" t="s">
        <v>91</v>
      </c>
      <c r="E4" s="17" t="s">
        <v>14</v>
      </c>
      <c r="F4" s="17">
        <v>2.68</v>
      </c>
      <c r="G4" s="18">
        <v>3</v>
      </c>
      <c r="H4" s="19">
        <f>F4*G4</f>
        <v>8.04</v>
      </c>
      <c r="I4" s="12">
        <v>14.535</v>
      </c>
      <c r="J4" s="12">
        <f>I4*H4</f>
        <v>116.8614</v>
      </c>
      <c r="K4" s="12"/>
    </row>
    <row r="5" s="6" customFormat="1" customHeight="1" spans="1:11">
      <c r="A5" s="11">
        <v>4</v>
      </c>
      <c r="B5" s="16"/>
      <c r="C5" s="12" t="s">
        <v>88</v>
      </c>
      <c r="D5" s="15" t="s">
        <v>91</v>
      </c>
      <c r="E5" s="17" t="s">
        <v>14</v>
      </c>
      <c r="F5" s="17">
        <v>2.25</v>
      </c>
      <c r="G5" s="18">
        <v>2</v>
      </c>
      <c r="H5" s="19">
        <f>F5*G5</f>
        <v>4.5</v>
      </c>
      <c r="I5" s="12">
        <v>14.535</v>
      </c>
      <c r="J5" s="12">
        <f>I5*H5</f>
        <v>65.4075</v>
      </c>
      <c r="K5" s="12"/>
    </row>
    <row r="6" s="7" customFormat="1" customHeight="1" spans="1:11">
      <c r="A6" s="11">
        <v>5</v>
      </c>
      <c r="B6" s="16"/>
      <c r="C6" s="12" t="s">
        <v>88</v>
      </c>
      <c r="D6" s="15" t="s">
        <v>91</v>
      </c>
      <c r="E6" s="17" t="s">
        <v>14</v>
      </c>
      <c r="F6" s="17">
        <v>2.78</v>
      </c>
      <c r="G6" s="18">
        <v>2</v>
      </c>
      <c r="H6" s="19">
        <f t="shared" ref="H6:H19" si="0">F6*G6</f>
        <v>5.56</v>
      </c>
      <c r="I6" s="12">
        <v>14.535</v>
      </c>
      <c r="J6" s="12">
        <f t="shared" ref="J6:J11" si="1">I6*H6</f>
        <v>80.8146</v>
      </c>
      <c r="K6" s="17"/>
    </row>
    <row r="7" s="7" customFormat="1" customHeight="1" spans="1:11">
      <c r="A7" s="11">
        <v>6</v>
      </c>
      <c r="B7" s="16"/>
      <c r="C7" s="12" t="s">
        <v>88</v>
      </c>
      <c r="D7" s="15" t="s">
        <v>91</v>
      </c>
      <c r="E7" s="17" t="s">
        <v>14</v>
      </c>
      <c r="F7" s="17">
        <v>1.25</v>
      </c>
      <c r="G7" s="18">
        <v>31</v>
      </c>
      <c r="H7" s="19">
        <f t="shared" si="0"/>
        <v>38.75</v>
      </c>
      <c r="I7" s="12">
        <v>14.535</v>
      </c>
      <c r="J7" s="12">
        <f t="shared" si="1"/>
        <v>563.23125</v>
      </c>
      <c r="K7" s="17"/>
    </row>
    <row r="8" s="8" customFormat="1" customHeight="1" spans="1:12">
      <c r="A8" s="11">
        <v>7</v>
      </c>
      <c r="B8" s="16"/>
      <c r="C8" s="17" t="s">
        <v>92</v>
      </c>
      <c r="D8" s="20" t="s">
        <v>93</v>
      </c>
      <c r="E8" s="17" t="s">
        <v>16</v>
      </c>
      <c r="F8" s="17">
        <v>4.9</v>
      </c>
      <c r="G8" s="18">
        <v>12</v>
      </c>
      <c r="H8" s="19">
        <f t="shared" si="0"/>
        <v>58.8</v>
      </c>
      <c r="I8" s="17">
        <v>4.427</v>
      </c>
      <c r="J8" s="12">
        <f t="shared" si="1"/>
        <v>260.3076</v>
      </c>
      <c r="K8" s="17"/>
      <c r="L8" s="26"/>
    </row>
    <row r="9" s="6" customFormat="1" customHeight="1" spans="1:11">
      <c r="A9" s="11">
        <v>8</v>
      </c>
      <c r="B9" s="16"/>
      <c r="C9" s="17" t="s">
        <v>92</v>
      </c>
      <c r="D9" s="20" t="s">
        <v>93</v>
      </c>
      <c r="E9" s="17" t="s">
        <v>16</v>
      </c>
      <c r="F9" s="12">
        <v>16.8</v>
      </c>
      <c r="G9" s="11">
        <v>6</v>
      </c>
      <c r="H9" s="13">
        <f t="shared" si="0"/>
        <v>100.8</v>
      </c>
      <c r="I9" s="17">
        <v>4.427</v>
      </c>
      <c r="J9" s="12">
        <f t="shared" si="1"/>
        <v>446.2416</v>
      </c>
      <c r="K9" s="12"/>
    </row>
    <row r="10" s="6" customFormat="1" customHeight="1" spans="1:11">
      <c r="A10" s="11">
        <v>9</v>
      </c>
      <c r="B10" s="16"/>
      <c r="C10" s="12" t="s">
        <v>23</v>
      </c>
      <c r="D10" s="15" t="s">
        <v>94</v>
      </c>
      <c r="E10" s="12" t="s">
        <v>24</v>
      </c>
      <c r="F10" s="12">
        <v>1.2</v>
      </c>
      <c r="G10" s="11">
        <v>56</v>
      </c>
      <c r="H10" s="13">
        <f t="shared" si="0"/>
        <v>67.2</v>
      </c>
      <c r="I10" s="12">
        <v>0.698</v>
      </c>
      <c r="J10" s="12">
        <f t="shared" si="1"/>
        <v>46.9056</v>
      </c>
      <c r="K10" s="12"/>
    </row>
    <row r="11" s="6" customFormat="1" customHeight="1" spans="1:11">
      <c r="A11" s="11">
        <v>10</v>
      </c>
      <c r="B11" s="16"/>
      <c r="C11" s="12" t="s">
        <v>23</v>
      </c>
      <c r="D11" s="15" t="s">
        <v>94</v>
      </c>
      <c r="E11" s="12" t="s">
        <v>24</v>
      </c>
      <c r="F11" s="12">
        <v>0.8</v>
      </c>
      <c r="G11" s="11">
        <v>36</v>
      </c>
      <c r="H11" s="13">
        <f t="shared" si="0"/>
        <v>28.8</v>
      </c>
      <c r="I11" s="12">
        <v>0.698</v>
      </c>
      <c r="J11" s="12">
        <f t="shared" si="1"/>
        <v>20.1024</v>
      </c>
      <c r="K11" s="12"/>
    </row>
    <row r="12" s="6" customFormat="1" customHeight="1" spans="1:11">
      <c r="A12" s="11">
        <v>11</v>
      </c>
      <c r="B12" s="14" t="s">
        <v>95</v>
      </c>
      <c r="C12" s="12" t="s">
        <v>96</v>
      </c>
      <c r="D12" s="15" t="s">
        <v>97</v>
      </c>
      <c r="E12" s="12" t="s">
        <v>98</v>
      </c>
      <c r="F12" s="12">
        <v>1</v>
      </c>
      <c r="G12" s="11">
        <v>2</v>
      </c>
      <c r="H12" s="13">
        <f t="shared" si="0"/>
        <v>2</v>
      </c>
      <c r="I12" s="12">
        <v>50.5</v>
      </c>
      <c r="J12" s="12">
        <f t="shared" ref="J12:J22" si="2">I12*H12</f>
        <v>101</v>
      </c>
      <c r="K12" s="12"/>
    </row>
    <row r="13" s="9" customFormat="1" customHeight="1" spans="1:12">
      <c r="A13" s="11">
        <v>12</v>
      </c>
      <c r="B13" s="16"/>
      <c r="C13" s="12" t="s">
        <v>99</v>
      </c>
      <c r="D13" s="21" t="s">
        <v>100</v>
      </c>
      <c r="E13" s="12" t="s">
        <v>18</v>
      </c>
      <c r="F13" s="12">
        <v>2.5</v>
      </c>
      <c r="G13" s="11">
        <v>2</v>
      </c>
      <c r="H13" s="22">
        <f t="shared" si="0"/>
        <v>5</v>
      </c>
      <c r="I13" s="12">
        <v>16.89</v>
      </c>
      <c r="J13" s="12">
        <f t="shared" si="2"/>
        <v>84.45</v>
      </c>
      <c r="K13" s="12"/>
      <c r="L13" s="27"/>
    </row>
    <row r="14" s="9" customFormat="1" customHeight="1" spans="1:12">
      <c r="A14" s="11">
        <v>13</v>
      </c>
      <c r="B14" s="16"/>
      <c r="C14" s="12" t="s">
        <v>99</v>
      </c>
      <c r="D14" s="21" t="s">
        <v>101</v>
      </c>
      <c r="E14" s="12" t="s">
        <v>18</v>
      </c>
      <c r="F14" s="12">
        <v>0.5</v>
      </c>
      <c r="G14" s="11">
        <v>2</v>
      </c>
      <c r="H14" s="22">
        <f t="shared" si="0"/>
        <v>1</v>
      </c>
      <c r="I14" s="12">
        <v>16.89</v>
      </c>
      <c r="J14" s="12">
        <f t="shared" si="2"/>
        <v>16.89</v>
      </c>
      <c r="K14" s="12"/>
      <c r="L14" s="27"/>
    </row>
    <row r="15" s="9" customFormat="1" customHeight="1" spans="1:12">
      <c r="A15" s="11">
        <v>14</v>
      </c>
      <c r="B15" s="16"/>
      <c r="C15" s="12" t="s">
        <v>102</v>
      </c>
      <c r="D15" s="21" t="s">
        <v>103</v>
      </c>
      <c r="E15" s="12" t="s">
        <v>104</v>
      </c>
      <c r="F15" s="12">
        <v>19.86</v>
      </c>
      <c r="G15" s="11">
        <v>2</v>
      </c>
      <c r="H15" s="22">
        <f t="shared" si="0"/>
        <v>39.72</v>
      </c>
      <c r="I15" s="12">
        <v>78.5</v>
      </c>
      <c r="J15" s="12">
        <f t="shared" si="2"/>
        <v>3118.02</v>
      </c>
      <c r="K15" s="12"/>
      <c r="L15" s="27"/>
    </row>
    <row r="16" s="9" customFormat="1" customHeight="1" spans="1:12">
      <c r="A16" s="11">
        <v>15</v>
      </c>
      <c r="B16" s="23"/>
      <c r="C16" s="12" t="s">
        <v>105</v>
      </c>
      <c r="D16" s="21" t="s">
        <v>106</v>
      </c>
      <c r="E16" s="12" t="s">
        <v>107</v>
      </c>
      <c r="F16" s="12">
        <v>19.86</v>
      </c>
      <c r="G16" s="11">
        <v>4</v>
      </c>
      <c r="H16" s="22">
        <f t="shared" si="0"/>
        <v>79.44</v>
      </c>
      <c r="I16" s="12">
        <v>53.38</v>
      </c>
      <c r="J16" s="12">
        <f t="shared" si="2"/>
        <v>4240.5072</v>
      </c>
      <c r="K16" s="12"/>
      <c r="L16" s="27"/>
    </row>
    <row r="17" s="9" customFormat="1" customHeight="1" spans="1:12">
      <c r="A17" s="11">
        <v>16</v>
      </c>
      <c r="B17" s="14" t="s">
        <v>108</v>
      </c>
      <c r="C17" s="12" t="s">
        <v>88</v>
      </c>
      <c r="D17" s="15" t="s">
        <v>109</v>
      </c>
      <c r="E17" s="12" t="s">
        <v>12</v>
      </c>
      <c r="F17" s="12">
        <v>19.86</v>
      </c>
      <c r="G17" s="11">
        <v>6</v>
      </c>
      <c r="H17" s="22">
        <f t="shared" si="0"/>
        <v>119.16</v>
      </c>
      <c r="I17" s="12">
        <v>25.77</v>
      </c>
      <c r="J17" s="12">
        <f t="shared" si="2"/>
        <v>3070.7532</v>
      </c>
      <c r="K17" s="12"/>
      <c r="L17" s="27"/>
    </row>
    <row r="18" s="6" customFormat="1" customHeight="1" spans="1:11">
      <c r="A18" s="11">
        <v>17</v>
      </c>
      <c r="B18" s="16"/>
      <c r="C18" s="12" t="s">
        <v>102</v>
      </c>
      <c r="D18" s="21" t="s">
        <v>103</v>
      </c>
      <c r="E18" s="12" t="s">
        <v>110</v>
      </c>
      <c r="F18" s="12">
        <v>19.86</v>
      </c>
      <c r="G18" s="11">
        <v>3</v>
      </c>
      <c r="H18" s="13">
        <f t="shared" si="0"/>
        <v>59.58</v>
      </c>
      <c r="I18" s="12">
        <v>62.8</v>
      </c>
      <c r="J18" s="12">
        <f t="shared" si="2"/>
        <v>3741.624</v>
      </c>
      <c r="K18" s="12"/>
    </row>
    <row r="19" s="6" customFormat="1" customHeight="1" spans="1:11">
      <c r="A19" s="11">
        <v>18</v>
      </c>
      <c r="B19" s="16"/>
      <c r="C19" s="12" t="s">
        <v>105</v>
      </c>
      <c r="D19" s="21" t="s">
        <v>106</v>
      </c>
      <c r="E19" s="12" t="s">
        <v>111</v>
      </c>
      <c r="F19" s="12">
        <v>19.86</v>
      </c>
      <c r="G19" s="11">
        <v>6</v>
      </c>
      <c r="H19" s="13">
        <f t="shared" si="0"/>
        <v>119.16</v>
      </c>
      <c r="I19" s="12">
        <v>25.12</v>
      </c>
      <c r="J19" s="12">
        <f t="shared" si="2"/>
        <v>2993.2992</v>
      </c>
      <c r="K19" s="12"/>
    </row>
    <row r="20" s="6" customFormat="1" customHeight="1" spans="1:11">
      <c r="A20" s="11">
        <v>19</v>
      </c>
      <c r="B20" s="23"/>
      <c r="C20" s="12" t="s">
        <v>112</v>
      </c>
      <c r="D20" s="15" t="s">
        <v>113</v>
      </c>
      <c r="E20" s="12" t="s">
        <v>114</v>
      </c>
      <c r="F20" s="12">
        <v>19.86</v>
      </c>
      <c r="G20" s="11">
        <v>6</v>
      </c>
      <c r="H20" s="13">
        <f>G20*F20</f>
        <v>119.16</v>
      </c>
      <c r="I20" s="12">
        <v>7.85</v>
      </c>
      <c r="J20" s="12">
        <f t="shared" si="2"/>
        <v>935.406</v>
      </c>
      <c r="K20" s="12"/>
    </row>
    <row r="21" s="6" customFormat="1" customHeight="1" spans="1:11">
      <c r="A21" s="11">
        <v>20</v>
      </c>
      <c r="B21" s="14" t="s">
        <v>115</v>
      </c>
      <c r="C21" s="12" t="s">
        <v>116</v>
      </c>
      <c r="D21" s="15" t="s">
        <v>79</v>
      </c>
      <c r="E21" s="12" t="s">
        <v>117</v>
      </c>
      <c r="F21" s="12">
        <v>1.2</v>
      </c>
      <c r="G21" s="11">
        <v>46</v>
      </c>
      <c r="H21" s="13">
        <f>G21*F21</f>
        <v>55.2</v>
      </c>
      <c r="I21" s="12">
        <v>1.461</v>
      </c>
      <c r="J21" s="12">
        <f t="shared" si="2"/>
        <v>80.6472</v>
      </c>
      <c r="K21" s="12"/>
    </row>
    <row r="22" s="6" customFormat="1" customHeight="1" spans="1:11">
      <c r="A22" s="11">
        <v>21</v>
      </c>
      <c r="B22" s="23"/>
      <c r="C22" s="12" t="s">
        <v>116</v>
      </c>
      <c r="D22" s="15" t="s">
        <v>118</v>
      </c>
      <c r="E22" s="12" t="s">
        <v>117</v>
      </c>
      <c r="F22" s="12">
        <v>57.35</v>
      </c>
      <c r="G22" s="11">
        <v>3</v>
      </c>
      <c r="H22" s="13">
        <f>G22*F22</f>
        <v>172.05</v>
      </c>
      <c r="I22" s="12">
        <v>1.461</v>
      </c>
      <c r="J22" s="12">
        <f t="shared" si="2"/>
        <v>251.36505</v>
      </c>
      <c r="K22" s="12"/>
    </row>
    <row r="23" s="6" customFormat="1" customHeight="1" spans="1:11">
      <c r="A23" s="11">
        <v>22</v>
      </c>
      <c r="B23" s="14" t="s">
        <v>119</v>
      </c>
      <c r="C23" s="12" t="s">
        <v>34</v>
      </c>
      <c r="D23" s="15" t="s">
        <v>120</v>
      </c>
      <c r="E23" s="12" t="s">
        <v>121</v>
      </c>
      <c r="F23" s="12">
        <v>1.5</v>
      </c>
      <c r="G23" s="11">
        <v>2</v>
      </c>
      <c r="H23" s="13">
        <f>G23*F23</f>
        <v>3</v>
      </c>
      <c r="I23" s="12"/>
      <c r="J23" s="12"/>
      <c r="K23" s="12"/>
    </row>
    <row r="24" s="6" customFormat="1" customHeight="1" spans="1:11">
      <c r="A24" s="11">
        <v>23</v>
      </c>
      <c r="B24" s="23"/>
      <c r="C24" s="12" t="s">
        <v>34</v>
      </c>
      <c r="D24" s="15" t="s">
        <v>120</v>
      </c>
      <c r="E24" s="12" t="s">
        <v>122</v>
      </c>
      <c r="F24" s="12">
        <v>1.6</v>
      </c>
      <c r="G24" s="11">
        <v>1</v>
      </c>
      <c r="H24" s="13">
        <f>G24*F24</f>
        <v>1.6</v>
      </c>
      <c r="I24" s="12"/>
      <c r="J24" s="12"/>
      <c r="K24" s="12"/>
    </row>
    <row r="25" customHeight="1" spans="1:14">
      <c r="A25" s="11">
        <v>24</v>
      </c>
      <c r="B25" s="11"/>
      <c r="C25" s="15" t="s">
        <v>123</v>
      </c>
      <c r="D25" s="15"/>
      <c r="E25" s="24"/>
      <c r="F25" s="25"/>
      <c r="G25" s="25"/>
      <c r="H25" s="25"/>
      <c r="I25" s="28"/>
      <c r="J25" s="29"/>
      <c r="K25" s="29"/>
      <c r="L25" s="30"/>
      <c r="M25" s="30"/>
      <c r="N25" s="30"/>
    </row>
    <row r="26" customHeight="1" spans="9:14">
      <c r="I26" s="30"/>
      <c r="J26" s="30"/>
      <c r="K26" s="30"/>
      <c r="L26" s="30"/>
      <c r="M26" s="30"/>
      <c r="N26" s="30"/>
    </row>
    <row r="27" customHeight="1" spans="9:14">
      <c r="I27" s="30"/>
      <c r="J27" s="30"/>
      <c r="K27" s="30"/>
      <c r="L27" s="30"/>
      <c r="M27" s="30"/>
      <c r="N27" s="30"/>
    </row>
    <row r="28" customHeight="1" spans="9:14">
      <c r="I28" s="30"/>
      <c r="J28" s="30"/>
      <c r="K28" s="30"/>
      <c r="L28" s="30"/>
      <c r="M28" s="30"/>
      <c r="N28" s="30"/>
    </row>
    <row r="29" customHeight="1" spans="9:14">
      <c r="I29" s="30"/>
      <c r="J29" s="30"/>
      <c r="K29" s="30"/>
      <c r="L29" s="30"/>
      <c r="M29" s="30"/>
      <c r="N29" s="30"/>
    </row>
    <row r="30" customHeight="1" spans="9:14">
      <c r="I30" s="30"/>
      <c r="J30" s="30"/>
      <c r="K30" s="30"/>
      <c r="L30" s="30"/>
      <c r="M30" s="30"/>
      <c r="N30" s="30"/>
    </row>
    <row r="31" customHeight="1" spans="9:14">
      <c r="I31" s="30"/>
      <c r="J31" s="30"/>
      <c r="K31" s="30"/>
      <c r="L31" s="30"/>
      <c r="M31" s="30"/>
      <c r="N31" s="30"/>
    </row>
    <row r="32" customHeight="1" spans="9:14">
      <c r="I32" s="30"/>
      <c r="J32" s="30"/>
      <c r="K32" s="30"/>
      <c r="L32" s="30"/>
      <c r="M32" s="30"/>
      <c r="N32" s="30"/>
    </row>
  </sheetData>
  <autoFilter ref="A1:M25">
    <extLst/>
  </autoFilter>
  <mergeCells count="7">
    <mergeCell ref="C25:D25"/>
    <mergeCell ref="E25:I25"/>
    <mergeCell ref="B2:B11"/>
    <mergeCell ref="B12:B16"/>
    <mergeCell ref="B17:B20"/>
    <mergeCell ref="B21:B22"/>
    <mergeCell ref="B23:B24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4:W27"/>
  <sheetViews>
    <sheetView workbookViewId="0">
      <selection activeCell="E23" sqref="E23"/>
    </sheetView>
  </sheetViews>
  <sheetFormatPr defaultColWidth="9" defaultRowHeight="13.5"/>
  <cols>
    <col min="5" max="6" width="13.625" customWidth="1"/>
    <col min="9" max="9" width="11.625" customWidth="1"/>
    <col min="14" max="14" width="13.625" customWidth="1"/>
    <col min="17" max="17" width="6.25" customWidth="1"/>
    <col min="23" max="23" width="12.625"/>
  </cols>
  <sheetData>
    <row r="14" spans="3:10">
      <c r="C14" s="1" t="s">
        <v>34</v>
      </c>
      <c r="D14" s="1" t="s">
        <v>11</v>
      </c>
      <c r="E14" s="1" t="s">
        <v>124</v>
      </c>
      <c r="F14" s="1">
        <f ca="1">EVALUATE(E14)*0.001*0.001</f>
        <v>0.708</v>
      </c>
      <c r="G14" s="1">
        <v>3</v>
      </c>
      <c r="H14" s="2">
        <v>78.5</v>
      </c>
      <c r="I14" s="2">
        <f ca="1">F14*G14*H14</f>
        <v>166.734</v>
      </c>
      <c r="J14" s="2" t="s">
        <v>78</v>
      </c>
    </row>
    <row r="15" spans="3:23">
      <c r="C15" s="1" t="s">
        <v>105</v>
      </c>
      <c r="D15" s="1" t="s">
        <v>11</v>
      </c>
      <c r="E15" s="1" t="s">
        <v>125</v>
      </c>
      <c r="F15" s="1">
        <f ca="1" t="shared" ref="F15:F20" si="0">EVALUATE(E15)*0.001*0.001</f>
        <v>0.213875</v>
      </c>
      <c r="G15" s="1">
        <v>6</v>
      </c>
      <c r="H15" s="2">
        <v>78.5</v>
      </c>
      <c r="I15" s="2">
        <f ca="1" t="shared" ref="I15:I20" si="1">F15*G15*H15</f>
        <v>100.735125</v>
      </c>
      <c r="J15" s="3"/>
      <c r="L15" s="1" t="s">
        <v>126</v>
      </c>
      <c r="M15" s="1" t="s">
        <v>11</v>
      </c>
      <c r="N15" s="1" t="s">
        <v>127</v>
      </c>
      <c r="O15" s="1">
        <v>3</v>
      </c>
      <c r="P15" s="1" t="s">
        <v>128</v>
      </c>
      <c r="R15">
        <v>1.45</v>
      </c>
      <c r="S15">
        <v>0.77</v>
      </c>
      <c r="T15" s="5">
        <f>R15*S15-0.175*0.175*3.14*2</f>
        <v>0.924175</v>
      </c>
      <c r="U15">
        <v>78.5</v>
      </c>
      <c r="V15">
        <v>1</v>
      </c>
      <c r="W15" s="5">
        <f t="shared" ref="W15:W26" si="2">T15*V15*U15</f>
        <v>72.5477375</v>
      </c>
    </row>
    <row r="16" spans="3:23">
      <c r="C16" s="1" t="s">
        <v>105</v>
      </c>
      <c r="D16" s="1" t="s">
        <v>11</v>
      </c>
      <c r="E16" s="1" t="s">
        <v>129</v>
      </c>
      <c r="F16" s="1">
        <f ca="1" t="shared" si="0"/>
        <v>0.0696</v>
      </c>
      <c r="G16" s="1">
        <v>6</v>
      </c>
      <c r="H16" s="2">
        <v>78.5</v>
      </c>
      <c r="I16" s="2">
        <f ca="1" t="shared" si="1"/>
        <v>32.7816</v>
      </c>
      <c r="J16" s="3"/>
      <c r="L16" s="1" t="s">
        <v>34</v>
      </c>
      <c r="M16" s="1" t="s">
        <v>11</v>
      </c>
      <c r="N16" s="1" t="s">
        <v>130</v>
      </c>
      <c r="O16" s="1">
        <v>6</v>
      </c>
      <c r="P16" s="1" t="s">
        <v>105</v>
      </c>
      <c r="R16">
        <v>0.454</v>
      </c>
      <c r="S16">
        <v>0.132</v>
      </c>
      <c r="T16" s="5">
        <f t="shared" ref="T16:T23" si="3">R16*S16</f>
        <v>0.059928</v>
      </c>
      <c r="U16">
        <v>78.5</v>
      </c>
      <c r="V16">
        <v>2</v>
      </c>
      <c r="W16" s="5">
        <f t="shared" si="2"/>
        <v>9.408696</v>
      </c>
    </row>
    <row r="17" spans="3:23">
      <c r="C17" s="1" t="s">
        <v>131</v>
      </c>
      <c r="D17" s="1" t="s">
        <v>11</v>
      </c>
      <c r="E17" s="1" t="s">
        <v>124</v>
      </c>
      <c r="F17" s="1">
        <f ca="1" t="shared" si="0"/>
        <v>0.708</v>
      </c>
      <c r="G17" s="1">
        <v>3</v>
      </c>
      <c r="H17" s="2">
        <v>78.5</v>
      </c>
      <c r="I17" s="2">
        <f ca="1" t="shared" si="1"/>
        <v>166.734</v>
      </c>
      <c r="J17" s="3"/>
      <c r="L17" s="1" t="s">
        <v>34</v>
      </c>
      <c r="M17" s="1" t="s">
        <v>11</v>
      </c>
      <c r="N17" s="1" t="s">
        <v>132</v>
      </c>
      <c r="O17" s="1">
        <v>3</v>
      </c>
      <c r="P17" s="1" t="s">
        <v>102</v>
      </c>
      <c r="R17">
        <v>1.45</v>
      </c>
      <c r="S17">
        <v>0.454</v>
      </c>
      <c r="T17" s="5">
        <f t="shared" si="3"/>
        <v>0.6583</v>
      </c>
      <c r="U17">
        <v>78.5</v>
      </c>
      <c r="V17">
        <v>1</v>
      </c>
      <c r="W17" s="5">
        <f t="shared" si="2"/>
        <v>51.67655</v>
      </c>
    </row>
    <row r="18" spans="3:23">
      <c r="C18" s="1" t="s">
        <v>133</v>
      </c>
      <c r="D18" s="1" t="s">
        <v>11</v>
      </c>
      <c r="E18" s="1" t="s">
        <v>134</v>
      </c>
      <c r="F18" s="1">
        <v>0.663</v>
      </c>
      <c r="G18" s="1">
        <v>6</v>
      </c>
      <c r="H18" s="2">
        <v>140</v>
      </c>
      <c r="I18" s="2">
        <f t="shared" si="1"/>
        <v>556.92</v>
      </c>
      <c r="J18" s="3"/>
      <c r="L18" s="1" t="s">
        <v>34</v>
      </c>
      <c r="M18" s="1" t="s">
        <v>11</v>
      </c>
      <c r="N18" s="1" t="s">
        <v>135</v>
      </c>
      <c r="O18" s="1">
        <v>6</v>
      </c>
      <c r="P18" s="1" t="s">
        <v>136</v>
      </c>
      <c r="R18">
        <v>0.454</v>
      </c>
      <c r="S18">
        <v>0.12</v>
      </c>
      <c r="T18" s="5">
        <f t="shared" si="3"/>
        <v>0.05448</v>
      </c>
      <c r="U18">
        <v>78.5</v>
      </c>
      <c r="V18">
        <v>2</v>
      </c>
      <c r="W18" s="5">
        <f t="shared" si="2"/>
        <v>8.55336</v>
      </c>
    </row>
    <row r="19" spans="3:23">
      <c r="C19" s="1" t="s">
        <v>137</v>
      </c>
      <c r="D19" s="1" t="s">
        <v>11</v>
      </c>
      <c r="E19" s="1" t="s">
        <v>138</v>
      </c>
      <c r="F19" s="1">
        <v>0.138</v>
      </c>
      <c r="G19" s="1">
        <v>6</v>
      </c>
      <c r="H19" s="2">
        <v>78.5</v>
      </c>
      <c r="I19" s="2">
        <f t="shared" si="1"/>
        <v>64.998</v>
      </c>
      <c r="J19" s="3"/>
      <c r="L19" s="1" t="s">
        <v>34</v>
      </c>
      <c r="M19" s="1" t="s">
        <v>11</v>
      </c>
      <c r="N19" s="1" t="s">
        <v>139</v>
      </c>
      <c r="O19" s="1">
        <v>3</v>
      </c>
      <c r="P19" s="1" t="s">
        <v>136</v>
      </c>
      <c r="R19">
        <v>0.334</v>
      </c>
      <c r="S19">
        <v>0.12</v>
      </c>
      <c r="T19" s="5">
        <f t="shared" si="3"/>
        <v>0.04008</v>
      </c>
      <c r="U19">
        <v>78.5</v>
      </c>
      <c r="V19">
        <v>1</v>
      </c>
      <c r="W19" s="5">
        <f t="shared" si="2"/>
        <v>3.14628</v>
      </c>
    </row>
    <row r="20" spans="3:23">
      <c r="C20" s="1" t="s">
        <v>140</v>
      </c>
      <c r="D20" s="1" t="s">
        <v>11</v>
      </c>
      <c r="E20" s="1" t="s">
        <v>141</v>
      </c>
      <c r="F20" s="1">
        <f ca="1" t="shared" si="0"/>
        <v>0.024</v>
      </c>
      <c r="G20" s="1">
        <v>48</v>
      </c>
      <c r="H20" s="2">
        <v>78.5</v>
      </c>
      <c r="I20" s="2">
        <f ca="1" t="shared" si="1"/>
        <v>90.432</v>
      </c>
      <c r="J20" s="4"/>
      <c r="L20" s="1" t="s">
        <v>34</v>
      </c>
      <c r="M20" s="1" t="s">
        <v>11</v>
      </c>
      <c r="N20" s="1" t="s">
        <v>142</v>
      </c>
      <c r="O20" s="1">
        <v>6</v>
      </c>
      <c r="P20" s="1" t="s">
        <v>136</v>
      </c>
      <c r="R20">
        <v>0.09</v>
      </c>
      <c r="S20">
        <v>0.12</v>
      </c>
      <c r="T20" s="5">
        <f t="shared" si="3"/>
        <v>0.0108</v>
      </c>
      <c r="U20">
        <v>78.5</v>
      </c>
      <c r="V20">
        <v>2</v>
      </c>
      <c r="W20" s="5">
        <f t="shared" si="2"/>
        <v>1.6956</v>
      </c>
    </row>
    <row r="21" spans="9:23">
      <c r="I21">
        <f ca="1">SUM(I14:I20)</f>
        <v>1179.334725</v>
      </c>
      <c r="L21" s="1" t="s">
        <v>34</v>
      </c>
      <c r="M21" s="1" t="s">
        <v>11</v>
      </c>
      <c r="N21" s="1" t="s">
        <v>143</v>
      </c>
      <c r="O21" s="1">
        <f>4*2*3</f>
        <v>24</v>
      </c>
      <c r="P21" s="1" t="s">
        <v>136</v>
      </c>
      <c r="R21">
        <v>0.145</v>
      </c>
      <c r="S21">
        <v>0.12</v>
      </c>
      <c r="T21" s="5">
        <f t="shared" si="3"/>
        <v>0.0174</v>
      </c>
      <c r="U21">
        <v>78.5</v>
      </c>
      <c r="V21">
        <v>8</v>
      </c>
      <c r="W21" s="5">
        <f t="shared" si="2"/>
        <v>10.9272</v>
      </c>
    </row>
    <row r="22" spans="9:23">
      <c r="I22">
        <f ca="1">I21/3</f>
        <v>393.111575</v>
      </c>
      <c r="L22" s="1" t="s">
        <v>34</v>
      </c>
      <c r="M22" s="1" t="s">
        <v>11</v>
      </c>
      <c r="N22" s="1" t="s">
        <v>144</v>
      </c>
      <c r="O22" s="1">
        <f>2*3</f>
        <v>6</v>
      </c>
      <c r="P22" s="1" t="s">
        <v>136</v>
      </c>
      <c r="R22">
        <v>0.104</v>
      </c>
      <c r="S22">
        <v>0.12</v>
      </c>
      <c r="T22" s="5">
        <f t="shared" si="3"/>
        <v>0.01248</v>
      </c>
      <c r="U22">
        <v>78.5</v>
      </c>
      <c r="V22">
        <v>2</v>
      </c>
      <c r="W22" s="5">
        <f t="shared" si="2"/>
        <v>1.95936</v>
      </c>
    </row>
    <row r="23" spans="12:23">
      <c r="L23" s="1" t="s">
        <v>34</v>
      </c>
      <c r="M23" s="1" t="s">
        <v>11</v>
      </c>
      <c r="N23" s="1" t="s">
        <v>145</v>
      </c>
      <c r="O23" s="1">
        <f>4*3</f>
        <v>12</v>
      </c>
      <c r="P23" s="1" t="s">
        <v>136</v>
      </c>
      <c r="R23">
        <v>0.51</v>
      </c>
      <c r="S23">
        <v>0.12</v>
      </c>
      <c r="T23" s="5">
        <f t="shared" si="3"/>
        <v>0.0612</v>
      </c>
      <c r="U23">
        <v>78.5</v>
      </c>
      <c r="V23">
        <v>4</v>
      </c>
      <c r="W23" s="5">
        <f t="shared" si="2"/>
        <v>19.2168</v>
      </c>
    </row>
    <row r="24" spans="12:23">
      <c r="L24" s="1" t="s">
        <v>76</v>
      </c>
      <c r="M24" s="1" t="s">
        <v>11</v>
      </c>
      <c r="N24" s="1" t="s">
        <v>77</v>
      </c>
      <c r="O24" s="1">
        <v>6</v>
      </c>
      <c r="P24" s="1" t="s">
        <v>79</v>
      </c>
      <c r="T24" s="5">
        <v>0.663</v>
      </c>
      <c r="U24">
        <v>100</v>
      </c>
      <c r="V24">
        <v>2</v>
      </c>
      <c r="W24" s="5">
        <f t="shared" si="2"/>
        <v>132.6</v>
      </c>
    </row>
    <row r="25" spans="12:23">
      <c r="L25" s="1" t="s">
        <v>80</v>
      </c>
      <c r="M25" s="1" t="s">
        <v>11</v>
      </c>
      <c r="N25" s="1" t="s">
        <v>81</v>
      </c>
      <c r="O25" s="1">
        <v>6</v>
      </c>
      <c r="P25" s="1" t="s">
        <v>82</v>
      </c>
      <c r="T25" s="5">
        <f>0.21*0.21*3.14</f>
        <v>0.138474</v>
      </c>
      <c r="U25">
        <v>94.2</v>
      </c>
      <c r="V25">
        <v>2</v>
      </c>
      <c r="W25" s="5">
        <f t="shared" si="2"/>
        <v>26.0885016</v>
      </c>
    </row>
    <row r="26" spans="12:23">
      <c r="L26" s="1" t="s">
        <v>146</v>
      </c>
      <c r="M26" s="1" t="s">
        <v>11</v>
      </c>
      <c r="N26" s="1" t="s">
        <v>147</v>
      </c>
      <c r="O26" s="1">
        <v>6</v>
      </c>
      <c r="P26" s="1" t="s">
        <v>148</v>
      </c>
      <c r="T26" s="5">
        <f>0.158*0.158*3.14</f>
        <v>0.07838696</v>
      </c>
      <c r="U26">
        <v>94.2</v>
      </c>
      <c r="V26">
        <v>2</v>
      </c>
      <c r="W26" s="5">
        <f t="shared" si="2"/>
        <v>14.768103264</v>
      </c>
    </row>
    <row r="27" spans="23:23">
      <c r="W27">
        <f>SUM(W15:W26)</f>
        <v>352.588188364</v>
      </c>
    </row>
  </sheetData>
  <mergeCells count="1">
    <mergeCell ref="J14:J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型材汇总</vt:lpstr>
      <vt:lpstr>钢板汇总</vt:lpstr>
      <vt:lpstr>里底码头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2022-05-09T01:49:00Z</dcterms:created>
  <dcterms:modified xsi:type="dcterms:W3CDTF">2023-05-18T07:24:03Z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71B8F8B293D64853971A9D475E2F1883_13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