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<sst xmlns="http://schemas.openxmlformats.org/spreadsheetml/2006/main" count="269" uniqueCount="78">
  <si>
    <t>主要技术经济指标表</t>
  </si>
  <si>
    <t>序号</t>
  </si>
  <si>
    <t>项目</t>
  </si>
  <si>
    <t>单位</t>
  </si>
  <si>
    <t>数量</t>
  </si>
  <si>
    <t>备注</t>
  </si>
  <si>
    <t>泊位个数</t>
  </si>
  <si>
    <t>个</t>
  </si>
  <si>
    <t>主浮桥尺寸</t>
  </si>
  <si>
    <t>m</t>
  </si>
  <si>
    <t>62×2</t>
  </si>
  <si>
    <t>支浮桥尺寸</t>
  </si>
  <si>
    <t>9×2</t>
  </si>
  <si>
    <t>联系桥</t>
  </si>
  <si>
    <t>座</t>
  </si>
  <si>
    <t>12×1.5m</t>
  </si>
  <si>
    <t>接岸栈桥</t>
  </si>
  <si>
    <t>主要高程统计表</t>
  </si>
  <si>
    <t>设计高潮位</t>
  </si>
  <si>
    <t>设计低潮位</t>
  </si>
  <si>
    <t>接岸平台标高</t>
  </si>
  <si>
    <t>码头海底高程</t>
  </si>
  <si>
    <t>设计代表船型</t>
  </si>
  <si>
    <t>代表船型</t>
  </si>
  <si>
    <t>总长（m）</t>
  </si>
  <si>
    <t>型宽（m）</t>
  </si>
  <si>
    <t>船高（m）</t>
  </si>
  <si>
    <t>吃水（m）</t>
  </si>
  <si>
    <t>休闲艇</t>
  </si>
  <si>
    <t>型深 1.2m</t>
  </si>
  <si>
    <t>名称</t>
  </si>
  <si>
    <t>主浮桥</t>
  </si>
  <si>
    <t>支浮桥</t>
  </si>
  <si>
    <t>系缆桩</t>
  </si>
  <si>
    <t>防撞护舷</t>
  </si>
  <si>
    <t>米</t>
  </si>
  <si>
    <t>防护栏杆</t>
  </si>
  <si>
    <t>抱桩器</t>
  </si>
  <si>
    <t>钢管桩</t>
  </si>
  <si>
    <t>根</t>
  </si>
  <si>
    <t>水电箱</t>
  </si>
  <si>
    <t>浮箱钢架数量统计表</t>
  </si>
  <si>
    <t>规格尺寸</t>
  </si>
  <si>
    <t>浮箱</t>
  </si>
  <si>
    <t>1200*800*550mm</t>
  </si>
  <si>
    <t>A类钢架</t>
  </si>
  <si>
    <t>6米×2米</t>
  </si>
  <si>
    <t>B类钢架</t>
  </si>
  <si>
    <t>9米×2米</t>
  </si>
  <si>
    <t>C类钢架</t>
  </si>
  <si>
    <t>10米×2米</t>
  </si>
  <si>
    <t>D类钢架</t>
  </si>
  <si>
    <t>12米×2米</t>
  </si>
  <si>
    <t>单件6M钢架钢材用量（共1件）</t>
  </si>
  <si>
    <t>规格mm</t>
  </si>
  <si>
    <t>长度mm</t>
  </si>
  <si>
    <t>米重kg/m</t>
  </si>
  <si>
    <t>单件重量kg</t>
  </si>
  <si>
    <t>合重kg</t>
  </si>
  <si>
    <t>主纵梁</t>
  </si>
  <si>
    <t>#16槽钢</t>
  </si>
  <si>
    <t>主横梁</t>
  </si>
  <si>
    <t>次梁</t>
  </si>
  <si>
    <t>#10槽钢</t>
  </si>
  <si>
    <t>斜撑</t>
  </si>
  <si>
    <t>短撑</t>
  </si>
  <si>
    <t>龙骨</t>
  </si>
  <si>
    <t>60*40*2.5</t>
  </si>
  <si>
    <t>角钢</t>
  </si>
  <si>
    <t>50*50*3.0</t>
  </si>
  <si>
    <t>加强板</t>
  </si>
  <si>
    <t>120*6</t>
  </si>
  <si>
    <t>160*6</t>
  </si>
  <si>
    <t>合计</t>
  </si>
  <si>
    <t>0.7%焊缝重量kg</t>
  </si>
  <si>
    <t>单件9M钢架钢材用量（共7件）</t>
  </si>
  <si>
    <t>单件8.5M钢架钢材用量（共5件）</t>
  </si>
  <si>
    <t>单件10.5M钢架钢材用量（共1件）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</si>
</sst>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right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99"/>
  <sheetViews>
    <sheetView tabSelected="1" topLeftCell="A62" workbookViewId="0">
      <selection activeCell="A87" sqref="A87:I87"/>
    </sheetView>
  </sheetViews>
  <sheetFormatPr defaultColWidth="9" defaultRowHeight="13.5"/>
  <cols>
    <col min="1" max="1" width="9.25" customWidth="1"/>
    <col min="2" max="2" width="13.375" customWidth="1"/>
    <col min="3" max="3" width="16.125" customWidth="1"/>
    <col min="7" max="7" width="9.375"/>
    <col min="9" max="9" width="12.625"/>
    <col min="20" max="20" width="12.625"/>
  </cols>
  <sheetData>
    <row r="2" spans="1:5">
      <c r="A2" s="1" t="s">
        <v>0</v>
      </c>
      <c r="B2" s="1"/>
      <c r="C2" s="1"/>
      <c r="D2" s="1"/>
      <c r="E2" s="1"/>
    </row>
    <row r="3" spans="1: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2">
        <v>1</v>
      </c>
      <c r="B4" s="2" t="s">
        <v>6</v>
      </c>
      <c r="C4" s="2" t="s">
        <v>7</v>
      </c>
      <c r="D4" s="2">
        <v>12</v>
      </c>
      <c r="E4" s="2"/>
    </row>
    <row r="5" spans="1:5">
      <c r="A5" s="2">
        <v>2</v>
      </c>
      <c r="B5" s="2" t="s">
        <v>8</v>
      </c>
      <c r="C5" s="2" t="s">
        <v>9</v>
      </c>
      <c r="D5" s="2" t="s">
        <v>10</v>
      </c>
      <c r="E5" s="2"/>
    </row>
    <row r="6" spans="1:5">
      <c r="A6" s="2">
        <v>3</v>
      </c>
      <c r="B6" s="2" t="s">
        <v>11</v>
      </c>
      <c r="C6" s="2" t="s">
        <v>9</v>
      </c>
      <c r="D6" s="2" t="s">
        <v>12</v>
      </c>
      <c r="E6" s="2"/>
    </row>
    <row r="7" spans="1:5">
      <c r="A7" s="2">
        <v>4</v>
      </c>
      <c r="B7" s="2" t="s">
        <v>13</v>
      </c>
      <c r="C7" s="2" t="s">
        <v>14</v>
      </c>
      <c r="D7" s="2">
        <v>1</v>
      </c>
      <c r="E7" s="2" t="s">
        <v>15</v>
      </c>
    </row>
    <row r="8" spans="1:5">
      <c r="A8" s="2"/>
      <c r="B8" s="2" t="s">
        <v>16</v>
      </c>
      <c r="C8" s="2" t="s">
        <v>14</v>
      </c>
      <c r="D8" s="2">
        <v>1</v>
      </c>
      <c r="E8" s="2"/>
    </row>
    <row r="10" spans="1:5">
      <c r="A10" s="1" t="s">
        <v>17</v>
      </c>
      <c r="B10" s="1"/>
      <c r="C10" s="1"/>
      <c r="D10" s="1"/>
      <c r="E10" s="1"/>
    </row>
    <row r="11" spans="1:5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</row>
    <row r="12" spans="1:5">
      <c r="A12" s="2">
        <v>1</v>
      </c>
      <c r="B12" s="2" t="s">
        <v>18</v>
      </c>
      <c r="C12" s="2" t="s">
        <v>9</v>
      </c>
      <c r="D12" s="2">
        <v>1.91</v>
      </c>
      <c r="E12" s="2"/>
    </row>
    <row r="13" spans="1:5">
      <c r="A13" s="2">
        <v>2</v>
      </c>
      <c r="B13" s="2" t="s">
        <v>19</v>
      </c>
      <c r="C13" s="2" t="s">
        <v>9</v>
      </c>
      <c r="D13" s="2">
        <v>-1.04</v>
      </c>
      <c r="E13" s="2"/>
    </row>
    <row r="14" spans="1:5">
      <c r="A14" s="2">
        <v>3</v>
      </c>
      <c r="B14" s="2" t="s">
        <v>20</v>
      </c>
      <c r="C14" s="2" t="s">
        <v>9</v>
      </c>
      <c r="D14" s="2">
        <v>2.41</v>
      </c>
      <c r="E14" s="2"/>
    </row>
    <row r="15" spans="1:5">
      <c r="A15" s="2">
        <v>4</v>
      </c>
      <c r="B15" s="2" t="s">
        <v>21</v>
      </c>
      <c r="C15" s="2" t="s">
        <v>9</v>
      </c>
      <c r="D15" s="2">
        <v>-2</v>
      </c>
      <c r="E15" s="2"/>
    </row>
    <row r="17" ht="14.25" spans="1:6">
      <c r="A17" s="3" t="s">
        <v>22</v>
      </c>
      <c r="B17" s="3"/>
      <c r="C17" s="3"/>
      <c r="D17" s="3"/>
      <c r="E17" s="3"/>
      <c r="F17" s="3"/>
    </row>
    <row r="18" ht="28.5" spans="1:6">
      <c r="A18" s="4" t="s">
        <v>23</v>
      </c>
      <c r="B18" s="4" t="s">
        <v>24</v>
      </c>
      <c r="C18" s="4" t="s">
        <v>25</v>
      </c>
      <c r="D18" s="4" t="s">
        <v>26</v>
      </c>
      <c r="E18" s="4" t="s">
        <v>27</v>
      </c>
      <c r="F18" s="4" t="s">
        <v>5</v>
      </c>
    </row>
    <row r="19" ht="28.5" spans="1:6">
      <c r="A19" s="5" t="s">
        <v>28</v>
      </c>
      <c r="B19" s="5">
        <v>9</v>
      </c>
      <c r="C19" s="5">
        <v>3.2</v>
      </c>
      <c r="D19" s="5">
        <v>3.4</v>
      </c>
      <c r="E19" s="5">
        <v>0.6</v>
      </c>
      <c r="F19" s="5" t="s">
        <v>29</v>
      </c>
    </row>
    <row r="22" spans="1:5">
      <c r="A22" s="6" t="s">
        <v>0</v>
      </c>
      <c r="B22" s="6"/>
      <c r="C22" s="6"/>
      <c r="D22" s="6"/>
      <c r="E22" s="6"/>
    </row>
    <row r="23" spans="1:5">
      <c r="A23" s="2" t="s">
        <v>1</v>
      </c>
      <c r="B23" s="2" t="s">
        <v>30</v>
      </c>
      <c r="C23" s="2" t="s">
        <v>3</v>
      </c>
      <c r="D23" s="2" t="s">
        <v>4</v>
      </c>
      <c r="E23" s="2" t="s">
        <v>5</v>
      </c>
    </row>
    <row r="24" spans="1:5">
      <c r="A24" s="2">
        <v>1</v>
      </c>
      <c r="B24" s="2" t="s">
        <v>31</v>
      </c>
      <c r="C24" s="2" t="s">
        <v>9</v>
      </c>
      <c r="D24" s="2" t="s">
        <v>10</v>
      </c>
      <c r="E24" s="2"/>
    </row>
    <row r="25" spans="1:5">
      <c r="A25" s="2">
        <v>2</v>
      </c>
      <c r="B25" s="2" t="s">
        <v>32</v>
      </c>
      <c r="C25" s="2" t="s">
        <v>9</v>
      </c>
      <c r="D25" s="2" t="s">
        <v>12</v>
      </c>
      <c r="E25" s="2"/>
    </row>
    <row r="26" spans="1:5">
      <c r="A26" s="2">
        <v>3</v>
      </c>
      <c r="B26" s="2" t="s">
        <v>33</v>
      </c>
      <c r="C26" s="2" t="s">
        <v>7</v>
      </c>
      <c r="D26" s="2">
        <f>4*12</f>
        <v>48</v>
      </c>
      <c r="E26" s="2"/>
    </row>
    <row r="27" spans="1:5">
      <c r="A27" s="2">
        <v>4</v>
      </c>
      <c r="B27" s="2" t="s">
        <v>34</v>
      </c>
      <c r="C27" s="2" t="s">
        <v>35</v>
      </c>
      <c r="D27" s="2">
        <v>188</v>
      </c>
      <c r="E27" s="2"/>
    </row>
    <row r="28" spans="1:5">
      <c r="A28" s="2">
        <v>5</v>
      </c>
      <c r="B28" s="2" t="s">
        <v>36</v>
      </c>
      <c r="C28" s="2" t="s">
        <v>35</v>
      </c>
      <c r="D28" s="2">
        <v>68</v>
      </c>
      <c r="E28" s="2"/>
    </row>
    <row r="29" spans="1:5">
      <c r="A29" s="2">
        <v>6</v>
      </c>
      <c r="B29" s="2" t="s">
        <v>37</v>
      </c>
      <c r="C29" s="2" t="s">
        <v>7</v>
      </c>
      <c r="D29" s="2">
        <v>14</v>
      </c>
      <c r="E29" s="2"/>
    </row>
    <row r="30" spans="1:5">
      <c r="A30" s="2">
        <v>7</v>
      </c>
      <c r="B30" s="2" t="s">
        <v>38</v>
      </c>
      <c r="C30" s="2" t="s">
        <v>39</v>
      </c>
      <c r="D30" s="2">
        <v>14</v>
      </c>
      <c r="E30" s="2"/>
    </row>
    <row r="31" spans="1:5">
      <c r="A31" s="2">
        <v>8</v>
      </c>
      <c r="B31" s="2" t="s">
        <v>40</v>
      </c>
      <c r="C31" s="2" t="s">
        <v>7</v>
      </c>
      <c r="D31" s="2">
        <v>6</v>
      </c>
      <c r="E31" s="2"/>
    </row>
    <row r="32" spans="1:5">
      <c r="A32" s="2">
        <v>9</v>
      </c>
      <c r="B32" s="2" t="s">
        <v>13</v>
      </c>
      <c r="C32" s="2" t="s">
        <v>14</v>
      </c>
      <c r="D32" s="2">
        <v>1</v>
      </c>
      <c r="E32" s="2"/>
    </row>
    <row r="34" spans="1:5">
      <c r="A34" s="6" t="s">
        <v>41</v>
      </c>
      <c r="B34" s="6"/>
      <c r="C34" s="6"/>
      <c r="D34" s="6"/>
      <c r="E34" s="6"/>
    </row>
    <row r="35" spans="1:5">
      <c r="A35" s="2" t="s">
        <v>1</v>
      </c>
      <c r="B35" s="2" t="s">
        <v>30</v>
      </c>
      <c r="C35" s="2" t="s">
        <v>42</v>
      </c>
      <c r="D35" s="2" t="s">
        <v>3</v>
      </c>
      <c r="E35" s="2" t="s">
        <v>4</v>
      </c>
    </row>
    <row r="36" spans="1:5">
      <c r="A36" s="2">
        <v>1</v>
      </c>
      <c r="B36" s="2" t="s">
        <v>43</v>
      </c>
      <c r="C36" s="2" t="s">
        <v>44</v>
      </c>
      <c r="D36" s="2" t="s">
        <v>7</v>
      </c>
      <c r="E36" s="2">
        <v>124</v>
      </c>
    </row>
    <row r="37" spans="1:5">
      <c r="A37" s="2">
        <v>2</v>
      </c>
      <c r="B37" s="2" t="s">
        <v>45</v>
      </c>
      <c r="C37" s="2" t="s">
        <v>46</v>
      </c>
      <c r="D37" s="2" t="s">
        <v>7</v>
      </c>
      <c r="E37" s="2">
        <v>1</v>
      </c>
    </row>
    <row r="38" spans="1:5">
      <c r="A38" s="2">
        <v>3</v>
      </c>
      <c r="B38" s="2" t="s">
        <v>47</v>
      </c>
      <c r="C38" s="2" t="s">
        <v>48</v>
      </c>
      <c r="D38" s="2" t="s">
        <v>7</v>
      </c>
      <c r="E38" s="2">
        <v>7</v>
      </c>
    </row>
    <row r="39" spans="1:5">
      <c r="A39" s="2">
        <v>4</v>
      </c>
      <c r="B39" s="2" t="s">
        <v>49</v>
      </c>
      <c r="C39" s="2" t="s">
        <v>50</v>
      </c>
      <c r="D39" s="2" t="s">
        <v>7</v>
      </c>
      <c r="E39" s="2">
        <v>5</v>
      </c>
    </row>
    <row r="40" spans="1:5">
      <c r="A40" s="2">
        <v>5</v>
      </c>
      <c r="B40" s="2" t="s">
        <v>51</v>
      </c>
      <c r="C40" s="2" t="s">
        <v>52</v>
      </c>
      <c r="D40" s="2" t="s">
        <v>7</v>
      </c>
      <c r="E40" s="2">
        <v>1</v>
      </c>
    </row>
    <row r="43" spans="1:9">
      <c r="A43" s="7" t="s">
        <v>53</v>
      </c>
      <c r="B43" s="7"/>
      <c r="C43" s="7"/>
      <c r="D43" s="7"/>
      <c r="E43" s="7"/>
      <c r="F43" s="7"/>
      <c r="G43" s="7"/>
      <c r="H43" s="7"/>
      <c r="I43" s="7"/>
    </row>
    <row r="44" spans="1:9">
      <c r="A44" s="7" t="s">
        <v>1</v>
      </c>
      <c r="B44" s="7" t="s">
        <v>30</v>
      </c>
      <c r="C44" s="7" t="s">
        <v>54</v>
      </c>
      <c r="D44" s="7" t="s">
        <v>55</v>
      </c>
      <c r="E44" s="7" t="s">
        <v>4</v>
      </c>
      <c r="F44" s="7" t="s">
        <v>56</v>
      </c>
      <c r="G44" s="8" t="s">
        <v>57</v>
      </c>
      <c r="H44" s="8" t="s">
        <v>58</v>
      </c>
      <c r="I44" s="7" t="s">
        <v>5</v>
      </c>
    </row>
    <row r="45" spans="1:9">
      <c r="A45" s="7">
        <v>1</v>
      </c>
      <c r="B45" s="7" t="s">
        <v>59</v>
      </c>
      <c r="C45" s="9" t="s">
        <v>60</v>
      </c>
      <c r="D45" s="7">
        <v>6000</v>
      </c>
      <c r="E45" s="7">
        <v>2</v>
      </c>
      <c r="F45" s="7">
        <v>19.752</v>
      </c>
      <c r="G45" s="10">
        <f t="shared" ref="G45:G51" si="0">D45/1000*F45</f>
        <v>118.512</v>
      </c>
      <c r="H45" s="10">
        <f t="shared" ref="H45:H52" si="1">G45*E45</f>
        <v>237.024</v>
      </c>
      <c r="I45" s="7"/>
    </row>
    <row r="46" spans="1:9">
      <c r="A46" s="7">
        <v>2</v>
      </c>
      <c r="B46" s="7" t="s">
        <v>61</v>
      </c>
      <c r="C46" s="9" t="s">
        <v>60</v>
      </c>
      <c r="D46" s="7">
        <v>2000</v>
      </c>
      <c r="E46" s="7">
        <v>2</v>
      </c>
      <c r="F46" s="7">
        <v>19.752</v>
      </c>
      <c r="G46" s="10">
        <f t="shared" si="0"/>
        <v>39.504</v>
      </c>
      <c r="H46" s="10">
        <f t="shared" si="1"/>
        <v>79.008</v>
      </c>
      <c r="I46" s="7"/>
    </row>
    <row r="47" spans="1:9">
      <c r="A47" s="7">
        <v>3</v>
      </c>
      <c r="B47" s="7" t="s">
        <v>62</v>
      </c>
      <c r="C47" s="11" t="s">
        <v>63</v>
      </c>
      <c r="D47" s="7">
        <v>2000</v>
      </c>
      <c r="E47" s="7">
        <v>4</v>
      </c>
      <c r="F47" s="7">
        <v>10</v>
      </c>
      <c r="G47" s="10">
        <f t="shared" si="0"/>
        <v>20</v>
      </c>
      <c r="H47" s="10">
        <f t="shared" si="1"/>
        <v>80</v>
      </c>
      <c r="I47" s="7"/>
    </row>
    <row r="48" spans="1:9">
      <c r="A48" s="7">
        <v>4</v>
      </c>
      <c r="B48" s="7" t="s">
        <v>64</v>
      </c>
      <c r="C48" s="11" t="s">
        <v>63</v>
      </c>
      <c r="D48" s="7">
        <v>2237</v>
      </c>
      <c r="E48" s="7">
        <v>3</v>
      </c>
      <c r="F48" s="7">
        <v>10</v>
      </c>
      <c r="G48" s="10">
        <f t="shared" si="0"/>
        <v>22.37</v>
      </c>
      <c r="H48" s="10">
        <f t="shared" si="1"/>
        <v>67.11</v>
      </c>
      <c r="I48" s="7"/>
    </row>
    <row r="49" spans="1:9">
      <c r="A49" s="7">
        <v>5</v>
      </c>
      <c r="B49" s="7" t="s">
        <v>65</v>
      </c>
      <c r="C49" s="11" t="s">
        <v>63</v>
      </c>
      <c r="D49" s="7">
        <v>1300</v>
      </c>
      <c r="E49" s="7">
        <v>4</v>
      </c>
      <c r="F49" s="7">
        <v>10</v>
      </c>
      <c r="G49" s="10">
        <f t="shared" si="0"/>
        <v>13</v>
      </c>
      <c r="H49" s="10">
        <f t="shared" si="1"/>
        <v>52</v>
      </c>
      <c r="I49" s="7"/>
    </row>
    <row r="50" spans="1:9">
      <c r="A50" s="7">
        <v>6</v>
      </c>
      <c r="B50" s="7" t="s">
        <v>66</v>
      </c>
      <c r="C50" s="12" t="s">
        <v>67</v>
      </c>
      <c r="D50" s="7">
        <v>6000</v>
      </c>
      <c r="E50" s="7">
        <v>5</v>
      </c>
      <c r="F50" s="7">
        <v>3.729</v>
      </c>
      <c r="G50" s="10">
        <f t="shared" si="0"/>
        <v>22.374</v>
      </c>
      <c r="H50" s="10">
        <f t="shared" si="1"/>
        <v>111.87</v>
      </c>
      <c r="I50" s="7"/>
    </row>
    <row r="51" spans="1:9">
      <c r="A51" s="7">
        <v>7</v>
      </c>
      <c r="B51" s="7" t="s">
        <v>68</v>
      </c>
      <c r="C51" s="12" t="s">
        <v>69</v>
      </c>
      <c r="D51" s="7">
        <v>6000</v>
      </c>
      <c r="E51" s="7">
        <v>2</v>
      </c>
      <c r="F51" s="7">
        <v>2.332</v>
      </c>
      <c r="G51" s="10">
        <f t="shared" si="0"/>
        <v>13.992</v>
      </c>
      <c r="H51" s="10">
        <f t="shared" ref="H51:H53" si="2">G51*E51</f>
        <v>27.984</v>
      </c>
      <c r="I51" s="7"/>
    </row>
    <row r="52" spans="1:9">
      <c r="A52" s="7">
        <v>8</v>
      </c>
      <c r="B52" s="7" t="s">
        <v>70</v>
      </c>
      <c r="C52" s="7" t="s">
        <v>71</v>
      </c>
      <c r="D52" s="7">
        <v>120</v>
      </c>
      <c r="E52" s="7">
        <v>4</v>
      </c>
      <c r="F52" s="7"/>
      <c r="G52" s="10">
        <v>0.339</v>
      </c>
      <c r="H52" s="10">
        <f t="shared" si="2"/>
        <v>1.356</v>
      </c>
      <c r="I52" s="7"/>
    </row>
    <row r="53" spans="1:9">
      <c r="A53" s="7">
        <v>9</v>
      </c>
      <c r="B53" s="7" t="s">
        <v>70</v>
      </c>
      <c r="C53" s="7" t="s">
        <v>72</v>
      </c>
      <c r="D53" s="7">
        <v>160</v>
      </c>
      <c r="E53" s="7">
        <f>E47*2</f>
        <v>8</v>
      </c>
      <c r="F53" s="7"/>
      <c r="G53" s="10">
        <v>1.206</v>
      </c>
      <c r="H53" s="10">
        <f t="shared" si="2"/>
        <v>9.648</v>
      </c>
      <c r="I53" s="7"/>
    </row>
    <row r="54" spans="1:11">
      <c r="A54" s="7" t="s">
        <v>73</v>
      </c>
      <c r="B54" s="7"/>
      <c r="C54" s="7"/>
      <c r="D54" s="7"/>
      <c r="E54" s="7"/>
      <c r="F54" s="7"/>
      <c r="G54" s="7"/>
      <c r="H54" s="10">
        <f>SUM(H45:H52)</f>
        <v>656.352</v>
      </c>
      <c r="I54" s="7"/>
      <c r="K54" s="13"/>
    </row>
    <row r="55" spans="1:9">
      <c r="A55" s="7" t="s">
        <v>74</v>
      </c>
      <c r="B55" s="7"/>
      <c r="C55" s="7"/>
      <c r="D55" s="7"/>
      <c r="E55" s="7"/>
      <c r="F55" s="7"/>
      <c r="G55" s="7"/>
      <c r="H55" s="10">
        <f>H54*0.7%</f>
        <v>4.594464</v>
      </c>
      <c r="I55" s="7"/>
    </row>
    <row r="57" spans="1:9">
      <c r="A57" s="7" t="s">
        <v>75</v>
      </c>
      <c r="B57" s="7"/>
      <c r="C57" s="7"/>
      <c r="D57" s="7"/>
      <c r="E57" s="7"/>
      <c r="F57" s="7"/>
      <c r="G57" s="7"/>
      <c r="H57" s="7"/>
      <c r="I57" s="7"/>
    </row>
    <row r="58" spans="1:9">
      <c r="A58" s="7" t="s">
        <v>1</v>
      </c>
      <c r="B58" s="7" t="s">
        <v>30</v>
      </c>
      <c r="C58" s="7" t="s">
        <v>54</v>
      </c>
      <c r="D58" s="7" t="s">
        <v>55</v>
      </c>
      <c r="E58" s="7" t="s">
        <v>4</v>
      </c>
      <c r="F58" s="7" t="s">
        <v>56</v>
      </c>
      <c r="G58" s="8" t="s">
        <v>57</v>
      </c>
      <c r="H58" s="8" t="s">
        <v>58</v>
      </c>
      <c r="I58" s="7" t="s">
        <v>5</v>
      </c>
    </row>
    <row r="59" spans="1:9">
      <c r="A59" s="7">
        <v>1</v>
      </c>
      <c r="B59" s="7" t="s">
        <v>59</v>
      </c>
      <c r="C59" s="9" t="s">
        <v>60</v>
      </c>
      <c r="D59" s="7">
        <v>9000</v>
      </c>
      <c r="E59" s="7">
        <v>2</v>
      </c>
      <c r="F59" s="7">
        <v>19.752</v>
      </c>
      <c r="G59" s="10">
        <f t="shared" ref="G59:G65" si="3">D59/1000*F59</f>
        <v>177.768</v>
      </c>
      <c r="H59" s="10">
        <f t="shared" ref="H59:H67" si="4">G59*E59</f>
        <v>355.536</v>
      </c>
      <c r="I59" s="7"/>
    </row>
    <row r="60" spans="1:9">
      <c r="A60" s="7">
        <v>2</v>
      </c>
      <c r="B60" s="7" t="s">
        <v>61</v>
      </c>
      <c r="C60" s="9" t="s">
        <v>60</v>
      </c>
      <c r="D60" s="7">
        <v>2000</v>
      </c>
      <c r="E60" s="7">
        <v>2</v>
      </c>
      <c r="F60" s="7">
        <v>19.752</v>
      </c>
      <c r="G60" s="10">
        <f t="shared" si="3"/>
        <v>39.504</v>
      </c>
      <c r="H60" s="10">
        <f t="shared" si="4"/>
        <v>79.008</v>
      </c>
      <c r="I60" s="7"/>
    </row>
    <row r="61" spans="1:9">
      <c r="A61" s="7">
        <v>3</v>
      </c>
      <c r="B61" s="7" t="s">
        <v>62</v>
      </c>
      <c r="C61" s="11" t="s">
        <v>63</v>
      </c>
      <c r="D61" s="7">
        <v>2000</v>
      </c>
      <c r="E61" s="7">
        <v>8</v>
      </c>
      <c r="F61" s="7">
        <v>10</v>
      </c>
      <c r="G61" s="10">
        <f t="shared" si="3"/>
        <v>20</v>
      </c>
      <c r="H61" s="10">
        <f t="shared" si="4"/>
        <v>160</v>
      </c>
      <c r="I61" s="7"/>
    </row>
    <row r="62" spans="1:9">
      <c r="A62" s="7">
        <v>4</v>
      </c>
      <c r="B62" s="7" t="s">
        <v>64</v>
      </c>
      <c r="C62" s="11" t="s">
        <v>63</v>
      </c>
      <c r="D62" s="7">
        <v>2237</v>
      </c>
      <c r="E62" s="7">
        <v>4</v>
      </c>
      <c r="F62" s="7">
        <v>10</v>
      </c>
      <c r="G62" s="10">
        <f t="shared" si="3"/>
        <v>22.37</v>
      </c>
      <c r="H62" s="10">
        <f t="shared" si="4"/>
        <v>89.48</v>
      </c>
      <c r="I62" s="7"/>
    </row>
    <row r="63" spans="1:9">
      <c r="A63" s="7">
        <v>5</v>
      </c>
      <c r="B63" s="7" t="s">
        <v>65</v>
      </c>
      <c r="C63" s="11" t="s">
        <v>63</v>
      </c>
      <c r="D63" s="7">
        <v>600</v>
      </c>
      <c r="E63" s="7">
        <v>4</v>
      </c>
      <c r="F63" s="7">
        <v>10</v>
      </c>
      <c r="G63" s="10">
        <f t="shared" si="3"/>
        <v>6</v>
      </c>
      <c r="H63" s="10">
        <f t="shared" si="4"/>
        <v>24</v>
      </c>
      <c r="I63" s="7"/>
    </row>
    <row r="64" spans="1:9">
      <c r="A64" s="7">
        <v>6</v>
      </c>
      <c r="B64" s="7" t="s">
        <v>66</v>
      </c>
      <c r="C64" s="12" t="s">
        <v>67</v>
      </c>
      <c r="D64" s="7">
        <v>9000</v>
      </c>
      <c r="E64" s="7">
        <v>5</v>
      </c>
      <c r="F64" s="7">
        <v>3.729</v>
      </c>
      <c r="G64" s="10">
        <f t="shared" si="3"/>
        <v>33.561</v>
      </c>
      <c r="H64" s="10">
        <f t="shared" si="4"/>
        <v>167.805</v>
      </c>
      <c r="I64" s="7"/>
    </row>
    <row r="65" spans="1:9">
      <c r="A65" s="7">
        <v>7</v>
      </c>
      <c r="B65" s="7" t="s">
        <v>68</v>
      </c>
      <c r="C65" s="12" t="s">
        <v>69</v>
      </c>
      <c r="D65" s="7">
        <v>6000</v>
      </c>
      <c r="E65" s="7">
        <v>2</v>
      </c>
      <c r="F65" s="7">
        <v>2.332</v>
      </c>
      <c r="G65" s="10">
        <f t="shared" si="3"/>
        <v>13.992</v>
      </c>
      <c r="H65" s="10">
        <f t="shared" si="4"/>
        <v>27.984</v>
      </c>
      <c r="I65" s="7"/>
    </row>
    <row r="66" spans="1:9">
      <c r="A66" s="7">
        <v>8</v>
      </c>
      <c r="B66" s="7" t="s">
        <v>70</v>
      </c>
      <c r="C66" s="7" t="s">
        <v>71</v>
      </c>
      <c r="D66" s="7">
        <v>120</v>
      </c>
      <c r="E66" s="7">
        <v>4</v>
      </c>
      <c r="F66" s="7"/>
      <c r="G66" s="10">
        <v>0.339</v>
      </c>
      <c r="H66" s="10">
        <f t="shared" si="4"/>
        <v>1.356</v>
      </c>
      <c r="I66" s="7"/>
    </row>
    <row r="67" spans="1:9">
      <c r="A67" s="7">
        <v>9</v>
      </c>
      <c r="B67" s="7" t="s">
        <v>70</v>
      </c>
      <c r="C67" s="7" t="s">
        <v>72</v>
      </c>
      <c r="D67" s="7">
        <v>160</v>
      </c>
      <c r="E67" s="7">
        <f>E61*2</f>
        <v>16</v>
      </c>
      <c r="F67" s="7"/>
      <c r="G67" s="10">
        <v>1.206</v>
      </c>
      <c r="H67" s="10">
        <f t="shared" si="4"/>
        <v>19.296</v>
      </c>
      <c r="I67" s="7"/>
    </row>
    <row r="68" spans="1:9">
      <c r="A68" s="7" t="s">
        <v>73</v>
      </c>
      <c r="B68" s="7"/>
      <c r="C68" s="7"/>
      <c r="D68" s="7"/>
      <c r="E68" s="7"/>
      <c r="F68" s="7"/>
      <c r="G68" s="7"/>
      <c r="H68" s="10">
        <f>SUM(H59:H66)</f>
        <v>905.169</v>
      </c>
      <c r="I68" s="7"/>
    </row>
    <row r="69" spans="1:9">
      <c r="A69" s="7" t="s">
        <v>74</v>
      </c>
      <c r="B69" s="7"/>
      <c r="C69" s="7"/>
      <c r="D69" s="7"/>
      <c r="E69" s="7"/>
      <c r="F69" s="7"/>
      <c r="G69" s="7"/>
      <c r="H69" s="10">
        <f>H68*0.7%</f>
        <v>6.336183</v>
      </c>
      <c r="I69" s="7"/>
    </row>
    <row r="72" spans="1:19">
      <c r="A72" s="7" t="s">
        <v>76</v>
      </c>
      <c r="B72" s="7"/>
      <c r="C72" s="7"/>
      <c r="D72" s="7"/>
      <c r="E72" s="7"/>
      <c r="F72" s="7"/>
      <c r="G72" s="7"/>
      <c r="H72" s="7"/>
      <c r="I72" s="7"/>
      <c r="K72" s="7" t="s">
        <v>76</v>
      </c>
      <c r="L72" s="7"/>
      <c r="M72" s="7"/>
      <c r="N72" s="7"/>
      <c r="O72" s="7"/>
      <c r="P72" s="7"/>
      <c r="Q72" s="7"/>
      <c r="R72" s="7"/>
      <c r="S72" s="7"/>
    </row>
    <row r="73" spans="1:19">
      <c r="A73" s="7" t="s">
        <v>1</v>
      </c>
      <c r="B73" s="7" t="s">
        <v>30</v>
      </c>
      <c r="C73" s="7" t="s">
        <v>54</v>
      </c>
      <c r="D73" s="7" t="s">
        <v>55</v>
      </c>
      <c r="E73" s="7" t="s">
        <v>4</v>
      </c>
      <c r="F73" s="7" t="s">
        <v>56</v>
      </c>
      <c r="G73" s="8" t="s">
        <v>57</v>
      </c>
      <c r="H73" s="8" t="s">
        <v>58</v>
      </c>
      <c r="I73" s="7" t="s">
        <v>5</v>
      </c>
      <c r="K73" s="7" t="s">
        <v>1</v>
      </c>
      <c r="L73" s="7" t="s">
        <v>30</v>
      </c>
      <c r="M73" s="7" t="s">
        <v>54</v>
      </c>
      <c r="N73" s="7" t="s">
        <v>55</v>
      </c>
      <c r="O73" s="7" t="s">
        <v>4</v>
      </c>
      <c r="P73" s="7" t="s">
        <v>56</v>
      </c>
      <c r="Q73" s="8" t="s">
        <v>57</v>
      </c>
      <c r="R73" s="8" t="s">
        <v>58</v>
      </c>
      <c r="S73" s="7" t="s">
        <v>5</v>
      </c>
    </row>
    <row r="74" spans="1:19">
      <c r="A74" s="7">
        <v>1</v>
      </c>
      <c r="B74" s="7" t="s">
        <v>59</v>
      </c>
      <c r="C74" s="9" t="s">
        <v>60</v>
      </c>
      <c r="D74" s="7">
        <v>8500</v>
      </c>
      <c r="E74" s="7">
        <v>2</v>
      </c>
      <c r="F74" s="7">
        <v>19.752</v>
      </c>
      <c r="G74" s="10">
        <f t="shared" ref="G74:G80" si="5">D74/1000*F74</f>
        <v>167.892</v>
      </c>
      <c r="H74" s="10">
        <f t="shared" ref="H74:H82" si="6">G74*E74</f>
        <v>335.784</v>
      </c>
      <c r="I74" s="7"/>
      <c r="K74" s="7">
        <v>1</v>
      </c>
      <c r="L74" s="7" t="s">
        <v>59</v>
      </c>
      <c r="M74" s="9" t="s">
        <v>60</v>
      </c>
      <c r="N74" s="7">
        <v>8500</v>
      </c>
      <c r="O74" s="7">
        <v>2</v>
      </c>
      <c r="P74" s="7">
        <v>19.752</v>
      </c>
      <c r="Q74" s="10">
        <f t="shared" ref="Q74:Q80" si="7">N74/1000*P74</f>
        <v>167.892</v>
      </c>
      <c r="R74" s="10">
        <f t="shared" ref="R74:R82" si="8">Q74*O74</f>
        <v>335.784</v>
      </c>
      <c r="S74" s="7"/>
    </row>
    <row r="75" spans="1:19">
      <c r="A75" s="7">
        <v>2</v>
      </c>
      <c r="B75" s="7" t="s">
        <v>61</v>
      </c>
      <c r="C75" s="9" t="s">
        <v>60</v>
      </c>
      <c r="D75" s="7">
        <v>2000</v>
      </c>
      <c r="E75" s="7">
        <v>2</v>
      </c>
      <c r="F75" s="7">
        <v>19.752</v>
      </c>
      <c r="G75" s="10">
        <f t="shared" si="5"/>
        <v>39.504</v>
      </c>
      <c r="H75" s="10">
        <f t="shared" si="6"/>
        <v>79.008</v>
      </c>
      <c r="I75" s="7"/>
      <c r="K75" s="7">
        <v>2</v>
      </c>
      <c r="L75" s="7" t="s">
        <v>61</v>
      </c>
      <c r="M75" s="9" t="s">
        <v>60</v>
      </c>
      <c r="N75" s="7">
        <v>2000</v>
      </c>
      <c r="O75" s="7">
        <v>2</v>
      </c>
      <c r="P75" s="7">
        <v>19.752</v>
      </c>
      <c r="Q75" s="10">
        <f t="shared" si="7"/>
        <v>39.504</v>
      </c>
      <c r="R75" s="10">
        <f t="shared" si="8"/>
        <v>79.008</v>
      </c>
      <c r="S75" s="7"/>
    </row>
    <row r="76" spans="1:19">
      <c r="A76" s="7">
        <v>3</v>
      </c>
      <c r="B76" s="7" t="s">
        <v>62</v>
      </c>
      <c r="C76" s="11" t="s">
        <v>63</v>
      </c>
      <c r="D76" s="7">
        <v>2000</v>
      </c>
      <c r="E76" s="7">
        <v>8</v>
      </c>
      <c r="F76" s="7">
        <v>10</v>
      </c>
      <c r="G76" s="10">
        <f t="shared" si="5"/>
        <v>20</v>
      </c>
      <c r="H76" s="10">
        <f t="shared" si="6"/>
        <v>160</v>
      </c>
      <c r="I76" s="7"/>
      <c r="K76" s="7">
        <v>3</v>
      </c>
      <c r="L76" s="7" t="s">
        <v>62</v>
      </c>
      <c r="M76" s="11" t="s">
        <v>63</v>
      </c>
      <c r="N76" s="7">
        <v>2000</v>
      </c>
      <c r="O76" s="7">
        <v>8</v>
      </c>
      <c r="P76" s="7">
        <v>10</v>
      </c>
      <c r="Q76" s="10">
        <f t="shared" si="7"/>
        <v>20</v>
      </c>
      <c r="R76" s="10">
        <f t="shared" si="8"/>
        <v>160</v>
      </c>
      <c r="S76" s="7"/>
    </row>
    <row r="77" spans="1:19">
      <c r="A77" s="7">
        <v>4</v>
      </c>
      <c r="B77" s="7" t="s">
        <v>64</v>
      </c>
      <c r="C77" s="11" t="s">
        <v>63</v>
      </c>
      <c r="D77" s="7">
        <v>2237</v>
      </c>
      <c r="E77" s="7">
        <v>4</v>
      </c>
      <c r="F77" s="7">
        <v>10</v>
      </c>
      <c r="G77" s="10">
        <f t="shared" si="5"/>
        <v>22.37</v>
      </c>
      <c r="H77" s="10">
        <f t="shared" si="6"/>
        <v>89.48</v>
      </c>
      <c r="I77" s="7"/>
      <c r="K77" s="7">
        <v>4</v>
      </c>
      <c r="L77" s="7" t="s">
        <v>64</v>
      </c>
      <c r="M77" s="11" t="s">
        <v>63</v>
      </c>
      <c r="N77" s="7">
        <v>2237</v>
      </c>
      <c r="O77" s="7">
        <v>4</v>
      </c>
      <c r="P77" s="7">
        <v>10</v>
      </c>
      <c r="Q77" s="10">
        <f t="shared" si="7"/>
        <v>22.37</v>
      </c>
      <c r="R77" s="10">
        <f t="shared" si="8"/>
        <v>89.48</v>
      </c>
      <c r="S77" s="7"/>
    </row>
    <row r="78" spans="1:19">
      <c r="A78" s="7">
        <v>5</v>
      </c>
      <c r="B78" s="7" t="s">
        <v>65</v>
      </c>
      <c r="C78" s="11" t="s">
        <v>63</v>
      </c>
      <c r="D78" s="7">
        <v>650</v>
      </c>
      <c r="E78" s="7">
        <v>4</v>
      </c>
      <c r="F78" s="7">
        <v>10</v>
      </c>
      <c r="G78" s="10">
        <f t="shared" si="5"/>
        <v>6.5</v>
      </c>
      <c r="H78" s="10">
        <f t="shared" si="6"/>
        <v>26</v>
      </c>
      <c r="I78" s="7"/>
      <c r="K78" s="7">
        <v>5</v>
      </c>
      <c r="L78" s="7" t="s">
        <v>65</v>
      </c>
      <c r="M78" s="11" t="s">
        <v>63</v>
      </c>
      <c r="N78" s="7">
        <v>650</v>
      </c>
      <c r="O78" s="7">
        <v>4</v>
      </c>
      <c r="P78" s="7">
        <v>10</v>
      </c>
      <c r="Q78" s="10">
        <f t="shared" si="7"/>
        <v>6.5</v>
      </c>
      <c r="R78" s="10">
        <f t="shared" si="8"/>
        <v>26</v>
      </c>
      <c r="S78" s="7"/>
    </row>
    <row r="79" spans="1:19">
      <c r="A79" s="7">
        <v>6</v>
      </c>
      <c r="B79" s="7" t="s">
        <v>66</v>
      </c>
      <c r="C79" s="12" t="s">
        <v>67</v>
      </c>
      <c r="D79" s="7">
        <v>8500</v>
      </c>
      <c r="E79" s="7">
        <v>5</v>
      </c>
      <c r="F79" s="7">
        <v>3.729</v>
      </c>
      <c r="G79" s="10">
        <f t="shared" si="5"/>
        <v>31.6965</v>
      </c>
      <c r="H79" s="10">
        <f t="shared" si="6"/>
        <v>158.4825</v>
      </c>
      <c r="I79" s="7"/>
      <c r="K79" s="7">
        <v>6</v>
      </c>
      <c r="L79" s="7" t="s">
        <v>66</v>
      </c>
      <c r="M79" s="12" t="s">
        <v>67</v>
      </c>
      <c r="N79" s="7">
        <v>8500</v>
      </c>
      <c r="O79" s="7">
        <v>5</v>
      </c>
      <c r="P79" s="7">
        <v>3.729</v>
      </c>
      <c r="Q79" s="10">
        <f t="shared" si="7"/>
        <v>31.6965</v>
      </c>
      <c r="R79" s="10">
        <f t="shared" si="8"/>
        <v>158.4825</v>
      </c>
      <c r="S79" s="7"/>
    </row>
    <row r="80" spans="1:19">
      <c r="A80" s="7">
        <v>7</v>
      </c>
      <c r="B80" s="7" t="s">
        <v>68</v>
      </c>
      <c r="C80" s="12" t="s">
        <v>69</v>
      </c>
      <c r="D80" s="7">
        <v>8500</v>
      </c>
      <c r="E80" s="7">
        <v>2</v>
      </c>
      <c r="F80" s="7">
        <v>2.332</v>
      </c>
      <c r="G80" s="10">
        <f t="shared" si="5"/>
        <v>19.822</v>
      </c>
      <c r="H80" s="10">
        <f t="shared" si="6"/>
        <v>39.644</v>
      </c>
      <c r="I80" s="7"/>
      <c r="K80" s="7">
        <v>7</v>
      </c>
      <c r="L80" s="7" t="s">
        <v>68</v>
      </c>
      <c r="M80" s="12" t="s">
        <v>69</v>
      </c>
      <c r="N80" s="7">
        <v>8500</v>
      </c>
      <c r="O80" s="7">
        <v>2</v>
      </c>
      <c r="P80" s="7">
        <v>2.332</v>
      </c>
      <c r="Q80" s="10">
        <f t="shared" si="7"/>
        <v>19.822</v>
      </c>
      <c r="R80" s="10">
        <f t="shared" si="8"/>
        <v>39.644</v>
      </c>
      <c r="S80" s="7"/>
    </row>
    <row r="81" spans="1:19">
      <c r="A81" s="7">
        <v>8</v>
      </c>
      <c r="B81" s="7" t="s">
        <v>70</v>
      </c>
      <c r="C81" s="7" t="s">
        <v>71</v>
      </c>
      <c r="D81" s="7">
        <v>120</v>
      </c>
      <c r="E81" s="7">
        <v>4</v>
      </c>
      <c r="F81" s="7"/>
      <c r="G81" s="10">
        <v>0.339</v>
      </c>
      <c r="H81" s="10">
        <f t="shared" si="6"/>
        <v>1.356</v>
      </c>
      <c r="I81" s="7"/>
      <c r="K81" s="7">
        <v>8</v>
      </c>
      <c r="L81" s="7" t="s">
        <v>70</v>
      </c>
      <c r="M81" s="7" t="s">
        <v>71</v>
      </c>
      <c r="N81" s="7">
        <v>120</v>
      </c>
      <c r="O81" s="7">
        <v>4</v>
      </c>
      <c r="P81" s="7"/>
      <c r="Q81" s="10">
        <v>0.339</v>
      </c>
      <c r="R81" s="10">
        <f t="shared" si="8"/>
        <v>1.356</v>
      </c>
      <c r="S81" s="7"/>
    </row>
    <row r="82" spans="1:19">
      <c r="A82" s="7">
        <v>9</v>
      </c>
      <c r="B82" s="7" t="s">
        <v>70</v>
      </c>
      <c r="C82" s="7" t="s">
        <v>72</v>
      </c>
      <c r="D82" s="7">
        <v>160</v>
      </c>
      <c r="E82" s="7">
        <f>E76*2</f>
        <v>16</v>
      </c>
      <c r="F82" s="7"/>
      <c r="G82" s="10">
        <v>1.206</v>
      </c>
      <c r="H82" s="10">
        <f t="shared" si="6"/>
        <v>19.296</v>
      </c>
      <c r="I82" s="7"/>
      <c r="K82" s="7">
        <v>9</v>
      </c>
      <c r="L82" s="7" t="s">
        <v>70</v>
      </c>
      <c r="M82" s="7" t="s">
        <v>72</v>
      </c>
      <c r="N82" s="7">
        <v>160</v>
      </c>
      <c r="O82" s="7">
        <f>O76*2</f>
        <v>16</v>
      </c>
      <c r="P82" s="7"/>
      <c r="Q82" s="10">
        <v>1.206</v>
      </c>
      <c r="R82" s="10">
        <f t="shared" si="8"/>
        <v>19.296</v>
      </c>
      <c r="S82" s="7"/>
    </row>
    <row r="83" spans="1:19">
      <c r="A83" s="7" t="s">
        <v>73</v>
      </c>
      <c r="B83" s="7"/>
      <c r="C83" s="7"/>
      <c r="D83" s="7"/>
      <c r="E83" s="7"/>
      <c r="F83" s="7"/>
      <c r="G83" s="7"/>
      <c r="H83" s="10">
        <f>SUM(H74:H81)</f>
        <v>889.7545</v>
      </c>
      <c r="I83" s="7"/>
      <c r="K83" s="7" t="s">
        <v>73</v>
      </c>
      <c r="L83" s="7"/>
      <c r="M83" s="7"/>
      <c r="N83" s="7"/>
      <c r="O83" s="7"/>
      <c r="P83" s="7"/>
      <c r="Q83" s="7"/>
      <c r="R83" s="10">
        <f>SUM(R74:R81)</f>
        <v>889.7545</v>
      </c>
      <c r="S83" s="7"/>
    </row>
    <row r="84" spans="1:19">
      <c r="A84" s="7" t="s">
        <v>74</v>
      </c>
      <c r="B84" s="7"/>
      <c r="C84" s="7"/>
      <c r="D84" s="7"/>
      <c r="E84" s="7"/>
      <c r="F84" s="7"/>
      <c r="G84" s="7"/>
      <c r="H84" s="10">
        <f>H83*0.7%</f>
        <v>6.2282815</v>
      </c>
      <c r="I84" s="7"/>
      <c r="K84" s="7" t="s">
        <v>74</v>
      </c>
      <c r="L84" s="7"/>
      <c r="M84" s="7"/>
      <c r="N84" s="7"/>
      <c r="O84" s="7"/>
      <c r="P84" s="7"/>
      <c r="Q84" s="7"/>
      <c r="R84" s="10">
        <f>R83*0.7%</f>
        <v>6.2282815</v>
      </c>
      <c r="S84" s="7"/>
    </row>
    <row r="87" spans="1:19">
      <c r="A87" s="7" t="s">
        <v>77</v>
      </c>
      <c r="B87" s="7"/>
      <c r="C87" s="7"/>
      <c r="D87" s="7"/>
      <c r="E87" s="7"/>
      <c r="F87" s="7"/>
      <c r="G87" s="7"/>
      <c r="H87" s="7"/>
      <c r="I87" s="7"/>
      <c r="K87" s="7" t="s">
        <v>77</v>
      </c>
      <c r="L87" s="7"/>
      <c r="M87" s="7"/>
      <c r="N87" s="7"/>
      <c r="O87" s="7"/>
      <c r="P87" s="7"/>
      <c r="Q87" s="7"/>
      <c r="R87" s="7"/>
      <c r="S87" s="7"/>
    </row>
    <row r="88" spans="1:19">
      <c r="A88" s="7" t="s">
        <v>1</v>
      </c>
      <c r="B88" s="7" t="s">
        <v>30</v>
      </c>
      <c r="C88" s="7" t="s">
        <v>54</v>
      </c>
      <c r="D88" s="7" t="s">
        <v>55</v>
      </c>
      <c r="E88" s="7" t="s">
        <v>4</v>
      </c>
      <c r="F88" s="7" t="s">
        <v>56</v>
      </c>
      <c r="G88" s="8" t="s">
        <v>57</v>
      </c>
      <c r="H88" s="8" t="s">
        <v>58</v>
      </c>
      <c r="I88" s="7" t="s">
        <v>5</v>
      </c>
      <c r="K88" s="7" t="s">
        <v>1</v>
      </c>
      <c r="L88" s="7" t="s">
        <v>30</v>
      </c>
      <c r="M88" s="7" t="s">
        <v>54</v>
      </c>
      <c r="N88" s="7" t="s">
        <v>55</v>
      </c>
      <c r="O88" s="7" t="s">
        <v>4</v>
      </c>
      <c r="P88" s="7" t="s">
        <v>56</v>
      </c>
      <c r="Q88" s="8" t="s">
        <v>57</v>
      </c>
      <c r="R88" s="8" t="s">
        <v>58</v>
      </c>
      <c r="S88" s="7" t="s">
        <v>5</v>
      </c>
    </row>
    <row r="89" spans="1:19">
      <c r="A89" s="7">
        <v>1</v>
      </c>
      <c r="B89" s="7" t="s">
        <v>59</v>
      </c>
      <c r="C89" s="9" t="s">
        <v>60</v>
      </c>
      <c r="D89" s="7">
        <v>10500</v>
      </c>
      <c r="E89" s="7">
        <v>2</v>
      </c>
      <c r="F89" s="7">
        <v>19.752</v>
      </c>
      <c r="G89" s="10">
        <f t="shared" ref="G89:G95" si="9">D89/1000*F89</f>
        <v>207.396</v>
      </c>
      <c r="H89" s="10">
        <f t="shared" ref="H89:H97" si="10">G89*E89</f>
        <v>414.792</v>
      </c>
      <c r="I89" s="7"/>
      <c r="K89" s="7">
        <v>1</v>
      </c>
      <c r="L89" s="7" t="s">
        <v>59</v>
      </c>
      <c r="M89" s="9" t="s">
        <v>60</v>
      </c>
      <c r="N89" s="7">
        <v>10500</v>
      </c>
      <c r="O89" s="7">
        <v>2</v>
      </c>
      <c r="P89" s="7">
        <v>19.752</v>
      </c>
      <c r="Q89" s="10">
        <f t="shared" ref="Q89:Q95" si="11">N89/1000*P89</f>
        <v>207.396</v>
      </c>
      <c r="R89" s="10">
        <f t="shared" ref="R89:R97" si="12">Q89*O89</f>
        <v>414.792</v>
      </c>
      <c r="S89" s="7"/>
    </row>
    <row r="90" spans="1:19">
      <c r="A90" s="7">
        <v>2</v>
      </c>
      <c r="B90" s="7" t="s">
        <v>61</v>
      </c>
      <c r="C90" s="9" t="s">
        <v>60</v>
      </c>
      <c r="D90" s="7">
        <v>2000</v>
      </c>
      <c r="E90" s="7">
        <v>2</v>
      </c>
      <c r="F90" s="7">
        <v>19.752</v>
      </c>
      <c r="G90" s="10">
        <f t="shared" si="9"/>
        <v>39.504</v>
      </c>
      <c r="H90" s="10">
        <f t="shared" si="10"/>
        <v>79.008</v>
      </c>
      <c r="I90" s="7"/>
      <c r="K90" s="7">
        <v>2</v>
      </c>
      <c r="L90" s="7" t="s">
        <v>61</v>
      </c>
      <c r="M90" s="9" t="s">
        <v>60</v>
      </c>
      <c r="N90" s="7">
        <v>2000</v>
      </c>
      <c r="O90" s="7">
        <v>2</v>
      </c>
      <c r="P90" s="7">
        <v>19.752</v>
      </c>
      <c r="Q90" s="10">
        <f t="shared" si="11"/>
        <v>39.504</v>
      </c>
      <c r="R90" s="10">
        <f t="shared" si="12"/>
        <v>79.008</v>
      </c>
      <c r="S90" s="7"/>
    </row>
    <row r="91" spans="1:19">
      <c r="A91" s="7">
        <v>3</v>
      </c>
      <c r="B91" s="7" t="s">
        <v>62</v>
      </c>
      <c r="C91" s="11" t="s">
        <v>63</v>
      </c>
      <c r="D91" s="7">
        <v>2000</v>
      </c>
      <c r="E91" s="7">
        <v>10</v>
      </c>
      <c r="F91" s="7">
        <v>10</v>
      </c>
      <c r="G91" s="10">
        <f t="shared" si="9"/>
        <v>20</v>
      </c>
      <c r="H91" s="10">
        <f t="shared" si="10"/>
        <v>200</v>
      </c>
      <c r="I91" s="7"/>
      <c r="K91" s="7">
        <v>3</v>
      </c>
      <c r="L91" s="7" t="s">
        <v>62</v>
      </c>
      <c r="M91" s="11" t="s">
        <v>63</v>
      </c>
      <c r="N91" s="7">
        <v>2000</v>
      </c>
      <c r="O91" s="7">
        <v>10</v>
      </c>
      <c r="P91" s="7">
        <v>10</v>
      </c>
      <c r="Q91" s="10">
        <f t="shared" si="11"/>
        <v>20</v>
      </c>
      <c r="R91" s="10">
        <f t="shared" si="12"/>
        <v>200</v>
      </c>
      <c r="S91" s="7"/>
    </row>
    <row r="92" spans="1:19">
      <c r="A92" s="7">
        <v>4</v>
      </c>
      <c r="B92" s="7" t="s">
        <v>64</v>
      </c>
      <c r="C92" s="11" t="s">
        <v>63</v>
      </c>
      <c r="D92" s="7">
        <v>2237</v>
      </c>
      <c r="E92" s="7">
        <v>5</v>
      </c>
      <c r="F92" s="7">
        <v>10</v>
      </c>
      <c r="G92" s="10">
        <f t="shared" si="9"/>
        <v>22.37</v>
      </c>
      <c r="H92" s="10">
        <f t="shared" si="10"/>
        <v>111.85</v>
      </c>
      <c r="I92" s="7"/>
      <c r="K92" s="7">
        <v>4</v>
      </c>
      <c r="L92" s="7" t="s">
        <v>64</v>
      </c>
      <c r="M92" s="11" t="s">
        <v>63</v>
      </c>
      <c r="N92" s="7">
        <v>2237</v>
      </c>
      <c r="O92" s="7">
        <v>5</v>
      </c>
      <c r="P92" s="7">
        <v>10</v>
      </c>
      <c r="Q92" s="10">
        <f t="shared" si="11"/>
        <v>22.37</v>
      </c>
      <c r="R92" s="10">
        <f t="shared" si="12"/>
        <v>111.85</v>
      </c>
      <c r="S92" s="7"/>
    </row>
    <row r="93" spans="1:19">
      <c r="A93" s="7">
        <v>5</v>
      </c>
      <c r="B93" s="7" t="s">
        <v>65</v>
      </c>
      <c r="C93" s="11" t="s">
        <v>63</v>
      </c>
      <c r="D93" s="7">
        <v>650</v>
      </c>
      <c r="E93" s="7">
        <v>4</v>
      </c>
      <c r="F93" s="7">
        <v>10</v>
      </c>
      <c r="G93" s="10">
        <f t="shared" si="9"/>
        <v>6.5</v>
      </c>
      <c r="H93" s="10">
        <f t="shared" si="10"/>
        <v>26</v>
      </c>
      <c r="I93" s="7"/>
      <c r="K93" s="7">
        <v>5</v>
      </c>
      <c r="L93" s="7" t="s">
        <v>65</v>
      </c>
      <c r="M93" s="11" t="s">
        <v>63</v>
      </c>
      <c r="N93" s="7">
        <v>650</v>
      </c>
      <c r="O93" s="7">
        <v>4</v>
      </c>
      <c r="P93" s="7">
        <v>10</v>
      </c>
      <c r="Q93" s="10">
        <f t="shared" si="11"/>
        <v>6.5</v>
      </c>
      <c r="R93" s="10">
        <f t="shared" si="12"/>
        <v>26</v>
      </c>
      <c r="S93" s="7"/>
    </row>
    <row r="94" spans="1:19">
      <c r="A94" s="7">
        <v>6</v>
      </c>
      <c r="B94" s="7" t="s">
        <v>66</v>
      </c>
      <c r="C94" s="12" t="s">
        <v>67</v>
      </c>
      <c r="D94" s="7">
        <v>10500</v>
      </c>
      <c r="E94" s="7">
        <v>5</v>
      </c>
      <c r="F94" s="7">
        <v>3.729</v>
      </c>
      <c r="G94" s="10">
        <f t="shared" si="9"/>
        <v>39.1545</v>
      </c>
      <c r="H94" s="10">
        <f t="shared" si="10"/>
        <v>195.7725</v>
      </c>
      <c r="I94" s="7"/>
      <c r="K94" s="7">
        <v>6</v>
      </c>
      <c r="L94" s="7" t="s">
        <v>66</v>
      </c>
      <c r="M94" s="12" t="s">
        <v>67</v>
      </c>
      <c r="N94" s="7">
        <v>10500</v>
      </c>
      <c r="O94" s="7">
        <v>5</v>
      </c>
      <c r="P94" s="7">
        <v>3.729</v>
      </c>
      <c r="Q94" s="10">
        <f t="shared" si="11"/>
        <v>39.1545</v>
      </c>
      <c r="R94" s="10">
        <f t="shared" si="12"/>
        <v>195.7725</v>
      </c>
      <c r="S94" s="7"/>
    </row>
    <row r="95" spans="1:19">
      <c r="A95" s="7">
        <v>7</v>
      </c>
      <c r="B95" s="7" t="s">
        <v>68</v>
      </c>
      <c r="C95" s="12" t="s">
        <v>69</v>
      </c>
      <c r="D95" s="7">
        <v>10500</v>
      </c>
      <c r="E95" s="7">
        <v>2</v>
      </c>
      <c r="F95" s="7">
        <v>2.332</v>
      </c>
      <c r="G95" s="10">
        <f t="shared" si="9"/>
        <v>24.486</v>
      </c>
      <c r="H95" s="10">
        <f t="shared" si="10"/>
        <v>48.972</v>
      </c>
      <c r="I95" s="7"/>
      <c r="K95" s="7">
        <v>7</v>
      </c>
      <c r="L95" s="7" t="s">
        <v>68</v>
      </c>
      <c r="M95" s="12" t="s">
        <v>69</v>
      </c>
      <c r="N95" s="7">
        <v>10500</v>
      </c>
      <c r="O95" s="7">
        <v>2</v>
      </c>
      <c r="P95" s="7">
        <v>2.332</v>
      </c>
      <c r="Q95" s="10">
        <f t="shared" si="11"/>
        <v>24.486</v>
      </c>
      <c r="R95" s="10">
        <f t="shared" si="12"/>
        <v>48.972</v>
      </c>
      <c r="S95" s="7"/>
    </row>
    <row r="96" spans="1:19">
      <c r="A96" s="7">
        <v>8</v>
      </c>
      <c r="B96" s="7" t="s">
        <v>70</v>
      </c>
      <c r="C96" s="7" t="s">
        <v>71</v>
      </c>
      <c r="D96" s="7">
        <v>120</v>
      </c>
      <c r="E96" s="7">
        <v>4</v>
      </c>
      <c r="F96" s="7"/>
      <c r="G96" s="10">
        <v>0.339</v>
      </c>
      <c r="H96" s="10">
        <f t="shared" si="10"/>
        <v>1.356</v>
      </c>
      <c r="I96" s="7"/>
      <c r="K96" s="7">
        <v>8</v>
      </c>
      <c r="L96" s="7" t="s">
        <v>70</v>
      </c>
      <c r="M96" s="7" t="s">
        <v>71</v>
      </c>
      <c r="N96" s="7">
        <v>120</v>
      </c>
      <c r="O96" s="7">
        <v>4</v>
      </c>
      <c r="P96" s="7"/>
      <c r="Q96" s="10">
        <v>0.339</v>
      </c>
      <c r="R96" s="10">
        <f t="shared" si="12"/>
        <v>1.356</v>
      </c>
      <c r="S96" s="7"/>
    </row>
    <row r="97" spans="1:19">
      <c r="A97" s="7">
        <v>9</v>
      </c>
      <c r="B97" s="7" t="s">
        <v>70</v>
      </c>
      <c r="C97" s="7" t="s">
        <v>72</v>
      </c>
      <c r="D97" s="7">
        <v>160</v>
      </c>
      <c r="E97" s="7">
        <f>E91*2</f>
        <v>20</v>
      </c>
      <c r="F97" s="7"/>
      <c r="G97" s="10">
        <v>1.206</v>
      </c>
      <c r="H97" s="10">
        <f t="shared" si="10"/>
        <v>24.12</v>
      </c>
      <c r="I97" s="7"/>
      <c r="K97" s="7">
        <v>9</v>
      </c>
      <c r="L97" s="7" t="s">
        <v>70</v>
      </c>
      <c r="M97" s="7" t="s">
        <v>72</v>
      </c>
      <c r="N97" s="7">
        <v>160</v>
      </c>
      <c r="O97" s="7">
        <f>O91*2</f>
        <v>20</v>
      </c>
      <c r="P97" s="7"/>
      <c r="Q97" s="10">
        <v>1.206</v>
      </c>
      <c r="R97" s="10">
        <f t="shared" si="12"/>
        <v>24.12</v>
      </c>
      <c r="S97" s="7"/>
    </row>
    <row r="98" spans="1:19">
      <c r="A98" s="7" t="s">
        <v>73</v>
      </c>
      <c r="B98" s="7"/>
      <c r="C98" s="7"/>
      <c r="D98" s="7"/>
      <c r="E98" s="7"/>
      <c r="F98" s="7"/>
      <c r="G98" s="7"/>
      <c r="H98" s="10">
        <f>SUM(H89:H96)</f>
        <v>1077.7505</v>
      </c>
      <c r="I98" s="7"/>
      <c r="K98" s="7" t="s">
        <v>73</v>
      </c>
      <c r="L98" s="7"/>
      <c r="M98" s="7"/>
      <c r="N98" s="7"/>
      <c r="O98" s="7"/>
      <c r="P98" s="7"/>
      <c r="Q98" s="7"/>
      <c r="R98" s="10">
        <f>SUM(R89:R96)</f>
        <v>1077.7505</v>
      </c>
      <c r="S98" s="7"/>
    </row>
    <row r="99" spans="1:19">
      <c r="A99" s="7" t="s">
        <v>74</v>
      </c>
      <c r="B99" s="7"/>
      <c r="C99" s="7"/>
      <c r="D99" s="7"/>
      <c r="E99" s="7"/>
      <c r="F99" s="7"/>
      <c r="G99" s="7"/>
      <c r="H99" s="10">
        <f>H98*0.7%</f>
        <v>7.5442535</v>
      </c>
      <c r="I99" s="7"/>
      <c r="K99" s="7" t="s">
        <v>74</v>
      </c>
      <c r="L99" s="7"/>
      <c r="M99" s="7"/>
      <c r="N99" s="7"/>
      <c r="O99" s="7"/>
      <c r="P99" s="7"/>
      <c r="Q99" s="7"/>
      <c r="R99" s="10">
        <f>R98*0.7%</f>
        <v>7.5442535</v>
      </c>
      <c r="S99" s="7"/>
    </row>
  </sheetData>
  <mergeCells count="23">
    <mergeCell ref="A2:E2"/>
    <mergeCell ref="A10:E10"/>
    <mergeCell ref="A17:F17"/>
    <mergeCell ref="A22:E22"/>
    <mergeCell ref="A34:E34"/>
    <mergeCell ref="A43:I43"/>
    <mergeCell ref="A54:G54"/>
    <mergeCell ref="A55:G55"/>
    <mergeCell ref="A57:I57"/>
    <mergeCell ref="A68:G68"/>
    <mergeCell ref="A69:G69"/>
    <mergeCell ref="A72:I72"/>
    <mergeCell ref="K72:S72"/>
    <mergeCell ref="A83:G83"/>
    <mergeCell ref="K83:Q83"/>
    <mergeCell ref="A84:G84"/>
    <mergeCell ref="K84:Q84"/>
    <mergeCell ref="A87:I87"/>
    <mergeCell ref="K87:S87"/>
    <mergeCell ref="A98:G98"/>
    <mergeCell ref="K98:Q98"/>
    <mergeCell ref="A99:G99"/>
    <mergeCell ref="K99:Q9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2022-05-14T08:37:00Z</dcterms:created>
  <dcterms:modified xsi:type="dcterms:W3CDTF">2023-12-01T02:38:18Z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D123B4BEBE1942A1BB715B0F6774645E</vt:lpwstr>
  </property>
  <property fmtid="{D5CDD505-2E9C-101B-9397-08002B2CF9AE}" pid="3" name="KSOProductBuildVer">
    <vt:lpwstr>2052-12.1.0.15990</vt:lpwstr>
  </property>
</Properties>
</file>