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报价 " sheetId="6" r:id="rId1"/>
    <sheet name="塑木地板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<sst xmlns="http://schemas.openxmlformats.org/spreadsheetml/2006/main" count="204" uniqueCount="90">
  <si>
    <t>湖南岳阳码头项目报价清单</t>
  </si>
  <si>
    <t>项目名称：</t>
  </si>
  <si>
    <t>湖南岳阳码头</t>
  </si>
  <si>
    <t>日期：</t>
  </si>
  <si>
    <t>项目地点：</t>
  </si>
  <si>
    <t>湖南岳阳</t>
  </si>
  <si>
    <t>面积</t>
  </si>
  <si>
    <t>262m2</t>
  </si>
  <si>
    <t>序号</t>
  </si>
  <si>
    <t>项目名称</t>
  </si>
  <si>
    <t>产品规格</t>
  </si>
  <si>
    <t>产品材料说明</t>
  </si>
  <si>
    <t>单位</t>
  </si>
  <si>
    <t>数量</t>
  </si>
  <si>
    <t>分析</t>
  </si>
  <si>
    <t>单价</t>
  </si>
  <si>
    <t>总价</t>
  </si>
  <si>
    <t>备注</t>
  </si>
  <si>
    <t>主材</t>
  </si>
  <si>
    <t>辅材</t>
  </si>
  <si>
    <t>人工及机械费</t>
  </si>
  <si>
    <t>利润及管理费（20%）</t>
  </si>
  <si>
    <t>（元）</t>
  </si>
  <si>
    <t>一、码头主体：</t>
  </si>
  <si>
    <t>浮箱</t>
  </si>
  <si>
    <t>1200×800×550</t>
  </si>
  <si>
    <t>1、材质：低密度聚乙烯，壁厚5mm
2、内部填充聚苯泡沫密度15KG/m3
3、颜色：黑色</t>
  </si>
  <si>
    <t>个</t>
  </si>
  <si>
    <t>ø8*80不锈钢止回螺栓组</t>
  </si>
  <si>
    <t>1200×800×650</t>
  </si>
  <si>
    <t>主浮桥铝架</t>
  </si>
  <si>
    <r>
      <rPr>
        <sz val="11"/>
        <rFont val="宋体"/>
        <charset val="0"/>
        <scheme val="minor"/>
      </rPr>
      <t>宽度3</t>
    </r>
    <r>
      <rPr>
        <sz val="11"/>
        <color theme="1"/>
        <rFont val="宋体"/>
        <charset val="0"/>
        <scheme val="minor"/>
      </rPr>
      <t>5</t>
    </r>
    <r>
      <rPr>
        <sz val="11"/>
        <rFont val="宋体"/>
        <charset val="0"/>
        <scheme val="minor"/>
      </rPr>
      <t>00</t>
    </r>
  </si>
  <si>
    <t>1.材质6061-T6铝合金
2.100*200铝合金主梁+78*50*3方管+76*35铝合金龙骨</t>
  </si>
  <si>
    <t>m2</t>
  </si>
  <si>
    <t>人工包含制作及安装</t>
  </si>
  <si>
    <t>地板</t>
  </si>
  <si>
    <t>137*18</t>
  </si>
  <si>
    <t>1、竹木地板
2、专用卡件</t>
  </si>
  <si>
    <t>不锈钢卡件</t>
  </si>
  <si>
    <t>防撞条</t>
  </si>
  <si>
    <t>D105</t>
  </si>
  <si>
    <t>橡胶防撞条</t>
  </si>
  <si>
    <t>m</t>
  </si>
  <si>
    <t>钢管桩</t>
  </si>
  <si>
    <t>ø325*8</t>
  </si>
  <si>
    <t>1、材质：Q235
2、规格：ø325*8*12000
3、桩芯填筑混凝土</t>
  </si>
  <si>
    <t>套</t>
  </si>
  <si>
    <t>辅材包含焊条及桩芯填筑混凝土</t>
  </si>
  <si>
    <t>柱头灯</t>
  </si>
  <si>
    <t>5W</t>
  </si>
  <si>
    <t>1、桩顶安装太阳能柱头灯5W</t>
  </si>
  <si>
    <t>护桩器</t>
  </si>
  <si>
    <t>ø325</t>
  </si>
  <si>
    <t>1.材质6061-T6铝合金
2.配置4只尼龙滚轮</t>
  </si>
  <si>
    <t>ø12*150不锈钢止回螺栓</t>
  </si>
  <si>
    <t>橡胶连接块</t>
  </si>
  <si>
    <t>200*200*65</t>
  </si>
  <si>
    <t>高强度橡胶块，内衬6mm钢板</t>
  </si>
  <si>
    <t>块</t>
  </si>
  <si>
    <t>ø14*150不锈钢止回螺栓</t>
  </si>
  <si>
    <t>栏杆</t>
  </si>
  <si>
    <t>70*60*1100</t>
  </si>
  <si>
    <t>铝合金立柱加不锈钢链条栏杆</t>
  </si>
  <si>
    <t>ø10*50不锈钢止回螺栓</t>
  </si>
  <si>
    <t>系船栓</t>
  </si>
  <si>
    <t>300*120*45</t>
  </si>
  <si>
    <t>不锈钢系船栓</t>
  </si>
  <si>
    <t>ø10*70不锈钢止回螺栓</t>
  </si>
  <si>
    <t>引桥</t>
  </si>
  <si>
    <t>8米×2.5米</t>
  </si>
  <si>
    <t>1.材质6061-T6海事铝合金
2.含滑轮、岸接支座及两端踏板</t>
  </si>
  <si>
    <t>座</t>
  </si>
  <si>
    <t>14米×2.5米</t>
  </si>
  <si>
    <t>二、其他</t>
  </si>
  <si>
    <t>运费</t>
  </si>
  <si>
    <t>运至甲方指点地点</t>
  </si>
  <si>
    <t>项</t>
  </si>
  <si>
    <t>吊装费</t>
  </si>
  <si>
    <t>措施费</t>
  </si>
  <si>
    <t>打桩机进出场费用</t>
  </si>
  <si>
    <t>打桩费</t>
  </si>
  <si>
    <t>根</t>
  </si>
  <si>
    <t>三、小计</t>
  </si>
  <si>
    <t>四、税金</t>
  </si>
  <si>
    <t>开增值税发票</t>
  </si>
  <si>
    <t>五、合计</t>
  </si>
  <si>
    <t>苏州伯利恒水上设施工程有限公司</t>
  </si>
  <si>
    <t>140*23</t>
  </si>
  <si>
    <t>1、塑木地板
2、专用卡件</t>
  </si>
  <si>
    <t>1、铝合金6061立柱70*60*3
2、铝合金6061底板140*80*6
3、铝合金6061耳板50*50*6
4、SS304不锈钢链条ø8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</si>
</sst>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RMB]General;[Red][DBNum2][$RMB]General"/>
    <numFmt numFmtId="177" formatCode="yyyy&quot;年&quot;m&quot;月&quot;d&quot;日&quot;;@"/>
    <numFmt numFmtId="178" formatCode="#,##0.00_ "/>
  </numFmts>
  <fonts count="30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0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0" applyNumberFormat="0" applyAlignment="0" applyProtection="0">
      <alignment vertical="center"/>
    </xf>
    <xf numFmtId="0" fontId="20" fillId="4" borderId="11" applyNumberFormat="0" applyAlignment="0" applyProtection="0">
      <alignment vertical="center"/>
    </xf>
    <xf numFmtId="0" fontId="21" fillId="4" borderId="10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center" vertical="center" wrapText="1"/>
    </xf>
    <xf numFmtId="41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0" fillId="0" borderId="2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41" fontId="7" fillId="0" borderId="2" xfId="0" applyNumberFormat="1" applyFont="1" applyFill="1" applyBorder="1" applyAlignment="1">
      <alignment horizontal="center" vertical="center" wrapText="1"/>
    </xf>
    <xf numFmtId="41" fontId="7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9" fontId="7" fillId="0" borderId="1" xfId="3" applyNumberFormat="1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>
      <alignment horizontal="center" vertical="center" wrapText="1"/>
    </xf>
    <xf numFmtId="176" fontId="9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77" fontId="0" fillId="0" borderId="0" xfId="0" applyNumberFormat="1" applyFont="1" applyFill="1" applyBorder="1" applyAlignment="1">
      <alignment horizontal="right" vertical="center" wrapText="1"/>
    </xf>
    <xf numFmtId="41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6" xfId="0" applyFont="1" applyFill="1" applyBorder="1" applyAlignment="1" applyProtection="1">
      <alignment horizontal="center" vertical="center" wrapText="1"/>
    </xf>
    <xf numFmtId="177" fontId="0" fillId="0" borderId="1" xfId="0" applyNumberFormat="1" applyFont="1" applyFill="1" applyBorder="1" applyAlignment="1" applyProtection="1">
      <alignment horizontal="center" vertical="center" wrapText="1"/>
    </xf>
    <xf numFmtId="41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41" fontId="7" fillId="0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41" fontId="8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vertical="center" wrapText="1"/>
    </xf>
    <xf numFmtId="178" fontId="9" fillId="0" borderId="1" xfId="0" applyNumberFormat="1" applyFont="1" applyFill="1" applyBorder="1" applyAlignment="1">
      <alignment vertical="center" wrapText="1"/>
    </xf>
    <xf numFmtId="178" fontId="9" fillId="0" borderId="1" xfId="0" applyNumberFormat="1" applyFont="1" applyFill="1" applyBorder="1" applyAlignment="1">
      <alignment horizontal="right" vertical="center" wrapText="1"/>
    </xf>
    <xf numFmtId="178" fontId="2" fillId="0" borderId="1" xfId="0" applyNumberFormat="1" applyFont="1" applyFill="1" applyBorder="1" applyAlignment="1">
      <alignment vertical="center" wrapText="1"/>
    </xf>
    <xf numFmtId="178" fontId="11" fillId="0" borderId="1" xfId="0" applyNumberFormat="1" applyFont="1" applyFill="1" applyBorder="1" applyAlignment="1">
      <alignment horizontal="right" vertical="center" wrapText="1"/>
    </xf>
    <xf numFmtId="41" fontId="7" fillId="0" borderId="6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vertical="center" wrapText="1"/>
    </xf>
    <xf numFmtId="178" fontId="7" fillId="0" borderId="1" xfId="0" applyNumberFormat="1" applyFont="1" applyFill="1" applyBorder="1" applyAlignment="1">
      <alignment horizontal="right" vertical="center" wrapText="1"/>
    </xf>
    <xf numFmtId="176" fontId="9" fillId="0" borderId="6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1" fontId="0" fillId="0" borderId="0" xfId="0" applyNumberFormat="1" applyFont="1" applyFill="1" applyBorder="1" applyAlignment="1">
      <alignment horizontal="right" vertical="center" wrapText="1"/>
    </xf>
    <xf numFmtId="4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0" fontId="0" fillId="0" borderId="0" xfId="0" applyNumberFormat="1" applyFont="1" applyFill="1" applyAlignment="1">
      <alignment horizontal="righ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BB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view="pageBreakPreview" zoomScaleNormal="85" topLeftCell="A7" workbookViewId="0">
      <selection activeCell="D14" sqref="D14"/>
    </sheetView>
  </sheetViews>
  <sheetFormatPr defaultColWidth="9" defaultRowHeight="14.25"/>
  <cols>
    <col min="1" max="1" width="4.8" style="5" customWidth="1"/>
    <col min="2" max="2" width="11.75" style="5" customWidth="1"/>
    <col min="3" max="3" width="16.125" style="5" customWidth="1"/>
    <col min="4" max="4" width="31.125" style="5" customWidth="1"/>
    <col min="5" max="5" width="6.75" style="5" customWidth="1"/>
    <col min="6" max="6" width="8.125" style="5" customWidth="1"/>
    <col min="7" max="7" width="8.625" style="5" customWidth="1"/>
    <col min="8" max="8" width="9" style="5" customWidth="1"/>
    <col min="9" max="9" width="9.5" style="5" customWidth="1"/>
    <col min="10" max="10" width="10.75" style="5" customWidth="1"/>
    <col min="11" max="11" width="11" style="9" customWidth="1"/>
    <col min="12" max="12" width="13.75" style="10" customWidth="1"/>
    <col min="13" max="13" width="14.875" style="5" customWidth="1"/>
    <col min="14" max="14" width="11.5" style="5"/>
    <col min="15" max="15" width="9" style="5"/>
    <col min="16" max="16" width="12.625" style="5"/>
    <col min="17" max="17" width="11.5" style="5"/>
    <col min="18" max="16384" width="9" style="5"/>
  </cols>
  <sheetData>
    <row r="1" s="1" customFormat="1" ht="31" customHeight="1" spans="1:1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45"/>
      <c r="L1" s="12"/>
      <c r="M1" s="12"/>
    </row>
    <row r="2" s="1" customFormat="1" ht="29" customHeight="1" spans="1:13">
      <c r="A2" s="13" t="s">
        <v>1</v>
      </c>
      <c r="B2" s="13"/>
      <c r="C2" s="14" t="s">
        <v>2</v>
      </c>
      <c r="D2" s="15"/>
      <c r="E2" s="15"/>
      <c r="F2" s="14" t="s">
        <v>3</v>
      </c>
      <c r="G2" s="15"/>
      <c r="H2" s="15"/>
      <c r="I2" s="15"/>
      <c r="J2" s="46"/>
      <c r="K2" s="47">
        <v>45171</v>
      </c>
      <c r="L2" s="47"/>
      <c r="M2" s="47"/>
    </row>
    <row r="3" s="2" customFormat="1" ht="23" customHeight="1" spans="1:13">
      <c r="A3" s="13" t="s">
        <v>4</v>
      </c>
      <c r="B3" s="13"/>
      <c r="C3" s="14" t="s">
        <v>5</v>
      </c>
      <c r="D3" s="15"/>
      <c r="E3" s="15"/>
      <c r="F3" s="14" t="s">
        <v>6</v>
      </c>
      <c r="G3" s="15"/>
      <c r="H3" s="15"/>
      <c r="I3" s="15"/>
      <c r="J3" s="46"/>
      <c r="K3" s="48" t="s">
        <v>7</v>
      </c>
      <c r="L3" s="49"/>
      <c r="M3" s="49"/>
    </row>
    <row r="4" s="2" customFormat="1" ht="20" customHeight="1" spans="1:13">
      <c r="A4" s="16" t="s">
        <v>8</v>
      </c>
      <c r="B4" s="17" t="s">
        <v>9</v>
      </c>
      <c r="C4" s="18" t="s">
        <v>10</v>
      </c>
      <c r="D4" s="18" t="s">
        <v>11</v>
      </c>
      <c r="E4" s="18" t="s">
        <v>12</v>
      </c>
      <c r="F4" s="16" t="s">
        <v>13</v>
      </c>
      <c r="G4" s="19" t="s">
        <v>14</v>
      </c>
      <c r="H4" s="20"/>
      <c r="I4" s="20"/>
      <c r="J4" s="31"/>
      <c r="K4" s="50" t="s">
        <v>15</v>
      </c>
      <c r="L4" s="16" t="s">
        <v>16</v>
      </c>
      <c r="M4" s="16" t="s">
        <v>17</v>
      </c>
    </row>
    <row r="5" ht="53" customHeight="1" spans="1:13">
      <c r="A5" s="16"/>
      <c r="B5" s="21"/>
      <c r="C5" s="18"/>
      <c r="D5" s="18"/>
      <c r="E5" s="18"/>
      <c r="F5" s="16"/>
      <c r="G5" s="16" t="s">
        <v>18</v>
      </c>
      <c r="H5" s="16" t="s">
        <v>19</v>
      </c>
      <c r="I5" s="16" t="s">
        <v>20</v>
      </c>
      <c r="J5" s="16" t="s">
        <v>21</v>
      </c>
      <c r="K5" s="51" t="s">
        <v>22</v>
      </c>
      <c r="L5" s="16" t="s">
        <v>22</v>
      </c>
      <c r="M5" s="16"/>
    </row>
    <row r="6" s="3" customFormat="1" ht="20" customHeight="1" spans="1:13">
      <c r="A6" s="22" t="s">
        <v>23</v>
      </c>
      <c r="B6" s="22"/>
      <c r="C6" s="22"/>
      <c r="D6" s="22"/>
      <c r="E6" s="22"/>
      <c r="F6" s="22"/>
      <c r="G6" s="22"/>
      <c r="H6" s="22"/>
      <c r="I6" s="22"/>
      <c r="J6" s="22"/>
      <c r="K6" s="52"/>
      <c r="L6" s="22"/>
      <c r="M6" s="22"/>
    </row>
    <row r="7" ht="60" customHeight="1" spans="1:13">
      <c r="A7" s="16">
        <v>1</v>
      </c>
      <c r="B7" s="16" t="s">
        <v>24</v>
      </c>
      <c r="C7" s="23" t="s">
        <v>25</v>
      </c>
      <c r="D7" s="24" t="s">
        <v>26</v>
      </c>
      <c r="E7" s="16" t="s">
        <v>27</v>
      </c>
      <c r="F7" s="16">
        <v>81</v>
      </c>
      <c r="G7" s="16">
        <v>705</v>
      </c>
      <c r="H7" s="16">
        <f>2.5*6</f>
        <v>15</v>
      </c>
      <c r="I7" s="16">
        <v>155</v>
      </c>
      <c r="J7" s="16">
        <f t="shared" ref="J7:J19" si="0">(G7+H7+I7)*0.2</f>
        <v>175</v>
      </c>
      <c r="K7" s="53">
        <f t="shared" ref="K7:K19" si="1">J7+I7+H7+G7</f>
        <v>1050</v>
      </c>
      <c r="L7" s="54">
        <f>K7*F7</f>
        <v>85050</v>
      </c>
      <c r="M7" s="16" t="s">
        <v>28</v>
      </c>
    </row>
    <row r="8" ht="55" customHeight="1" spans="1:13">
      <c r="A8" s="16">
        <v>2</v>
      </c>
      <c r="B8" s="16" t="s">
        <v>24</v>
      </c>
      <c r="C8" s="23" t="s">
        <v>29</v>
      </c>
      <c r="D8" s="24" t="s">
        <v>26</v>
      </c>
      <c r="E8" s="16" t="s">
        <v>27</v>
      </c>
      <c r="F8" s="16">
        <v>11</v>
      </c>
      <c r="G8" s="16">
        <v>788</v>
      </c>
      <c r="H8" s="16">
        <v>15</v>
      </c>
      <c r="I8" s="16">
        <v>155</v>
      </c>
      <c r="J8" s="16">
        <f t="shared" si="0"/>
        <v>191.6</v>
      </c>
      <c r="K8" s="53">
        <f t="shared" si="1"/>
        <v>1149.6</v>
      </c>
      <c r="L8" s="54">
        <f>K8*F8</f>
        <v>12645.6</v>
      </c>
      <c r="M8" s="16" t="s">
        <v>28</v>
      </c>
    </row>
    <row r="9" ht="47" customHeight="1" spans="1:13">
      <c r="A9" s="16">
        <v>3</v>
      </c>
      <c r="B9" s="16" t="s">
        <v>30</v>
      </c>
      <c r="C9" s="23" t="s">
        <v>31</v>
      </c>
      <c r="D9" s="24" t="s">
        <v>32</v>
      </c>
      <c r="E9" s="16" t="s">
        <v>33</v>
      </c>
      <c r="F9" s="16">
        <v>262</v>
      </c>
      <c r="G9" s="16">
        <v>587</v>
      </c>
      <c r="H9" s="16">
        <v>30</v>
      </c>
      <c r="I9" s="16">
        <v>91</v>
      </c>
      <c r="J9" s="16">
        <f t="shared" si="0"/>
        <v>141.6</v>
      </c>
      <c r="K9" s="53">
        <f t="shared" si="1"/>
        <v>849.6</v>
      </c>
      <c r="L9" s="55">
        <f>K9*F9</f>
        <v>222595.2</v>
      </c>
      <c r="M9" s="16" t="s">
        <v>34</v>
      </c>
    </row>
    <row r="10" ht="30" customHeight="1" spans="1:13">
      <c r="A10" s="16">
        <v>4</v>
      </c>
      <c r="B10" s="16" t="s">
        <v>35</v>
      </c>
      <c r="C10" s="23" t="s">
        <v>36</v>
      </c>
      <c r="D10" s="24" t="s">
        <v>37</v>
      </c>
      <c r="E10" s="16" t="s">
        <v>33</v>
      </c>
      <c r="F10" s="16">
        <f>F9+55</f>
        <v>317</v>
      </c>
      <c r="G10" s="16">
        <v>175</v>
      </c>
      <c r="H10" s="16">
        <v>10</v>
      </c>
      <c r="I10" s="16">
        <v>40</v>
      </c>
      <c r="J10" s="16">
        <f t="shared" si="0"/>
        <v>45</v>
      </c>
      <c r="K10" s="53">
        <f t="shared" si="1"/>
        <v>270</v>
      </c>
      <c r="L10" s="55">
        <f>K10*F10</f>
        <v>85590</v>
      </c>
      <c r="M10" s="16" t="s">
        <v>38</v>
      </c>
    </row>
    <row r="11" ht="21" customHeight="1" spans="1:13">
      <c r="A11" s="16">
        <v>5</v>
      </c>
      <c r="B11" s="16" t="s">
        <v>39</v>
      </c>
      <c r="C11" s="16" t="s">
        <v>40</v>
      </c>
      <c r="D11" s="16" t="s">
        <v>41</v>
      </c>
      <c r="E11" s="16" t="s">
        <v>42</v>
      </c>
      <c r="F11" s="16">
        <v>82</v>
      </c>
      <c r="G11" s="16">
        <v>135</v>
      </c>
      <c r="H11" s="16">
        <v>5</v>
      </c>
      <c r="I11" s="16">
        <v>10</v>
      </c>
      <c r="J11" s="16">
        <f t="shared" si="0"/>
        <v>30</v>
      </c>
      <c r="K11" s="53">
        <f t="shared" si="1"/>
        <v>180</v>
      </c>
      <c r="L11" s="55">
        <f>K11*F11</f>
        <v>14760</v>
      </c>
      <c r="M11" s="16"/>
    </row>
    <row r="12" ht="51" customHeight="1" spans="1:13">
      <c r="A12" s="16">
        <v>6</v>
      </c>
      <c r="B12" s="26" t="s">
        <v>43</v>
      </c>
      <c r="C12" s="26" t="s">
        <v>44</v>
      </c>
      <c r="D12" s="27" t="s">
        <v>45</v>
      </c>
      <c r="E12" s="26" t="s">
        <v>46</v>
      </c>
      <c r="F12" s="26">
        <v>7</v>
      </c>
      <c r="G12" s="26">
        <f>956*5.5</f>
        <v>5258</v>
      </c>
      <c r="H12" s="26">
        <v>425</v>
      </c>
      <c r="I12" s="26">
        <v>450</v>
      </c>
      <c r="J12" s="16">
        <f t="shared" si="0"/>
        <v>1226.6</v>
      </c>
      <c r="K12" s="53">
        <f t="shared" si="1"/>
        <v>7359.6</v>
      </c>
      <c r="L12" s="55">
        <f>F12*K12</f>
        <v>51517.2</v>
      </c>
      <c r="M12" s="16" t="s">
        <v>47</v>
      </c>
    </row>
    <row r="13" ht="30" customHeight="1" spans="1:13">
      <c r="A13" s="16">
        <v>7</v>
      </c>
      <c r="B13" s="26" t="s">
        <v>48</v>
      </c>
      <c r="C13" s="26" t="s">
        <v>49</v>
      </c>
      <c r="D13" s="27" t="s">
        <v>50</v>
      </c>
      <c r="E13" s="26" t="s">
        <v>46</v>
      </c>
      <c r="F13" s="26">
        <v>7</v>
      </c>
      <c r="G13" s="26">
        <v>130</v>
      </c>
      <c r="H13" s="26">
        <v>0.5</v>
      </c>
      <c r="I13" s="26">
        <v>10</v>
      </c>
      <c r="J13" s="16">
        <f t="shared" si="0"/>
        <v>28.1</v>
      </c>
      <c r="K13" s="53">
        <f t="shared" si="1"/>
        <v>168.6</v>
      </c>
      <c r="L13" s="55">
        <f>F13*K13</f>
        <v>1180.2</v>
      </c>
      <c r="M13" s="16"/>
    </row>
    <row r="14" ht="45" customHeight="1" spans="1:13">
      <c r="A14" s="16">
        <v>8</v>
      </c>
      <c r="B14" s="16" t="s">
        <v>51</v>
      </c>
      <c r="C14" s="26" t="s">
        <v>52</v>
      </c>
      <c r="D14" s="28" t="s">
        <v>53</v>
      </c>
      <c r="E14" s="26" t="s">
        <v>27</v>
      </c>
      <c r="F14" s="16">
        <v>7</v>
      </c>
      <c r="G14" s="16">
        <v>630</v>
      </c>
      <c r="H14" s="16">
        <v>15</v>
      </c>
      <c r="I14" s="16">
        <v>35</v>
      </c>
      <c r="J14" s="16">
        <f t="shared" si="0"/>
        <v>136</v>
      </c>
      <c r="K14" s="53">
        <f t="shared" si="1"/>
        <v>816</v>
      </c>
      <c r="L14" s="55">
        <f t="shared" ref="L14:L19" si="2">K14*F14</f>
        <v>5712</v>
      </c>
      <c r="M14" s="16" t="s">
        <v>54</v>
      </c>
    </row>
    <row r="15" ht="44" customHeight="1" spans="1:13">
      <c r="A15" s="16">
        <v>9</v>
      </c>
      <c r="B15" s="29" t="s">
        <v>55</v>
      </c>
      <c r="C15" s="29" t="s">
        <v>56</v>
      </c>
      <c r="D15" s="30" t="s">
        <v>57</v>
      </c>
      <c r="E15" s="16" t="s">
        <v>58</v>
      </c>
      <c r="F15" s="26">
        <v>27</v>
      </c>
      <c r="G15" s="26">
        <v>150</v>
      </c>
      <c r="H15" s="26">
        <v>20</v>
      </c>
      <c r="I15" s="26">
        <v>20</v>
      </c>
      <c r="J15" s="16">
        <f t="shared" si="0"/>
        <v>38</v>
      </c>
      <c r="K15" s="53">
        <f t="shared" si="1"/>
        <v>228</v>
      </c>
      <c r="L15" s="55">
        <f t="shared" si="2"/>
        <v>6156</v>
      </c>
      <c r="M15" s="16" t="s">
        <v>59</v>
      </c>
    </row>
    <row r="16" ht="46" customHeight="1" spans="1:13">
      <c r="A16" s="16">
        <v>10</v>
      </c>
      <c r="B16" s="26" t="s">
        <v>60</v>
      </c>
      <c r="C16" s="26" t="s">
        <v>61</v>
      </c>
      <c r="D16" s="26" t="s">
        <v>62</v>
      </c>
      <c r="E16" s="16" t="s">
        <v>42</v>
      </c>
      <c r="F16" s="26">
        <v>150</v>
      </c>
      <c r="G16" s="26">
        <v>185</v>
      </c>
      <c r="H16" s="26">
        <v>6.5</v>
      </c>
      <c r="I16" s="26">
        <v>25</v>
      </c>
      <c r="J16" s="16">
        <f t="shared" si="0"/>
        <v>43.3</v>
      </c>
      <c r="K16" s="53">
        <f t="shared" si="1"/>
        <v>259.8</v>
      </c>
      <c r="L16" s="55">
        <f t="shared" si="2"/>
        <v>38970</v>
      </c>
      <c r="M16" s="16" t="s">
        <v>63</v>
      </c>
    </row>
    <row r="17" ht="48" customHeight="1" spans="1:13">
      <c r="A17" s="16">
        <v>11</v>
      </c>
      <c r="B17" s="26" t="s">
        <v>64</v>
      </c>
      <c r="C17" s="26" t="s">
        <v>65</v>
      </c>
      <c r="D17" s="26" t="s">
        <v>66</v>
      </c>
      <c r="E17" s="26" t="s">
        <v>27</v>
      </c>
      <c r="F17" s="26">
        <v>4</v>
      </c>
      <c r="G17" s="26">
        <v>240</v>
      </c>
      <c r="H17" s="26">
        <v>8</v>
      </c>
      <c r="I17" s="26">
        <v>15</v>
      </c>
      <c r="J17" s="16">
        <f t="shared" si="0"/>
        <v>52.6</v>
      </c>
      <c r="K17" s="53">
        <f t="shared" si="1"/>
        <v>315.6</v>
      </c>
      <c r="L17" s="55">
        <f t="shared" si="2"/>
        <v>1262.4</v>
      </c>
      <c r="M17" s="16" t="s">
        <v>67</v>
      </c>
    </row>
    <row r="18" ht="50" customHeight="1" spans="1:13">
      <c r="A18" s="16">
        <v>12</v>
      </c>
      <c r="B18" s="26" t="s">
        <v>68</v>
      </c>
      <c r="C18" s="26" t="s">
        <v>69</v>
      </c>
      <c r="D18" s="27" t="s">
        <v>70</v>
      </c>
      <c r="E18" s="26" t="s">
        <v>71</v>
      </c>
      <c r="F18" s="26">
        <v>1</v>
      </c>
      <c r="G18" s="26">
        <v>18900</v>
      </c>
      <c r="H18" s="26">
        <v>55</v>
      </c>
      <c r="I18" s="26">
        <v>210</v>
      </c>
      <c r="J18" s="16">
        <f t="shared" si="0"/>
        <v>3833</v>
      </c>
      <c r="K18" s="53">
        <f t="shared" si="1"/>
        <v>22998</v>
      </c>
      <c r="L18" s="55">
        <f t="shared" si="2"/>
        <v>22998</v>
      </c>
      <c r="M18" s="16" t="s">
        <v>59</v>
      </c>
    </row>
    <row r="19" ht="51" customHeight="1" spans="1:13">
      <c r="A19" s="16">
        <v>13</v>
      </c>
      <c r="B19" s="26" t="s">
        <v>68</v>
      </c>
      <c r="C19" s="26" t="s">
        <v>72</v>
      </c>
      <c r="D19" s="27" t="s">
        <v>70</v>
      </c>
      <c r="E19" s="26" t="s">
        <v>71</v>
      </c>
      <c r="F19" s="26">
        <v>1</v>
      </c>
      <c r="G19" s="26">
        <v>32230</v>
      </c>
      <c r="H19" s="26">
        <v>55</v>
      </c>
      <c r="I19" s="26">
        <v>210</v>
      </c>
      <c r="J19" s="16">
        <f t="shared" si="0"/>
        <v>6499</v>
      </c>
      <c r="K19" s="53">
        <f t="shared" si="1"/>
        <v>38994</v>
      </c>
      <c r="L19" s="55">
        <f t="shared" si="2"/>
        <v>38994</v>
      </c>
      <c r="M19" s="28" t="s">
        <v>59</v>
      </c>
    </row>
    <row r="20" ht="18" customHeight="1" spans="1:13">
      <c r="A20" s="22" t="s">
        <v>73</v>
      </c>
      <c r="B20" s="22"/>
      <c r="C20" s="22"/>
      <c r="D20" s="22"/>
      <c r="E20" s="22"/>
      <c r="F20" s="22"/>
      <c r="G20" s="22"/>
      <c r="H20" s="22"/>
      <c r="I20" s="22"/>
      <c r="J20" s="22"/>
      <c r="K20" s="52"/>
      <c r="L20" s="22"/>
      <c r="M20" s="22"/>
    </row>
    <row r="21" ht="20" customHeight="1" spans="1:13">
      <c r="A21" s="16">
        <v>1</v>
      </c>
      <c r="B21" s="16" t="s">
        <v>74</v>
      </c>
      <c r="C21" s="19" t="s">
        <v>75</v>
      </c>
      <c r="D21" s="31"/>
      <c r="E21" s="16" t="s">
        <v>76</v>
      </c>
      <c r="F21" s="16">
        <v>1</v>
      </c>
      <c r="G21" s="32">
        <v>13000</v>
      </c>
      <c r="H21" s="33"/>
      <c r="I21" s="33"/>
      <c r="J21" s="33"/>
      <c r="K21" s="58"/>
      <c r="L21" s="55">
        <f>G21*F21</f>
        <v>13000</v>
      </c>
      <c r="M21" s="16"/>
    </row>
    <row r="22" ht="20" customHeight="1" spans="1:13">
      <c r="A22" s="16">
        <v>2</v>
      </c>
      <c r="B22" s="16" t="s">
        <v>77</v>
      </c>
      <c r="C22" s="19"/>
      <c r="D22" s="31"/>
      <c r="E22" s="16" t="s">
        <v>76</v>
      </c>
      <c r="F22" s="16">
        <v>1</v>
      </c>
      <c r="G22" s="32">
        <v>3000</v>
      </c>
      <c r="H22" s="33"/>
      <c r="I22" s="33"/>
      <c r="J22" s="33"/>
      <c r="K22" s="58"/>
      <c r="L22" s="55">
        <f>G22*F22</f>
        <v>3000</v>
      </c>
      <c r="M22" s="16"/>
    </row>
    <row r="23" customFormat="1" ht="20" customHeight="1" spans="1:13">
      <c r="A23" s="16">
        <v>3</v>
      </c>
      <c r="B23" s="16" t="s">
        <v>78</v>
      </c>
      <c r="C23" s="19" t="s">
        <v>79</v>
      </c>
      <c r="D23" s="31"/>
      <c r="E23" s="16" t="s">
        <v>76</v>
      </c>
      <c r="F23" s="16">
        <v>1</v>
      </c>
      <c r="G23" s="32">
        <v>20000</v>
      </c>
      <c r="H23" s="33"/>
      <c r="I23" s="33"/>
      <c r="J23" s="33"/>
      <c r="K23" s="58"/>
      <c r="L23" s="55">
        <f>G23*F23</f>
        <v>20000</v>
      </c>
      <c r="M23" s="16"/>
    </row>
    <row r="24" customFormat="1" ht="20" customHeight="1" spans="1:13">
      <c r="A24" s="16">
        <v>4</v>
      </c>
      <c r="B24" s="16" t="s">
        <v>80</v>
      </c>
      <c r="C24" s="19"/>
      <c r="D24" s="31"/>
      <c r="E24" s="16" t="s">
        <v>81</v>
      </c>
      <c r="F24" s="16">
        <v>7</v>
      </c>
      <c r="G24" s="32">
        <v>500</v>
      </c>
      <c r="H24" s="33"/>
      <c r="I24" s="33"/>
      <c r="J24" s="33"/>
      <c r="K24" s="58"/>
      <c r="L24" s="55">
        <f>G24*F24</f>
        <v>3500</v>
      </c>
      <c r="M24" s="16"/>
    </row>
    <row r="25" customFormat="1" ht="20" customHeight="1" spans="1:13">
      <c r="A25" s="34" t="s">
        <v>82</v>
      </c>
      <c r="B25" s="35"/>
      <c r="C25" s="36"/>
      <c r="D25" s="37"/>
      <c r="E25" s="38"/>
      <c r="F25" s="38"/>
      <c r="G25" s="36"/>
      <c r="H25" s="39"/>
      <c r="I25" s="39"/>
      <c r="J25" s="39"/>
      <c r="K25" s="37"/>
      <c r="L25" s="59">
        <f>SUM(L7:L24)</f>
        <v>626930.6</v>
      </c>
      <c r="M25" s="38"/>
    </row>
    <row r="26" customFormat="1" ht="20" customHeight="1" spans="1:13">
      <c r="A26" s="34" t="s">
        <v>83</v>
      </c>
      <c r="B26" s="35"/>
      <c r="C26" s="19" t="s">
        <v>84</v>
      </c>
      <c r="D26" s="31"/>
      <c r="E26" s="19"/>
      <c r="F26" s="16"/>
      <c r="G26" s="40">
        <v>0.13</v>
      </c>
      <c r="H26" s="40"/>
      <c r="I26" s="40"/>
      <c r="J26" s="40"/>
      <c r="K26" s="40"/>
      <c r="L26" s="60">
        <f>L25*0.1</f>
        <v>62693.06</v>
      </c>
      <c r="M26" s="16"/>
    </row>
    <row r="27" s="5" customFormat="1" ht="20" customHeight="1" spans="1:13">
      <c r="A27" s="34" t="s">
        <v>85</v>
      </c>
      <c r="B27" s="35"/>
      <c r="C27" s="41">
        <f>L27</f>
        <v>689623.66</v>
      </c>
      <c r="D27" s="42"/>
      <c r="E27" s="42"/>
      <c r="F27" s="42"/>
      <c r="G27" s="42"/>
      <c r="H27" s="42"/>
      <c r="I27" s="42"/>
      <c r="J27" s="42"/>
      <c r="K27" s="61"/>
      <c r="L27" s="55">
        <f>L25+L26</f>
        <v>689623.66</v>
      </c>
      <c r="M27" s="62"/>
    </row>
    <row r="28" s="6" customFormat="1" ht="27" customHeight="1" spans="1:17">
      <c r="A28" s="43" t="s">
        <v>86</v>
      </c>
      <c r="B28" s="43"/>
      <c r="C28" s="43"/>
      <c r="D28" s="43"/>
      <c r="E28" s="43"/>
      <c r="F28" s="43"/>
      <c r="G28" s="43"/>
      <c r="H28" s="43"/>
      <c r="I28" s="43"/>
      <c r="J28" s="43"/>
      <c r="K28" s="63"/>
      <c r="L28" s="43"/>
      <c r="M28" s="43"/>
      <c r="Q28" s="66"/>
    </row>
    <row r="29" s="7" customFormat="1" ht="24" customHeight="1" spans="1:13">
      <c r="A29" s="44">
        <f>K2</f>
        <v>45171</v>
      </c>
      <c r="B29" s="44"/>
      <c r="C29" s="44"/>
      <c r="D29" s="44"/>
      <c r="E29" s="44"/>
      <c r="F29" s="44"/>
      <c r="G29" s="44"/>
      <c r="H29" s="44"/>
      <c r="I29" s="44"/>
      <c r="J29" s="44"/>
      <c r="K29" s="63"/>
      <c r="L29" s="44"/>
      <c r="M29" s="44"/>
    </row>
    <row r="30" s="8" customFormat="1" spans="11:12">
      <c r="K30" s="64"/>
      <c r="L30" s="65"/>
    </row>
  </sheetData>
  <mergeCells count="36">
    <mergeCell ref="A1:M1"/>
    <mergeCell ref="A2:B2"/>
    <mergeCell ref="C2:E2"/>
    <mergeCell ref="F2:J2"/>
    <mergeCell ref="K2:M2"/>
    <mergeCell ref="A3:B3"/>
    <mergeCell ref="C3:E3"/>
    <mergeCell ref="F3:J3"/>
    <mergeCell ref="K3:M3"/>
    <mergeCell ref="G4:J4"/>
    <mergeCell ref="A6:M6"/>
    <mergeCell ref="A20:M20"/>
    <mergeCell ref="C21:D21"/>
    <mergeCell ref="G21:K21"/>
    <mergeCell ref="C22:D22"/>
    <mergeCell ref="G22:K22"/>
    <mergeCell ref="C23:D23"/>
    <mergeCell ref="G23:K23"/>
    <mergeCell ref="G24:K24"/>
    <mergeCell ref="A25:B25"/>
    <mergeCell ref="C25:D25"/>
    <mergeCell ref="G25:K25"/>
    <mergeCell ref="A26:B26"/>
    <mergeCell ref="C26:D26"/>
    <mergeCell ref="G26:K26"/>
    <mergeCell ref="A27:B27"/>
    <mergeCell ref="C27:K27"/>
    <mergeCell ref="A28:M28"/>
    <mergeCell ref="A29:M29"/>
    <mergeCell ref="A4:A5"/>
    <mergeCell ref="B4:B5"/>
    <mergeCell ref="C4:C5"/>
    <mergeCell ref="D4:D5"/>
    <mergeCell ref="E4:E5"/>
    <mergeCell ref="F4:F5"/>
    <mergeCell ref="M4:M5"/>
  </mergeCells>
  <printOptions horizontalCentered="1"/>
  <pageMargins left="0.393055555555556" right="0.314583333333333" top="0.786805555555556" bottom="0.472222222222222" header="0.314583333333333" footer="0.196527777777778"/>
  <pageSetup paperSize="9" scale="88" orientation="landscape" horizontalDpi="600"/>
  <headerFooter>
    <oddHeader>&amp;L&amp;K002060&amp;G苏州伯利恒水上设施工程有限公司
Suzhou Bethlehem water facilities engineering Co.Ltd &amp;K01+000 &amp;R&amp;"仿宋_GB2312"&amp;K002060
联系人：梁经理13862141137</oddHeader>
  </headerFooter>
  <rowBreaks count="1" manualBreakCount="1">
    <brk id="29" max="16383" man="1"/>
  </row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view="pageBreakPreview" zoomScale="85" zoomScaleNormal="85" topLeftCell="C1" workbookViewId="0">
      <selection activeCell="D14" sqref="D14"/>
    </sheetView>
  </sheetViews>
  <sheetFormatPr defaultColWidth="9" defaultRowHeight="14.25"/>
  <cols>
    <col min="1" max="1" width="4.8" style="5" customWidth="1"/>
    <col min="2" max="2" width="11.75" style="5" customWidth="1"/>
    <col min="3" max="3" width="16.125" style="5" customWidth="1"/>
    <col min="4" max="4" width="31.125" style="5" customWidth="1"/>
    <col min="5" max="5" width="6.75" style="5" customWidth="1"/>
    <col min="6" max="6" width="8.125" style="5" customWidth="1"/>
    <col min="7" max="7" width="8.625" style="5" customWidth="1"/>
    <col min="8" max="8" width="9" style="5" customWidth="1"/>
    <col min="9" max="9" width="9.5" style="5" customWidth="1"/>
    <col min="10" max="10" width="10.75" style="5" customWidth="1"/>
    <col min="11" max="11" width="11" style="9" customWidth="1"/>
    <col min="12" max="12" width="13.75" style="10" customWidth="1"/>
    <col min="13" max="13" width="14.875" style="5" customWidth="1"/>
    <col min="14" max="14" width="11.5" style="5"/>
    <col min="15" max="15" width="9" style="5"/>
    <col min="16" max="16" width="12.625" style="5"/>
    <col min="17" max="17" width="11.5" style="5"/>
    <col min="18" max="16384" width="9" style="5"/>
  </cols>
  <sheetData>
    <row r="1" s="1" customFormat="1" ht="31" customHeight="1" spans="1:1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45"/>
      <c r="L1" s="12"/>
      <c r="M1" s="12"/>
    </row>
    <row r="2" s="1" customFormat="1" ht="29" customHeight="1" spans="1:13">
      <c r="A2" s="13" t="s">
        <v>1</v>
      </c>
      <c r="B2" s="13"/>
      <c r="C2" s="14" t="s">
        <v>2</v>
      </c>
      <c r="D2" s="15"/>
      <c r="E2" s="15"/>
      <c r="F2" s="14" t="s">
        <v>3</v>
      </c>
      <c r="G2" s="15"/>
      <c r="H2" s="15"/>
      <c r="I2" s="15"/>
      <c r="J2" s="46"/>
      <c r="K2" s="47">
        <v>45171</v>
      </c>
      <c r="L2" s="47"/>
      <c r="M2" s="47"/>
    </row>
    <row r="3" s="2" customFormat="1" ht="23" customHeight="1" spans="1:13">
      <c r="A3" s="13" t="s">
        <v>4</v>
      </c>
      <c r="B3" s="13"/>
      <c r="C3" s="14" t="s">
        <v>5</v>
      </c>
      <c r="D3" s="15"/>
      <c r="E3" s="15"/>
      <c r="F3" s="14" t="s">
        <v>6</v>
      </c>
      <c r="G3" s="15"/>
      <c r="H3" s="15"/>
      <c r="I3" s="15"/>
      <c r="J3" s="46"/>
      <c r="K3" s="48" t="s">
        <v>7</v>
      </c>
      <c r="L3" s="49"/>
      <c r="M3" s="49"/>
    </row>
    <row r="4" s="2" customFormat="1" ht="20" customHeight="1" spans="1:13">
      <c r="A4" s="16" t="s">
        <v>8</v>
      </c>
      <c r="B4" s="17" t="s">
        <v>9</v>
      </c>
      <c r="C4" s="18" t="s">
        <v>10</v>
      </c>
      <c r="D4" s="18" t="s">
        <v>11</v>
      </c>
      <c r="E4" s="18" t="s">
        <v>12</v>
      </c>
      <c r="F4" s="16" t="s">
        <v>13</v>
      </c>
      <c r="G4" s="19" t="s">
        <v>14</v>
      </c>
      <c r="H4" s="20"/>
      <c r="I4" s="20"/>
      <c r="J4" s="31"/>
      <c r="K4" s="50" t="s">
        <v>15</v>
      </c>
      <c r="L4" s="16" t="s">
        <v>16</v>
      </c>
      <c r="M4" s="16" t="s">
        <v>17</v>
      </c>
    </row>
    <row r="5" ht="53" customHeight="1" spans="1:13">
      <c r="A5" s="16"/>
      <c r="B5" s="21"/>
      <c r="C5" s="18"/>
      <c r="D5" s="18"/>
      <c r="E5" s="18"/>
      <c r="F5" s="16"/>
      <c r="G5" s="16" t="s">
        <v>18</v>
      </c>
      <c r="H5" s="16" t="s">
        <v>19</v>
      </c>
      <c r="I5" s="16" t="s">
        <v>20</v>
      </c>
      <c r="J5" s="16" t="s">
        <v>21</v>
      </c>
      <c r="K5" s="51" t="s">
        <v>22</v>
      </c>
      <c r="L5" s="16" t="s">
        <v>22</v>
      </c>
      <c r="M5" s="16"/>
    </row>
    <row r="6" s="3" customFormat="1" ht="20" customHeight="1" spans="1:13">
      <c r="A6" s="22" t="s">
        <v>23</v>
      </c>
      <c r="B6" s="22"/>
      <c r="C6" s="22"/>
      <c r="D6" s="22"/>
      <c r="E6" s="22"/>
      <c r="F6" s="22"/>
      <c r="G6" s="22"/>
      <c r="H6" s="22"/>
      <c r="I6" s="22"/>
      <c r="J6" s="22"/>
      <c r="K6" s="52"/>
      <c r="L6" s="22"/>
      <c r="M6" s="22"/>
    </row>
    <row r="7" ht="60" customHeight="1" spans="1:13">
      <c r="A7" s="16">
        <v>1</v>
      </c>
      <c r="B7" s="16" t="s">
        <v>24</v>
      </c>
      <c r="C7" s="23" t="s">
        <v>25</v>
      </c>
      <c r="D7" s="24" t="s">
        <v>26</v>
      </c>
      <c r="E7" s="16" t="s">
        <v>27</v>
      </c>
      <c r="F7" s="16">
        <v>81</v>
      </c>
      <c r="G7" s="16">
        <v>705</v>
      </c>
      <c r="H7" s="16">
        <f>2.5*6</f>
        <v>15</v>
      </c>
      <c r="I7" s="16">
        <v>155</v>
      </c>
      <c r="J7" s="16">
        <f t="shared" ref="J7:J19" si="0">(G7+H7+I7)*0.2</f>
        <v>175</v>
      </c>
      <c r="K7" s="53">
        <f t="shared" ref="K7:K19" si="1">J7+I7+H7+G7</f>
        <v>1050</v>
      </c>
      <c r="L7" s="54">
        <f t="shared" ref="L7:L11" si="2">K7*F7</f>
        <v>85050</v>
      </c>
      <c r="M7" s="16" t="s">
        <v>28</v>
      </c>
    </row>
    <row r="8" ht="55" customHeight="1" spans="1:13">
      <c r="A8" s="16">
        <v>2</v>
      </c>
      <c r="B8" s="16" t="s">
        <v>24</v>
      </c>
      <c r="C8" s="23" t="s">
        <v>29</v>
      </c>
      <c r="D8" s="24" t="s">
        <v>26</v>
      </c>
      <c r="E8" s="16" t="s">
        <v>27</v>
      </c>
      <c r="F8" s="16">
        <v>11</v>
      </c>
      <c r="G8" s="16">
        <v>788</v>
      </c>
      <c r="H8" s="16">
        <v>15</v>
      </c>
      <c r="I8" s="16">
        <v>155</v>
      </c>
      <c r="J8" s="16">
        <f t="shared" si="0"/>
        <v>191.6</v>
      </c>
      <c r="K8" s="53">
        <f t="shared" si="1"/>
        <v>1149.6</v>
      </c>
      <c r="L8" s="54">
        <f t="shared" si="2"/>
        <v>12645.6</v>
      </c>
      <c r="M8" s="16" t="s">
        <v>28</v>
      </c>
    </row>
    <row r="9" ht="47" customHeight="1" spans="1:13">
      <c r="A9" s="16">
        <v>3</v>
      </c>
      <c r="B9" s="16" t="s">
        <v>30</v>
      </c>
      <c r="C9" s="23" t="s">
        <v>31</v>
      </c>
      <c r="D9" s="24" t="s">
        <v>32</v>
      </c>
      <c r="E9" s="16" t="s">
        <v>33</v>
      </c>
      <c r="F9" s="16">
        <v>262</v>
      </c>
      <c r="G9" s="16">
        <v>587</v>
      </c>
      <c r="H9" s="16">
        <v>30</v>
      </c>
      <c r="I9" s="16">
        <v>91</v>
      </c>
      <c r="J9" s="16">
        <f t="shared" si="0"/>
        <v>141.6</v>
      </c>
      <c r="K9" s="53">
        <f t="shared" si="1"/>
        <v>849.6</v>
      </c>
      <c r="L9" s="55">
        <f t="shared" si="2"/>
        <v>222595.2</v>
      </c>
      <c r="M9" s="16" t="s">
        <v>34</v>
      </c>
    </row>
    <row r="10" ht="30" customHeight="1" spans="1:13">
      <c r="A10" s="16">
        <v>4</v>
      </c>
      <c r="B10" s="16" t="s">
        <v>35</v>
      </c>
      <c r="C10" s="23" t="s">
        <v>87</v>
      </c>
      <c r="D10" s="24" t="s">
        <v>88</v>
      </c>
      <c r="E10" s="16" t="s">
        <v>33</v>
      </c>
      <c r="F10" s="16">
        <f>F9+55</f>
        <v>317</v>
      </c>
      <c r="G10" s="16">
        <v>155</v>
      </c>
      <c r="H10" s="16">
        <v>10</v>
      </c>
      <c r="I10" s="16">
        <v>40</v>
      </c>
      <c r="J10" s="16">
        <f t="shared" si="0"/>
        <v>41</v>
      </c>
      <c r="K10" s="53">
        <f t="shared" si="1"/>
        <v>246</v>
      </c>
      <c r="L10" s="55">
        <f t="shared" si="2"/>
        <v>77982</v>
      </c>
      <c r="M10" s="16" t="s">
        <v>38</v>
      </c>
    </row>
    <row r="11" s="4" customFormat="1" ht="21" customHeight="1" spans="1:13">
      <c r="A11" s="25">
        <v>5</v>
      </c>
      <c r="B11" s="25" t="s">
        <v>39</v>
      </c>
      <c r="C11" s="25" t="s">
        <v>40</v>
      </c>
      <c r="D11" s="25" t="s">
        <v>41</v>
      </c>
      <c r="E11" s="25" t="s">
        <v>42</v>
      </c>
      <c r="F11" s="25">
        <v>82</v>
      </c>
      <c r="G11" s="25">
        <v>135</v>
      </c>
      <c r="H11" s="25">
        <v>5</v>
      </c>
      <c r="I11" s="25">
        <v>10</v>
      </c>
      <c r="J11" s="25">
        <f t="shared" si="0"/>
        <v>30</v>
      </c>
      <c r="K11" s="56">
        <f t="shared" si="1"/>
        <v>180</v>
      </c>
      <c r="L11" s="57">
        <f t="shared" si="2"/>
        <v>14760</v>
      </c>
      <c r="M11" s="25"/>
    </row>
    <row r="12" ht="51" customHeight="1" spans="1:13">
      <c r="A12" s="16">
        <v>6</v>
      </c>
      <c r="B12" s="26" t="s">
        <v>43</v>
      </c>
      <c r="C12" s="26" t="s">
        <v>44</v>
      </c>
      <c r="D12" s="27" t="s">
        <v>45</v>
      </c>
      <c r="E12" s="26" t="s">
        <v>46</v>
      </c>
      <c r="F12" s="26">
        <v>7</v>
      </c>
      <c r="G12" s="26">
        <f>956*5.5</f>
        <v>5258</v>
      </c>
      <c r="H12" s="26">
        <v>425</v>
      </c>
      <c r="I12" s="26">
        <v>450</v>
      </c>
      <c r="J12" s="16">
        <f t="shared" si="0"/>
        <v>1226.6</v>
      </c>
      <c r="K12" s="53">
        <f t="shared" si="1"/>
        <v>7359.6</v>
      </c>
      <c r="L12" s="55">
        <f>F12*K12</f>
        <v>51517.2</v>
      </c>
      <c r="M12" s="16" t="s">
        <v>47</v>
      </c>
    </row>
    <row r="13" ht="45" customHeight="1" spans="1:13">
      <c r="A13" s="16">
        <v>7</v>
      </c>
      <c r="B13" s="16" t="s">
        <v>51</v>
      </c>
      <c r="C13" s="26" t="s">
        <v>52</v>
      </c>
      <c r="D13" s="28" t="s">
        <v>53</v>
      </c>
      <c r="E13" s="26" t="s">
        <v>27</v>
      </c>
      <c r="F13" s="16">
        <v>7</v>
      </c>
      <c r="G13" s="16">
        <v>630</v>
      </c>
      <c r="H13" s="16">
        <v>15</v>
      </c>
      <c r="I13" s="16">
        <v>35</v>
      </c>
      <c r="J13" s="16">
        <f t="shared" si="0"/>
        <v>136</v>
      </c>
      <c r="K13" s="53">
        <f t="shared" si="1"/>
        <v>816</v>
      </c>
      <c r="L13" s="55">
        <f t="shared" ref="L13:L18" si="3">K13*F13</f>
        <v>5712</v>
      </c>
      <c r="M13" s="16" t="s">
        <v>54</v>
      </c>
    </row>
    <row r="14" ht="44" customHeight="1" spans="1:13">
      <c r="A14" s="16">
        <v>8</v>
      </c>
      <c r="B14" s="29" t="s">
        <v>55</v>
      </c>
      <c r="C14" s="29" t="s">
        <v>56</v>
      </c>
      <c r="D14" s="30" t="s">
        <v>57</v>
      </c>
      <c r="E14" s="16" t="s">
        <v>58</v>
      </c>
      <c r="F14" s="26">
        <v>27</v>
      </c>
      <c r="G14" s="26">
        <v>150</v>
      </c>
      <c r="H14" s="26">
        <v>20</v>
      </c>
      <c r="I14" s="26">
        <v>20</v>
      </c>
      <c r="J14" s="16">
        <f t="shared" si="0"/>
        <v>38</v>
      </c>
      <c r="K14" s="53">
        <f t="shared" si="1"/>
        <v>228</v>
      </c>
      <c r="L14" s="55">
        <f t="shared" si="3"/>
        <v>6156</v>
      </c>
      <c r="M14" s="16" t="s">
        <v>59</v>
      </c>
    </row>
    <row r="15" ht="71" customHeight="1" spans="1:13">
      <c r="A15" s="16">
        <v>9</v>
      </c>
      <c r="B15" s="26" t="s">
        <v>60</v>
      </c>
      <c r="C15" s="26" t="s">
        <v>61</v>
      </c>
      <c r="D15" s="27" t="s">
        <v>89</v>
      </c>
      <c r="E15" s="16" t="s">
        <v>42</v>
      </c>
      <c r="F15" s="26">
        <v>150</v>
      </c>
      <c r="G15" s="26">
        <v>185</v>
      </c>
      <c r="H15" s="26">
        <v>6.5</v>
      </c>
      <c r="I15" s="26">
        <v>25</v>
      </c>
      <c r="J15" s="16">
        <f t="shared" si="0"/>
        <v>43.3</v>
      </c>
      <c r="K15" s="53">
        <f t="shared" si="1"/>
        <v>259.8</v>
      </c>
      <c r="L15" s="55">
        <f t="shared" si="3"/>
        <v>38970</v>
      </c>
      <c r="M15" s="16" t="s">
        <v>63</v>
      </c>
    </row>
    <row r="16" ht="48" customHeight="1" spans="1:13">
      <c r="A16" s="16">
        <v>10</v>
      </c>
      <c r="B16" s="26" t="s">
        <v>64</v>
      </c>
      <c r="C16" s="26" t="s">
        <v>65</v>
      </c>
      <c r="D16" s="26" t="s">
        <v>66</v>
      </c>
      <c r="E16" s="26" t="s">
        <v>27</v>
      </c>
      <c r="F16" s="26">
        <v>4</v>
      </c>
      <c r="G16" s="26">
        <v>240</v>
      </c>
      <c r="H16" s="26">
        <v>8</v>
      </c>
      <c r="I16" s="26">
        <v>15</v>
      </c>
      <c r="J16" s="16">
        <f t="shared" si="0"/>
        <v>52.6</v>
      </c>
      <c r="K16" s="53">
        <f t="shared" si="1"/>
        <v>315.6</v>
      </c>
      <c r="L16" s="55">
        <f t="shared" si="3"/>
        <v>1262.4</v>
      </c>
      <c r="M16" s="16" t="s">
        <v>67</v>
      </c>
    </row>
    <row r="17" ht="50" customHeight="1" spans="1:13">
      <c r="A17" s="16">
        <v>11</v>
      </c>
      <c r="B17" s="26" t="s">
        <v>68</v>
      </c>
      <c r="C17" s="26" t="s">
        <v>69</v>
      </c>
      <c r="D17" s="27" t="s">
        <v>70</v>
      </c>
      <c r="E17" s="26" t="s">
        <v>71</v>
      </c>
      <c r="F17" s="26">
        <v>1</v>
      </c>
      <c r="G17" s="26">
        <v>18900</v>
      </c>
      <c r="H17" s="26">
        <v>55</v>
      </c>
      <c r="I17" s="26">
        <v>210</v>
      </c>
      <c r="J17" s="16">
        <f t="shared" si="0"/>
        <v>3833</v>
      </c>
      <c r="K17" s="53">
        <f t="shared" si="1"/>
        <v>22998</v>
      </c>
      <c r="L17" s="55">
        <f t="shared" si="3"/>
        <v>22998</v>
      </c>
      <c r="M17" s="16" t="s">
        <v>59</v>
      </c>
    </row>
    <row r="18" ht="51" customHeight="1" spans="1:13">
      <c r="A18" s="16">
        <v>12</v>
      </c>
      <c r="B18" s="26" t="s">
        <v>68</v>
      </c>
      <c r="C18" s="26" t="s">
        <v>72</v>
      </c>
      <c r="D18" s="27" t="s">
        <v>70</v>
      </c>
      <c r="E18" s="26" t="s">
        <v>71</v>
      </c>
      <c r="F18" s="26">
        <v>1</v>
      </c>
      <c r="G18" s="26">
        <v>32230</v>
      </c>
      <c r="H18" s="26">
        <v>55</v>
      </c>
      <c r="I18" s="26">
        <v>210</v>
      </c>
      <c r="J18" s="16">
        <f t="shared" si="0"/>
        <v>6499</v>
      </c>
      <c r="K18" s="53">
        <f t="shared" si="1"/>
        <v>38994</v>
      </c>
      <c r="L18" s="55">
        <f t="shared" si="3"/>
        <v>38994</v>
      </c>
      <c r="M18" s="28" t="s">
        <v>59</v>
      </c>
    </row>
    <row r="19" ht="18" customHeight="1" spans="1:13">
      <c r="A19" s="22" t="s">
        <v>73</v>
      </c>
      <c r="B19" s="22"/>
      <c r="C19" s="22"/>
      <c r="D19" s="22"/>
      <c r="E19" s="22"/>
      <c r="F19" s="22"/>
      <c r="G19" s="22"/>
      <c r="H19" s="22"/>
      <c r="I19" s="22"/>
      <c r="J19" s="22"/>
      <c r="K19" s="52"/>
      <c r="L19" s="22"/>
      <c r="M19" s="22"/>
    </row>
    <row r="20" ht="20" customHeight="1" spans="1:13">
      <c r="A20" s="16">
        <v>1</v>
      </c>
      <c r="B20" s="16" t="s">
        <v>74</v>
      </c>
      <c r="C20" s="19" t="s">
        <v>75</v>
      </c>
      <c r="D20" s="31"/>
      <c r="E20" s="16" t="s">
        <v>76</v>
      </c>
      <c r="F20" s="16">
        <v>1</v>
      </c>
      <c r="G20" s="32">
        <v>13000</v>
      </c>
      <c r="H20" s="33"/>
      <c r="I20" s="33"/>
      <c r="J20" s="33"/>
      <c r="K20" s="58"/>
      <c r="L20" s="55">
        <f t="shared" ref="L20:L23" si="4">G20*F20</f>
        <v>13000</v>
      </c>
      <c r="M20" s="16"/>
    </row>
    <row r="21" ht="20" customHeight="1" spans="1:13">
      <c r="A21" s="16">
        <v>2</v>
      </c>
      <c r="B21" s="16" t="s">
        <v>77</v>
      </c>
      <c r="C21" s="19"/>
      <c r="D21" s="31"/>
      <c r="E21" s="16" t="s">
        <v>76</v>
      </c>
      <c r="F21" s="16">
        <v>1</v>
      </c>
      <c r="G21" s="32">
        <v>3000</v>
      </c>
      <c r="H21" s="33"/>
      <c r="I21" s="33"/>
      <c r="J21" s="33"/>
      <c r="K21" s="58"/>
      <c r="L21" s="55">
        <f t="shared" si="4"/>
        <v>3000</v>
      </c>
      <c r="M21" s="16"/>
    </row>
    <row r="22" customFormat="1" ht="20" customHeight="1" spans="1:13">
      <c r="A22" s="16">
        <v>3</v>
      </c>
      <c r="B22" s="16" t="s">
        <v>78</v>
      </c>
      <c r="C22" s="19" t="s">
        <v>79</v>
      </c>
      <c r="D22" s="31"/>
      <c r="E22" s="16" t="s">
        <v>76</v>
      </c>
      <c r="F22" s="16">
        <v>1</v>
      </c>
      <c r="G22" s="32">
        <v>20000</v>
      </c>
      <c r="H22" s="33"/>
      <c r="I22" s="33"/>
      <c r="J22" s="33"/>
      <c r="K22" s="58"/>
      <c r="L22" s="55">
        <f t="shared" si="4"/>
        <v>20000</v>
      </c>
      <c r="M22" s="16"/>
    </row>
    <row r="23" customFormat="1" ht="20" customHeight="1" spans="1:13">
      <c r="A23" s="16">
        <v>4</v>
      </c>
      <c r="B23" s="16" t="s">
        <v>80</v>
      </c>
      <c r="C23" s="19"/>
      <c r="D23" s="31"/>
      <c r="E23" s="16" t="s">
        <v>81</v>
      </c>
      <c r="F23" s="16">
        <v>7</v>
      </c>
      <c r="G23" s="32">
        <v>500</v>
      </c>
      <c r="H23" s="33"/>
      <c r="I23" s="33"/>
      <c r="J23" s="33"/>
      <c r="K23" s="58"/>
      <c r="L23" s="55">
        <f t="shared" si="4"/>
        <v>3500</v>
      </c>
      <c r="M23" s="16"/>
    </row>
    <row r="24" customFormat="1" ht="20" customHeight="1" spans="1:13">
      <c r="A24" s="34" t="s">
        <v>82</v>
      </c>
      <c r="B24" s="35"/>
      <c r="C24" s="36"/>
      <c r="D24" s="37"/>
      <c r="E24" s="38"/>
      <c r="F24" s="38"/>
      <c r="G24" s="36"/>
      <c r="H24" s="39"/>
      <c r="I24" s="39"/>
      <c r="J24" s="39"/>
      <c r="K24" s="37"/>
      <c r="L24" s="59">
        <f>SUM(L7:L23)</f>
        <v>618142.4</v>
      </c>
      <c r="M24" s="38"/>
    </row>
    <row r="25" customFormat="1" ht="20" customHeight="1" spans="1:13">
      <c r="A25" s="34" t="s">
        <v>83</v>
      </c>
      <c r="B25" s="35"/>
      <c r="C25" s="19" t="s">
        <v>84</v>
      </c>
      <c r="D25" s="31"/>
      <c r="E25" s="19"/>
      <c r="F25" s="16"/>
      <c r="G25" s="40">
        <v>0.13</v>
      </c>
      <c r="H25" s="40"/>
      <c r="I25" s="40"/>
      <c r="J25" s="40"/>
      <c r="K25" s="40"/>
      <c r="L25" s="60">
        <f>L24*0.13</f>
        <v>80358.512</v>
      </c>
      <c r="M25" s="16"/>
    </row>
    <row r="26" s="5" customFormat="1" ht="20" customHeight="1" spans="1:13">
      <c r="A26" s="34" t="s">
        <v>85</v>
      </c>
      <c r="B26" s="35"/>
      <c r="C26" s="41">
        <f>L26</f>
        <v>698500.912</v>
      </c>
      <c r="D26" s="42"/>
      <c r="E26" s="42"/>
      <c r="F26" s="42"/>
      <c r="G26" s="42"/>
      <c r="H26" s="42"/>
      <c r="I26" s="42"/>
      <c r="J26" s="42"/>
      <c r="K26" s="61"/>
      <c r="L26" s="55">
        <f>L24+L25</f>
        <v>698500.912</v>
      </c>
      <c r="M26" s="62"/>
    </row>
    <row r="27" s="6" customFormat="1" ht="27" customHeight="1" spans="1:17">
      <c r="A27" s="43" t="s">
        <v>86</v>
      </c>
      <c r="B27" s="43"/>
      <c r="C27" s="43"/>
      <c r="D27" s="43"/>
      <c r="E27" s="43"/>
      <c r="F27" s="43"/>
      <c r="G27" s="43"/>
      <c r="H27" s="43"/>
      <c r="I27" s="43"/>
      <c r="J27" s="43"/>
      <c r="K27" s="63"/>
      <c r="L27" s="43"/>
      <c r="M27" s="43"/>
      <c r="Q27" s="66"/>
    </row>
    <row r="28" s="7" customFormat="1" ht="24" customHeight="1" spans="1:13">
      <c r="A28" s="44">
        <f>K2</f>
        <v>45171</v>
      </c>
      <c r="B28" s="44"/>
      <c r="C28" s="44"/>
      <c r="D28" s="44"/>
      <c r="E28" s="44"/>
      <c r="F28" s="44"/>
      <c r="G28" s="44"/>
      <c r="H28" s="44"/>
      <c r="I28" s="44"/>
      <c r="J28" s="44"/>
      <c r="K28" s="63"/>
      <c r="L28" s="44"/>
      <c r="M28" s="44"/>
    </row>
    <row r="29" s="8" customFormat="1" spans="11:12">
      <c r="K29" s="64"/>
      <c r="L29" s="65"/>
    </row>
  </sheetData>
  <mergeCells count="36">
    <mergeCell ref="A1:M1"/>
    <mergeCell ref="A2:B2"/>
    <mergeCell ref="C2:E2"/>
    <mergeCell ref="F2:J2"/>
    <mergeCell ref="K2:M2"/>
    <mergeCell ref="A3:B3"/>
    <mergeCell ref="C3:E3"/>
    <mergeCell ref="F3:J3"/>
    <mergeCell ref="K3:M3"/>
    <mergeCell ref="G4:J4"/>
    <mergeCell ref="A6:M6"/>
    <mergeCell ref="A19:M19"/>
    <mergeCell ref="C20:D20"/>
    <mergeCell ref="G20:K20"/>
    <mergeCell ref="C21:D21"/>
    <mergeCell ref="G21:K21"/>
    <mergeCell ref="C22:D22"/>
    <mergeCell ref="G22:K22"/>
    <mergeCell ref="G23:K23"/>
    <mergeCell ref="A24:B24"/>
    <mergeCell ref="C24:D24"/>
    <mergeCell ref="G24:K24"/>
    <mergeCell ref="A25:B25"/>
    <mergeCell ref="C25:D25"/>
    <mergeCell ref="G25:K25"/>
    <mergeCell ref="A26:B26"/>
    <mergeCell ref="C26:K26"/>
    <mergeCell ref="A27:M27"/>
    <mergeCell ref="A28:M28"/>
    <mergeCell ref="A4:A5"/>
    <mergeCell ref="B4:B5"/>
    <mergeCell ref="C4:C5"/>
    <mergeCell ref="D4:D5"/>
    <mergeCell ref="E4:E5"/>
    <mergeCell ref="F4:F5"/>
    <mergeCell ref="M4:M5"/>
  </mergeCells>
  <printOptions horizontalCentered="1"/>
  <pageMargins left="0.393055555555556" right="0.314583333333333" top="0.786805555555556" bottom="0.472222222222222" header="0.314583333333333" footer="0.196527777777778"/>
  <pageSetup paperSize="9" scale="88" orientation="landscape" horizontalDpi="600"/>
  <headerFooter>
    <oddHeader>&amp;L&amp;K002060&amp;G苏州伯利恒水上设施工程有限公司
Suzhou Bethlehem water facilities engineering Co.Ltd &amp;K01+000 &amp;R&amp;"仿宋_GB2312"&amp;K002060
联系人：梁经理13862141137</oddHeader>
  </headerFooter>
  <rowBreaks count="1" manualBreakCount="1">
    <brk id="28" max="16383" man="1"/>
  </row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报价 </vt:lpstr>
      <vt:lpstr>塑木地板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2019-03-20T00:56:00Z</dcterms:created>
  <dcterms:modified xsi:type="dcterms:W3CDTF">2023-12-02T07:29:20Z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6CC952F4ACB343DA88F31BC00D0D6E5B_13</vt:lpwstr>
  </property>
</Properties>
</file>