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75" windowHeight="12375"/>
  </bookViews>
  <sheets>
    <sheet name="成本" sheetId="1" r:id="rId1"/>
    <sheet name="Sheet1 (2)" sheetId="3" r:id="rId2"/>
    <sheet name="Sheet2" sheetId="2" r:id="rId3"/>
  </sheets>
  <calcPr calcId="144525"/>
</workbook>
</file>

<file path=xl/sharedStrings.xml><?xml version="1.0" encoding="utf-8"?>
<sst xmlns="http://schemas.openxmlformats.org/spreadsheetml/2006/main" count="150" uniqueCount="93">
  <si>
    <t>航道2标段成本预估分析表</t>
  </si>
  <si>
    <t>序号</t>
  </si>
  <si>
    <t>类别</t>
  </si>
  <si>
    <t>名称</t>
  </si>
  <si>
    <t>规格</t>
  </si>
  <si>
    <t>单位</t>
  </si>
  <si>
    <t>数量</t>
  </si>
  <si>
    <t>单价</t>
  </si>
  <si>
    <t>合价</t>
  </si>
  <si>
    <t>浮箱</t>
  </si>
  <si>
    <t>1200*800*550mm</t>
  </si>
  <si>
    <t>个</t>
  </si>
  <si>
    <t>铝架</t>
  </si>
  <si>
    <t>220*100*4铝合金主梁
+78*50*3方管
+76*35*3铝合金龙骨</t>
  </si>
  <si>
    <t>㎡</t>
  </si>
  <si>
    <t>塑木地板</t>
  </si>
  <si>
    <t>145*23mm</t>
  </si>
  <si>
    <t>铝合金引桥</t>
  </si>
  <si>
    <t>15*2m
材质6061-T6铝合金
1.100*120*7主梁+78*50*3次梁
+40*40*3龙骨
2.面层为23厚木塑板（红木色）
3.含两端踏板、岸边支座和滚轮</t>
  </si>
  <si>
    <t>钢管桩</t>
  </si>
  <si>
    <t>ø426*10*10000mm
Q235b钢，镀锌喷涂防腐</t>
  </si>
  <si>
    <t>抱桩器</t>
  </si>
  <si>
    <t>1.材质6061-T6铝合金
2.配置4只尼龙滚轮</t>
  </si>
  <si>
    <t>系缆柱</t>
  </si>
  <si>
    <t>300*120*45
不锈钢系船栓（4个泊位，每个泊位5
个系缆柱）</t>
  </si>
  <si>
    <t>水电槽盖板</t>
  </si>
  <si>
    <t>185*3mm宽铝合金盖板</t>
  </si>
  <si>
    <t>m</t>
  </si>
  <si>
    <t>连接橡胶块</t>
  </si>
  <si>
    <t>200*200*65mm</t>
  </si>
  <si>
    <t>防撞条</t>
  </si>
  <si>
    <t>氯丁橡胶</t>
  </si>
  <si>
    <t>运费</t>
  </si>
  <si>
    <t>项</t>
  </si>
  <si>
    <t>吊装费</t>
  </si>
  <si>
    <t>机械费</t>
  </si>
  <si>
    <t>打桩机进出场</t>
  </si>
  <si>
    <t>人工</t>
  </si>
  <si>
    <t>码头安装费</t>
  </si>
  <si>
    <t>打桩</t>
  </si>
  <si>
    <t>根</t>
  </si>
  <si>
    <t>抱桩器制作</t>
  </si>
  <si>
    <t>税金</t>
  </si>
  <si>
    <t>合计</t>
  </si>
  <si>
    <r>
      <rPr>
        <sz val="10.5"/>
        <color theme="1"/>
        <rFont val="宋体"/>
        <charset val="134"/>
      </rPr>
      <t>序号</t>
    </r>
  </si>
  <si>
    <r>
      <rPr>
        <sz val="10.5"/>
        <color theme="1"/>
        <rFont val="宋体"/>
        <charset val="134"/>
      </rPr>
      <t>项目名称</t>
    </r>
  </si>
  <si>
    <r>
      <rPr>
        <sz val="10.5"/>
        <color theme="1"/>
        <rFont val="宋体"/>
        <charset val="134"/>
      </rPr>
      <t>产品规格（</t>
    </r>
    <r>
      <rPr>
        <sz val="10.5"/>
        <color theme="1"/>
        <rFont val="Times New Roman"/>
        <charset val="134"/>
      </rPr>
      <t>mm</t>
    </r>
    <r>
      <rPr>
        <sz val="10.5"/>
        <color theme="1"/>
        <rFont val="宋体"/>
        <charset val="134"/>
      </rPr>
      <t>）特征描述</t>
    </r>
  </si>
  <si>
    <r>
      <rPr>
        <sz val="10.5"/>
        <color theme="1"/>
        <rFont val="宋体"/>
        <charset val="134"/>
      </rPr>
      <t>单位</t>
    </r>
  </si>
  <si>
    <r>
      <rPr>
        <sz val="10.5"/>
        <color theme="1"/>
        <rFont val="宋体"/>
        <charset val="134"/>
      </rPr>
      <t>工程量</t>
    </r>
  </si>
  <si>
    <r>
      <rPr>
        <sz val="10.5"/>
        <color theme="1"/>
        <rFont val="宋体"/>
        <charset val="134"/>
      </rPr>
      <t>单价</t>
    </r>
  </si>
  <si>
    <t>含税单价</t>
  </si>
  <si>
    <r>
      <rPr>
        <sz val="10.5"/>
        <color theme="1"/>
        <rFont val="宋体"/>
        <charset val="134"/>
      </rPr>
      <t>总价</t>
    </r>
  </si>
  <si>
    <r>
      <rPr>
        <sz val="10.5"/>
        <color theme="1"/>
        <rFont val="宋体"/>
        <charset val="134"/>
      </rPr>
      <t>备注</t>
    </r>
  </si>
  <si>
    <r>
      <rPr>
        <sz val="10.5"/>
        <color theme="1"/>
        <rFont val="宋体"/>
        <charset val="134"/>
      </rPr>
      <t>浮筒</t>
    </r>
  </si>
  <si>
    <r>
      <rPr>
        <sz val="10.5"/>
        <color theme="1"/>
        <rFont val="Times New Roman"/>
        <charset val="134"/>
      </rPr>
      <t>1</t>
    </r>
    <r>
      <rPr>
        <sz val="10.5"/>
        <color theme="1"/>
        <rFont val="宋体"/>
        <charset val="134"/>
      </rPr>
      <t>、材质：纯进口超强韧超高分子高密度</t>
    </r>
    <r>
      <rPr>
        <sz val="10.5"/>
        <color theme="1"/>
        <rFont val="Times New Roman"/>
        <charset val="134"/>
      </rPr>
      <t>HDPE-</t>
    </r>
    <r>
      <rPr>
        <sz val="10.5"/>
        <color theme="1"/>
        <rFont val="宋体"/>
        <charset val="134"/>
      </rPr>
      <t>聚乙烯，全新进口新料不添加任何回收料；</t>
    </r>
    <r>
      <rPr>
        <sz val="10.5"/>
        <color theme="1"/>
        <rFont val="Times New Roman"/>
        <charset val="134"/>
      </rPr>
      <t xml:space="preserve">
2</t>
    </r>
    <r>
      <rPr>
        <sz val="10.5"/>
        <color theme="1"/>
        <rFont val="宋体"/>
        <charset val="134"/>
      </rPr>
      <t>、规格：</t>
    </r>
    <r>
      <rPr>
        <sz val="10.5"/>
        <color theme="1"/>
        <rFont val="Times New Roman"/>
        <charset val="134"/>
      </rPr>
      <t>500×500×400mm</t>
    </r>
    <r>
      <rPr>
        <sz val="10.5"/>
        <color theme="1"/>
        <rFont val="宋体"/>
        <charset val="134"/>
      </rPr>
      <t>；</t>
    </r>
    <r>
      <rPr>
        <sz val="10.5"/>
        <color theme="1"/>
        <rFont val="Times New Roman"/>
        <charset val="134"/>
      </rPr>
      <t xml:space="preserve">
3</t>
    </r>
    <r>
      <rPr>
        <sz val="10.5"/>
        <color theme="1"/>
        <rFont val="宋体"/>
        <charset val="134"/>
      </rPr>
      <t>、颜色：蓝色；</t>
    </r>
    <r>
      <rPr>
        <sz val="10.5"/>
        <color theme="1"/>
        <rFont val="Times New Roman"/>
        <charset val="134"/>
      </rPr>
      <t xml:space="preserve">
4</t>
    </r>
    <r>
      <rPr>
        <sz val="10.5"/>
        <color theme="1"/>
        <rFont val="宋体"/>
        <charset val="134"/>
      </rPr>
      <t>、加强带肋型浮筒，单个浮筒总量为</t>
    </r>
    <r>
      <rPr>
        <sz val="10.5"/>
        <color theme="1"/>
        <rFont val="Times New Roman"/>
        <charset val="134"/>
      </rPr>
      <t>7kg±0.5kg</t>
    </r>
    <r>
      <rPr>
        <sz val="10.5"/>
        <color theme="1"/>
        <rFont val="宋体"/>
        <charset val="134"/>
      </rPr>
      <t>；</t>
    </r>
    <r>
      <rPr>
        <sz val="10.5"/>
        <color theme="1"/>
        <rFont val="Times New Roman"/>
        <charset val="134"/>
      </rPr>
      <t xml:space="preserve">
5</t>
    </r>
    <r>
      <rPr>
        <sz val="10.5"/>
        <color theme="1"/>
        <rFont val="宋体"/>
        <charset val="134"/>
      </rPr>
      <t>、承载浮力约为：</t>
    </r>
    <r>
      <rPr>
        <sz val="10.5"/>
        <color theme="1"/>
        <rFont val="Times New Roman"/>
        <charset val="134"/>
      </rPr>
      <t>350kg/</t>
    </r>
    <r>
      <rPr>
        <sz val="10.5"/>
        <color theme="1"/>
        <rFont val="宋体"/>
        <charset val="134"/>
      </rPr>
      <t>㎡；</t>
    </r>
  </si>
  <si>
    <r>
      <rPr>
        <sz val="10.5"/>
        <color theme="1"/>
        <rFont val="宋体"/>
        <charset val="134"/>
      </rPr>
      <t>㎡</t>
    </r>
  </si>
  <si>
    <r>
      <rPr>
        <sz val="10.5"/>
        <color theme="1"/>
        <rFont val="宋体"/>
        <charset val="134"/>
      </rPr>
      <t>平台</t>
    </r>
  </si>
  <si>
    <r>
      <rPr>
        <sz val="10.5"/>
        <color theme="1"/>
        <rFont val="Times New Roman"/>
        <charset val="134"/>
      </rPr>
      <t>1</t>
    </r>
    <r>
      <rPr>
        <sz val="10.5"/>
        <color theme="1"/>
        <rFont val="宋体"/>
        <charset val="134"/>
      </rPr>
      <t>、钢龙骨：</t>
    </r>
    <r>
      <rPr>
        <sz val="10.5"/>
        <color theme="1"/>
        <rFont val="Times New Roman"/>
        <charset val="134"/>
      </rPr>
      <t>14#</t>
    </r>
    <r>
      <rPr>
        <sz val="10.5"/>
        <color theme="1"/>
        <rFont val="宋体"/>
        <charset val="134"/>
      </rPr>
      <t>热镀锌槽钢外框</t>
    </r>
    <r>
      <rPr>
        <sz val="10.5"/>
        <color theme="1"/>
        <rFont val="Times New Roman"/>
        <charset val="134"/>
      </rPr>
      <t>+8#</t>
    </r>
    <r>
      <rPr>
        <sz val="10.5"/>
        <color theme="1"/>
        <rFont val="宋体"/>
        <charset val="134"/>
      </rPr>
      <t>热镀锌槽钢支架</t>
    </r>
    <r>
      <rPr>
        <sz val="10.5"/>
        <color theme="1"/>
        <rFont val="Times New Roman"/>
        <charset val="134"/>
      </rPr>
      <t>+40*60*2.5mm</t>
    </r>
    <r>
      <rPr>
        <sz val="10.5"/>
        <color theme="1"/>
        <rFont val="宋体"/>
        <charset val="134"/>
      </rPr>
      <t>热镀锌方管龙骨，龙骨焊接处均做防腐处理。（含</t>
    </r>
    <r>
      <rPr>
        <sz val="10.5"/>
        <color theme="1"/>
        <rFont val="Times New Roman"/>
        <charset val="134"/>
      </rPr>
      <t>M10</t>
    </r>
    <r>
      <rPr>
        <sz val="10.5"/>
        <color theme="1"/>
        <rFont val="宋体"/>
        <charset val="134"/>
      </rPr>
      <t>丝杆配件）</t>
    </r>
    <r>
      <rPr>
        <sz val="10.5"/>
        <color theme="1"/>
        <rFont val="Times New Roman"/>
        <charset val="134"/>
      </rPr>
      <t xml:space="preserve">
2</t>
    </r>
    <r>
      <rPr>
        <sz val="10.5"/>
        <color theme="1"/>
        <rFont val="宋体"/>
        <charset val="134"/>
      </rPr>
      <t>、塑木地板：颜色：待定。规格：</t>
    </r>
    <r>
      <rPr>
        <sz val="10.5"/>
        <color theme="1"/>
        <rFont val="Times New Roman"/>
        <charset val="134"/>
      </rPr>
      <t>25*140mm</t>
    </r>
    <r>
      <rPr>
        <sz val="10.5"/>
        <color theme="1"/>
        <rFont val="宋体"/>
        <charset val="134"/>
      </rPr>
      <t>。具有环保节能、防水、防腐、防霉、导热系数低等特性。</t>
    </r>
    <r>
      <rPr>
        <sz val="10.5"/>
        <color theme="1"/>
        <rFont val="Times New Roman"/>
        <charset val="134"/>
      </rPr>
      <t xml:space="preserve">
3</t>
    </r>
    <r>
      <rPr>
        <sz val="10.5"/>
        <color theme="1"/>
        <rFont val="宋体"/>
        <charset val="134"/>
      </rPr>
      <t>、方管栏杆：立柱：</t>
    </r>
    <r>
      <rPr>
        <sz val="10.5"/>
        <color theme="1"/>
        <rFont val="Times New Roman"/>
        <charset val="134"/>
      </rPr>
      <t>100*100*1200*3mm</t>
    </r>
    <r>
      <rPr>
        <sz val="10.5"/>
        <color theme="1"/>
        <rFont val="宋体"/>
        <charset val="134"/>
      </rPr>
      <t>热镀锌方管立柱。横杆：三道横档</t>
    </r>
    <r>
      <rPr>
        <sz val="10.5"/>
        <color theme="1"/>
        <rFont val="Times New Roman"/>
        <charset val="134"/>
      </rPr>
      <t>50*70*2.5mm</t>
    </r>
    <r>
      <rPr>
        <sz val="10.5"/>
        <color theme="1"/>
        <rFont val="宋体"/>
        <charset val="134"/>
      </rPr>
      <t>热镀锌方管。焊接处防锈漆处理，栏杆整体油漆（颜色待定）涂刷。</t>
    </r>
    <r>
      <rPr>
        <sz val="10.5"/>
        <color theme="1"/>
        <rFont val="Times New Roman"/>
        <charset val="134"/>
      </rPr>
      <t xml:space="preserve">
4</t>
    </r>
    <r>
      <rPr>
        <sz val="10.5"/>
        <color theme="1"/>
        <rFont val="宋体"/>
        <charset val="134"/>
      </rPr>
      <t>、防撞橡胶条：规格：</t>
    </r>
    <r>
      <rPr>
        <sz val="10.5"/>
        <color theme="1"/>
        <rFont val="Times New Roman"/>
        <charset val="134"/>
      </rPr>
      <t>100*100</t>
    </r>
    <r>
      <rPr>
        <sz val="10.5"/>
        <color theme="1"/>
        <rFont val="宋体"/>
        <charset val="134"/>
      </rPr>
      <t>（</t>
    </r>
    <r>
      <rPr>
        <sz val="10.5"/>
        <color theme="1"/>
        <rFont val="Times New Roman"/>
        <charset val="134"/>
      </rPr>
      <t>p</t>
    </r>
    <r>
      <rPr>
        <sz val="10.5"/>
        <color theme="1"/>
        <rFont val="宋体"/>
        <charset val="134"/>
      </rPr>
      <t>型）。颜色：黑色。</t>
    </r>
    <r>
      <rPr>
        <sz val="10.5"/>
        <color theme="1"/>
        <rFont val="Times New Roman"/>
        <charset val="134"/>
      </rPr>
      <t>EPDM</t>
    </r>
    <r>
      <rPr>
        <sz val="10.5"/>
        <color theme="1"/>
        <rFont val="宋体"/>
        <charset val="134"/>
      </rPr>
      <t>高密度橡胶。</t>
    </r>
    <r>
      <rPr>
        <sz val="10.5"/>
        <color theme="1"/>
        <rFont val="Times New Roman"/>
        <charset val="134"/>
      </rPr>
      <t xml:space="preserve">
5</t>
    </r>
    <r>
      <rPr>
        <sz val="10.5"/>
        <color theme="1"/>
        <rFont val="宋体"/>
        <charset val="134"/>
      </rPr>
      <t>、不锈钢系船拴：规格：</t>
    </r>
    <r>
      <rPr>
        <sz val="10.5"/>
        <color theme="1"/>
        <rFont val="Times New Roman"/>
        <charset val="134"/>
      </rPr>
      <t>295*120</t>
    </r>
    <r>
      <rPr>
        <sz val="10.5"/>
        <color theme="1"/>
        <rFont val="宋体"/>
        <charset val="134"/>
      </rPr>
      <t>。</t>
    </r>
    <r>
      <rPr>
        <sz val="10.5"/>
        <color theme="1"/>
        <rFont val="Times New Roman"/>
        <charset val="134"/>
      </rPr>
      <t>304</t>
    </r>
    <r>
      <rPr>
        <sz val="10.5"/>
        <color theme="1"/>
        <rFont val="宋体"/>
        <charset val="134"/>
      </rPr>
      <t>不锈钢。</t>
    </r>
    <r>
      <rPr>
        <sz val="10.5"/>
        <color theme="1"/>
        <rFont val="Times New Roman"/>
        <charset val="134"/>
      </rPr>
      <t xml:space="preserve">
6</t>
    </r>
    <r>
      <rPr>
        <sz val="10.5"/>
        <color theme="1"/>
        <rFont val="宋体"/>
        <charset val="134"/>
      </rPr>
      <t>、钢管桩：</t>
    </r>
    <r>
      <rPr>
        <sz val="10.5"/>
        <color theme="1"/>
        <rFont val="Times New Roman"/>
        <charset val="134"/>
      </rPr>
      <t>φ165*4MM</t>
    </r>
    <r>
      <rPr>
        <sz val="10.5"/>
        <color theme="1"/>
        <rFont val="宋体"/>
        <charset val="134"/>
      </rPr>
      <t>专用固定水上平台镀锌钢管桩。</t>
    </r>
    <r>
      <rPr>
        <sz val="10.5"/>
        <color theme="1"/>
        <rFont val="Times New Roman"/>
        <charset val="134"/>
      </rPr>
      <t xml:space="preserve">
7</t>
    </r>
    <r>
      <rPr>
        <sz val="10.5"/>
        <color theme="1"/>
        <rFont val="宋体"/>
        <charset val="134"/>
      </rPr>
      <t>、护桩器：与固定桩配套使用，钢结构</t>
    </r>
    <r>
      <rPr>
        <sz val="10.5"/>
        <color theme="1"/>
        <rFont val="Times New Roman"/>
        <charset val="134"/>
      </rPr>
      <t>+</t>
    </r>
    <r>
      <rPr>
        <sz val="10.5"/>
        <color theme="1"/>
        <rFont val="宋体"/>
        <charset val="134"/>
      </rPr>
      <t>尼龙滚轮架（焊接处防锈漆处理）。</t>
    </r>
    <r>
      <rPr>
        <sz val="10.5"/>
        <color theme="1"/>
        <rFont val="Times New Roman"/>
        <charset val="134"/>
      </rPr>
      <t xml:space="preserve">
8</t>
    </r>
    <r>
      <rPr>
        <sz val="10.5"/>
        <color theme="1"/>
        <rFont val="宋体"/>
        <charset val="134"/>
      </rPr>
      <t>、桩帽：与固定桩配套使用，聚乙烯桩帽。</t>
    </r>
  </si>
  <si>
    <r>
      <rPr>
        <sz val="10.5"/>
        <color theme="1"/>
        <rFont val="宋体"/>
        <charset val="134"/>
      </rPr>
      <t>引桥</t>
    </r>
  </si>
  <si>
    <r>
      <rPr>
        <sz val="10.5"/>
        <color theme="1"/>
        <rFont val="Times New Roman"/>
        <charset val="134"/>
      </rPr>
      <t>1</t>
    </r>
    <r>
      <rPr>
        <sz val="10.5"/>
        <color theme="1"/>
        <rFont val="宋体"/>
        <charset val="134"/>
      </rPr>
      <t>、长度</t>
    </r>
    <r>
      <rPr>
        <sz val="10.5"/>
        <color theme="1"/>
        <rFont val="Times New Roman"/>
        <charset val="134"/>
      </rPr>
      <t>6</t>
    </r>
    <r>
      <rPr>
        <sz val="10.5"/>
        <color theme="1"/>
        <rFont val="宋体"/>
        <charset val="134"/>
      </rPr>
      <t>米，宽度</t>
    </r>
    <r>
      <rPr>
        <sz val="10.5"/>
        <color theme="1"/>
        <rFont val="Times New Roman"/>
        <charset val="134"/>
      </rPr>
      <t>1.5</t>
    </r>
    <r>
      <rPr>
        <sz val="10.5"/>
        <color theme="1"/>
        <rFont val="宋体"/>
        <charset val="134"/>
      </rPr>
      <t>米</t>
    </r>
    <r>
      <rPr>
        <sz val="10.5"/>
        <color theme="1"/>
        <rFont val="Times New Roman"/>
        <charset val="134"/>
      </rPr>
      <t xml:space="preserve">
2</t>
    </r>
    <r>
      <rPr>
        <sz val="10.5"/>
        <color theme="1"/>
        <rFont val="宋体"/>
        <charset val="134"/>
      </rPr>
      <t>、特殊制作钢主梁和高强度滚轮以及塑木地板构成，防腐、防锈、焊接、抛光、打磨等处理。</t>
    </r>
  </si>
  <si>
    <r>
      <rPr>
        <sz val="10.5"/>
        <color theme="1"/>
        <rFont val="宋体"/>
        <charset val="134"/>
      </rPr>
      <t>座</t>
    </r>
  </si>
  <si>
    <r>
      <rPr>
        <sz val="10.5"/>
        <color theme="1"/>
        <rFont val="宋体"/>
        <charset val="134"/>
      </rPr>
      <t>含隔离门</t>
    </r>
  </si>
  <si>
    <r>
      <rPr>
        <sz val="10.5"/>
        <color theme="1"/>
        <rFont val="宋体"/>
        <charset val="134"/>
      </rPr>
      <t>凉亭</t>
    </r>
  </si>
  <si>
    <r>
      <rPr>
        <sz val="10.5"/>
        <color theme="1"/>
        <rFont val="Times New Roman"/>
        <charset val="134"/>
      </rPr>
      <t>1</t>
    </r>
    <r>
      <rPr>
        <sz val="10.5"/>
        <color theme="1"/>
        <rFont val="宋体"/>
        <charset val="134"/>
      </rPr>
      <t>、长度</t>
    </r>
    <r>
      <rPr>
        <sz val="10.5"/>
        <color theme="1"/>
        <rFont val="Times New Roman"/>
        <charset val="134"/>
      </rPr>
      <t>3</t>
    </r>
    <r>
      <rPr>
        <sz val="10.5"/>
        <color theme="1"/>
        <rFont val="宋体"/>
        <charset val="134"/>
      </rPr>
      <t>米，宽度</t>
    </r>
    <r>
      <rPr>
        <sz val="10.5"/>
        <color theme="1"/>
        <rFont val="Times New Roman"/>
        <charset val="134"/>
      </rPr>
      <t>3</t>
    </r>
    <r>
      <rPr>
        <sz val="10.5"/>
        <color theme="1"/>
        <rFont val="宋体"/>
        <charset val="134"/>
      </rPr>
      <t>米</t>
    </r>
    <r>
      <rPr>
        <sz val="10.5"/>
        <color theme="1"/>
        <rFont val="Times New Roman"/>
        <charset val="134"/>
      </rPr>
      <t xml:space="preserve">
2</t>
    </r>
    <r>
      <rPr>
        <sz val="10.5"/>
        <color theme="1"/>
        <rFont val="宋体"/>
        <charset val="134"/>
      </rPr>
      <t>、定制简易凉亭。</t>
    </r>
  </si>
  <si>
    <r>
      <rPr>
        <sz val="10.5"/>
        <color theme="1"/>
        <rFont val="宋体"/>
        <charset val="134"/>
      </rPr>
      <t>岸坡砼基础</t>
    </r>
  </si>
  <si>
    <r>
      <rPr>
        <sz val="10.5"/>
        <color theme="1"/>
        <rFont val="宋体"/>
        <charset val="134"/>
      </rPr>
      <t>岸坡浇筑</t>
    </r>
    <r>
      <rPr>
        <sz val="10.5"/>
        <color theme="1"/>
        <rFont val="Times New Roman"/>
        <charset val="134"/>
      </rPr>
      <t>C30</t>
    </r>
    <r>
      <rPr>
        <sz val="10.5"/>
        <color theme="1"/>
        <rFont val="宋体"/>
        <charset val="134"/>
      </rPr>
      <t>砼基础：基础下部：</t>
    </r>
    <r>
      <rPr>
        <sz val="10.5"/>
        <color theme="1"/>
        <rFont val="Times New Roman"/>
        <charset val="134"/>
      </rPr>
      <t>2</t>
    </r>
    <r>
      <rPr>
        <sz val="10.5"/>
        <color theme="1"/>
        <rFont val="宋体"/>
        <charset val="134"/>
      </rPr>
      <t>米【长】×</t>
    </r>
    <r>
      <rPr>
        <sz val="10.5"/>
        <color theme="1"/>
        <rFont val="Times New Roman"/>
        <charset val="134"/>
      </rPr>
      <t>2</t>
    </r>
    <r>
      <rPr>
        <sz val="10.5"/>
        <color theme="1"/>
        <rFont val="宋体"/>
        <charset val="134"/>
      </rPr>
      <t>米【宽】×</t>
    </r>
    <r>
      <rPr>
        <sz val="10.5"/>
        <color theme="1"/>
        <rFont val="Times New Roman"/>
        <charset val="134"/>
      </rPr>
      <t>1.3</t>
    </r>
    <r>
      <rPr>
        <sz val="10.5"/>
        <color theme="1"/>
        <rFont val="宋体"/>
        <charset val="134"/>
      </rPr>
      <t>米【高】，基础上部：</t>
    </r>
    <r>
      <rPr>
        <sz val="10.5"/>
        <color theme="1"/>
        <rFont val="Times New Roman"/>
        <charset val="134"/>
      </rPr>
      <t>2</t>
    </r>
    <r>
      <rPr>
        <sz val="10.5"/>
        <color theme="1"/>
        <rFont val="宋体"/>
        <charset val="134"/>
      </rPr>
      <t>米【直径】×</t>
    </r>
    <r>
      <rPr>
        <sz val="10.5"/>
        <color theme="1"/>
        <rFont val="Times New Roman"/>
        <charset val="134"/>
      </rPr>
      <t>1.3</t>
    </r>
    <r>
      <rPr>
        <sz val="10.5"/>
        <color theme="1"/>
        <rFont val="宋体"/>
        <charset val="134"/>
      </rPr>
      <t>米【高】，配</t>
    </r>
    <r>
      <rPr>
        <sz val="10.5"/>
        <color theme="1"/>
        <rFont val="Times New Roman"/>
        <charset val="134"/>
      </rPr>
      <t>Φ8</t>
    </r>
    <r>
      <rPr>
        <sz val="10.5"/>
        <color theme="1"/>
        <rFont val="宋体"/>
        <charset val="134"/>
      </rPr>
      <t>钢筋笼。包括基础的开挖、钢筋笼制作、砼基础浇筑等。</t>
    </r>
  </si>
  <si>
    <r>
      <rPr>
        <sz val="10.5"/>
        <color theme="1"/>
        <rFont val="宋体"/>
        <charset val="134"/>
      </rPr>
      <t>项</t>
    </r>
  </si>
  <si>
    <r>
      <rPr>
        <sz val="10.5"/>
        <color theme="1"/>
        <rFont val="宋体"/>
        <charset val="134"/>
      </rPr>
      <t>合计</t>
    </r>
  </si>
  <si>
    <t>成本分析表</t>
  </si>
  <si>
    <t>材料</t>
  </si>
  <si>
    <t>浮筒</t>
  </si>
  <si>
    <t>500×500×400mm</t>
  </si>
  <si>
    <t>钢架</t>
  </si>
  <si>
    <t>14#+8#槽钢+60*40*2.5方管</t>
  </si>
  <si>
    <t>kg</t>
  </si>
  <si>
    <t>栏杆</t>
  </si>
  <si>
    <t>100*100*1200*3mm，50*70*2.5mm热镀锌方管</t>
  </si>
  <si>
    <t>引桥</t>
  </si>
  <si>
    <t>6*1.5米</t>
  </si>
  <si>
    <t>60*60*3.0方管</t>
  </si>
  <si>
    <t>钢桩</t>
  </si>
  <si>
    <t>φ165，9米</t>
  </si>
  <si>
    <t>140*25</t>
  </si>
  <si>
    <t>P型100</t>
  </si>
  <si>
    <t>系船栓</t>
  </si>
  <si>
    <t>310*120*45不锈钢</t>
  </si>
  <si>
    <t>凉亭</t>
  </si>
  <si>
    <t>岸坡混凝土</t>
  </si>
  <si>
    <t>C30</t>
  </si>
  <si>
    <t>M3</t>
  </si>
  <si>
    <t>栏杆制安</t>
  </si>
  <si>
    <t>14#槽钢</t>
  </si>
  <si>
    <t>钢栏杆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</si>
</sst>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0.00_ "/>
  </numFmts>
  <fonts count="24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0.5"/>
      <color theme="1"/>
      <name val="Times New Roman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1" applyNumberFormat="0" applyAlignment="0" applyProtection="0">
      <alignment vertical="center"/>
    </xf>
    <xf numFmtId="0" fontId="14" fillId="4" borderId="12" applyNumberFormat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76" fontId="0" fillId="0" borderId="1" xfId="0" applyNumberForma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zoomScale="85" zoomScaleNormal="85" workbookViewId="0">
      <selection activeCell="G6" sqref="G6"/>
    </sheetView>
  </sheetViews>
  <sheetFormatPr defaultColWidth="9" defaultRowHeight="13.5"/>
  <cols>
    <col min="1" max="2" width="4.625" style="23" customWidth="1"/>
    <col min="3" max="3" width="16.9083333333333" style="23" customWidth="1"/>
    <col min="4" max="4" width="39.625" style="23" customWidth="1"/>
    <col min="5" max="5" width="6.46666666666667" style="23" customWidth="1"/>
    <col min="6" max="6" width="6.76666666666667" style="23" customWidth="1"/>
    <col min="7" max="7" width="11.5" style="23" customWidth="1"/>
    <col min="8" max="8" width="12.625" style="23" customWidth="1"/>
    <col min="9" max="9" width="22.625" style="23" customWidth="1"/>
    <col min="10" max="11" width="12.625" style="23"/>
    <col min="12" max="12" width="11.5" style="23"/>
    <col min="13" max="16384" width="9" style="23"/>
  </cols>
  <sheetData>
    <row r="1" ht="35" customHeight="1" spans="1:8">
      <c r="A1" s="24" t="s">
        <v>0</v>
      </c>
      <c r="B1" s="25"/>
      <c r="C1" s="25"/>
      <c r="D1" s="25"/>
      <c r="E1" s="25"/>
      <c r="F1" s="25"/>
      <c r="G1" s="25"/>
      <c r="H1" s="26"/>
    </row>
    <row r="2" ht="14.25" spans="1:8">
      <c r="A2" s="27" t="s">
        <v>1</v>
      </c>
      <c r="B2" s="27" t="s">
        <v>2</v>
      </c>
      <c r="C2" s="27" t="s">
        <v>3</v>
      </c>
      <c r="D2" s="27" t="s">
        <v>4</v>
      </c>
      <c r="E2" s="27" t="s">
        <v>5</v>
      </c>
      <c r="F2" s="27" t="s">
        <v>6</v>
      </c>
      <c r="G2" s="27" t="s">
        <v>7</v>
      </c>
      <c r="H2" s="27" t="s">
        <v>8</v>
      </c>
    </row>
    <row r="3" ht="37" customHeight="1" spans="1:10">
      <c r="A3" s="27">
        <v>1</v>
      </c>
      <c r="B3" s="28"/>
      <c r="C3" s="27" t="s">
        <v>9</v>
      </c>
      <c r="D3" s="27" t="s">
        <v>10</v>
      </c>
      <c r="E3" s="15" t="s">
        <v>11</v>
      </c>
      <c r="F3" s="27">
        <v>130</v>
      </c>
      <c r="G3" s="29">
        <v>657</v>
      </c>
      <c r="H3" s="29">
        <f>F3*G3</f>
        <v>85410</v>
      </c>
      <c r="J3" s="36"/>
    </row>
    <row r="4" ht="54" customHeight="1" spans="1:10">
      <c r="A4" s="27">
        <v>2</v>
      </c>
      <c r="B4" s="28"/>
      <c r="C4" s="27" t="s">
        <v>12</v>
      </c>
      <c r="D4" s="27" t="s">
        <v>13</v>
      </c>
      <c r="E4" s="15" t="s">
        <v>14</v>
      </c>
      <c r="F4" s="27">
        <v>280</v>
      </c>
      <c r="G4" s="29">
        <f>(8.014*190+1.984*375+1.707*693)*28/280+50</f>
        <v>394.9611</v>
      </c>
      <c r="H4" s="29">
        <f t="shared" ref="H4:H18" si="0">F4*G4</f>
        <v>110589.108</v>
      </c>
      <c r="J4" s="36"/>
    </row>
    <row r="5" ht="37" customHeight="1" spans="1:10">
      <c r="A5" s="27">
        <v>3</v>
      </c>
      <c r="B5" s="28"/>
      <c r="C5" s="27" t="s">
        <v>15</v>
      </c>
      <c r="D5" s="27" t="s">
        <v>16</v>
      </c>
      <c r="E5" s="15" t="s">
        <v>14</v>
      </c>
      <c r="F5" s="27">
        <v>280</v>
      </c>
      <c r="G5" s="29">
        <v>100</v>
      </c>
      <c r="H5" s="29">
        <f t="shared" si="0"/>
        <v>28000</v>
      </c>
      <c r="J5" s="36"/>
    </row>
    <row r="6" ht="100" customHeight="1" spans="1:9">
      <c r="A6" s="27">
        <v>4</v>
      </c>
      <c r="B6" s="28"/>
      <c r="C6" s="27" t="s">
        <v>17</v>
      </c>
      <c r="D6" s="27" t="s">
        <v>18</v>
      </c>
      <c r="E6" s="15" t="s">
        <v>11</v>
      </c>
      <c r="F6" s="27">
        <v>1</v>
      </c>
      <c r="G6" s="29">
        <v>36000</v>
      </c>
      <c r="H6" s="29">
        <f t="shared" si="0"/>
        <v>36000</v>
      </c>
      <c r="I6" s="36"/>
    </row>
    <row r="7" ht="37" customHeight="1" spans="1:10">
      <c r="A7" s="27">
        <v>5</v>
      </c>
      <c r="B7" s="28"/>
      <c r="C7" s="27" t="s">
        <v>19</v>
      </c>
      <c r="D7" s="27" t="s">
        <v>20</v>
      </c>
      <c r="E7" s="15" t="s">
        <v>11</v>
      </c>
      <c r="F7" s="27">
        <v>11</v>
      </c>
      <c r="G7" s="29">
        <v>4612</v>
      </c>
      <c r="H7" s="29">
        <f t="shared" si="0"/>
        <v>50732</v>
      </c>
      <c r="J7" s="36"/>
    </row>
    <row r="8" ht="34" customHeight="1" spans="1:10">
      <c r="A8" s="27">
        <v>6</v>
      </c>
      <c r="B8" s="28"/>
      <c r="C8" s="27" t="s">
        <v>21</v>
      </c>
      <c r="D8" s="27" t="s">
        <v>22</v>
      </c>
      <c r="E8" s="15" t="s">
        <v>11</v>
      </c>
      <c r="F8" s="27">
        <v>11</v>
      </c>
      <c r="G8" s="29">
        <v>250</v>
      </c>
      <c r="H8" s="29">
        <f t="shared" si="0"/>
        <v>2750</v>
      </c>
      <c r="J8" s="36"/>
    </row>
    <row r="9" ht="60" customHeight="1" spans="1:10">
      <c r="A9" s="27">
        <v>7</v>
      </c>
      <c r="B9" s="28"/>
      <c r="C9" s="27" t="s">
        <v>23</v>
      </c>
      <c r="D9" s="27" t="s">
        <v>24</v>
      </c>
      <c r="E9" s="15" t="s">
        <v>11</v>
      </c>
      <c r="F9" s="27">
        <v>20</v>
      </c>
      <c r="G9" s="29">
        <v>160</v>
      </c>
      <c r="H9" s="29">
        <f t="shared" si="0"/>
        <v>3200</v>
      </c>
      <c r="J9" s="36"/>
    </row>
    <row r="10" ht="20" customHeight="1" spans="1:10">
      <c r="A10" s="27">
        <v>8</v>
      </c>
      <c r="B10" s="28"/>
      <c r="C10" s="27" t="s">
        <v>25</v>
      </c>
      <c r="D10" s="27" t="s">
        <v>26</v>
      </c>
      <c r="E10" s="15" t="s">
        <v>27</v>
      </c>
      <c r="F10" s="27">
        <v>72</v>
      </c>
      <c r="G10" s="29">
        <v>60</v>
      </c>
      <c r="H10" s="29">
        <f t="shared" si="0"/>
        <v>4320</v>
      </c>
      <c r="J10" s="36"/>
    </row>
    <row r="11" ht="20" customHeight="1" spans="1:10">
      <c r="A11" s="27">
        <v>9</v>
      </c>
      <c r="B11" s="28"/>
      <c r="C11" s="27" t="s">
        <v>28</v>
      </c>
      <c r="D11" s="27" t="s">
        <v>29</v>
      </c>
      <c r="E11" s="15" t="s">
        <v>11</v>
      </c>
      <c r="F11" s="27">
        <v>35</v>
      </c>
      <c r="G11" s="29">
        <v>200</v>
      </c>
      <c r="H11" s="29">
        <f t="shared" si="0"/>
        <v>7000</v>
      </c>
      <c r="J11" s="36"/>
    </row>
    <row r="12" ht="20" customHeight="1" spans="1:10">
      <c r="A12" s="27">
        <v>10</v>
      </c>
      <c r="B12" s="28"/>
      <c r="C12" s="27" t="s">
        <v>30</v>
      </c>
      <c r="D12" s="27" t="s">
        <v>31</v>
      </c>
      <c r="E12" s="15" t="s">
        <v>27</v>
      </c>
      <c r="F12" s="27">
        <v>190</v>
      </c>
      <c r="G12" s="29">
        <v>65</v>
      </c>
      <c r="H12" s="29">
        <f t="shared" si="0"/>
        <v>12350</v>
      </c>
      <c r="J12" s="36"/>
    </row>
    <row r="13" ht="20" customHeight="1" spans="1:10">
      <c r="A13" s="27">
        <v>11</v>
      </c>
      <c r="B13" s="28"/>
      <c r="C13" s="27" t="s">
        <v>32</v>
      </c>
      <c r="D13" s="27"/>
      <c r="E13" s="15" t="s">
        <v>33</v>
      </c>
      <c r="F13" s="27">
        <v>1</v>
      </c>
      <c r="G13" s="29">
        <v>12000</v>
      </c>
      <c r="H13" s="29">
        <f t="shared" si="0"/>
        <v>12000</v>
      </c>
      <c r="J13" s="36"/>
    </row>
    <row r="14" ht="20" customHeight="1" spans="1:10">
      <c r="A14" s="27">
        <v>12</v>
      </c>
      <c r="B14" s="28"/>
      <c r="C14" s="27" t="s">
        <v>34</v>
      </c>
      <c r="D14" s="27"/>
      <c r="E14" s="15"/>
      <c r="F14" s="27">
        <v>1</v>
      </c>
      <c r="G14" s="29">
        <v>3000</v>
      </c>
      <c r="H14" s="29">
        <f t="shared" si="0"/>
        <v>3000</v>
      </c>
      <c r="J14" s="36"/>
    </row>
    <row r="15" ht="20" customHeight="1" spans="1:10">
      <c r="A15" s="27">
        <v>13</v>
      </c>
      <c r="B15" s="28"/>
      <c r="C15" s="27" t="s">
        <v>35</v>
      </c>
      <c r="D15" s="27" t="s">
        <v>36</v>
      </c>
      <c r="E15" s="15"/>
      <c r="F15" s="27">
        <v>1</v>
      </c>
      <c r="G15" s="29">
        <v>20000</v>
      </c>
      <c r="H15" s="29">
        <f t="shared" si="0"/>
        <v>20000</v>
      </c>
      <c r="J15" s="36"/>
    </row>
    <row r="16" ht="20" customHeight="1" spans="1:8">
      <c r="A16" s="27">
        <v>15</v>
      </c>
      <c r="B16" s="28" t="s">
        <v>37</v>
      </c>
      <c r="C16" s="30" t="s">
        <v>38</v>
      </c>
      <c r="D16" s="31"/>
      <c r="E16" s="15" t="s">
        <v>14</v>
      </c>
      <c r="F16" s="27">
        <v>280</v>
      </c>
      <c r="G16" s="32">
        <v>100</v>
      </c>
      <c r="H16" s="29">
        <f t="shared" si="0"/>
        <v>28000</v>
      </c>
    </row>
    <row r="17" ht="20" customHeight="1" spans="1:8">
      <c r="A17" s="27">
        <v>16</v>
      </c>
      <c r="B17" s="33"/>
      <c r="C17" s="30" t="s">
        <v>39</v>
      </c>
      <c r="D17" s="31"/>
      <c r="E17" s="15" t="s">
        <v>40</v>
      </c>
      <c r="F17" s="27">
        <v>11</v>
      </c>
      <c r="G17" s="32">
        <v>100</v>
      </c>
      <c r="H17" s="29">
        <f t="shared" si="0"/>
        <v>1100</v>
      </c>
    </row>
    <row r="18" ht="20" customHeight="1" spans="1:8">
      <c r="A18" s="27">
        <v>17</v>
      </c>
      <c r="B18" s="34"/>
      <c r="C18" s="30" t="s">
        <v>41</v>
      </c>
      <c r="D18" s="31"/>
      <c r="E18" s="15" t="s">
        <v>11</v>
      </c>
      <c r="F18" s="27">
        <v>11</v>
      </c>
      <c r="G18" s="32">
        <v>50</v>
      </c>
      <c r="H18" s="29">
        <f t="shared" si="0"/>
        <v>550</v>
      </c>
    </row>
    <row r="19" ht="20" customHeight="1" spans="1:8">
      <c r="A19" s="27">
        <v>18</v>
      </c>
      <c r="B19" s="27"/>
      <c r="C19" s="30" t="s">
        <v>42</v>
      </c>
      <c r="D19" s="31"/>
      <c r="E19" s="31"/>
      <c r="F19" s="31"/>
      <c r="G19" s="31"/>
      <c r="H19" s="35">
        <f>SUM(H3:H18)*0.13</f>
        <v>52650.14404</v>
      </c>
    </row>
    <row r="20" ht="20" customHeight="1" spans="1:8">
      <c r="A20" s="27">
        <v>19</v>
      </c>
      <c r="B20" s="27"/>
      <c r="C20" s="30" t="s">
        <v>43</v>
      </c>
      <c r="D20" s="31"/>
      <c r="E20" s="31"/>
      <c r="F20" s="31"/>
      <c r="G20" s="31"/>
      <c r="H20" s="35">
        <f>SUM(H3:H19)</f>
        <v>457651.25204</v>
      </c>
    </row>
  </sheetData>
  <mergeCells count="2">
    <mergeCell ref="A1:H1"/>
    <mergeCell ref="B16:B18"/>
  </mergeCells>
  <pageMargins left="0.75" right="0.75" top="1" bottom="1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0"/>
  <sheetViews>
    <sheetView topLeftCell="A10" workbookViewId="0">
      <selection activeCell="D14" sqref="D14"/>
    </sheetView>
  </sheetViews>
  <sheetFormatPr defaultColWidth="9" defaultRowHeight="13.5"/>
  <cols>
    <col min="3" max="3" width="10.875" customWidth="1"/>
    <col min="4" max="4" width="60.5" customWidth="1"/>
    <col min="6" max="6" width="10.375"/>
    <col min="7" max="7" width="16" customWidth="1"/>
    <col min="8" max="8" width="18.875" customWidth="1"/>
    <col min="9" max="9" width="22.625" customWidth="1"/>
    <col min="10" max="11" width="12.625"/>
    <col min="12" max="12" width="11.5"/>
  </cols>
  <sheetData>
    <row r="2" ht="15" customHeight="1"/>
    <row r="3" ht="25" customHeight="1" spans="1:10">
      <c r="A3" s="4" t="s">
        <v>44</v>
      </c>
      <c r="B3" s="4"/>
      <c r="C3" s="4" t="s">
        <v>45</v>
      </c>
      <c r="D3" s="4" t="s">
        <v>46</v>
      </c>
      <c r="E3" s="4" t="s">
        <v>47</v>
      </c>
      <c r="F3" s="4" t="s">
        <v>48</v>
      </c>
      <c r="G3" s="4" t="s">
        <v>49</v>
      </c>
      <c r="H3" s="4" t="s">
        <v>50</v>
      </c>
      <c r="I3" s="4" t="s">
        <v>51</v>
      </c>
      <c r="J3" s="4" t="s">
        <v>52</v>
      </c>
    </row>
    <row r="4" ht="81" spans="1:10">
      <c r="A4" s="5">
        <v>1</v>
      </c>
      <c r="B4" s="5"/>
      <c r="C4" s="4" t="s">
        <v>53</v>
      </c>
      <c r="D4" s="6" t="s">
        <v>54</v>
      </c>
      <c r="E4" s="4" t="s">
        <v>55</v>
      </c>
      <c r="F4" s="5">
        <v>298</v>
      </c>
      <c r="G4" s="7">
        <v>450</v>
      </c>
      <c r="H4" s="7">
        <f t="shared" ref="H4:H8" si="0">G4*1.13</f>
        <v>508.5</v>
      </c>
      <c r="I4" s="7">
        <f t="shared" ref="I4:I8" si="1">F4*H4</f>
        <v>151533</v>
      </c>
      <c r="J4" s="4"/>
    </row>
    <row r="5" ht="162" spans="1:10">
      <c r="A5" s="5">
        <v>2</v>
      </c>
      <c r="B5" s="5"/>
      <c r="C5" s="4" t="s">
        <v>56</v>
      </c>
      <c r="D5" s="6" t="s">
        <v>57</v>
      </c>
      <c r="E5" s="4" t="s">
        <v>55</v>
      </c>
      <c r="F5" s="5">
        <v>298</v>
      </c>
      <c r="G5" s="8">
        <f>((300+180)*298+68*220+108*150+320*16+22*1050+22*450)/298</f>
        <v>712.48322147651</v>
      </c>
      <c r="H5" s="7">
        <f t="shared" si="0"/>
        <v>805.106040268456</v>
      </c>
      <c r="I5" s="7">
        <f t="shared" si="1"/>
        <v>239921.6</v>
      </c>
      <c r="J5" s="5"/>
    </row>
    <row r="6" ht="45" customHeight="1" spans="1:10">
      <c r="A6" s="5">
        <v>3</v>
      </c>
      <c r="B6" s="5"/>
      <c r="C6" s="4" t="s">
        <v>58</v>
      </c>
      <c r="D6" s="6" t="s">
        <v>59</v>
      </c>
      <c r="E6" s="4" t="s">
        <v>60</v>
      </c>
      <c r="F6" s="5">
        <v>1</v>
      </c>
      <c r="G6" s="4">
        <v>7500</v>
      </c>
      <c r="H6" s="7">
        <f t="shared" si="0"/>
        <v>8475</v>
      </c>
      <c r="I6" s="7">
        <f t="shared" si="1"/>
        <v>8475</v>
      </c>
      <c r="J6" s="4" t="s">
        <v>61</v>
      </c>
    </row>
    <row r="7" ht="39" customHeight="1" spans="1:10">
      <c r="A7" s="5">
        <v>4</v>
      </c>
      <c r="B7" s="5"/>
      <c r="C7" s="4" t="s">
        <v>62</v>
      </c>
      <c r="D7" s="6" t="s">
        <v>63</v>
      </c>
      <c r="E7" s="4" t="s">
        <v>60</v>
      </c>
      <c r="F7" s="5">
        <v>1</v>
      </c>
      <c r="G7" s="4">
        <v>13500</v>
      </c>
      <c r="H7" s="7">
        <f t="shared" si="0"/>
        <v>15255</v>
      </c>
      <c r="I7" s="7">
        <f t="shared" si="1"/>
        <v>15255</v>
      </c>
      <c r="J7" s="4"/>
    </row>
    <row r="8" ht="39.75" spans="1:10">
      <c r="A8" s="5">
        <v>5</v>
      </c>
      <c r="B8" s="5"/>
      <c r="C8" s="4" t="s">
        <v>64</v>
      </c>
      <c r="D8" s="9" t="s">
        <v>65</v>
      </c>
      <c r="E8" s="4" t="s">
        <v>66</v>
      </c>
      <c r="F8" s="5">
        <v>1</v>
      </c>
      <c r="G8" s="5">
        <v>15000</v>
      </c>
      <c r="H8" s="7">
        <f t="shared" si="0"/>
        <v>16950</v>
      </c>
      <c r="I8" s="7">
        <f t="shared" si="1"/>
        <v>16950</v>
      </c>
      <c r="J8" s="5"/>
    </row>
    <row r="9" ht="25" customHeight="1" spans="1:10">
      <c r="A9" s="5">
        <v>6</v>
      </c>
      <c r="B9" s="5"/>
      <c r="C9" s="4" t="s">
        <v>67</v>
      </c>
      <c r="D9" s="9"/>
      <c r="E9" s="9"/>
      <c r="F9" s="9"/>
      <c r="G9" s="9"/>
      <c r="H9" s="9"/>
      <c r="I9" s="7">
        <f>SUM(I4:I8)</f>
        <v>432134.6</v>
      </c>
      <c r="J9" s="4"/>
    </row>
    <row r="11" ht="25" customHeight="1" spans="1:8">
      <c r="A11" s="10" t="s">
        <v>68</v>
      </c>
      <c r="B11" s="11"/>
      <c r="C11" s="11"/>
      <c r="D11" s="11"/>
      <c r="E11" s="11"/>
      <c r="F11" s="11"/>
      <c r="G11" s="11"/>
      <c r="H11" s="12"/>
    </row>
    <row r="12" ht="25" customHeight="1" spans="1:8">
      <c r="A12" s="13" t="s">
        <v>1</v>
      </c>
      <c r="B12" s="13" t="s">
        <v>2</v>
      </c>
      <c r="C12" s="13" t="s">
        <v>3</v>
      </c>
      <c r="D12" s="13" t="s">
        <v>4</v>
      </c>
      <c r="E12" s="13"/>
      <c r="F12" s="13" t="s">
        <v>6</v>
      </c>
      <c r="G12" s="13" t="s">
        <v>7</v>
      </c>
      <c r="H12" s="13" t="s">
        <v>8</v>
      </c>
    </row>
    <row r="13" ht="25" customHeight="1" spans="1:10">
      <c r="A13" s="13">
        <v>1</v>
      </c>
      <c r="B13" s="14" t="s">
        <v>69</v>
      </c>
      <c r="C13" s="13" t="s">
        <v>70</v>
      </c>
      <c r="D13" s="13" t="s">
        <v>71</v>
      </c>
      <c r="E13" s="15" t="s">
        <v>14</v>
      </c>
      <c r="F13" s="13">
        <v>298</v>
      </c>
      <c r="G13" s="16">
        <v>380</v>
      </c>
      <c r="H13" s="16">
        <f t="shared" ref="H13:H28" si="2">F13*G13</f>
        <v>113240</v>
      </c>
      <c r="J13" s="3"/>
    </row>
    <row r="14" ht="25" customHeight="1" spans="1:10">
      <c r="A14" s="13">
        <v>2</v>
      </c>
      <c r="B14" s="17"/>
      <c r="C14" s="13" t="s">
        <v>72</v>
      </c>
      <c r="D14" s="13" t="s">
        <v>73</v>
      </c>
      <c r="E14" s="13" t="s">
        <v>74</v>
      </c>
      <c r="F14" s="18">
        <f>298*22</f>
        <v>6556</v>
      </c>
      <c r="G14" s="16">
        <v>5.5</v>
      </c>
      <c r="H14" s="16">
        <f t="shared" si="2"/>
        <v>36058</v>
      </c>
      <c r="J14" s="3"/>
    </row>
    <row r="15" ht="25" customHeight="1" spans="1:10">
      <c r="A15" s="13">
        <v>3</v>
      </c>
      <c r="B15" s="17"/>
      <c r="C15" s="13" t="s">
        <v>75</v>
      </c>
      <c r="D15" s="13" t="s">
        <v>76</v>
      </c>
      <c r="E15" s="13" t="s">
        <v>74</v>
      </c>
      <c r="F15" s="13">
        <f>18*68</f>
        <v>1224</v>
      </c>
      <c r="G15" s="16">
        <v>5.5</v>
      </c>
      <c r="H15" s="16">
        <f t="shared" si="2"/>
        <v>6732</v>
      </c>
      <c r="J15" s="3"/>
    </row>
    <row r="16" ht="25" customHeight="1" spans="1:10">
      <c r="A16" s="13">
        <v>4</v>
      </c>
      <c r="B16" s="17"/>
      <c r="C16" s="13" t="s">
        <v>77</v>
      </c>
      <c r="D16" s="13" t="s">
        <v>78</v>
      </c>
      <c r="E16" s="13" t="s">
        <v>74</v>
      </c>
      <c r="F16" s="13">
        <v>260</v>
      </c>
      <c r="G16" s="16">
        <v>5.5</v>
      </c>
      <c r="H16" s="16">
        <f t="shared" si="2"/>
        <v>1430</v>
      </c>
      <c r="J16" s="3"/>
    </row>
    <row r="17" ht="25" customHeight="1" spans="1:10">
      <c r="A17" s="13">
        <v>5</v>
      </c>
      <c r="B17" s="17"/>
      <c r="C17" s="13" t="s">
        <v>21</v>
      </c>
      <c r="D17" s="13" t="s">
        <v>79</v>
      </c>
      <c r="E17" s="13" t="s">
        <v>74</v>
      </c>
      <c r="F17" s="13">
        <f>8*22</f>
        <v>176</v>
      </c>
      <c r="G17" s="16">
        <v>5.5</v>
      </c>
      <c r="H17" s="16">
        <f t="shared" si="2"/>
        <v>968</v>
      </c>
      <c r="J17" s="3"/>
    </row>
    <row r="18" ht="25" customHeight="1" spans="1:10">
      <c r="A18" s="13">
        <v>6</v>
      </c>
      <c r="B18" s="17"/>
      <c r="C18" s="13" t="s">
        <v>80</v>
      </c>
      <c r="D18" s="13" t="s">
        <v>81</v>
      </c>
      <c r="E18" s="13" t="s">
        <v>74</v>
      </c>
      <c r="F18" s="13">
        <f>143*22</f>
        <v>3146</v>
      </c>
      <c r="G18" s="16">
        <v>5.5</v>
      </c>
      <c r="H18" s="16">
        <f t="shared" si="2"/>
        <v>17303</v>
      </c>
      <c r="J18" s="3"/>
    </row>
    <row r="19" ht="25" customHeight="1" spans="1:10">
      <c r="A19" s="13">
        <v>7</v>
      </c>
      <c r="B19" s="17"/>
      <c r="C19" s="13" t="s">
        <v>15</v>
      </c>
      <c r="D19" s="13" t="s">
        <v>82</v>
      </c>
      <c r="E19" s="15" t="s">
        <v>14</v>
      </c>
      <c r="F19" s="13">
        <f>298+9</f>
        <v>307</v>
      </c>
      <c r="G19" s="16">
        <v>100</v>
      </c>
      <c r="H19" s="16">
        <f t="shared" si="2"/>
        <v>30700</v>
      </c>
      <c r="J19" s="3"/>
    </row>
    <row r="20" ht="25" customHeight="1" spans="1:10">
      <c r="A20" s="13">
        <v>8</v>
      </c>
      <c r="B20" s="17"/>
      <c r="C20" s="13" t="s">
        <v>30</v>
      </c>
      <c r="D20" s="13" t="s">
        <v>83</v>
      </c>
      <c r="E20" s="13" t="s">
        <v>27</v>
      </c>
      <c r="F20" s="13">
        <v>108</v>
      </c>
      <c r="G20" s="16">
        <v>65</v>
      </c>
      <c r="H20" s="16">
        <f t="shared" si="2"/>
        <v>7020</v>
      </c>
      <c r="J20" s="3"/>
    </row>
    <row r="21" ht="25" customHeight="1" spans="1:10">
      <c r="A21" s="13">
        <v>9</v>
      </c>
      <c r="B21" s="17"/>
      <c r="C21" s="13" t="s">
        <v>84</v>
      </c>
      <c r="D21" s="13" t="s">
        <v>85</v>
      </c>
      <c r="E21" s="13" t="s">
        <v>11</v>
      </c>
      <c r="F21" s="13">
        <v>16</v>
      </c>
      <c r="G21" s="16">
        <v>160</v>
      </c>
      <c r="H21" s="16">
        <f t="shared" si="2"/>
        <v>2560</v>
      </c>
      <c r="J21" s="3"/>
    </row>
    <row r="22" ht="25" customHeight="1" spans="1:10">
      <c r="A22" s="13">
        <v>10</v>
      </c>
      <c r="B22" s="17"/>
      <c r="C22" s="13" t="s">
        <v>86</v>
      </c>
      <c r="D22" s="13"/>
      <c r="E22" s="13" t="s">
        <v>11</v>
      </c>
      <c r="F22" s="13">
        <v>1</v>
      </c>
      <c r="G22" s="19">
        <v>13500</v>
      </c>
      <c r="H22" s="16">
        <f t="shared" si="2"/>
        <v>13500</v>
      </c>
      <c r="J22" s="3"/>
    </row>
    <row r="23" ht="25" customHeight="1" spans="1:10">
      <c r="A23" s="13">
        <v>11</v>
      </c>
      <c r="B23" s="17"/>
      <c r="C23" s="13" t="s">
        <v>87</v>
      </c>
      <c r="D23" s="13" t="s">
        <v>88</v>
      </c>
      <c r="E23" s="13" t="s">
        <v>89</v>
      </c>
      <c r="F23" s="13">
        <v>10</v>
      </c>
      <c r="G23" s="19">
        <v>500</v>
      </c>
      <c r="H23" s="16">
        <f t="shared" si="2"/>
        <v>5000</v>
      </c>
      <c r="J23" s="3"/>
    </row>
    <row r="24" ht="20" customHeight="1" spans="1:10">
      <c r="A24" s="13">
        <v>12</v>
      </c>
      <c r="B24" s="20"/>
      <c r="C24" s="21" t="s">
        <v>32</v>
      </c>
      <c r="D24" s="1"/>
      <c r="E24" s="21" t="s">
        <v>33</v>
      </c>
      <c r="F24" s="21">
        <v>1</v>
      </c>
      <c r="G24" s="22">
        <f>4000+2000</f>
        <v>6000</v>
      </c>
      <c r="H24" s="16">
        <f t="shared" si="2"/>
        <v>6000</v>
      </c>
      <c r="J24" s="3"/>
    </row>
    <row r="25" ht="20" customHeight="1" spans="1:8">
      <c r="A25" s="13">
        <v>13</v>
      </c>
      <c r="B25" s="14" t="s">
        <v>37</v>
      </c>
      <c r="C25" s="21" t="s">
        <v>38</v>
      </c>
      <c r="D25" s="1"/>
      <c r="E25" s="15" t="s">
        <v>14</v>
      </c>
      <c r="F25" s="13">
        <v>298</v>
      </c>
      <c r="G25" s="22">
        <v>100</v>
      </c>
      <c r="H25" s="16">
        <f t="shared" si="2"/>
        <v>29800</v>
      </c>
    </row>
    <row r="26" ht="20" customHeight="1" spans="1:8">
      <c r="A26" s="13"/>
      <c r="B26" s="17"/>
      <c r="C26" s="21" t="s">
        <v>90</v>
      </c>
      <c r="D26" s="1"/>
      <c r="E26" s="15" t="s">
        <v>27</v>
      </c>
      <c r="F26" s="13">
        <v>68</v>
      </c>
      <c r="G26" s="22">
        <v>50</v>
      </c>
      <c r="H26" s="16">
        <f t="shared" si="2"/>
        <v>3400</v>
      </c>
    </row>
    <row r="27" ht="20" customHeight="1" spans="1:8">
      <c r="A27" s="13">
        <v>14</v>
      </c>
      <c r="B27" s="17"/>
      <c r="C27" s="21" t="s">
        <v>39</v>
      </c>
      <c r="D27" s="1"/>
      <c r="E27" s="15" t="s">
        <v>40</v>
      </c>
      <c r="F27" s="13">
        <v>22</v>
      </c>
      <c r="G27" s="22">
        <v>100</v>
      </c>
      <c r="H27" s="16">
        <f t="shared" si="2"/>
        <v>2200</v>
      </c>
    </row>
    <row r="28" ht="20" customHeight="1" spans="1:8">
      <c r="A28" s="13">
        <v>15</v>
      </c>
      <c r="B28" s="20"/>
      <c r="C28" s="21" t="s">
        <v>41</v>
      </c>
      <c r="D28" s="1"/>
      <c r="E28" s="15" t="s">
        <v>11</v>
      </c>
      <c r="F28" s="13">
        <v>22</v>
      </c>
      <c r="G28" s="22">
        <v>50</v>
      </c>
      <c r="H28" s="16">
        <f t="shared" si="2"/>
        <v>1100</v>
      </c>
    </row>
    <row r="29" ht="20" customHeight="1" spans="1:8">
      <c r="A29" s="13">
        <v>16</v>
      </c>
      <c r="B29" s="13"/>
      <c r="C29" s="21" t="s">
        <v>42</v>
      </c>
      <c r="D29" s="1"/>
      <c r="E29" s="1"/>
      <c r="F29" s="1"/>
      <c r="G29" s="1"/>
      <c r="H29" s="2">
        <v>49714</v>
      </c>
    </row>
    <row r="30" ht="20" customHeight="1" spans="1:8">
      <c r="A30" s="13">
        <v>17</v>
      </c>
      <c r="B30" s="13"/>
      <c r="C30" s="21" t="s">
        <v>43</v>
      </c>
      <c r="D30" s="1"/>
      <c r="E30" s="1"/>
      <c r="F30" s="1"/>
      <c r="G30" s="1"/>
      <c r="H30" s="2">
        <f>SUM(H13:H29)</f>
        <v>326725</v>
      </c>
    </row>
  </sheetData>
  <mergeCells count="3">
    <mergeCell ref="A11:H11"/>
    <mergeCell ref="B13:B24"/>
    <mergeCell ref="B25:B2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H17"/>
  <sheetViews>
    <sheetView workbookViewId="0">
      <selection activeCell="B5" sqref="B5:F17"/>
    </sheetView>
  </sheetViews>
  <sheetFormatPr defaultColWidth="9" defaultRowHeight="13.5" outlineLevelCol="7"/>
  <cols>
    <col min="2" max="3" width="11.5" customWidth="1"/>
    <col min="6" max="6" width="12.625"/>
    <col min="8" max="8" width="12.625"/>
  </cols>
  <sheetData>
    <row r="4" ht="25" customHeight="1"/>
    <row r="5" ht="25" customHeight="1" spans="2:6">
      <c r="B5" s="1"/>
      <c r="C5" s="1"/>
      <c r="D5" s="1" t="s">
        <v>6</v>
      </c>
      <c r="E5" s="1" t="s">
        <v>7</v>
      </c>
      <c r="F5" s="1" t="s">
        <v>8</v>
      </c>
    </row>
    <row r="6" ht="25" customHeight="1" spans="2:6">
      <c r="B6" s="1" t="s">
        <v>70</v>
      </c>
      <c r="C6" s="1"/>
      <c r="D6" s="1">
        <v>298</v>
      </c>
      <c r="E6" s="1">
        <v>450</v>
      </c>
      <c r="F6" s="2">
        <f>D6*E6</f>
        <v>134100</v>
      </c>
    </row>
    <row r="7" ht="25" customHeight="1" spans="2:6">
      <c r="B7" s="1" t="s">
        <v>72</v>
      </c>
      <c r="C7" s="1" t="s">
        <v>91</v>
      </c>
      <c r="D7" s="1">
        <v>298</v>
      </c>
      <c r="E7" s="1">
        <v>350</v>
      </c>
      <c r="F7" s="2">
        <f>D7*E7</f>
        <v>104300</v>
      </c>
    </row>
    <row r="8" ht="25" customHeight="1" spans="2:6">
      <c r="B8" s="1" t="s">
        <v>15</v>
      </c>
      <c r="C8" s="1" t="s">
        <v>82</v>
      </c>
      <c r="D8" s="1">
        <v>298</v>
      </c>
      <c r="E8" s="1">
        <v>210</v>
      </c>
      <c r="F8" s="2">
        <f t="shared" ref="F8:F14" si="0">D8*E8</f>
        <v>62580</v>
      </c>
    </row>
    <row r="9" ht="25" customHeight="1" spans="2:6">
      <c r="B9" s="1" t="s">
        <v>75</v>
      </c>
      <c r="C9" s="1" t="s">
        <v>92</v>
      </c>
      <c r="D9" s="1">
        <v>68</v>
      </c>
      <c r="E9" s="1">
        <v>220</v>
      </c>
      <c r="F9" s="2">
        <f t="shared" si="0"/>
        <v>14960</v>
      </c>
    </row>
    <row r="10" ht="25" customHeight="1" spans="2:6">
      <c r="B10" s="1" t="s">
        <v>30</v>
      </c>
      <c r="C10" s="1"/>
      <c r="D10" s="1">
        <v>108</v>
      </c>
      <c r="E10" s="1">
        <v>150</v>
      </c>
      <c r="F10" s="2">
        <f t="shared" si="0"/>
        <v>16200</v>
      </c>
    </row>
    <row r="11" ht="25" customHeight="1" spans="2:6">
      <c r="B11" s="1" t="s">
        <v>84</v>
      </c>
      <c r="C11" s="1"/>
      <c r="D11" s="1">
        <v>16</v>
      </c>
      <c r="E11" s="1">
        <v>320</v>
      </c>
      <c r="F11" s="2">
        <f t="shared" si="0"/>
        <v>5120</v>
      </c>
    </row>
    <row r="12" ht="25" customHeight="1" spans="2:6">
      <c r="B12" s="1" t="s">
        <v>80</v>
      </c>
      <c r="C12" s="1" t="s">
        <v>81</v>
      </c>
      <c r="D12" s="1">
        <v>22</v>
      </c>
      <c r="E12" s="1">
        <v>1450</v>
      </c>
      <c r="F12" s="2">
        <f t="shared" si="0"/>
        <v>31900</v>
      </c>
    </row>
    <row r="13" ht="25" customHeight="1" spans="2:6">
      <c r="B13" s="1" t="s">
        <v>21</v>
      </c>
      <c r="C13" s="1"/>
      <c r="D13" s="1">
        <v>22</v>
      </c>
      <c r="E13" s="1">
        <v>450</v>
      </c>
      <c r="F13" s="2">
        <f t="shared" si="0"/>
        <v>9900</v>
      </c>
    </row>
    <row r="14" ht="25" customHeight="1" spans="2:6">
      <c r="B14" s="1" t="s">
        <v>77</v>
      </c>
      <c r="C14" s="1" t="s">
        <v>78</v>
      </c>
      <c r="D14" s="1">
        <v>1</v>
      </c>
      <c r="E14" s="1">
        <v>7500</v>
      </c>
      <c r="F14" s="2">
        <f t="shared" si="0"/>
        <v>7500</v>
      </c>
    </row>
    <row r="15" ht="25" customHeight="1" spans="6:6">
      <c r="F15" s="3">
        <f>SUM(F6:F14)</f>
        <v>386560</v>
      </c>
    </row>
    <row r="16" ht="25" customHeight="1" spans="6:6">
      <c r="F16" s="3">
        <f>F15*0.13</f>
        <v>50252.8</v>
      </c>
    </row>
    <row r="17" spans="6:8">
      <c r="F17">
        <f>SUM(F15:F16)</f>
        <v>436812.8</v>
      </c>
      <c r="H17">
        <f>F17/298</f>
        <v>1465.81476510067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成本</vt:lpstr>
      <vt:lpstr>Sheet1 (2)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Yu_Guang</cp:lastModifiedBy>
  <dcterms:created xsi:type="dcterms:W3CDTF">2023-10-28T06:26:00Z</dcterms:created>
  <dcterms:modified xsi:type="dcterms:W3CDTF">2023-11-21T07:30:14Z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D977272027124FD1AC198C5893A4869B_13</vt:lpwstr>
  </property>
  <property fmtid="{D5CDD505-2E9C-101B-9397-08002B2CF9AE}" pid="3" name="KSOProductBuildVer">
    <vt:lpwstr>2052-12.1.0.15712</vt:lpwstr>
  </property>
</Properties>
</file>