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9.xml" ContentType="application/vnd.openxmlformats-officedocument.spreadsheetml.table+xml"/>
  <Override PartName="/xl/tables/table10.xml" ContentType="application/vnd.openxmlformats-officedocument.spreadsheetml.table+xml"/>
  <Override PartName="/xl/comments2.xml" ContentType="application/vnd.openxmlformats-officedocument.spreadsheetml.comments+xml"/>
  <Override PartName="/xl/tables/table11.xml" ContentType="application/vnd.openxmlformats-officedocument.spreadsheetml.table+xml"/>
  <Override PartName="/xl/queryTables/queryTable1.xml" ContentType="application/vnd.openxmlformats-officedocument.spreadsheetml.queryTable+xml"/>
  <Override PartName="/xl/tables/table12.xml" ContentType="application/vnd.openxmlformats-officedocument.spreadsheetml.table+xml"/>
  <Override PartName="/xl/queryTables/queryTable2.xml" ContentType="application/vnd.openxmlformats-officedocument.spreadsheetml.queryTable+xml"/>
  <Override PartName="/xl/tables/table13.xml" ContentType="application/vnd.openxmlformats-officedocument.spreadsheetml.table+xml"/>
  <Override PartName="/xl/queryTables/queryTable3.xml" ContentType="application/vnd.openxmlformats-officedocument.spreadsheetml.queryTable+xml"/>
  <Override PartName="/xl/tables/table14.xml" ContentType="application/vnd.openxmlformats-officedocument.spreadsheetml.table+xml"/>
  <Override PartName="/xl/queryTables/queryTable4.xml" ContentType="application/vnd.openxmlformats-officedocument.spreadsheetml.queryTable+xml"/>
  <Override PartName="/xl/tables/table15.xml" ContentType="application/vnd.openxmlformats-officedocument.spreadsheetml.table+xml"/>
  <Override PartName="/xl/queryTables/queryTable5.xml" ContentType="application/vnd.openxmlformats-officedocument.spreadsheetml.queryTable+xml"/>
  <Override PartName="/xl/tables/table16.xml" ContentType="application/vnd.openxmlformats-officedocument.spreadsheetml.table+xml"/>
  <Override PartName="/xl/queryTables/queryTable6.xml" ContentType="application/vnd.openxmlformats-officedocument.spreadsheetml.queryTable+xml"/>
  <Override PartName="/xl/tables/table17.xml" ContentType="application/vnd.openxmlformats-officedocument.spreadsheetml.table+xml"/>
  <Override PartName="/xl/queryTables/queryTable7.xml" ContentType="application/vnd.openxmlformats-officedocument.spreadsheetml.queryTable+xml"/>
  <Override PartName="/xl/tables/table18.xml" ContentType="application/vnd.openxmlformats-officedocument.spreadsheetml.table+xml"/>
  <Override PartName="/xl/queryTables/queryTable8.xml" ContentType="application/vnd.openxmlformats-officedocument.spreadsheetml.queryTable+xml"/>
  <Override PartName="/xl/tables/table19.xml" ContentType="application/vnd.openxmlformats-officedocument.spreadsheetml.table+xml"/>
  <Override PartName="/xl/queryTables/queryTable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defaultThemeVersion="166925"/>
  <xr:revisionPtr revIDLastSave="0" documentId="8_{0BEB87FE-8A9B-49F6-A760-E861C7864D0C}" xr6:coauthVersionLast="47" xr6:coauthVersionMax="47" xr10:uidLastSave="{00000000-0000-0000-0000-000000000000}"/>
  <bookViews>
    <workbookView xWindow="-108" yWindow="-108" windowWidth="23256" windowHeight="12576" xr2:uid="{3EB8FB32-9F92-4FAB-A721-3084CAE1F141}"/>
  </bookViews>
  <sheets>
    <sheet name="Read Me" sheetId="5" r:id="rId1"/>
    <sheet name="LIM Input" sheetId="2" r:id="rId2"/>
    <sheet name="Diet Matrix Input" sheetId="3" r:id="rId3"/>
    <sheet name="LIM Declaration File Weighted" sheetId="4" r:id="rId4"/>
  </sheets>
  <definedNames>
    <definedName name="ExternalData_1" localSheetId="3" hidden="1">'LIM Declaration File Weighted'!$A$1:$A$6</definedName>
    <definedName name="ExternalData_10" localSheetId="3" hidden="1">'LIM Declaration File Weighted'!$A$113:$A$350</definedName>
    <definedName name="ExternalData_11" localSheetId="3" hidden="1">'LIM Declaration File Weighted'!$A$505:$A$518</definedName>
    <definedName name="ExternalData_2" localSheetId="3" hidden="1">'LIM Declaration File Weighted'!$A$8:$A$40</definedName>
    <definedName name="ExternalData_3" localSheetId="3" hidden="1">'LIM Declaration File Weighted'!$A$42:$A$76</definedName>
    <definedName name="ExternalData_4" localSheetId="3" hidden="1">'LIM Declaration File Weighted'!$A$78:$A$111</definedName>
    <definedName name="ExternalData_6" localSheetId="3" hidden="1">'LIM Declaration File Weighted'!$A$352:$A$415</definedName>
    <definedName name="ExternalData_7" localSheetId="3" hidden="1">'LIM Declaration File Weighted'!$A$417:$A$503</definedName>
    <definedName name="ExternalData_9" localSheetId="3" hidden="1">'LIM Declaration File Weighted'!$A$520:$A$521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K63" i="2" l="1"/>
  <c r="BK12" i="2"/>
  <c r="BK13" i="2"/>
  <c r="BK14" i="2"/>
  <c r="BK15" i="2"/>
  <c r="BK16" i="2"/>
  <c r="BK17" i="2"/>
  <c r="BK18" i="2"/>
  <c r="BK19" i="2"/>
  <c r="BK20" i="2"/>
  <c r="BK21" i="2"/>
  <c r="BK22" i="2"/>
  <c r="BK23" i="2"/>
  <c r="BK24" i="2"/>
  <c r="BK25" i="2"/>
  <c r="BK26" i="2"/>
  <c r="BK27" i="2"/>
  <c r="BK28" i="2"/>
  <c r="BK29" i="2"/>
  <c r="BK30" i="2"/>
  <c r="BK31" i="2"/>
  <c r="BK32" i="2"/>
  <c r="BK33" i="2"/>
  <c r="BK34" i="2"/>
  <c r="BK35" i="2"/>
  <c r="BK36" i="2"/>
  <c r="BK37" i="2"/>
  <c r="BK38" i="2"/>
  <c r="BK39" i="2"/>
  <c r="BK40" i="2"/>
  <c r="BK41" i="2"/>
  <c r="BK42" i="2"/>
  <c r="BK43" i="2"/>
  <c r="BK44" i="2"/>
  <c r="BK45" i="2"/>
  <c r="BK46" i="2"/>
  <c r="BK47" i="2"/>
  <c r="BK48" i="2"/>
  <c r="BK49" i="2"/>
  <c r="BK50" i="2"/>
  <c r="BK51" i="2"/>
  <c r="BK52" i="2"/>
  <c r="BK53" i="2"/>
  <c r="BK54" i="2"/>
  <c r="BK55" i="2"/>
  <c r="BK56" i="2"/>
  <c r="BK57" i="2"/>
  <c r="BK58" i="2"/>
  <c r="BK59" i="2"/>
  <c r="BK60" i="2"/>
  <c r="BK61" i="2"/>
  <c r="BK62" i="2"/>
  <c r="BK10" i="2"/>
  <c r="BK11" i="2"/>
  <c r="BK64" i="2"/>
  <c r="BC11" i="2"/>
  <c r="BC12" i="2"/>
  <c r="BC13" i="2"/>
  <c r="BC14" i="2"/>
  <c r="BC15" i="2"/>
  <c r="BC16" i="2"/>
  <c r="BC17" i="2"/>
  <c r="BC18" i="2"/>
  <c r="BC19" i="2"/>
  <c r="BC20" i="2"/>
  <c r="BC21" i="2"/>
  <c r="BC22" i="2"/>
  <c r="BC23" i="2"/>
  <c r="BC24" i="2"/>
  <c r="BC25" i="2"/>
  <c r="BC26" i="2"/>
  <c r="BC27" i="2"/>
  <c r="BC28" i="2"/>
  <c r="BC29" i="2"/>
  <c r="BC30" i="2"/>
  <c r="BC31" i="2"/>
  <c r="BC32" i="2"/>
  <c r="BC33" i="2"/>
  <c r="BC34" i="2"/>
  <c r="BC35" i="2"/>
  <c r="BC36" i="2"/>
  <c r="BC37" i="2"/>
  <c r="BC38" i="2"/>
  <c r="BC39" i="2"/>
  <c r="BC40" i="2"/>
  <c r="BC41" i="2"/>
  <c r="BC42" i="2"/>
  <c r="BC43" i="2"/>
  <c r="BC44" i="2"/>
  <c r="BC45" i="2"/>
  <c r="BC46" i="2"/>
  <c r="BC47" i="2"/>
  <c r="BC48" i="2"/>
  <c r="BC49" i="2"/>
  <c r="BC50" i="2"/>
  <c r="BC51" i="2"/>
  <c r="BC52" i="2"/>
  <c r="BC53" i="2"/>
  <c r="BC54" i="2"/>
  <c r="BC55" i="2"/>
  <c r="BC56" i="2"/>
  <c r="BC57" i="2"/>
  <c r="BC58" i="2"/>
  <c r="BC59" i="2"/>
  <c r="BC60" i="2"/>
  <c r="BC61" i="2"/>
  <c r="BC62" i="2"/>
  <c r="BC63" i="2"/>
  <c r="BC10" i="2"/>
  <c r="BC64" i="2"/>
  <c r="AW11" i="2"/>
  <c r="AW12" i="2"/>
  <c r="AW13" i="2"/>
  <c r="AW14" i="2"/>
  <c r="AW15" i="2"/>
  <c r="AW16" i="2"/>
  <c r="AW17" i="2"/>
  <c r="AW18" i="2"/>
  <c r="AW19" i="2"/>
  <c r="AW20" i="2"/>
  <c r="AW21" i="2"/>
  <c r="AW22" i="2"/>
  <c r="AW23" i="2"/>
  <c r="AW24" i="2"/>
  <c r="AW25" i="2"/>
  <c r="AW26" i="2"/>
  <c r="AW27" i="2"/>
  <c r="AW28" i="2"/>
  <c r="AW29" i="2"/>
  <c r="AW30" i="2"/>
  <c r="AW31" i="2"/>
  <c r="AW32" i="2"/>
  <c r="AW33" i="2"/>
  <c r="AW34" i="2"/>
  <c r="AW35" i="2"/>
  <c r="AW36" i="2"/>
  <c r="AW37" i="2"/>
  <c r="AW38" i="2"/>
  <c r="AW39" i="2"/>
  <c r="AW40" i="2"/>
  <c r="AW41" i="2"/>
  <c r="AW42" i="2"/>
  <c r="AW43" i="2"/>
  <c r="AW44" i="2"/>
  <c r="AW45" i="2"/>
  <c r="AW46" i="2"/>
  <c r="AW47" i="2"/>
  <c r="AW48" i="2"/>
  <c r="AW49" i="2"/>
  <c r="AW50" i="2"/>
  <c r="AW51" i="2"/>
  <c r="AW52" i="2"/>
  <c r="AW53" i="2"/>
  <c r="AW54" i="2"/>
  <c r="AW55" i="2"/>
  <c r="AW56" i="2"/>
  <c r="AW57" i="2"/>
  <c r="AW58" i="2"/>
  <c r="AW59" i="2"/>
  <c r="AW60" i="2"/>
  <c r="AW61" i="2"/>
  <c r="AW62" i="2"/>
  <c r="AW63" i="2"/>
  <c r="AW10" i="2"/>
  <c r="AV11" i="2"/>
  <c r="AV12" i="2"/>
  <c r="AV13" i="2"/>
  <c r="AV14" i="2"/>
  <c r="AV15" i="2"/>
  <c r="AV16" i="2"/>
  <c r="AV17" i="2"/>
  <c r="AV18" i="2"/>
  <c r="AV19" i="2"/>
  <c r="AV20" i="2"/>
  <c r="AV21" i="2"/>
  <c r="AV22" i="2"/>
  <c r="AV23" i="2"/>
  <c r="AV24" i="2"/>
  <c r="AV25" i="2"/>
  <c r="AV26" i="2"/>
  <c r="AV27" i="2"/>
  <c r="AV28" i="2"/>
  <c r="AV29" i="2"/>
  <c r="AV30" i="2"/>
  <c r="AV31" i="2"/>
  <c r="AV32" i="2"/>
  <c r="AV33" i="2"/>
  <c r="AV34" i="2"/>
  <c r="AV35" i="2"/>
  <c r="AV36" i="2"/>
  <c r="AV37" i="2"/>
  <c r="AV38" i="2"/>
  <c r="AV39" i="2"/>
  <c r="AV40" i="2"/>
  <c r="AV41" i="2"/>
  <c r="AV42" i="2"/>
  <c r="AV43" i="2"/>
  <c r="AV44" i="2"/>
  <c r="AV45" i="2"/>
  <c r="AV46" i="2"/>
  <c r="AV47" i="2"/>
  <c r="AV48" i="2"/>
  <c r="AV49" i="2"/>
  <c r="AV50" i="2"/>
  <c r="AV51" i="2"/>
  <c r="AV52" i="2"/>
  <c r="AV53" i="2"/>
  <c r="AV54" i="2"/>
  <c r="AV55" i="2"/>
  <c r="AV56" i="2"/>
  <c r="AV57" i="2"/>
  <c r="AV58" i="2"/>
  <c r="AV59" i="2"/>
  <c r="AV60" i="2"/>
  <c r="AV61" i="2"/>
  <c r="AV62" i="2"/>
  <c r="AV63" i="2"/>
  <c r="AV10" i="2"/>
  <c r="CB11" i="2"/>
  <c r="CB12" i="2"/>
  <c r="CB13" i="2"/>
  <c r="CB14" i="2"/>
  <c r="CB15" i="2"/>
  <c r="CB16" i="2"/>
  <c r="CB17" i="2"/>
  <c r="CB18" i="2"/>
  <c r="CB19" i="2"/>
  <c r="CB20" i="2"/>
  <c r="CB21" i="2"/>
  <c r="CB22" i="2"/>
  <c r="CB23" i="2"/>
  <c r="CB24" i="2"/>
  <c r="CB25" i="2"/>
  <c r="CB26" i="2"/>
  <c r="CB27" i="2"/>
  <c r="CB28" i="2"/>
  <c r="CB29" i="2"/>
  <c r="CB30" i="2"/>
  <c r="CB31" i="2"/>
  <c r="CB32" i="2"/>
  <c r="CB33" i="2"/>
  <c r="CB34" i="2"/>
  <c r="CB35" i="2"/>
  <c r="CB36" i="2"/>
  <c r="CB37" i="2"/>
  <c r="CB38" i="2"/>
  <c r="CB39" i="2"/>
  <c r="CB40" i="2"/>
  <c r="CB41" i="2"/>
  <c r="CB42" i="2"/>
  <c r="CB43" i="2"/>
  <c r="CB44" i="2"/>
  <c r="CB45" i="2"/>
  <c r="CB46" i="2"/>
  <c r="CB47" i="2"/>
  <c r="CB48" i="2"/>
  <c r="CB49" i="2"/>
  <c r="CB50" i="2"/>
  <c r="CB51" i="2"/>
  <c r="CB52" i="2"/>
  <c r="CB53" i="2"/>
  <c r="CB54" i="2"/>
  <c r="CB55" i="2"/>
  <c r="CB56" i="2"/>
  <c r="CB57" i="2"/>
  <c r="CB58" i="2"/>
  <c r="CB59" i="2"/>
  <c r="CB60" i="2"/>
  <c r="CB61" i="2"/>
  <c r="CB62" i="2"/>
  <c r="CB63" i="2"/>
  <c r="CB10" i="2"/>
  <c r="CB64" i="2"/>
  <c r="CA10" i="2"/>
  <c r="CA11" i="2"/>
  <c r="CA12" i="2"/>
  <c r="CA13" i="2"/>
  <c r="CA14" i="2"/>
  <c r="CA15" i="2"/>
  <c r="CA16" i="2"/>
  <c r="CA17" i="2"/>
  <c r="CA18" i="2"/>
  <c r="CA19" i="2"/>
  <c r="CA20" i="2"/>
  <c r="CA21" i="2"/>
  <c r="CA22" i="2"/>
  <c r="CA23" i="2"/>
  <c r="CA24" i="2"/>
  <c r="CA25" i="2"/>
  <c r="CA26" i="2"/>
  <c r="CA27" i="2"/>
  <c r="CA28" i="2"/>
  <c r="CA29" i="2"/>
  <c r="CA30" i="2"/>
  <c r="CA31" i="2"/>
  <c r="CA32" i="2"/>
  <c r="CA33" i="2"/>
  <c r="CA34" i="2"/>
  <c r="CA35" i="2"/>
  <c r="CA36" i="2"/>
  <c r="CA37" i="2"/>
  <c r="CA38" i="2"/>
  <c r="CA39" i="2"/>
  <c r="CA40" i="2"/>
  <c r="CA41" i="2"/>
  <c r="CA42" i="2"/>
  <c r="CA43" i="2"/>
  <c r="CA44" i="2"/>
  <c r="CA45" i="2"/>
  <c r="CA46" i="2"/>
  <c r="CA47" i="2"/>
  <c r="CA48" i="2"/>
  <c r="CA49" i="2"/>
  <c r="CA50" i="2"/>
  <c r="CA51" i="2"/>
  <c r="CA52" i="2"/>
  <c r="CA53" i="2"/>
  <c r="CA54" i="2"/>
  <c r="CA55" i="2"/>
  <c r="CA56" i="2"/>
  <c r="CA57" i="2"/>
  <c r="CA58" i="2"/>
  <c r="CA59" i="2"/>
  <c r="CA60" i="2"/>
  <c r="CA61" i="2"/>
  <c r="CA62" i="2"/>
  <c r="CA63" i="2"/>
  <c r="CA64" i="2"/>
  <c r="BZ11" i="2"/>
  <c r="BZ12" i="2"/>
  <c r="BZ13" i="2"/>
  <c r="BZ14" i="2"/>
  <c r="BZ15" i="2"/>
  <c r="BZ16" i="2"/>
  <c r="BZ17" i="2"/>
  <c r="BZ18" i="2"/>
  <c r="BZ19" i="2"/>
  <c r="BZ20" i="2"/>
  <c r="BZ21" i="2"/>
  <c r="BZ22" i="2"/>
  <c r="BZ23" i="2"/>
  <c r="BZ24" i="2"/>
  <c r="BZ25" i="2"/>
  <c r="BZ26" i="2"/>
  <c r="BZ27" i="2"/>
  <c r="BZ28" i="2"/>
  <c r="BZ29" i="2"/>
  <c r="BZ30" i="2"/>
  <c r="BZ31" i="2"/>
  <c r="BZ32" i="2"/>
  <c r="BZ33" i="2"/>
  <c r="BZ34" i="2"/>
  <c r="BZ35" i="2"/>
  <c r="BZ36" i="2"/>
  <c r="BZ37" i="2"/>
  <c r="BZ38" i="2"/>
  <c r="BZ39" i="2"/>
  <c r="BZ40" i="2"/>
  <c r="BZ41" i="2"/>
  <c r="BZ42" i="2"/>
  <c r="BZ43" i="2"/>
  <c r="BZ44" i="2"/>
  <c r="BZ45" i="2"/>
  <c r="BZ46" i="2"/>
  <c r="BZ47" i="2"/>
  <c r="BZ48" i="2"/>
  <c r="BZ49" i="2"/>
  <c r="BZ50" i="2"/>
  <c r="BZ51" i="2"/>
  <c r="BZ52" i="2"/>
  <c r="BZ53" i="2"/>
  <c r="BZ54" i="2"/>
  <c r="BZ55" i="2"/>
  <c r="BZ56" i="2"/>
  <c r="BZ57" i="2"/>
  <c r="BZ58" i="2"/>
  <c r="BZ59" i="2"/>
  <c r="BZ60" i="2"/>
  <c r="BZ61" i="2"/>
  <c r="BZ62" i="2"/>
  <c r="BZ63" i="2"/>
  <c r="BZ10" i="2"/>
  <c r="BZ64" i="2"/>
  <c r="BY11" i="2"/>
  <c r="BY12" i="2"/>
  <c r="BY13" i="2"/>
  <c r="BY14" i="2"/>
  <c r="BY15" i="2"/>
  <c r="BY16" i="2"/>
  <c r="BY17" i="2"/>
  <c r="BY18" i="2"/>
  <c r="BY19" i="2"/>
  <c r="BY20" i="2"/>
  <c r="BY21" i="2"/>
  <c r="BY22" i="2"/>
  <c r="BY23" i="2"/>
  <c r="BY24" i="2"/>
  <c r="BY25" i="2"/>
  <c r="BY26" i="2"/>
  <c r="BY27" i="2"/>
  <c r="BY28" i="2"/>
  <c r="BY29" i="2"/>
  <c r="BY30" i="2"/>
  <c r="BY31" i="2"/>
  <c r="BY32" i="2"/>
  <c r="BY33" i="2"/>
  <c r="BY34" i="2"/>
  <c r="BY35" i="2"/>
  <c r="BY36" i="2"/>
  <c r="BY37" i="2"/>
  <c r="BY38" i="2"/>
  <c r="BY39" i="2"/>
  <c r="BY40" i="2"/>
  <c r="BY41" i="2"/>
  <c r="BY42" i="2"/>
  <c r="BY43" i="2"/>
  <c r="BY44" i="2"/>
  <c r="BY45" i="2"/>
  <c r="BY46" i="2"/>
  <c r="BY47" i="2"/>
  <c r="BY48" i="2"/>
  <c r="BY49" i="2"/>
  <c r="BY50" i="2"/>
  <c r="BY51" i="2"/>
  <c r="BY52" i="2"/>
  <c r="BY53" i="2"/>
  <c r="BY54" i="2"/>
  <c r="BY55" i="2"/>
  <c r="BY56" i="2"/>
  <c r="BY57" i="2"/>
  <c r="BY58" i="2"/>
  <c r="BY59" i="2"/>
  <c r="BY60" i="2"/>
  <c r="BY61" i="2"/>
  <c r="BY62" i="2"/>
  <c r="BY63" i="2"/>
  <c r="BY10" i="2"/>
  <c r="BO10" i="2"/>
  <c r="BD11" i="2"/>
  <c r="BD12" i="2"/>
  <c r="BD13" i="2"/>
  <c r="BD14" i="2"/>
  <c r="BD15" i="2"/>
  <c r="BD16" i="2"/>
  <c r="BD17" i="2"/>
  <c r="BD18" i="2"/>
  <c r="BD19" i="2"/>
  <c r="BD20" i="2"/>
  <c r="BD21" i="2"/>
  <c r="BD22" i="2"/>
  <c r="BD23" i="2"/>
  <c r="BD24" i="2"/>
  <c r="BD25" i="2"/>
  <c r="BD26" i="2"/>
  <c r="BD27" i="2"/>
  <c r="BD28" i="2"/>
  <c r="BD29" i="2"/>
  <c r="BD30" i="2"/>
  <c r="BD31" i="2"/>
  <c r="BD32" i="2"/>
  <c r="BD33" i="2"/>
  <c r="BD34" i="2"/>
  <c r="BD35" i="2"/>
  <c r="BD36" i="2"/>
  <c r="BD37" i="2"/>
  <c r="BD38" i="2"/>
  <c r="BD39" i="2"/>
  <c r="BD40" i="2"/>
  <c r="BD41" i="2"/>
  <c r="BD42" i="2"/>
  <c r="BD43" i="2"/>
  <c r="BD44" i="2"/>
  <c r="BD45" i="2"/>
  <c r="BD46" i="2"/>
  <c r="BD47" i="2"/>
  <c r="BD48" i="2"/>
  <c r="BD49" i="2"/>
  <c r="BD50" i="2"/>
  <c r="BD51" i="2"/>
  <c r="BD52" i="2"/>
  <c r="BD53" i="2"/>
  <c r="BD54" i="2"/>
  <c r="BD55" i="2"/>
  <c r="BD56" i="2"/>
  <c r="BD57" i="2"/>
  <c r="BD58" i="2"/>
  <c r="BD59" i="2"/>
  <c r="BD60" i="2"/>
  <c r="BD61" i="2"/>
  <c r="BD62" i="2"/>
  <c r="BD63" i="2"/>
  <c r="BD10" i="2"/>
  <c r="BD64" i="2"/>
  <c r="CD11" i="2" l="1"/>
  <c r="CD12" i="2"/>
  <c r="CD13" i="2"/>
  <c r="CD14" i="2"/>
  <c r="CD15" i="2"/>
  <c r="CD16" i="2"/>
  <c r="CD17" i="2"/>
  <c r="CD18" i="2"/>
  <c r="CD19" i="2"/>
  <c r="CD20" i="2"/>
  <c r="CD21" i="2"/>
  <c r="CD22" i="2"/>
  <c r="CD23" i="2"/>
  <c r="CD24" i="2"/>
  <c r="CD25" i="2"/>
  <c r="CD26" i="2"/>
  <c r="CD27" i="2"/>
  <c r="CD28" i="2"/>
  <c r="CD29" i="2"/>
  <c r="CD30" i="2"/>
  <c r="CD31" i="2"/>
  <c r="CD32" i="2"/>
  <c r="CD33" i="2"/>
  <c r="CD34" i="2"/>
  <c r="CD35" i="2"/>
  <c r="CD36" i="2"/>
  <c r="CD37" i="2"/>
  <c r="CD38" i="2"/>
  <c r="CD39" i="2"/>
  <c r="CD40" i="2"/>
  <c r="CD41" i="2"/>
  <c r="CD42" i="2"/>
  <c r="CD43" i="2"/>
  <c r="CD44" i="2"/>
  <c r="CD45" i="2"/>
  <c r="CD46" i="2"/>
  <c r="CD47" i="2"/>
  <c r="CD48" i="2"/>
  <c r="CD49" i="2"/>
  <c r="CD50" i="2"/>
  <c r="CD51" i="2"/>
  <c r="CD52" i="2"/>
  <c r="CD53" i="2"/>
  <c r="CD54" i="2"/>
  <c r="CD55" i="2"/>
  <c r="CD56" i="2"/>
  <c r="CD57" i="2"/>
  <c r="CD58" i="2"/>
  <c r="CD59" i="2"/>
  <c r="CD60" i="2"/>
  <c r="CD61" i="2"/>
  <c r="CD62" i="2"/>
  <c r="CD63" i="2"/>
  <c r="CD10" i="2"/>
  <c r="BL63" i="2"/>
  <c r="BL11" i="2"/>
  <c r="BL12" i="2"/>
  <c r="BL13" i="2"/>
  <c r="BL56" i="2"/>
  <c r="BL57" i="2"/>
  <c r="BL58" i="2"/>
  <c r="BL59" i="2"/>
  <c r="BL60" i="2"/>
  <c r="BL61" i="2"/>
  <c r="BL62" i="2"/>
  <c r="BL10" i="2"/>
  <c r="BL64" i="2"/>
  <c r="BQ11" i="2"/>
  <c r="BQ12" i="2"/>
  <c r="BQ13" i="2"/>
  <c r="BQ14" i="2"/>
  <c r="BL14" i="2" s="1"/>
  <c r="BQ15" i="2"/>
  <c r="BL15" i="2" s="1"/>
  <c r="BQ16" i="2"/>
  <c r="BL16" i="2" s="1"/>
  <c r="BQ17" i="2"/>
  <c r="BL17" i="2" s="1"/>
  <c r="BQ18" i="2"/>
  <c r="BL18" i="2" s="1"/>
  <c r="BQ19" i="2"/>
  <c r="BL19" i="2" s="1"/>
  <c r="BQ20" i="2"/>
  <c r="BL20" i="2" s="1"/>
  <c r="BQ21" i="2"/>
  <c r="BL21" i="2" s="1"/>
  <c r="BQ22" i="2"/>
  <c r="BL22" i="2" s="1"/>
  <c r="BQ23" i="2"/>
  <c r="BL23" i="2" s="1"/>
  <c r="BQ24" i="2"/>
  <c r="BL24" i="2" s="1"/>
  <c r="BQ25" i="2"/>
  <c r="BL25" i="2" s="1"/>
  <c r="BQ26" i="2"/>
  <c r="BL26" i="2" s="1"/>
  <c r="BQ27" i="2"/>
  <c r="BL27" i="2" s="1"/>
  <c r="BQ28" i="2"/>
  <c r="BL28" i="2" s="1"/>
  <c r="BQ29" i="2"/>
  <c r="BL29" i="2" s="1"/>
  <c r="BQ30" i="2"/>
  <c r="BL30" i="2" s="1"/>
  <c r="BQ31" i="2"/>
  <c r="BL31" i="2" s="1"/>
  <c r="BQ32" i="2"/>
  <c r="BL32" i="2" s="1"/>
  <c r="BQ33" i="2"/>
  <c r="BL33" i="2" s="1"/>
  <c r="BQ34" i="2"/>
  <c r="BL34" i="2" s="1"/>
  <c r="BQ35" i="2"/>
  <c r="BL35" i="2" s="1"/>
  <c r="BQ36" i="2"/>
  <c r="BL36" i="2" s="1"/>
  <c r="BQ37" i="2"/>
  <c r="BL37" i="2" s="1"/>
  <c r="BQ38" i="2"/>
  <c r="BL38" i="2" s="1"/>
  <c r="BQ39" i="2"/>
  <c r="BL39" i="2" s="1"/>
  <c r="BQ40" i="2"/>
  <c r="BL40" i="2" s="1"/>
  <c r="BQ41" i="2"/>
  <c r="BL41" i="2" s="1"/>
  <c r="BQ42" i="2"/>
  <c r="BL42" i="2" s="1"/>
  <c r="BQ43" i="2"/>
  <c r="BL43" i="2" s="1"/>
  <c r="BQ44" i="2"/>
  <c r="BL44" i="2" s="1"/>
  <c r="BQ45" i="2"/>
  <c r="BL45" i="2" s="1"/>
  <c r="BQ46" i="2"/>
  <c r="BL46" i="2" s="1"/>
  <c r="BQ47" i="2"/>
  <c r="BL47" i="2" s="1"/>
  <c r="BQ48" i="2"/>
  <c r="BL48" i="2" s="1"/>
  <c r="BQ49" i="2"/>
  <c r="BL49" i="2" s="1"/>
  <c r="BQ50" i="2"/>
  <c r="BL50" i="2" s="1"/>
  <c r="BQ51" i="2"/>
  <c r="BL51" i="2" s="1"/>
  <c r="BQ52" i="2"/>
  <c r="BL52" i="2" s="1"/>
  <c r="BQ53" i="2"/>
  <c r="BL53" i="2" s="1"/>
  <c r="BQ54" i="2"/>
  <c r="BL54" i="2" s="1"/>
  <c r="BQ55" i="2"/>
  <c r="BL55" i="2" s="1"/>
  <c r="BQ56" i="2"/>
  <c r="BQ57" i="2"/>
  <c r="BQ58" i="2"/>
  <c r="BQ59" i="2"/>
  <c r="BQ60" i="2"/>
  <c r="BQ61" i="2"/>
  <c r="BQ62" i="2"/>
  <c r="BQ63" i="2"/>
  <c r="BQ10" i="2"/>
  <c r="BS11" i="2"/>
  <c r="BS12" i="2"/>
  <c r="BS13" i="2"/>
  <c r="BS14" i="2"/>
  <c r="BS15" i="2"/>
  <c r="BS16" i="2"/>
  <c r="BS17" i="2"/>
  <c r="BS18" i="2"/>
  <c r="BS19" i="2"/>
  <c r="BS20" i="2"/>
  <c r="BS21" i="2"/>
  <c r="BS22" i="2"/>
  <c r="BS23" i="2"/>
  <c r="BS24" i="2"/>
  <c r="BS25" i="2"/>
  <c r="BS26" i="2"/>
  <c r="BS27" i="2"/>
  <c r="BS28" i="2"/>
  <c r="BS29" i="2"/>
  <c r="BS30" i="2"/>
  <c r="BS31" i="2"/>
  <c r="BS32" i="2"/>
  <c r="BS33" i="2"/>
  <c r="BS34" i="2"/>
  <c r="BS35" i="2"/>
  <c r="BS36" i="2"/>
  <c r="BS37" i="2"/>
  <c r="BS38" i="2"/>
  <c r="BS39" i="2"/>
  <c r="BS40" i="2"/>
  <c r="BS41" i="2"/>
  <c r="BS42" i="2"/>
  <c r="BS43" i="2"/>
  <c r="BS44" i="2"/>
  <c r="BS45" i="2"/>
  <c r="BS46" i="2"/>
  <c r="BS47" i="2"/>
  <c r="BS48" i="2"/>
  <c r="BS49" i="2"/>
  <c r="BS50" i="2"/>
  <c r="BS51" i="2"/>
  <c r="BS52" i="2"/>
  <c r="BS53" i="2"/>
  <c r="BS54" i="2"/>
  <c r="BS55" i="2"/>
  <c r="BS56" i="2"/>
  <c r="BS57" i="2"/>
  <c r="BS58" i="2"/>
  <c r="BS59" i="2"/>
  <c r="BS60" i="2"/>
  <c r="BS61" i="2"/>
  <c r="BS62" i="2"/>
  <c r="BS63" i="2"/>
  <c r="BS10" i="2"/>
  <c r="BS64" i="2"/>
  <c r="BP11" i="2"/>
  <c r="BP12" i="2"/>
  <c r="BP13" i="2"/>
  <c r="BP14" i="2"/>
  <c r="BP15" i="2"/>
  <c r="BP16" i="2"/>
  <c r="BP17" i="2"/>
  <c r="BP18" i="2"/>
  <c r="BP19" i="2"/>
  <c r="BP20" i="2"/>
  <c r="BP21" i="2"/>
  <c r="BP22" i="2"/>
  <c r="BP23" i="2"/>
  <c r="BP24" i="2"/>
  <c r="BP25" i="2"/>
  <c r="BP26" i="2"/>
  <c r="BP27" i="2"/>
  <c r="BP28" i="2"/>
  <c r="BP29" i="2"/>
  <c r="BP30" i="2"/>
  <c r="BP31" i="2"/>
  <c r="BP32" i="2"/>
  <c r="BP33" i="2"/>
  <c r="BP34" i="2"/>
  <c r="BP35" i="2"/>
  <c r="BP36" i="2"/>
  <c r="BP37" i="2"/>
  <c r="BP38" i="2"/>
  <c r="BP39" i="2"/>
  <c r="BP40" i="2"/>
  <c r="BP41" i="2"/>
  <c r="BP42" i="2"/>
  <c r="BP43" i="2"/>
  <c r="BP44" i="2"/>
  <c r="BP45" i="2"/>
  <c r="BP46" i="2"/>
  <c r="BP47" i="2"/>
  <c r="BP48" i="2"/>
  <c r="BP49" i="2"/>
  <c r="BP50" i="2"/>
  <c r="BP51" i="2"/>
  <c r="BP52" i="2"/>
  <c r="BP53" i="2"/>
  <c r="BP54" i="2"/>
  <c r="BP55" i="2"/>
  <c r="BP56" i="2"/>
  <c r="BP57" i="2"/>
  <c r="BP58" i="2"/>
  <c r="BP59" i="2"/>
  <c r="BP60" i="2"/>
  <c r="BP61" i="2"/>
  <c r="BP62" i="2"/>
  <c r="BP63" i="2"/>
  <c r="BP10" i="2"/>
  <c r="BR11" i="2"/>
  <c r="BR12" i="2"/>
  <c r="BR13" i="2"/>
  <c r="BR14" i="2"/>
  <c r="BR15" i="2"/>
  <c r="BR16" i="2"/>
  <c r="BR17" i="2"/>
  <c r="BR18" i="2"/>
  <c r="BR19" i="2"/>
  <c r="BR20" i="2"/>
  <c r="BR21" i="2"/>
  <c r="BR22" i="2"/>
  <c r="BR23" i="2"/>
  <c r="BR24" i="2"/>
  <c r="BR25" i="2"/>
  <c r="BR26" i="2"/>
  <c r="BR27" i="2"/>
  <c r="BR28" i="2"/>
  <c r="BR29" i="2"/>
  <c r="BR30" i="2"/>
  <c r="BR31" i="2"/>
  <c r="BR32" i="2"/>
  <c r="BR33" i="2"/>
  <c r="BR34" i="2"/>
  <c r="BR35" i="2"/>
  <c r="BR36" i="2"/>
  <c r="BR37" i="2"/>
  <c r="BR38" i="2"/>
  <c r="BR39" i="2"/>
  <c r="BR40" i="2"/>
  <c r="BR41" i="2"/>
  <c r="BR42" i="2"/>
  <c r="BR43" i="2"/>
  <c r="BR44" i="2"/>
  <c r="BR45" i="2"/>
  <c r="BR46" i="2"/>
  <c r="BR47" i="2"/>
  <c r="BR48" i="2"/>
  <c r="BR49" i="2"/>
  <c r="BR50" i="2"/>
  <c r="BR51" i="2"/>
  <c r="BR52" i="2"/>
  <c r="BR53" i="2"/>
  <c r="BR54" i="2"/>
  <c r="BR55" i="2"/>
  <c r="BR56" i="2"/>
  <c r="BR57" i="2"/>
  <c r="BR58" i="2"/>
  <c r="BR59" i="2"/>
  <c r="BR60" i="2"/>
  <c r="BR61" i="2"/>
  <c r="BR62" i="2"/>
  <c r="BR63" i="2"/>
  <c r="BR10" i="2"/>
  <c r="BR64"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10" i="2"/>
  <c r="AF10" i="2"/>
  <c r="BC118" i="3"/>
  <c r="BC119" i="3"/>
  <c r="BC120" i="3"/>
  <c r="BC121" i="3"/>
  <c r="BC122" i="3"/>
  <c r="BC123" i="3"/>
  <c r="BC124" i="3"/>
  <c r="BC125" i="3"/>
  <c r="BC126" i="3"/>
  <c r="BC127" i="3"/>
  <c r="BC128" i="3"/>
  <c r="BC129" i="3"/>
  <c r="BC130" i="3"/>
  <c r="BC131" i="3"/>
  <c r="BC132" i="3"/>
  <c r="BC133" i="3"/>
  <c r="BC134" i="3"/>
  <c r="BC135" i="3"/>
  <c r="BC136" i="3"/>
  <c r="BC137" i="3"/>
  <c r="BC138" i="3"/>
  <c r="BC139" i="3"/>
  <c r="BC140" i="3"/>
  <c r="BC141" i="3"/>
  <c r="BC142" i="3"/>
  <c r="BC143" i="3"/>
  <c r="BC144" i="3"/>
  <c r="BC145" i="3"/>
  <c r="BC146" i="3"/>
  <c r="BC147" i="3"/>
  <c r="BC148" i="3"/>
  <c r="BC149" i="3"/>
  <c r="BC150" i="3"/>
  <c r="BC151" i="3"/>
  <c r="BC152" i="3"/>
  <c r="BC153" i="3"/>
  <c r="BC154" i="3"/>
  <c r="BC155" i="3"/>
  <c r="BC156" i="3"/>
  <c r="BC157" i="3"/>
  <c r="BC158" i="3"/>
  <c r="BC159" i="3"/>
  <c r="BC160" i="3"/>
  <c r="BC161" i="3"/>
  <c r="BC162" i="3"/>
  <c r="BC163" i="3"/>
  <c r="BC164" i="3"/>
  <c r="BC165" i="3"/>
  <c r="BC166" i="3"/>
  <c r="BC167" i="3"/>
  <c r="BC168" i="3"/>
  <c r="BC169" i="3"/>
  <c r="BB118" i="3"/>
  <c r="BB119" i="3"/>
  <c r="BB120" i="3"/>
  <c r="BB121" i="3"/>
  <c r="BB122" i="3"/>
  <c r="BB123" i="3"/>
  <c r="BB124" i="3"/>
  <c r="BB125" i="3"/>
  <c r="BB126" i="3"/>
  <c r="BB127" i="3"/>
  <c r="BB128" i="3"/>
  <c r="BB129" i="3"/>
  <c r="BB130" i="3"/>
  <c r="BB131" i="3"/>
  <c r="BB132" i="3"/>
  <c r="BB133" i="3"/>
  <c r="BB134" i="3"/>
  <c r="BB135" i="3"/>
  <c r="BB136" i="3"/>
  <c r="BB137" i="3"/>
  <c r="BB138" i="3"/>
  <c r="BB139" i="3"/>
  <c r="BB140" i="3"/>
  <c r="BB141" i="3"/>
  <c r="BB142" i="3"/>
  <c r="BB143" i="3"/>
  <c r="BB144" i="3"/>
  <c r="BB145" i="3"/>
  <c r="BB146" i="3"/>
  <c r="BB147" i="3"/>
  <c r="BB148" i="3"/>
  <c r="BB149" i="3"/>
  <c r="BB150" i="3"/>
  <c r="BB151" i="3"/>
  <c r="BB152" i="3"/>
  <c r="BB153" i="3"/>
  <c r="BB154" i="3"/>
  <c r="BB155" i="3"/>
  <c r="BB156" i="3"/>
  <c r="BB157" i="3"/>
  <c r="BB158" i="3"/>
  <c r="BB159" i="3"/>
  <c r="BB160" i="3"/>
  <c r="BB161" i="3"/>
  <c r="BB162" i="3"/>
  <c r="BB163" i="3"/>
  <c r="BB164" i="3"/>
  <c r="BB165" i="3"/>
  <c r="BB166" i="3"/>
  <c r="BB167" i="3"/>
  <c r="BB168" i="3"/>
  <c r="BB169" i="3"/>
  <c r="BA118" i="3"/>
  <c r="BA119" i="3"/>
  <c r="BA120" i="3"/>
  <c r="BA121" i="3"/>
  <c r="BA122" i="3"/>
  <c r="BA123" i="3"/>
  <c r="BA124" i="3"/>
  <c r="BA125" i="3"/>
  <c r="BA126" i="3"/>
  <c r="BA127" i="3"/>
  <c r="BA128" i="3"/>
  <c r="BA129" i="3"/>
  <c r="BA130" i="3"/>
  <c r="BA131" i="3"/>
  <c r="BA132" i="3"/>
  <c r="BA133" i="3"/>
  <c r="BA134" i="3"/>
  <c r="BA135" i="3"/>
  <c r="BA136" i="3"/>
  <c r="BA137" i="3"/>
  <c r="BA138" i="3"/>
  <c r="BA139" i="3"/>
  <c r="BA140" i="3"/>
  <c r="BA141" i="3"/>
  <c r="BA142" i="3"/>
  <c r="BA143" i="3"/>
  <c r="BA144" i="3"/>
  <c r="BA145" i="3"/>
  <c r="BA146" i="3"/>
  <c r="BA147" i="3"/>
  <c r="BA148" i="3"/>
  <c r="BA149" i="3"/>
  <c r="BA150" i="3"/>
  <c r="BA151" i="3"/>
  <c r="BA152" i="3"/>
  <c r="BA153" i="3"/>
  <c r="BA154" i="3"/>
  <c r="BA155" i="3"/>
  <c r="BA156" i="3"/>
  <c r="BA157" i="3"/>
  <c r="BA158" i="3"/>
  <c r="BA159" i="3"/>
  <c r="BA160" i="3"/>
  <c r="BA161" i="3"/>
  <c r="BA162" i="3"/>
  <c r="BA163" i="3"/>
  <c r="BA164" i="3"/>
  <c r="BA165" i="3"/>
  <c r="BA166" i="3"/>
  <c r="BA167" i="3"/>
  <c r="BA168" i="3"/>
  <c r="BA169" i="3"/>
  <c r="AZ118" i="3"/>
  <c r="AZ119" i="3"/>
  <c r="AZ120" i="3"/>
  <c r="AZ121" i="3"/>
  <c r="AZ122" i="3"/>
  <c r="AZ123" i="3"/>
  <c r="AZ124" i="3"/>
  <c r="AZ125" i="3"/>
  <c r="AZ126" i="3"/>
  <c r="AZ127" i="3"/>
  <c r="AZ128" i="3"/>
  <c r="AZ129" i="3"/>
  <c r="AZ130" i="3"/>
  <c r="AZ131" i="3"/>
  <c r="AZ132" i="3"/>
  <c r="AZ133" i="3"/>
  <c r="AZ134" i="3"/>
  <c r="AZ135" i="3"/>
  <c r="AZ136" i="3"/>
  <c r="AZ137" i="3"/>
  <c r="AZ138" i="3"/>
  <c r="AZ139" i="3"/>
  <c r="AZ140" i="3"/>
  <c r="AZ141" i="3"/>
  <c r="AZ142" i="3"/>
  <c r="AZ143" i="3"/>
  <c r="AZ144" i="3"/>
  <c r="AZ145" i="3"/>
  <c r="AZ146" i="3"/>
  <c r="AZ147" i="3"/>
  <c r="AZ148" i="3"/>
  <c r="AZ149" i="3"/>
  <c r="AZ150" i="3"/>
  <c r="AZ151" i="3"/>
  <c r="AZ152" i="3"/>
  <c r="AZ153" i="3"/>
  <c r="AZ154" i="3"/>
  <c r="AZ155" i="3"/>
  <c r="AZ156" i="3"/>
  <c r="AZ157" i="3"/>
  <c r="AZ158" i="3"/>
  <c r="AZ159" i="3"/>
  <c r="AZ160" i="3"/>
  <c r="AZ161" i="3"/>
  <c r="AZ162" i="3"/>
  <c r="AZ163" i="3"/>
  <c r="AZ164" i="3"/>
  <c r="AZ165" i="3"/>
  <c r="AZ166" i="3"/>
  <c r="AZ167" i="3"/>
  <c r="AZ168" i="3"/>
  <c r="AZ169" i="3"/>
  <c r="AY118" i="3"/>
  <c r="AY119" i="3"/>
  <c r="AY120" i="3"/>
  <c r="AY121" i="3"/>
  <c r="AY122" i="3"/>
  <c r="AY123" i="3"/>
  <c r="AY124" i="3"/>
  <c r="AY125" i="3"/>
  <c r="AY126" i="3"/>
  <c r="AY127" i="3"/>
  <c r="AY128" i="3"/>
  <c r="AY129" i="3"/>
  <c r="AY130" i="3"/>
  <c r="AY131" i="3"/>
  <c r="AY132" i="3"/>
  <c r="AY133" i="3"/>
  <c r="AY134" i="3"/>
  <c r="AY135" i="3"/>
  <c r="AY136" i="3"/>
  <c r="AY137" i="3"/>
  <c r="AY138" i="3"/>
  <c r="AY139" i="3"/>
  <c r="AY140" i="3"/>
  <c r="AY141" i="3"/>
  <c r="AY142" i="3"/>
  <c r="AY143" i="3"/>
  <c r="AY144" i="3"/>
  <c r="AY145" i="3"/>
  <c r="AY146" i="3"/>
  <c r="AY147" i="3"/>
  <c r="AY148" i="3"/>
  <c r="AY149" i="3"/>
  <c r="AY150" i="3"/>
  <c r="AY151" i="3"/>
  <c r="AY152" i="3"/>
  <c r="AY153" i="3"/>
  <c r="AY154" i="3"/>
  <c r="AY155" i="3"/>
  <c r="AY156" i="3"/>
  <c r="AY157" i="3"/>
  <c r="AY158" i="3"/>
  <c r="AY159" i="3"/>
  <c r="AY160" i="3"/>
  <c r="AY161" i="3"/>
  <c r="AY162" i="3"/>
  <c r="AY163" i="3"/>
  <c r="AY164" i="3"/>
  <c r="AY165" i="3"/>
  <c r="AY166" i="3"/>
  <c r="AY167" i="3"/>
  <c r="AY168" i="3"/>
  <c r="AY169" i="3"/>
  <c r="AX118" i="3"/>
  <c r="AX119" i="3"/>
  <c r="AX120" i="3"/>
  <c r="AX121" i="3"/>
  <c r="AX122" i="3"/>
  <c r="AX123" i="3"/>
  <c r="AX124" i="3"/>
  <c r="AX125" i="3"/>
  <c r="AX126" i="3"/>
  <c r="AX127" i="3"/>
  <c r="AX128" i="3"/>
  <c r="AX129" i="3"/>
  <c r="AX130" i="3"/>
  <c r="AX131" i="3"/>
  <c r="AX132" i="3"/>
  <c r="AX133" i="3"/>
  <c r="AX134" i="3"/>
  <c r="AX135" i="3"/>
  <c r="AX136" i="3"/>
  <c r="AX137" i="3"/>
  <c r="AX138" i="3"/>
  <c r="AX139" i="3"/>
  <c r="AX140" i="3"/>
  <c r="AX141" i="3"/>
  <c r="AX142" i="3"/>
  <c r="AX143" i="3"/>
  <c r="AX144" i="3"/>
  <c r="AX145" i="3"/>
  <c r="AX146" i="3"/>
  <c r="AX147" i="3"/>
  <c r="AX148" i="3"/>
  <c r="AX149" i="3"/>
  <c r="AX150" i="3"/>
  <c r="AX151" i="3"/>
  <c r="AX152" i="3"/>
  <c r="AX153" i="3"/>
  <c r="AX154" i="3"/>
  <c r="AX155" i="3"/>
  <c r="AX156" i="3"/>
  <c r="AX157" i="3"/>
  <c r="AX158" i="3"/>
  <c r="AX159" i="3"/>
  <c r="AX160" i="3"/>
  <c r="AX161" i="3"/>
  <c r="AX162" i="3"/>
  <c r="AX163" i="3"/>
  <c r="AX164" i="3"/>
  <c r="AX165" i="3"/>
  <c r="AX166" i="3"/>
  <c r="AX167" i="3"/>
  <c r="AX168" i="3"/>
  <c r="AX169" i="3"/>
  <c r="AW118" i="3"/>
  <c r="AW119" i="3"/>
  <c r="AW120" i="3"/>
  <c r="AW121" i="3"/>
  <c r="AW122" i="3"/>
  <c r="AW123" i="3"/>
  <c r="AW124" i="3"/>
  <c r="AW125" i="3"/>
  <c r="AW126" i="3"/>
  <c r="AW127" i="3"/>
  <c r="AW128" i="3"/>
  <c r="AW129" i="3"/>
  <c r="AW130" i="3"/>
  <c r="AW131" i="3"/>
  <c r="AW132" i="3"/>
  <c r="AW133" i="3"/>
  <c r="AW134" i="3"/>
  <c r="AW135" i="3"/>
  <c r="AW136" i="3"/>
  <c r="AW137" i="3"/>
  <c r="AW138" i="3"/>
  <c r="AW139" i="3"/>
  <c r="AW140" i="3"/>
  <c r="AW141" i="3"/>
  <c r="AW142" i="3"/>
  <c r="AW143" i="3"/>
  <c r="AW144" i="3"/>
  <c r="AW145" i="3"/>
  <c r="AW146" i="3"/>
  <c r="AW147" i="3"/>
  <c r="AW148" i="3"/>
  <c r="AW149" i="3"/>
  <c r="AW150" i="3"/>
  <c r="AW151" i="3"/>
  <c r="AW152" i="3"/>
  <c r="AW153" i="3"/>
  <c r="AW154" i="3"/>
  <c r="AW155" i="3"/>
  <c r="AW156" i="3"/>
  <c r="AW157" i="3"/>
  <c r="AW158" i="3"/>
  <c r="AW159" i="3"/>
  <c r="AW160" i="3"/>
  <c r="AW161" i="3"/>
  <c r="AW162" i="3"/>
  <c r="AW163" i="3"/>
  <c r="AW164" i="3"/>
  <c r="AW165" i="3"/>
  <c r="AW166" i="3"/>
  <c r="AW167" i="3"/>
  <c r="AW168" i="3"/>
  <c r="AW169" i="3"/>
  <c r="AV118" i="3"/>
  <c r="AV119" i="3"/>
  <c r="AV120" i="3"/>
  <c r="AV121" i="3"/>
  <c r="AV122" i="3"/>
  <c r="AV123" i="3"/>
  <c r="AV124" i="3"/>
  <c r="AV125" i="3"/>
  <c r="AV126" i="3"/>
  <c r="AV127" i="3"/>
  <c r="AV128" i="3"/>
  <c r="AV129" i="3"/>
  <c r="AV130" i="3"/>
  <c r="AV131" i="3"/>
  <c r="AV132" i="3"/>
  <c r="AV133" i="3"/>
  <c r="AV134" i="3"/>
  <c r="AV135" i="3"/>
  <c r="AV136" i="3"/>
  <c r="AV137" i="3"/>
  <c r="AV138" i="3"/>
  <c r="AV139" i="3"/>
  <c r="AV140" i="3"/>
  <c r="AV141" i="3"/>
  <c r="AV142" i="3"/>
  <c r="AV143" i="3"/>
  <c r="AV144" i="3"/>
  <c r="AV145" i="3"/>
  <c r="AV146" i="3"/>
  <c r="AV147" i="3"/>
  <c r="AV148" i="3"/>
  <c r="AV149" i="3"/>
  <c r="AV150" i="3"/>
  <c r="AV151" i="3"/>
  <c r="AV152" i="3"/>
  <c r="AV153" i="3"/>
  <c r="AV154" i="3"/>
  <c r="AV155" i="3"/>
  <c r="AV156" i="3"/>
  <c r="AV157" i="3"/>
  <c r="AV158" i="3"/>
  <c r="AV159" i="3"/>
  <c r="AV160" i="3"/>
  <c r="AV161" i="3"/>
  <c r="AV162" i="3"/>
  <c r="AV163" i="3"/>
  <c r="AV164" i="3"/>
  <c r="AV165" i="3"/>
  <c r="AV166" i="3"/>
  <c r="AV167" i="3"/>
  <c r="AV168" i="3"/>
  <c r="AV169" i="3"/>
  <c r="AU118" i="3"/>
  <c r="AU119" i="3"/>
  <c r="AU120" i="3"/>
  <c r="AU121" i="3"/>
  <c r="AU122" i="3"/>
  <c r="AU123" i="3"/>
  <c r="AU124" i="3"/>
  <c r="AU125" i="3"/>
  <c r="AU126" i="3"/>
  <c r="AU127" i="3"/>
  <c r="AU128" i="3"/>
  <c r="AU129" i="3"/>
  <c r="AU130" i="3"/>
  <c r="AU131" i="3"/>
  <c r="AU132" i="3"/>
  <c r="AU133" i="3"/>
  <c r="AU134" i="3"/>
  <c r="AU135" i="3"/>
  <c r="AU136" i="3"/>
  <c r="AU137" i="3"/>
  <c r="AU138" i="3"/>
  <c r="AU139" i="3"/>
  <c r="AU140" i="3"/>
  <c r="AU141" i="3"/>
  <c r="AU142" i="3"/>
  <c r="AU143" i="3"/>
  <c r="AU144" i="3"/>
  <c r="AU145" i="3"/>
  <c r="AU146" i="3"/>
  <c r="AU147" i="3"/>
  <c r="AU148" i="3"/>
  <c r="AU149" i="3"/>
  <c r="AU150" i="3"/>
  <c r="AU151" i="3"/>
  <c r="AU152" i="3"/>
  <c r="AU153" i="3"/>
  <c r="AU154" i="3"/>
  <c r="AU155" i="3"/>
  <c r="AU156" i="3"/>
  <c r="AU157" i="3"/>
  <c r="AU158" i="3"/>
  <c r="AU159" i="3"/>
  <c r="AU160" i="3"/>
  <c r="AU161" i="3"/>
  <c r="AU162" i="3"/>
  <c r="AU163" i="3"/>
  <c r="AU164" i="3"/>
  <c r="AU165" i="3"/>
  <c r="AU166" i="3"/>
  <c r="AU167" i="3"/>
  <c r="AU168" i="3"/>
  <c r="AU169" i="3"/>
  <c r="AT118" i="3"/>
  <c r="AT119" i="3"/>
  <c r="AT120" i="3"/>
  <c r="AT121" i="3"/>
  <c r="AT122" i="3"/>
  <c r="AT123" i="3"/>
  <c r="AT124" i="3"/>
  <c r="AT125" i="3"/>
  <c r="AT126" i="3"/>
  <c r="AT127" i="3"/>
  <c r="AT128" i="3"/>
  <c r="AT129" i="3"/>
  <c r="AT130" i="3"/>
  <c r="AT131" i="3"/>
  <c r="AT132" i="3"/>
  <c r="AT133" i="3"/>
  <c r="AT134" i="3"/>
  <c r="AT135" i="3"/>
  <c r="AT136" i="3"/>
  <c r="AT137" i="3"/>
  <c r="AT138" i="3"/>
  <c r="AT139" i="3"/>
  <c r="AT140" i="3"/>
  <c r="AT141" i="3"/>
  <c r="AT142" i="3"/>
  <c r="AT143" i="3"/>
  <c r="AT144" i="3"/>
  <c r="AT145" i="3"/>
  <c r="AT146" i="3"/>
  <c r="AT147" i="3"/>
  <c r="AT148" i="3"/>
  <c r="AT149" i="3"/>
  <c r="AT150" i="3"/>
  <c r="AT151" i="3"/>
  <c r="AT152" i="3"/>
  <c r="AT153" i="3"/>
  <c r="AT154" i="3"/>
  <c r="AT155" i="3"/>
  <c r="AT156" i="3"/>
  <c r="AT157" i="3"/>
  <c r="AT158" i="3"/>
  <c r="AT159" i="3"/>
  <c r="AT160" i="3"/>
  <c r="AT161" i="3"/>
  <c r="AT162" i="3"/>
  <c r="AT163" i="3"/>
  <c r="AT164" i="3"/>
  <c r="AT165" i="3"/>
  <c r="AT166" i="3"/>
  <c r="AT167" i="3"/>
  <c r="AT168" i="3"/>
  <c r="AT169" i="3"/>
  <c r="AS118" i="3"/>
  <c r="AS119" i="3"/>
  <c r="AS120" i="3"/>
  <c r="AS121" i="3"/>
  <c r="AS122" i="3"/>
  <c r="AS123" i="3"/>
  <c r="AS124" i="3"/>
  <c r="AS125" i="3"/>
  <c r="AS126" i="3"/>
  <c r="AS127" i="3"/>
  <c r="AS128" i="3"/>
  <c r="AS129" i="3"/>
  <c r="AS130" i="3"/>
  <c r="AS131" i="3"/>
  <c r="AS132" i="3"/>
  <c r="AS133" i="3"/>
  <c r="AS134" i="3"/>
  <c r="AS135" i="3"/>
  <c r="AS136" i="3"/>
  <c r="AS137" i="3"/>
  <c r="AS138" i="3"/>
  <c r="AS139" i="3"/>
  <c r="AS140" i="3"/>
  <c r="AS141" i="3"/>
  <c r="AS142" i="3"/>
  <c r="AS143" i="3"/>
  <c r="AS144" i="3"/>
  <c r="AS145" i="3"/>
  <c r="AS146" i="3"/>
  <c r="AS147" i="3"/>
  <c r="AS148" i="3"/>
  <c r="AS149" i="3"/>
  <c r="AS150" i="3"/>
  <c r="AS151" i="3"/>
  <c r="AS152" i="3"/>
  <c r="AS153" i="3"/>
  <c r="AS154" i="3"/>
  <c r="AS155" i="3"/>
  <c r="AS156" i="3"/>
  <c r="AS157" i="3"/>
  <c r="AS158" i="3"/>
  <c r="AS159" i="3"/>
  <c r="AS160" i="3"/>
  <c r="AS161" i="3"/>
  <c r="AS162" i="3"/>
  <c r="AS163" i="3"/>
  <c r="AS164" i="3"/>
  <c r="AS165" i="3"/>
  <c r="AS166" i="3"/>
  <c r="AS167" i="3"/>
  <c r="AS168" i="3"/>
  <c r="AS169" i="3"/>
  <c r="AR118" i="3"/>
  <c r="AR119" i="3"/>
  <c r="AR120" i="3"/>
  <c r="AR121" i="3"/>
  <c r="AR122" i="3"/>
  <c r="AR123" i="3"/>
  <c r="AR124" i="3"/>
  <c r="AR125" i="3"/>
  <c r="AR126" i="3"/>
  <c r="AR127" i="3"/>
  <c r="AR128" i="3"/>
  <c r="AR129" i="3"/>
  <c r="AR130" i="3"/>
  <c r="AR131" i="3"/>
  <c r="AR132" i="3"/>
  <c r="AR133" i="3"/>
  <c r="AR134" i="3"/>
  <c r="AR135" i="3"/>
  <c r="AR136" i="3"/>
  <c r="AR137" i="3"/>
  <c r="AR138" i="3"/>
  <c r="AR139" i="3"/>
  <c r="AR140" i="3"/>
  <c r="AR141" i="3"/>
  <c r="AR142" i="3"/>
  <c r="AR143" i="3"/>
  <c r="AR144" i="3"/>
  <c r="AR145" i="3"/>
  <c r="AR146" i="3"/>
  <c r="AR147" i="3"/>
  <c r="AR148" i="3"/>
  <c r="AR149" i="3"/>
  <c r="AR150" i="3"/>
  <c r="AR151" i="3"/>
  <c r="AR152" i="3"/>
  <c r="AR153" i="3"/>
  <c r="AR154" i="3"/>
  <c r="AR155" i="3"/>
  <c r="AR156" i="3"/>
  <c r="AR157" i="3"/>
  <c r="AR158" i="3"/>
  <c r="AR159" i="3"/>
  <c r="AR160" i="3"/>
  <c r="AR161" i="3"/>
  <c r="AR162" i="3"/>
  <c r="AR163" i="3"/>
  <c r="AR164" i="3"/>
  <c r="AR165" i="3"/>
  <c r="AR166" i="3"/>
  <c r="AR167" i="3"/>
  <c r="AR168" i="3"/>
  <c r="AR169" i="3"/>
  <c r="AQ118" i="3"/>
  <c r="AQ119" i="3"/>
  <c r="AQ120" i="3"/>
  <c r="AQ121" i="3"/>
  <c r="AQ122" i="3"/>
  <c r="AQ123" i="3"/>
  <c r="AQ124" i="3"/>
  <c r="AQ125" i="3"/>
  <c r="AQ126" i="3"/>
  <c r="AQ127" i="3"/>
  <c r="AQ128" i="3"/>
  <c r="AQ129" i="3"/>
  <c r="AQ130" i="3"/>
  <c r="AQ131" i="3"/>
  <c r="AQ132" i="3"/>
  <c r="AQ133" i="3"/>
  <c r="AQ134" i="3"/>
  <c r="AQ135" i="3"/>
  <c r="AQ136" i="3"/>
  <c r="AQ137" i="3"/>
  <c r="AQ138" i="3"/>
  <c r="AQ139" i="3"/>
  <c r="AQ140" i="3"/>
  <c r="AQ141" i="3"/>
  <c r="AQ142" i="3"/>
  <c r="AQ143" i="3"/>
  <c r="AQ144" i="3"/>
  <c r="AQ145" i="3"/>
  <c r="AQ146" i="3"/>
  <c r="AQ147" i="3"/>
  <c r="AQ148" i="3"/>
  <c r="AQ149" i="3"/>
  <c r="AQ150" i="3"/>
  <c r="AQ151" i="3"/>
  <c r="AQ152" i="3"/>
  <c r="AQ153" i="3"/>
  <c r="AQ154" i="3"/>
  <c r="AQ155" i="3"/>
  <c r="AQ156" i="3"/>
  <c r="AQ157" i="3"/>
  <c r="AQ158" i="3"/>
  <c r="AQ159" i="3"/>
  <c r="AQ160" i="3"/>
  <c r="AQ161" i="3"/>
  <c r="AQ162" i="3"/>
  <c r="AQ163" i="3"/>
  <c r="AQ164" i="3"/>
  <c r="AQ165" i="3"/>
  <c r="AQ166" i="3"/>
  <c r="AQ167" i="3"/>
  <c r="AQ168" i="3"/>
  <c r="AQ169" i="3"/>
  <c r="AP118" i="3"/>
  <c r="AP119" i="3"/>
  <c r="AP120" i="3"/>
  <c r="AP121" i="3"/>
  <c r="AP122" i="3"/>
  <c r="AP123" i="3"/>
  <c r="AP124" i="3"/>
  <c r="AP125" i="3"/>
  <c r="AP126" i="3"/>
  <c r="AP127" i="3"/>
  <c r="AP128" i="3"/>
  <c r="AP129" i="3"/>
  <c r="AP130" i="3"/>
  <c r="AP131" i="3"/>
  <c r="AP132" i="3"/>
  <c r="AP133" i="3"/>
  <c r="AP134" i="3"/>
  <c r="AP135" i="3"/>
  <c r="AP136" i="3"/>
  <c r="AP137" i="3"/>
  <c r="AP138" i="3"/>
  <c r="AP139" i="3"/>
  <c r="AP140" i="3"/>
  <c r="AP141" i="3"/>
  <c r="AP142" i="3"/>
  <c r="AP143" i="3"/>
  <c r="AP144" i="3"/>
  <c r="AP145" i="3"/>
  <c r="AP146" i="3"/>
  <c r="AP147" i="3"/>
  <c r="AP148" i="3"/>
  <c r="AP149" i="3"/>
  <c r="AP150" i="3"/>
  <c r="AP151" i="3"/>
  <c r="AP152" i="3"/>
  <c r="AP153" i="3"/>
  <c r="AP154" i="3"/>
  <c r="AP155" i="3"/>
  <c r="AP156" i="3"/>
  <c r="AP157" i="3"/>
  <c r="AP158" i="3"/>
  <c r="AP159" i="3"/>
  <c r="AP160" i="3"/>
  <c r="AP161" i="3"/>
  <c r="AP162" i="3"/>
  <c r="AP163" i="3"/>
  <c r="AP164" i="3"/>
  <c r="AP165" i="3"/>
  <c r="AP166" i="3"/>
  <c r="AP167" i="3"/>
  <c r="AP168" i="3"/>
  <c r="AP169" i="3"/>
  <c r="AO119" i="3"/>
  <c r="AO120" i="3"/>
  <c r="AO121" i="3"/>
  <c r="AO122" i="3"/>
  <c r="AO123" i="3"/>
  <c r="AO124" i="3"/>
  <c r="AO125" i="3"/>
  <c r="AO126" i="3"/>
  <c r="AO127" i="3"/>
  <c r="AO128" i="3"/>
  <c r="AO129" i="3"/>
  <c r="AO130" i="3"/>
  <c r="AO131" i="3"/>
  <c r="AO132" i="3"/>
  <c r="AO133" i="3"/>
  <c r="AO134" i="3"/>
  <c r="AO135" i="3"/>
  <c r="AO136" i="3"/>
  <c r="AO137" i="3"/>
  <c r="AO138" i="3"/>
  <c r="AO139" i="3"/>
  <c r="AO140" i="3"/>
  <c r="AO141" i="3"/>
  <c r="AO142" i="3"/>
  <c r="AO143" i="3"/>
  <c r="AO144" i="3"/>
  <c r="AO145" i="3"/>
  <c r="AO146" i="3"/>
  <c r="AO147" i="3"/>
  <c r="AO148" i="3"/>
  <c r="AO149" i="3"/>
  <c r="AO150" i="3"/>
  <c r="AO151" i="3"/>
  <c r="AO152" i="3"/>
  <c r="AO153" i="3"/>
  <c r="AO154" i="3"/>
  <c r="AO155" i="3"/>
  <c r="AO156" i="3"/>
  <c r="AO157" i="3"/>
  <c r="AO158" i="3"/>
  <c r="AO159" i="3"/>
  <c r="AO160" i="3"/>
  <c r="AO161" i="3"/>
  <c r="AO162" i="3"/>
  <c r="AO163" i="3"/>
  <c r="AO164" i="3"/>
  <c r="AO165" i="3"/>
  <c r="AO166" i="3"/>
  <c r="AO167" i="3"/>
  <c r="AO168" i="3"/>
  <c r="AO169" i="3"/>
  <c r="AN119" i="3"/>
  <c r="AN120" i="3"/>
  <c r="AN121" i="3"/>
  <c r="AN122" i="3"/>
  <c r="AN123" i="3"/>
  <c r="AN124" i="3"/>
  <c r="AN125" i="3"/>
  <c r="AN126" i="3"/>
  <c r="AN127" i="3"/>
  <c r="AN128" i="3"/>
  <c r="AN129" i="3"/>
  <c r="AN130" i="3"/>
  <c r="AN131" i="3"/>
  <c r="AN132" i="3"/>
  <c r="AN133" i="3"/>
  <c r="AN134" i="3"/>
  <c r="AN135" i="3"/>
  <c r="AN136" i="3"/>
  <c r="AN137" i="3"/>
  <c r="AN138" i="3"/>
  <c r="AN139" i="3"/>
  <c r="AN140" i="3"/>
  <c r="AN141" i="3"/>
  <c r="AN142" i="3"/>
  <c r="AN143" i="3"/>
  <c r="AN144" i="3"/>
  <c r="AN145" i="3"/>
  <c r="AN146" i="3"/>
  <c r="AN147" i="3"/>
  <c r="AN148" i="3"/>
  <c r="AN149" i="3"/>
  <c r="AN150" i="3"/>
  <c r="AN151" i="3"/>
  <c r="AN152" i="3"/>
  <c r="AN153" i="3"/>
  <c r="AN154" i="3"/>
  <c r="AN155" i="3"/>
  <c r="AN156" i="3"/>
  <c r="AN157" i="3"/>
  <c r="AN158" i="3"/>
  <c r="AN159" i="3"/>
  <c r="AN160" i="3"/>
  <c r="AN161" i="3"/>
  <c r="AN162" i="3"/>
  <c r="AN163" i="3"/>
  <c r="AN164" i="3"/>
  <c r="AN165" i="3"/>
  <c r="AN166" i="3"/>
  <c r="AN167" i="3"/>
  <c r="AN168" i="3"/>
  <c r="AN169" i="3"/>
  <c r="AM119" i="3"/>
  <c r="AM120" i="3"/>
  <c r="AM121" i="3"/>
  <c r="AM122" i="3"/>
  <c r="AM123" i="3"/>
  <c r="AM124" i="3"/>
  <c r="AM125" i="3"/>
  <c r="AM126" i="3"/>
  <c r="AM127" i="3"/>
  <c r="AM128" i="3"/>
  <c r="AM129" i="3"/>
  <c r="AM130" i="3"/>
  <c r="AM131" i="3"/>
  <c r="AM132" i="3"/>
  <c r="AM133" i="3"/>
  <c r="AM134" i="3"/>
  <c r="AM135" i="3"/>
  <c r="AM136" i="3"/>
  <c r="AM137" i="3"/>
  <c r="AM138" i="3"/>
  <c r="AM139" i="3"/>
  <c r="AM140" i="3"/>
  <c r="AM141" i="3"/>
  <c r="AM142" i="3"/>
  <c r="AM143" i="3"/>
  <c r="AM144" i="3"/>
  <c r="AM145" i="3"/>
  <c r="AM146" i="3"/>
  <c r="AM147" i="3"/>
  <c r="AM148" i="3"/>
  <c r="AM149" i="3"/>
  <c r="AM150" i="3"/>
  <c r="AM151" i="3"/>
  <c r="AM152" i="3"/>
  <c r="AM153" i="3"/>
  <c r="AM154" i="3"/>
  <c r="AM155" i="3"/>
  <c r="AM156" i="3"/>
  <c r="AM157" i="3"/>
  <c r="AM158" i="3"/>
  <c r="AM159" i="3"/>
  <c r="AM160" i="3"/>
  <c r="AM161" i="3"/>
  <c r="AM162" i="3"/>
  <c r="AM163" i="3"/>
  <c r="AM164" i="3"/>
  <c r="AM165" i="3"/>
  <c r="AM166" i="3"/>
  <c r="AM167" i="3"/>
  <c r="AM168" i="3"/>
  <c r="AM169" i="3"/>
  <c r="AL118" i="3"/>
  <c r="AL119" i="3"/>
  <c r="AL120" i="3"/>
  <c r="AL121" i="3"/>
  <c r="AL122" i="3"/>
  <c r="AL123" i="3"/>
  <c r="AL124" i="3"/>
  <c r="AL125" i="3"/>
  <c r="AL126" i="3"/>
  <c r="AL127" i="3"/>
  <c r="AL128" i="3"/>
  <c r="AL129" i="3"/>
  <c r="AL130" i="3"/>
  <c r="AL131" i="3"/>
  <c r="AL132" i="3"/>
  <c r="AL133" i="3"/>
  <c r="AL134" i="3"/>
  <c r="AL135" i="3"/>
  <c r="AL136" i="3"/>
  <c r="AL137" i="3"/>
  <c r="AL138" i="3"/>
  <c r="AL139" i="3"/>
  <c r="AL140" i="3"/>
  <c r="AL141" i="3"/>
  <c r="AL142" i="3"/>
  <c r="AL143" i="3"/>
  <c r="AL144" i="3"/>
  <c r="AL145" i="3"/>
  <c r="AL146" i="3"/>
  <c r="AL147" i="3"/>
  <c r="AL148" i="3"/>
  <c r="AL149" i="3"/>
  <c r="AL150" i="3"/>
  <c r="AL151" i="3"/>
  <c r="AL152" i="3"/>
  <c r="AL153" i="3"/>
  <c r="AL154" i="3"/>
  <c r="AL155" i="3"/>
  <c r="AL156" i="3"/>
  <c r="AL157" i="3"/>
  <c r="AL158" i="3"/>
  <c r="AL159" i="3"/>
  <c r="AL160" i="3"/>
  <c r="AL161" i="3"/>
  <c r="AL162" i="3"/>
  <c r="AL163" i="3"/>
  <c r="AL164" i="3"/>
  <c r="AL165" i="3"/>
  <c r="AL166" i="3"/>
  <c r="AL167" i="3"/>
  <c r="AL168" i="3"/>
  <c r="AL169" i="3"/>
  <c r="AK118" i="3"/>
  <c r="AK119" i="3"/>
  <c r="AK120" i="3"/>
  <c r="AK121" i="3"/>
  <c r="AK122" i="3"/>
  <c r="AK123" i="3"/>
  <c r="AK124" i="3"/>
  <c r="AK125" i="3"/>
  <c r="AK126" i="3"/>
  <c r="AK127" i="3"/>
  <c r="AK128" i="3"/>
  <c r="AK129" i="3"/>
  <c r="AK130" i="3"/>
  <c r="AK131" i="3"/>
  <c r="AK132" i="3"/>
  <c r="AK133" i="3"/>
  <c r="AK134" i="3"/>
  <c r="AK135" i="3"/>
  <c r="AK136" i="3"/>
  <c r="AK137" i="3"/>
  <c r="AK138" i="3"/>
  <c r="AK139" i="3"/>
  <c r="AK140" i="3"/>
  <c r="AK141" i="3"/>
  <c r="AK142" i="3"/>
  <c r="AK143" i="3"/>
  <c r="AK144" i="3"/>
  <c r="AK145" i="3"/>
  <c r="AK146" i="3"/>
  <c r="AK147" i="3"/>
  <c r="AK148" i="3"/>
  <c r="AK149" i="3"/>
  <c r="AK150" i="3"/>
  <c r="AK151" i="3"/>
  <c r="AK152" i="3"/>
  <c r="AK153" i="3"/>
  <c r="AK154" i="3"/>
  <c r="AK155" i="3"/>
  <c r="AK156" i="3"/>
  <c r="AK157" i="3"/>
  <c r="AK158" i="3"/>
  <c r="AK159" i="3"/>
  <c r="AK160" i="3"/>
  <c r="AK161" i="3"/>
  <c r="AK162" i="3"/>
  <c r="AK163" i="3"/>
  <c r="AK164" i="3"/>
  <c r="AK165" i="3"/>
  <c r="AK166" i="3"/>
  <c r="AK167" i="3"/>
  <c r="AK168" i="3"/>
  <c r="AK169" i="3"/>
  <c r="AJ118" i="3"/>
  <c r="AJ119" i="3"/>
  <c r="AJ120" i="3"/>
  <c r="AJ121" i="3"/>
  <c r="AJ122" i="3"/>
  <c r="AJ123" i="3"/>
  <c r="AJ124" i="3"/>
  <c r="AJ125" i="3"/>
  <c r="AJ126" i="3"/>
  <c r="AJ127" i="3"/>
  <c r="AJ128" i="3"/>
  <c r="AJ129" i="3"/>
  <c r="AJ130" i="3"/>
  <c r="AJ131" i="3"/>
  <c r="AJ132" i="3"/>
  <c r="AJ133" i="3"/>
  <c r="AJ134" i="3"/>
  <c r="AJ135" i="3"/>
  <c r="AJ136" i="3"/>
  <c r="AJ137" i="3"/>
  <c r="AJ138" i="3"/>
  <c r="AJ139" i="3"/>
  <c r="AJ140" i="3"/>
  <c r="AJ141" i="3"/>
  <c r="AJ142" i="3"/>
  <c r="AJ143" i="3"/>
  <c r="AJ144" i="3"/>
  <c r="AJ145" i="3"/>
  <c r="AJ146" i="3"/>
  <c r="AJ147" i="3"/>
  <c r="AJ148" i="3"/>
  <c r="AJ149" i="3"/>
  <c r="AJ150" i="3"/>
  <c r="AJ151" i="3"/>
  <c r="AJ152" i="3"/>
  <c r="AJ153" i="3"/>
  <c r="AJ154" i="3"/>
  <c r="AJ155" i="3"/>
  <c r="AJ156" i="3"/>
  <c r="AJ157" i="3"/>
  <c r="AJ158" i="3"/>
  <c r="AJ159" i="3"/>
  <c r="AJ160" i="3"/>
  <c r="AJ161" i="3"/>
  <c r="AJ162" i="3"/>
  <c r="AJ163" i="3"/>
  <c r="AJ164" i="3"/>
  <c r="AJ165" i="3"/>
  <c r="AJ166" i="3"/>
  <c r="AJ167" i="3"/>
  <c r="AJ168" i="3"/>
  <c r="AJ169" i="3"/>
  <c r="AI119" i="3"/>
  <c r="AI120" i="3"/>
  <c r="AI121" i="3"/>
  <c r="AI122" i="3"/>
  <c r="AI123" i="3"/>
  <c r="AI124" i="3"/>
  <c r="AI125" i="3"/>
  <c r="AI126" i="3"/>
  <c r="AI127" i="3"/>
  <c r="AI128" i="3"/>
  <c r="AI129" i="3"/>
  <c r="AI130" i="3"/>
  <c r="AI131" i="3"/>
  <c r="AI132" i="3"/>
  <c r="AI133" i="3"/>
  <c r="AI134" i="3"/>
  <c r="AI135" i="3"/>
  <c r="AI136" i="3"/>
  <c r="AI137" i="3"/>
  <c r="AI138" i="3"/>
  <c r="AI139" i="3"/>
  <c r="AI140" i="3"/>
  <c r="AI141" i="3"/>
  <c r="AI142" i="3"/>
  <c r="AI143" i="3"/>
  <c r="AI144" i="3"/>
  <c r="AI145" i="3"/>
  <c r="AI146" i="3"/>
  <c r="AI147" i="3"/>
  <c r="AI148" i="3"/>
  <c r="AI149" i="3"/>
  <c r="AI150" i="3"/>
  <c r="AI151" i="3"/>
  <c r="AI152" i="3"/>
  <c r="AI153" i="3"/>
  <c r="AI154" i="3"/>
  <c r="AI155" i="3"/>
  <c r="AI156" i="3"/>
  <c r="AI157" i="3"/>
  <c r="AI158" i="3"/>
  <c r="AI159" i="3"/>
  <c r="AI160" i="3"/>
  <c r="AI161" i="3"/>
  <c r="AI162" i="3"/>
  <c r="AI163" i="3"/>
  <c r="AI164" i="3"/>
  <c r="AI165" i="3"/>
  <c r="AI166" i="3"/>
  <c r="AI167" i="3"/>
  <c r="AI168" i="3"/>
  <c r="AI169" i="3"/>
  <c r="AH118" i="3"/>
  <c r="AH119" i="3"/>
  <c r="AH120" i="3"/>
  <c r="AH121" i="3"/>
  <c r="AH122" i="3"/>
  <c r="AH123" i="3"/>
  <c r="AH124" i="3"/>
  <c r="AH125" i="3"/>
  <c r="AH126" i="3"/>
  <c r="AH127" i="3"/>
  <c r="AH128" i="3"/>
  <c r="AH129" i="3"/>
  <c r="AH130" i="3"/>
  <c r="AH131" i="3"/>
  <c r="AH132" i="3"/>
  <c r="AH133" i="3"/>
  <c r="AH134" i="3"/>
  <c r="AH135" i="3"/>
  <c r="AH136" i="3"/>
  <c r="AH137" i="3"/>
  <c r="AH138" i="3"/>
  <c r="AH139" i="3"/>
  <c r="AH140" i="3"/>
  <c r="AH141" i="3"/>
  <c r="AH142" i="3"/>
  <c r="AH143" i="3"/>
  <c r="AH144" i="3"/>
  <c r="AH145" i="3"/>
  <c r="AH146" i="3"/>
  <c r="AH147" i="3"/>
  <c r="AH148" i="3"/>
  <c r="AH149" i="3"/>
  <c r="AH150" i="3"/>
  <c r="AH151" i="3"/>
  <c r="AH152" i="3"/>
  <c r="AH153" i="3"/>
  <c r="AH154" i="3"/>
  <c r="AH155" i="3"/>
  <c r="AH156" i="3"/>
  <c r="AH157" i="3"/>
  <c r="AH158" i="3"/>
  <c r="AH159" i="3"/>
  <c r="AH160" i="3"/>
  <c r="AH161" i="3"/>
  <c r="AH162" i="3"/>
  <c r="AH163" i="3"/>
  <c r="AH164" i="3"/>
  <c r="AH165" i="3"/>
  <c r="AH166" i="3"/>
  <c r="AH167" i="3"/>
  <c r="AH168" i="3"/>
  <c r="AH169" i="3"/>
  <c r="AG119" i="3"/>
  <c r="AG120" i="3"/>
  <c r="AG121" i="3"/>
  <c r="AG122" i="3"/>
  <c r="AG123" i="3"/>
  <c r="AG124" i="3"/>
  <c r="AG125" i="3"/>
  <c r="AG126" i="3"/>
  <c r="AG127" i="3"/>
  <c r="AG128" i="3"/>
  <c r="AG129" i="3"/>
  <c r="AG130" i="3"/>
  <c r="AG131" i="3"/>
  <c r="AG132" i="3"/>
  <c r="AG133" i="3"/>
  <c r="AG134" i="3"/>
  <c r="AG135" i="3"/>
  <c r="AG136" i="3"/>
  <c r="AG137" i="3"/>
  <c r="AG139" i="3"/>
  <c r="AG140" i="3"/>
  <c r="AG141" i="3"/>
  <c r="AG142" i="3"/>
  <c r="AG143" i="3"/>
  <c r="AG144" i="3"/>
  <c r="AG145" i="3"/>
  <c r="AG146" i="3"/>
  <c r="AG147" i="3"/>
  <c r="AG148" i="3"/>
  <c r="AG149" i="3"/>
  <c r="AG150" i="3"/>
  <c r="AG151" i="3"/>
  <c r="AG152" i="3"/>
  <c r="AG153" i="3"/>
  <c r="AG154" i="3"/>
  <c r="AG155" i="3"/>
  <c r="AG156" i="3"/>
  <c r="AG157" i="3"/>
  <c r="AG158" i="3"/>
  <c r="AG159" i="3"/>
  <c r="AG160" i="3"/>
  <c r="AG161" i="3"/>
  <c r="AG162" i="3"/>
  <c r="AG163" i="3"/>
  <c r="AG164" i="3"/>
  <c r="AG165" i="3"/>
  <c r="AG166" i="3"/>
  <c r="AG167" i="3"/>
  <c r="AG168" i="3"/>
  <c r="AG169" i="3"/>
  <c r="AF118" i="3"/>
  <c r="AF119" i="3"/>
  <c r="AF120" i="3"/>
  <c r="AF121" i="3"/>
  <c r="AF122" i="3"/>
  <c r="AF123" i="3"/>
  <c r="AF124" i="3"/>
  <c r="AF125" i="3"/>
  <c r="AF126" i="3"/>
  <c r="AF127" i="3"/>
  <c r="AF128" i="3"/>
  <c r="AF129" i="3"/>
  <c r="AF130" i="3"/>
  <c r="AF131" i="3"/>
  <c r="AF132" i="3"/>
  <c r="AF133" i="3"/>
  <c r="AF134" i="3"/>
  <c r="AF135" i="3"/>
  <c r="AF136" i="3"/>
  <c r="AF137" i="3"/>
  <c r="AF138" i="3"/>
  <c r="AF139" i="3"/>
  <c r="AF140" i="3"/>
  <c r="AF141" i="3"/>
  <c r="AF142" i="3"/>
  <c r="AF143" i="3"/>
  <c r="AF144" i="3"/>
  <c r="AF145" i="3"/>
  <c r="AF146" i="3"/>
  <c r="AF147" i="3"/>
  <c r="AF148" i="3"/>
  <c r="AF149" i="3"/>
  <c r="AF150" i="3"/>
  <c r="AF151" i="3"/>
  <c r="AF152" i="3"/>
  <c r="AF153" i="3"/>
  <c r="AF154" i="3"/>
  <c r="AF155" i="3"/>
  <c r="AF156" i="3"/>
  <c r="AF157" i="3"/>
  <c r="AF158" i="3"/>
  <c r="AF159" i="3"/>
  <c r="AF160" i="3"/>
  <c r="AF161" i="3"/>
  <c r="AF162" i="3"/>
  <c r="AF163" i="3"/>
  <c r="AF164" i="3"/>
  <c r="AF165" i="3"/>
  <c r="AF166" i="3"/>
  <c r="AF167" i="3"/>
  <c r="AF168" i="3"/>
  <c r="AF169" i="3"/>
  <c r="AE118" i="3"/>
  <c r="AE119" i="3"/>
  <c r="AE120" i="3"/>
  <c r="AE121" i="3"/>
  <c r="AE122" i="3"/>
  <c r="AE123" i="3"/>
  <c r="AE124" i="3"/>
  <c r="AE125" i="3"/>
  <c r="AE126" i="3"/>
  <c r="AE127" i="3"/>
  <c r="AE128" i="3"/>
  <c r="AE129" i="3"/>
  <c r="AE130" i="3"/>
  <c r="AE131" i="3"/>
  <c r="AE132" i="3"/>
  <c r="AE133" i="3"/>
  <c r="AE134" i="3"/>
  <c r="AE135" i="3"/>
  <c r="AE136" i="3"/>
  <c r="AE137" i="3"/>
  <c r="AE138" i="3"/>
  <c r="AE139" i="3"/>
  <c r="AE140" i="3"/>
  <c r="AE141" i="3"/>
  <c r="AE142" i="3"/>
  <c r="AE143" i="3"/>
  <c r="AE144" i="3"/>
  <c r="AE145" i="3"/>
  <c r="AE146" i="3"/>
  <c r="AE147" i="3"/>
  <c r="AE148" i="3"/>
  <c r="AE149" i="3"/>
  <c r="AE150" i="3"/>
  <c r="AE151" i="3"/>
  <c r="AE152" i="3"/>
  <c r="AE153" i="3"/>
  <c r="AE154" i="3"/>
  <c r="AE155" i="3"/>
  <c r="AE156" i="3"/>
  <c r="AE157" i="3"/>
  <c r="AE158" i="3"/>
  <c r="AE159" i="3"/>
  <c r="AE160" i="3"/>
  <c r="AE161" i="3"/>
  <c r="AE162" i="3"/>
  <c r="AE163" i="3"/>
  <c r="AE164" i="3"/>
  <c r="AE165" i="3"/>
  <c r="AE166" i="3"/>
  <c r="AE167" i="3"/>
  <c r="AE168" i="3"/>
  <c r="AE169" i="3"/>
  <c r="AD118" i="3"/>
  <c r="AD119" i="3"/>
  <c r="AD120" i="3"/>
  <c r="AD121" i="3"/>
  <c r="AD122" i="3"/>
  <c r="AD123" i="3"/>
  <c r="AD124" i="3"/>
  <c r="AD125" i="3"/>
  <c r="AD126" i="3"/>
  <c r="AD127" i="3"/>
  <c r="AD128" i="3"/>
  <c r="AD129" i="3"/>
  <c r="AD130" i="3"/>
  <c r="AD131" i="3"/>
  <c r="AD132" i="3"/>
  <c r="AD133" i="3"/>
  <c r="AD134" i="3"/>
  <c r="AD135" i="3"/>
  <c r="AD136" i="3"/>
  <c r="AD137" i="3"/>
  <c r="AD138" i="3"/>
  <c r="AD139" i="3"/>
  <c r="AD140" i="3"/>
  <c r="AD141" i="3"/>
  <c r="AD142" i="3"/>
  <c r="AD143" i="3"/>
  <c r="AD144" i="3"/>
  <c r="AD145" i="3"/>
  <c r="AD146" i="3"/>
  <c r="AD147" i="3"/>
  <c r="AD148" i="3"/>
  <c r="AD149" i="3"/>
  <c r="AD150" i="3"/>
  <c r="AD151" i="3"/>
  <c r="AD152" i="3"/>
  <c r="AD153" i="3"/>
  <c r="AD154" i="3"/>
  <c r="AD155" i="3"/>
  <c r="AD156" i="3"/>
  <c r="AD157" i="3"/>
  <c r="AD158" i="3"/>
  <c r="AD159" i="3"/>
  <c r="AD160" i="3"/>
  <c r="AD161" i="3"/>
  <c r="AD162" i="3"/>
  <c r="AD163" i="3"/>
  <c r="AD164" i="3"/>
  <c r="AD165" i="3"/>
  <c r="AD166" i="3"/>
  <c r="AD167" i="3"/>
  <c r="AD168" i="3"/>
  <c r="AD169" i="3"/>
  <c r="AC118" i="3"/>
  <c r="AC119" i="3"/>
  <c r="AC120" i="3"/>
  <c r="AC121" i="3"/>
  <c r="AC122" i="3"/>
  <c r="AC123" i="3"/>
  <c r="AC124" i="3"/>
  <c r="AC125" i="3"/>
  <c r="AC126" i="3"/>
  <c r="AC127" i="3"/>
  <c r="AC128" i="3"/>
  <c r="AC129" i="3"/>
  <c r="AC130" i="3"/>
  <c r="AC131" i="3"/>
  <c r="AC132" i="3"/>
  <c r="AC133" i="3"/>
  <c r="AC134" i="3"/>
  <c r="AC135" i="3"/>
  <c r="AC136" i="3"/>
  <c r="AC137" i="3"/>
  <c r="AC138" i="3"/>
  <c r="AC139" i="3"/>
  <c r="AC140" i="3"/>
  <c r="AC141" i="3"/>
  <c r="AC142" i="3"/>
  <c r="AC143" i="3"/>
  <c r="AC144" i="3"/>
  <c r="AC145" i="3"/>
  <c r="AC146" i="3"/>
  <c r="AC147" i="3"/>
  <c r="AC148" i="3"/>
  <c r="AC149" i="3"/>
  <c r="AC150" i="3"/>
  <c r="AC151" i="3"/>
  <c r="AC152" i="3"/>
  <c r="AC153" i="3"/>
  <c r="AC154" i="3"/>
  <c r="AC155" i="3"/>
  <c r="AC156" i="3"/>
  <c r="AC157" i="3"/>
  <c r="AC158" i="3"/>
  <c r="AC159" i="3"/>
  <c r="AC160" i="3"/>
  <c r="AC161" i="3"/>
  <c r="AC162" i="3"/>
  <c r="AC163" i="3"/>
  <c r="AC164" i="3"/>
  <c r="AC165" i="3"/>
  <c r="AC166" i="3"/>
  <c r="AC167" i="3"/>
  <c r="AC168" i="3"/>
  <c r="AC169" i="3"/>
  <c r="AB119" i="3"/>
  <c r="AB120" i="3"/>
  <c r="AB121" i="3"/>
  <c r="AB122" i="3"/>
  <c r="AB123" i="3"/>
  <c r="AB124" i="3"/>
  <c r="AB125" i="3"/>
  <c r="AB126" i="3"/>
  <c r="AB127" i="3"/>
  <c r="AB128" i="3"/>
  <c r="AB129" i="3"/>
  <c r="AB130" i="3"/>
  <c r="AB131" i="3"/>
  <c r="AB132" i="3"/>
  <c r="AB133" i="3"/>
  <c r="AB134" i="3"/>
  <c r="AB135" i="3"/>
  <c r="AB136" i="3"/>
  <c r="AB137" i="3"/>
  <c r="AB138" i="3"/>
  <c r="AB139" i="3"/>
  <c r="AB140" i="3"/>
  <c r="AB141" i="3"/>
  <c r="AB142" i="3"/>
  <c r="AB143" i="3"/>
  <c r="AB144" i="3"/>
  <c r="AB145" i="3"/>
  <c r="AB146" i="3"/>
  <c r="AB147" i="3"/>
  <c r="AB148" i="3"/>
  <c r="AB149" i="3"/>
  <c r="AB150" i="3"/>
  <c r="AB151" i="3"/>
  <c r="AB152" i="3"/>
  <c r="AB153" i="3"/>
  <c r="AB154" i="3"/>
  <c r="AB155" i="3"/>
  <c r="AB156" i="3"/>
  <c r="AB157" i="3"/>
  <c r="AB158" i="3"/>
  <c r="AB159" i="3"/>
  <c r="AB160" i="3"/>
  <c r="AB161" i="3"/>
  <c r="AB162" i="3"/>
  <c r="AB163" i="3"/>
  <c r="AB164" i="3"/>
  <c r="AB165" i="3"/>
  <c r="AB166" i="3"/>
  <c r="AB167" i="3"/>
  <c r="AB168" i="3"/>
  <c r="AB169" i="3"/>
  <c r="AA119" i="3"/>
  <c r="AA120" i="3"/>
  <c r="AA121" i="3"/>
  <c r="AA122" i="3"/>
  <c r="AA123" i="3"/>
  <c r="AA124" i="3"/>
  <c r="AA125" i="3"/>
  <c r="AA126" i="3"/>
  <c r="AA127" i="3"/>
  <c r="AA128" i="3"/>
  <c r="AA129" i="3"/>
  <c r="AA130" i="3"/>
  <c r="AA131" i="3"/>
  <c r="AA132" i="3"/>
  <c r="AA133" i="3"/>
  <c r="AA134" i="3"/>
  <c r="AA135" i="3"/>
  <c r="AA136" i="3"/>
  <c r="AA137" i="3"/>
  <c r="AA138" i="3"/>
  <c r="AA139" i="3"/>
  <c r="AA140" i="3"/>
  <c r="AA141" i="3"/>
  <c r="AA142" i="3"/>
  <c r="AA143" i="3"/>
  <c r="AA144" i="3"/>
  <c r="AA145" i="3"/>
  <c r="AA146" i="3"/>
  <c r="AA147" i="3"/>
  <c r="AA148" i="3"/>
  <c r="AA149" i="3"/>
  <c r="AA150" i="3"/>
  <c r="AA151" i="3"/>
  <c r="AA152" i="3"/>
  <c r="AA153" i="3"/>
  <c r="AA154" i="3"/>
  <c r="AA155" i="3"/>
  <c r="AA156" i="3"/>
  <c r="AA157" i="3"/>
  <c r="AA158" i="3"/>
  <c r="AA159" i="3"/>
  <c r="AA160" i="3"/>
  <c r="AA161" i="3"/>
  <c r="AA162" i="3"/>
  <c r="AA163" i="3"/>
  <c r="AA164" i="3"/>
  <c r="AA165" i="3"/>
  <c r="AA166" i="3"/>
  <c r="AA167" i="3"/>
  <c r="AA168" i="3"/>
  <c r="AA169" i="3"/>
  <c r="Z118" i="3"/>
  <c r="Z119" i="3"/>
  <c r="Z120" i="3"/>
  <c r="Z121" i="3"/>
  <c r="Z122" i="3"/>
  <c r="Z123" i="3"/>
  <c r="Z124" i="3"/>
  <c r="Z125" i="3"/>
  <c r="Z126" i="3"/>
  <c r="Z127" i="3"/>
  <c r="Z128" i="3"/>
  <c r="Z129" i="3"/>
  <c r="Z130" i="3"/>
  <c r="Z131" i="3"/>
  <c r="Z132" i="3"/>
  <c r="Z133" i="3"/>
  <c r="Z134" i="3"/>
  <c r="Z135" i="3"/>
  <c r="Z136" i="3"/>
  <c r="Z137" i="3"/>
  <c r="Z138" i="3"/>
  <c r="Z139" i="3"/>
  <c r="Z140" i="3"/>
  <c r="Z141" i="3"/>
  <c r="Z142" i="3"/>
  <c r="Z143" i="3"/>
  <c r="Z144" i="3"/>
  <c r="Z145" i="3"/>
  <c r="Z146" i="3"/>
  <c r="Z147" i="3"/>
  <c r="Z148" i="3"/>
  <c r="Z149" i="3"/>
  <c r="Z150" i="3"/>
  <c r="Z151" i="3"/>
  <c r="Z152" i="3"/>
  <c r="Z153" i="3"/>
  <c r="Z154" i="3"/>
  <c r="Z155" i="3"/>
  <c r="Z156" i="3"/>
  <c r="Z157" i="3"/>
  <c r="Z158" i="3"/>
  <c r="Z159" i="3"/>
  <c r="Z160" i="3"/>
  <c r="Z161" i="3"/>
  <c r="Z162" i="3"/>
  <c r="Z163" i="3"/>
  <c r="Z164" i="3"/>
  <c r="Z165" i="3"/>
  <c r="Z166" i="3"/>
  <c r="Z167" i="3"/>
  <c r="Z168" i="3"/>
  <c r="Z169"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154" i="3"/>
  <c r="Y155" i="3"/>
  <c r="Y156" i="3"/>
  <c r="Y157" i="3"/>
  <c r="Y158" i="3"/>
  <c r="Y159" i="3"/>
  <c r="Y160" i="3"/>
  <c r="Y161" i="3"/>
  <c r="Y162" i="3"/>
  <c r="Y163" i="3"/>
  <c r="Y164" i="3"/>
  <c r="Y165" i="3"/>
  <c r="Y166" i="3"/>
  <c r="Y167" i="3"/>
  <c r="Y168" i="3"/>
  <c r="Y169" i="3"/>
  <c r="X119" i="3"/>
  <c r="X120" i="3"/>
  <c r="X121" i="3"/>
  <c r="X122" i="3"/>
  <c r="X123" i="3"/>
  <c r="X124" i="3"/>
  <c r="X125" i="3"/>
  <c r="X126" i="3"/>
  <c r="X127" i="3"/>
  <c r="X128" i="3"/>
  <c r="X129" i="3"/>
  <c r="X130" i="3"/>
  <c r="X131" i="3"/>
  <c r="X132" i="3"/>
  <c r="X133" i="3"/>
  <c r="X134" i="3"/>
  <c r="X135" i="3"/>
  <c r="X136" i="3"/>
  <c r="X137" i="3"/>
  <c r="X138" i="3"/>
  <c r="X139" i="3"/>
  <c r="X140" i="3"/>
  <c r="X141" i="3"/>
  <c r="X142" i="3"/>
  <c r="X143" i="3"/>
  <c r="X144" i="3"/>
  <c r="X145" i="3"/>
  <c r="X146" i="3"/>
  <c r="X147" i="3"/>
  <c r="X148" i="3"/>
  <c r="X149" i="3"/>
  <c r="X150" i="3"/>
  <c r="X151" i="3"/>
  <c r="X152" i="3"/>
  <c r="X153" i="3"/>
  <c r="X154" i="3"/>
  <c r="X155" i="3"/>
  <c r="X156" i="3"/>
  <c r="X157" i="3"/>
  <c r="X158" i="3"/>
  <c r="X159" i="3"/>
  <c r="X160" i="3"/>
  <c r="X161" i="3"/>
  <c r="X162" i="3"/>
  <c r="X163" i="3"/>
  <c r="X164" i="3"/>
  <c r="X165" i="3"/>
  <c r="X166" i="3"/>
  <c r="X167" i="3"/>
  <c r="X168" i="3"/>
  <c r="X169" i="3"/>
  <c r="W119" i="3"/>
  <c r="W120" i="3"/>
  <c r="W121" i="3"/>
  <c r="W122" i="3"/>
  <c r="W123" i="3"/>
  <c r="W124" i="3"/>
  <c r="W125" i="3"/>
  <c r="W126" i="3"/>
  <c r="W127" i="3"/>
  <c r="W128" i="3"/>
  <c r="W129" i="3"/>
  <c r="W130" i="3"/>
  <c r="W131" i="3"/>
  <c r="W132" i="3"/>
  <c r="W133" i="3"/>
  <c r="W134" i="3"/>
  <c r="W135" i="3"/>
  <c r="W136" i="3"/>
  <c r="W137" i="3"/>
  <c r="W138" i="3"/>
  <c r="W139" i="3"/>
  <c r="W140" i="3"/>
  <c r="W141" i="3"/>
  <c r="W142" i="3"/>
  <c r="W143" i="3"/>
  <c r="W144" i="3"/>
  <c r="W145" i="3"/>
  <c r="W146" i="3"/>
  <c r="W147" i="3"/>
  <c r="W148" i="3"/>
  <c r="W149" i="3"/>
  <c r="W150" i="3"/>
  <c r="W151" i="3"/>
  <c r="W152" i="3"/>
  <c r="W153" i="3"/>
  <c r="W154" i="3"/>
  <c r="W155" i="3"/>
  <c r="W156" i="3"/>
  <c r="W157" i="3"/>
  <c r="W158" i="3"/>
  <c r="W159" i="3"/>
  <c r="W160" i="3"/>
  <c r="W161" i="3"/>
  <c r="W162" i="3"/>
  <c r="W163" i="3"/>
  <c r="W164" i="3"/>
  <c r="W165" i="3"/>
  <c r="W166" i="3"/>
  <c r="W167" i="3"/>
  <c r="W168" i="3"/>
  <c r="W169" i="3"/>
  <c r="V119" i="3"/>
  <c r="V120" i="3"/>
  <c r="V121" i="3"/>
  <c r="V122" i="3"/>
  <c r="V123" i="3"/>
  <c r="V124" i="3"/>
  <c r="V125" i="3"/>
  <c r="V126" i="3"/>
  <c r="V127" i="3"/>
  <c r="V128" i="3"/>
  <c r="V129" i="3"/>
  <c r="V130" i="3"/>
  <c r="V131" i="3"/>
  <c r="V132" i="3"/>
  <c r="V133" i="3"/>
  <c r="V134" i="3"/>
  <c r="V135" i="3"/>
  <c r="V136" i="3"/>
  <c r="V137" i="3"/>
  <c r="V138" i="3"/>
  <c r="V139" i="3"/>
  <c r="V140" i="3"/>
  <c r="V141" i="3"/>
  <c r="V142" i="3"/>
  <c r="V143" i="3"/>
  <c r="V144" i="3"/>
  <c r="V145" i="3"/>
  <c r="V146" i="3"/>
  <c r="V147" i="3"/>
  <c r="V148" i="3"/>
  <c r="V149" i="3"/>
  <c r="V150" i="3"/>
  <c r="V151" i="3"/>
  <c r="V152" i="3"/>
  <c r="V153" i="3"/>
  <c r="V154" i="3"/>
  <c r="V155" i="3"/>
  <c r="V156" i="3"/>
  <c r="V157" i="3"/>
  <c r="V158" i="3"/>
  <c r="V159" i="3"/>
  <c r="V160" i="3"/>
  <c r="V161" i="3"/>
  <c r="V162" i="3"/>
  <c r="V163" i="3"/>
  <c r="V164" i="3"/>
  <c r="V165" i="3"/>
  <c r="V166" i="3"/>
  <c r="V167" i="3"/>
  <c r="V168" i="3"/>
  <c r="V169" i="3"/>
  <c r="U119" i="3"/>
  <c r="U120" i="3"/>
  <c r="U121" i="3"/>
  <c r="U122" i="3"/>
  <c r="U123" i="3"/>
  <c r="U124" i="3"/>
  <c r="U125" i="3"/>
  <c r="U126" i="3"/>
  <c r="U127" i="3"/>
  <c r="U128" i="3"/>
  <c r="U129" i="3"/>
  <c r="U130" i="3"/>
  <c r="U131" i="3"/>
  <c r="U132" i="3"/>
  <c r="U133" i="3"/>
  <c r="U134" i="3"/>
  <c r="U135" i="3"/>
  <c r="U136" i="3"/>
  <c r="U137" i="3"/>
  <c r="U138" i="3"/>
  <c r="U139" i="3"/>
  <c r="U140" i="3"/>
  <c r="U141" i="3"/>
  <c r="U142" i="3"/>
  <c r="U143" i="3"/>
  <c r="U144" i="3"/>
  <c r="U145" i="3"/>
  <c r="U146" i="3"/>
  <c r="U147" i="3"/>
  <c r="U148" i="3"/>
  <c r="U149" i="3"/>
  <c r="U150" i="3"/>
  <c r="U151" i="3"/>
  <c r="U152" i="3"/>
  <c r="U153" i="3"/>
  <c r="U154" i="3"/>
  <c r="U155" i="3"/>
  <c r="U156" i="3"/>
  <c r="U157" i="3"/>
  <c r="U158" i="3"/>
  <c r="U159" i="3"/>
  <c r="U160" i="3"/>
  <c r="U161" i="3"/>
  <c r="U162" i="3"/>
  <c r="U163" i="3"/>
  <c r="U164" i="3"/>
  <c r="U165" i="3"/>
  <c r="U166" i="3"/>
  <c r="U167" i="3"/>
  <c r="U168" i="3"/>
  <c r="U169"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T151" i="3"/>
  <c r="T152" i="3"/>
  <c r="T153" i="3"/>
  <c r="T154" i="3"/>
  <c r="T155" i="3"/>
  <c r="T156" i="3"/>
  <c r="T157" i="3"/>
  <c r="T158" i="3"/>
  <c r="T159" i="3"/>
  <c r="T160" i="3"/>
  <c r="T161" i="3"/>
  <c r="T162" i="3"/>
  <c r="T163" i="3"/>
  <c r="T164" i="3"/>
  <c r="T165" i="3"/>
  <c r="T166" i="3"/>
  <c r="T167" i="3"/>
  <c r="T168" i="3"/>
  <c r="T169" i="3"/>
  <c r="S119" i="3"/>
  <c r="S120" i="3"/>
  <c r="S121" i="3"/>
  <c r="S122" i="3"/>
  <c r="S123" i="3"/>
  <c r="S124" i="3"/>
  <c r="S125" i="3"/>
  <c r="S126" i="3"/>
  <c r="S127" i="3"/>
  <c r="S128" i="3"/>
  <c r="S129" i="3"/>
  <c r="S130" i="3"/>
  <c r="S131" i="3"/>
  <c r="S132" i="3"/>
  <c r="S133" i="3"/>
  <c r="S134" i="3"/>
  <c r="S135" i="3"/>
  <c r="S136" i="3"/>
  <c r="S137" i="3"/>
  <c r="S138" i="3"/>
  <c r="S139" i="3"/>
  <c r="S140" i="3"/>
  <c r="S141" i="3"/>
  <c r="S142" i="3"/>
  <c r="S143" i="3"/>
  <c r="S144" i="3"/>
  <c r="S145" i="3"/>
  <c r="S146" i="3"/>
  <c r="S147" i="3"/>
  <c r="S148" i="3"/>
  <c r="S149" i="3"/>
  <c r="S150" i="3"/>
  <c r="S151" i="3"/>
  <c r="S152" i="3"/>
  <c r="S153" i="3"/>
  <c r="S154" i="3"/>
  <c r="S155" i="3"/>
  <c r="S156" i="3"/>
  <c r="S157" i="3"/>
  <c r="S158" i="3"/>
  <c r="S159" i="3"/>
  <c r="S160" i="3"/>
  <c r="S161" i="3"/>
  <c r="S162" i="3"/>
  <c r="S163" i="3"/>
  <c r="S164" i="3"/>
  <c r="S165" i="3"/>
  <c r="S166" i="3"/>
  <c r="S167" i="3"/>
  <c r="S168" i="3"/>
  <c r="S169"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G118"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BC60" i="3"/>
  <c r="BC61" i="3"/>
  <c r="BC62" i="3"/>
  <c r="BC63" i="3"/>
  <c r="BC64" i="3"/>
  <c r="BC65" i="3"/>
  <c r="BC66" i="3"/>
  <c r="BC67" i="3"/>
  <c r="BC68" i="3"/>
  <c r="BC69" i="3"/>
  <c r="BC70" i="3"/>
  <c r="BC71" i="3"/>
  <c r="BC72" i="3"/>
  <c r="BC73" i="3"/>
  <c r="BC74" i="3"/>
  <c r="BC75" i="3"/>
  <c r="BC76" i="3"/>
  <c r="BC77" i="3"/>
  <c r="BC78" i="3"/>
  <c r="BC79" i="3"/>
  <c r="BC80" i="3"/>
  <c r="BC81" i="3"/>
  <c r="BC82" i="3"/>
  <c r="BC83" i="3"/>
  <c r="BC84" i="3"/>
  <c r="BC85" i="3"/>
  <c r="BC86" i="3"/>
  <c r="BC87" i="3"/>
  <c r="BC88" i="3"/>
  <c r="BC89" i="3"/>
  <c r="BC90" i="3"/>
  <c r="BC91" i="3"/>
  <c r="BC92" i="3"/>
  <c r="BC93" i="3"/>
  <c r="BC94" i="3"/>
  <c r="BC95" i="3"/>
  <c r="BC96" i="3"/>
  <c r="BC97" i="3"/>
  <c r="BC98" i="3"/>
  <c r="BC99" i="3"/>
  <c r="BC100" i="3"/>
  <c r="BC101" i="3"/>
  <c r="BC102" i="3"/>
  <c r="BC103" i="3"/>
  <c r="BC104" i="3"/>
  <c r="BC105" i="3"/>
  <c r="BC106" i="3"/>
  <c r="BC107" i="3"/>
  <c r="BC108" i="3"/>
  <c r="BC109" i="3"/>
  <c r="BC110" i="3"/>
  <c r="BC111" i="3"/>
  <c r="BB60" i="3"/>
  <c r="BB61" i="3"/>
  <c r="BB62" i="3"/>
  <c r="BB63" i="3"/>
  <c r="BB64" i="3"/>
  <c r="BB65" i="3"/>
  <c r="BB66" i="3"/>
  <c r="BB67" i="3"/>
  <c r="BB68" i="3"/>
  <c r="BB69" i="3"/>
  <c r="BB70" i="3"/>
  <c r="BB71" i="3"/>
  <c r="BB72" i="3"/>
  <c r="BB73" i="3"/>
  <c r="BB74" i="3"/>
  <c r="BB75" i="3"/>
  <c r="BB76" i="3"/>
  <c r="BB77" i="3"/>
  <c r="BB78" i="3"/>
  <c r="BB79" i="3"/>
  <c r="BB80" i="3"/>
  <c r="BB81" i="3"/>
  <c r="BB82" i="3"/>
  <c r="BB83" i="3"/>
  <c r="BB84" i="3"/>
  <c r="BB85" i="3"/>
  <c r="BB86" i="3"/>
  <c r="BB87" i="3"/>
  <c r="BB88" i="3"/>
  <c r="BB89" i="3"/>
  <c r="BB90" i="3"/>
  <c r="BB91" i="3"/>
  <c r="BB92" i="3"/>
  <c r="BB93" i="3"/>
  <c r="BB94" i="3"/>
  <c r="BB95" i="3"/>
  <c r="BB96" i="3"/>
  <c r="BB97" i="3"/>
  <c r="BB98" i="3"/>
  <c r="BB99" i="3"/>
  <c r="BB100" i="3"/>
  <c r="BB101" i="3"/>
  <c r="BB102" i="3"/>
  <c r="BB103" i="3"/>
  <c r="BB104" i="3"/>
  <c r="BB105" i="3"/>
  <c r="BB106" i="3"/>
  <c r="BB107" i="3"/>
  <c r="BB108" i="3"/>
  <c r="BB109" i="3"/>
  <c r="BB110" i="3"/>
  <c r="BB111" i="3"/>
  <c r="BA60" i="3"/>
  <c r="BA61" i="3"/>
  <c r="BA62" i="3"/>
  <c r="BA63" i="3"/>
  <c r="BA64" i="3"/>
  <c r="BA65" i="3"/>
  <c r="BA66" i="3"/>
  <c r="BA67" i="3"/>
  <c r="BA68" i="3"/>
  <c r="BA69" i="3"/>
  <c r="BA70" i="3"/>
  <c r="BA71" i="3"/>
  <c r="BA72" i="3"/>
  <c r="BA73" i="3"/>
  <c r="BA74" i="3"/>
  <c r="BA75" i="3"/>
  <c r="BA76" i="3"/>
  <c r="BA77" i="3"/>
  <c r="BA78" i="3"/>
  <c r="BA79" i="3"/>
  <c r="BA80" i="3"/>
  <c r="BA81" i="3"/>
  <c r="BA82" i="3"/>
  <c r="BA83" i="3"/>
  <c r="BA84" i="3"/>
  <c r="BA85" i="3"/>
  <c r="BA86" i="3"/>
  <c r="BA87" i="3"/>
  <c r="BA88" i="3"/>
  <c r="BA89" i="3"/>
  <c r="BA90" i="3"/>
  <c r="BA91" i="3"/>
  <c r="BA92" i="3"/>
  <c r="BA93" i="3"/>
  <c r="BA94" i="3"/>
  <c r="BA95" i="3"/>
  <c r="BA96" i="3"/>
  <c r="BA97" i="3"/>
  <c r="BA98" i="3"/>
  <c r="BA99" i="3"/>
  <c r="BA100" i="3"/>
  <c r="BA101" i="3"/>
  <c r="BA102" i="3"/>
  <c r="BA103" i="3"/>
  <c r="BA104" i="3"/>
  <c r="BA105" i="3"/>
  <c r="BA106" i="3"/>
  <c r="BA107" i="3"/>
  <c r="BA108" i="3"/>
  <c r="BA109" i="3"/>
  <c r="BA110" i="3"/>
  <c r="BA111" i="3"/>
  <c r="AZ60" i="3"/>
  <c r="AZ61" i="3"/>
  <c r="AZ62" i="3"/>
  <c r="AZ63" i="3"/>
  <c r="AZ64" i="3"/>
  <c r="AZ65" i="3"/>
  <c r="AZ66" i="3"/>
  <c r="AZ67" i="3"/>
  <c r="AZ68" i="3"/>
  <c r="AZ69" i="3"/>
  <c r="AZ70" i="3"/>
  <c r="AZ71" i="3"/>
  <c r="AZ72" i="3"/>
  <c r="AZ73" i="3"/>
  <c r="AZ74" i="3"/>
  <c r="AZ75" i="3"/>
  <c r="AZ76" i="3"/>
  <c r="AZ77" i="3"/>
  <c r="AZ78" i="3"/>
  <c r="AZ79" i="3"/>
  <c r="AZ80" i="3"/>
  <c r="AZ81" i="3"/>
  <c r="AZ82" i="3"/>
  <c r="AZ83" i="3"/>
  <c r="AZ84" i="3"/>
  <c r="AZ85" i="3"/>
  <c r="AZ86" i="3"/>
  <c r="AZ87" i="3"/>
  <c r="AZ88" i="3"/>
  <c r="AZ89" i="3"/>
  <c r="AZ90" i="3"/>
  <c r="AZ91" i="3"/>
  <c r="AZ92" i="3"/>
  <c r="AZ93" i="3"/>
  <c r="AZ94" i="3"/>
  <c r="AZ95" i="3"/>
  <c r="AZ96" i="3"/>
  <c r="AZ97" i="3"/>
  <c r="AZ98" i="3"/>
  <c r="AZ99" i="3"/>
  <c r="AZ100" i="3"/>
  <c r="AZ101" i="3"/>
  <c r="AZ102" i="3"/>
  <c r="AZ103" i="3"/>
  <c r="AZ104" i="3"/>
  <c r="AZ105" i="3"/>
  <c r="AZ106" i="3"/>
  <c r="AZ107" i="3"/>
  <c r="AZ108" i="3"/>
  <c r="AZ109" i="3"/>
  <c r="AZ110" i="3"/>
  <c r="AZ111" i="3"/>
  <c r="AY60" i="3"/>
  <c r="AY61" i="3"/>
  <c r="AY62" i="3"/>
  <c r="AY63" i="3"/>
  <c r="AY64" i="3"/>
  <c r="AY65" i="3"/>
  <c r="AY66" i="3"/>
  <c r="AY67" i="3"/>
  <c r="AY68" i="3"/>
  <c r="AY69" i="3"/>
  <c r="AY70" i="3"/>
  <c r="AY71" i="3"/>
  <c r="AY72" i="3"/>
  <c r="AY73" i="3"/>
  <c r="AY74" i="3"/>
  <c r="AY75" i="3"/>
  <c r="AY76" i="3"/>
  <c r="AY77" i="3"/>
  <c r="AY78" i="3"/>
  <c r="AY79" i="3"/>
  <c r="AY80" i="3"/>
  <c r="AY81" i="3"/>
  <c r="AY82" i="3"/>
  <c r="AY83" i="3"/>
  <c r="AY84" i="3"/>
  <c r="AY85" i="3"/>
  <c r="AY86" i="3"/>
  <c r="AY87" i="3"/>
  <c r="AY88" i="3"/>
  <c r="AY89" i="3"/>
  <c r="AY90" i="3"/>
  <c r="AY91" i="3"/>
  <c r="AY92" i="3"/>
  <c r="AY93" i="3"/>
  <c r="AY94" i="3"/>
  <c r="AY95" i="3"/>
  <c r="AY96" i="3"/>
  <c r="AY97" i="3"/>
  <c r="AY98" i="3"/>
  <c r="AY99" i="3"/>
  <c r="AY100" i="3"/>
  <c r="AY101" i="3"/>
  <c r="AY102" i="3"/>
  <c r="AY103" i="3"/>
  <c r="AY104" i="3"/>
  <c r="AY105" i="3"/>
  <c r="AY106" i="3"/>
  <c r="AY107" i="3"/>
  <c r="AY108" i="3"/>
  <c r="AY109" i="3"/>
  <c r="AY110" i="3"/>
  <c r="AY111" i="3"/>
  <c r="AX60" i="3"/>
  <c r="AX61" i="3"/>
  <c r="AX62" i="3"/>
  <c r="AX63" i="3"/>
  <c r="AX64" i="3"/>
  <c r="AX65" i="3"/>
  <c r="AX66" i="3"/>
  <c r="AX67" i="3"/>
  <c r="AX68" i="3"/>
  <c r="AX69" i="3"/>
  <c r="AX70" i="3"/>
  <c r="AX71" i="3"/>
  <c r="AX72" i="3"/>
  <c r="AX73" i="3"/>
  <c r="AX74" i="3"/>
  <c r="AX75" i="3"/>
  <c r="AX76" i="3"/>
  <c r="AX77" i="3"/>
  <c r="AX78" i="3"/>
  <c r="AX79" i="3"/>
  <c r="AX80" i="3"/>
  <c r="AX81" i="3"/>
  <c r="AX82" i="3"/>
  <c r="AX83" i="3"/>
  <c r="AX84" i="3"/>
  <c r="AX85" i="3"/>
  <c r="AX86" i="3"/>
  <c r="AX87" i="3"/>
  <c r="AX88" i="3"/>
  <c r="AX89" i="3"/>
  <c r="AX90" i="3"/>
  <c r="AX91" i="3"/>
  <c r="AX92" i="3"/>
  <c r="AX93" i="3"/>
  <c r="AX94" i="3"/>
  <c r="AX95" i="3"/>
  <c r="AX96" i="3"/>
  <c r="AX97" i="3"/>
  <c r="AX98" i="3"/>
  <c r="AX99" i="3"/>
  <c r="AX100" i="3"/>
  <c r="AX101" i="3"/>
  <c r="AX102" i="3"/>
  <c r="AX103" i="3"/>
  <c r="AX104" i="3"/>
  <c r="AX105" i="3"/>
  <c r="AX106" i="3"/>
  <c r="AX107" i="3"/>
  <c r="AX108" i="3"/>
  <c r="AX109" i="3"/>
  <c r="AX110" i="3"/>
  <c r="AX111" i="3"/>
  <c r="AW60" i="3"/>
  <c r="AW61" i="3"/>
  <c r="AW62" i="3"/>
  <c r="AW63" i="3"/>
  <c r="AW64" i="3"/>
  <c r="AW65" i="3"/>
  <c r="AW66" i="3"/>
  <c r="AW67" i="3"/>
  <c r="AW68" i="3"/>
  <c r="AW69" i="3"/>
  <c r="AW70" i="3"/>
  <c r="AW71" i="3"/>
  <c r="AW72" i="3"/>
  <c r="AW73" i="3"/>
  <c r="AW74" i="3"/>
  <c r="AW75" i="3"/>
  <c r="AW76" i="3"/>
  <c r="AW77" i="3"/>
  <c r="AW78" i="3"/>
  <c r="AW79" i="3"/>
  <c r="AW80" i="3"/>
  <c r="AW81" i="3"/>
  <c r="AW82" i="3"/>
  <c r="AW83" i="3"/>
  <c r="AW84" i="3"/>
  <c r="AW85" i="3"/>
  <c r="AW86" i="3"/>
  <c r="AW87" i="3"/>
  <c r="AW88" i="3"/>
  <c r="AW89" i="3"/>
  <c r="AW90" i="3"/>
  <c r="AW91" i="3"/>
  <c r="AW92" i="3"/>
  <c r="AW93" i="3"/>
  <c r="AW94" i="3"/>
  <c r="AW95" i="3"/>
  <c r="AW96" i="3"/>
  <c r="AW97" i="3"/>
  <c r="AW98" i="3"/>
  <c r="AW99" i="3"/>
  <c r="AW100" i="3"/>
  <c r="AW101" i="3"/>
  <c r="AW102" i="3"/>
  <c r="AW103" i="3"/>
  <c r="AW104" i="3"/>
  <c r="AW105" i="3"/>
  <c r="AW106" i="3"/>
  <c r="AW107" i="3"/>
  <c r="AW108" i="3"/>
  <c r="AW109" i="3"/>
  <c r="AW110" i="3"/>
  <c r="AW111" i="3"/>
  <c r="AV60" i="3"/>
  <c r="AV61" i="3"/>
  <c r="AV62" i="3"/>
  <c r="AV63" i="3"/>
  <c r="AV64" i="3"/>
  <c r="AV65" i="3"/>
  <c r="AV66" i="3"/>
  <c r="AV67" i="3"/>
  <c r="AV68" i="3"/>
  <c r="AV69" i="3"/>
  <c r="AV70" i="3"/>
  <c r="AV71" i="3"/>
  <c r="AV72" i="3"/>
  <c r="AV73" i="3"/>
  <c r="AV74" i="3"/>
  <c r="AV75" i="3"/>
  <c r="AV76" i="3"/>
  <c r="AV77" i="3"/>
  <c r="AV78" i="3"/>
  <c r="AV79" i="3"/>
  <c r="AV80" i="3"/>
  <c r="AV81" i="3"/>
  <c r="AV82" i="3"/>
  <c r="AV83" i="3"/>
  <c r="AV84" i="3"/>
  <c r="AV85" i="3"/>
  <c r="AV86" i="3"/>
  <c r="AV87" i="3"/>
  <c r="AV88" i="3"/>
  <c r="AV89" i="3"/>
  <c r="AV90" i="3"/>
  <c r="AV91" i="3"/>
  <c r="AV92" i="3"/>
  <c r="AV93" i="3"/>
  <c r="AV94" i="3"/>
  <c r="AV95" i="3"/>
  <c r="AV96" i="3"/>
  <c r="AV97" i="3"/>
  <c r="AV98" i="3"/>
  <c r="AV99" i="3"/>
  <c r="AV100" i="3"/>
  <c r="AV101" i="3"/>
  <c r="AV102" i="3"/>
  <c r="AV103" i="3"/>
  <c r="AV104" i="3"/>
  <c r="AV105" i="3"/>
  <c r="AV106" i="3"/>
  <c r="AV107" i="3"/>
  <c r="AV108" i="3"/>
  <c r="AV109" i="3"/>
  <c r="AV110" i="3"/>
  <c r="AV111" i="3"/>
  <c r="AU61"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100" i="3"/>
  <c r="AU101" i="3"/>
  <c r="AU103" i="3"/>
  <c r="AU104" i="3"/>
  <c r="AU105" i="3"/>
  <c r="AU106" i="3"/>
  <c r="AU107" i="3"/>
  <c r="AU108" i="3"/>
  <c r="AU109" i="3"/>
  <c r="AU110" i="3"/>
  <c r="AU111" i="3"/>
  <c r="AT61" i="3"/>
  <c r="AT65" i="3"/>
  <c r="AT66" i="3"/>
  <c r="AT67" i="3"/>
  <c r="AT68" i="3"/>
  <c r="AT69" i="3"/>
  <c r="AT70" i="3"/>
  <c r="AT71" i="3"/>
  <c r="AT72" i="3"/>
  <c r="AT73" i="3"/>
  <c r="AT74" i="3"/>
  <c r="AT75" i="3"/>
  <c r="AT76" i="3"/>
  <c r="AT77" i="3"/>
  <c r="AT78" i="3"/>
  <c r="AT79" i="3"/>
  <c r="AT80" i="3"/>
  <c r="AT81" i="3"/>
  <c r="AT82" i="3"/>
  <c r="AT83" i="3"/>
  <c r="AT84" i="3"/>
  <c r="AT85" i="3"/>
  <c r="AT86" i="3"/>
  <c r="AT87" i="3"/>
  <c r="AT88" i="3"/>
  <c r="AT89" i="3"/>
  <c r="AT90" i="3"/>
  <c r="AT91" i="3"/>
  <c r="AT92" i="3"/>
  <c r="AT93" i="3"/>
  <c r="AT94" i="3"/>
  <c r="AT95" i="3"/>
  <c r="AT96" i="3"/>
  <c r="AT97" i="3"/>
  <c r="AT98" i="3"/>
  <c r="AT99" i="3"/>
  <c r="AT100" i="3"/>
  <c r="AT101" i="3"/>
  <c r="AT102" i="3"/>
  <c r="AT103" i="3"/>
  <c r="AT104" i="3"/>
  <c r="AT105" i="3"/>
  <c r="AT106" i="3"/>
  <c r="AT107" i="3"/>
  <c r="AT108" i="3"/>
  <c r="AT109" i="3"/>
  <c r="AT110" i="3"/>
  <c r="AT111" i="3"/>
  <c r="AS61" i="3"/>
  <c r="AS62" i="3"/>
  <c r="AS64" i="3"/>
  <c r="AS65" i="3"/>
  <c r="AS66" i="3"/>
  <c r="AS67" i="3"/>
  <c r="AS68" i="3"/>
  <c r="AS69" i="3"/>
  <c r="AS70" i="3"/>
  <c r="AS71" i="3"/>
  <c r="AS72" i="3"/>
  <c r="AS73" i="3"/>
  <c r="AS74" i="3"/>
  <c r="AS75" i="3"/>
  <c r="AS76" i="3"/>
  <c r="AS77" i="3"/>
  <c r="AS78" i="3"/>
  <c r="AS79" i="3"/>
  <c r="AS80" i="3"/>
  <c r="AS81" i="3"/>
  <c r="AS82" i="3"/>
  <c r="AS83" i="3"/>
  <c r="AS84" i="3"/>
  <c r="AS85" i="3"/>
  <c r="AS86" i="3"/>
  <c r="AS87" i="3"/>
  <c r="AS88" i="3"/>
  <c r="AS89" i="3"/>
  <c r="AS90" i="3"/>
  <c r="AS91" i="3"/>
  <c r="AS92" i="3"/>
  <c r="AS93" i="3"/>
  <c r="AS94" i="3"/>
  <c r="AS95" i="3"/>
  <c r="AS96" i="3"/>
  <c r="AS97" i="3"/>
  <c r="AS98" i="3"/>
  <c r="AS99" i="3"/>
  <c r="AS100" i="3"/>
  <c r="AS101" i="3"/>
  <c r="AS103" i="3"/>
  <c r="AS104" i="3"/>
  <c r="AS105" i="3"/>
  <c r="AS106" i="3"/>
  <c r="AS107" i="3"/>
  <c r="AS108" i="3"/>
  <c r="AS109" i="3"/>
  <c r="AS110" i="3"/>
  <c r="AS111" i="3"/>
  <c r="AR61" i="3"/>
  <c r="AR62" i="3"/>
  <c r="AR63" i="3"/>
  <c r="AR65" i="3"/>
  <c r="AR66" i="3"/>
  <c r="AR67" i="3"/>
  <c r="AR68" i="3"/>
  <c r="AR69" i="3"/>
  <c r="AR70" i="3"/>
  <c r="AR71" i="3"/>
  <c r="AR72" i="3"/>
  <c r="AR73" i="3"/>
  <c r="AR74" i="3"/>
  <c r="AR75" i="3"/>
  <c r="AR76" i="3"/>
  <c r="AR77" i="3"/>
  <c r="AR78" i="3"/>
  <c r="AR79" i="3"/>
  <c r="AR80" i="3"/>
  <c r="AR81" i="3"/>
  <c r="AR82" i="3"/>
  <c r="AR83" i="3"/>
  <c r="AR84" i="3"/>
  <c r="AR85" i="3"/>
  <c r="AR86" i="3"/>
  <c r="AR87" i="3"/>
  <c r="AR88" i="3"/>
  <c r="AR89" i="3"/>
  <c r="AR90" i="3"/>
  <c r="AR91" i="3"/>
  <c r="AR92" i="3"/>
  <c r="AR93" i="3"/>
  <c r="AR95" i="3"/>
  <c r="AR96" i="3"/>
  <c r="AR97" i="3"/>
  <c r="AR98" i="3"/>
  <c r="AR99" i="3"/>
  <c r="AR101" i="3"/>
  <c r="AR103" i="3"/>
  <c r="AR104" i="3"/>
  <c r="AR105" i="3"/>
  <c r="AR106" i="3"/>
  <c r="AR107" i="3"/>
  <c r="AR108" i="3"/>
  <c r="AR109" i="3"/>
  <c r="AR110" i="3"/>
  <c r="AR111" i="3"/>
  <c r="AQ61" i="3"/>
  <c r="AQ62" i="3"/>
  <c r="AQ64" i="3"/>
  <c r="AQ65" i="3"/>
  <c r="AQ66" i="3"/>
  <c r="AQ67" i="3"/>
  <c r="AQ68" i="3"/>
  <c r="AQ69" i="3"/>
  <c r="AQ70" i="3"/>
  <c r="AQ71" i="3"/>
  <c r="AQ72" i="3"/>
  <c r="AQ73" i="3"/>
  <c r="AQ74" i="3"/>
  <c r="AQ75" i="3"/>
  <c r="AQ76" i="3"/>
  <c r="AQ77" i="3"/>
  <c r="AQ78" i="3"/>
  <c r="AQ79" i="3"/>
  <c r="AQ80" i="3"/>
  <c r="AQ81" i="3"/>
  <c r="AQ82" i="3"/>
  <c r="AQ83" i="3"/>
  <c r="AQ84" i="3"/>
  <c r="AQ85" i="3"/>
  <c r="AQ86" i="3"/>
  <c r="AQ87" i="3"/>
  <c r="AQ88" i="3"/>
  <c r="AQ89" i="3"/>
  <c r="AQ90" i="3"/>
  <c r="AQ91" i="3"/>
  <c r="AQ92" i="3"/>
  <c r="AQ93" i="3"/>
  <c r="AQ94" i="3"/>
  <c r="AQ95" i="3"/>
  <c r="AQ96" i="3"/>
  <c r="AQ97" i="3"/>
  <c r="AQ98" i="3"/>
  <c r="AQ99" i="3"/>
  <c r="AQ100" i="3"/>
  <c r="AQ101" i="3"/>
  <c r="AQ103" i="3"/>
  <c r="AQ104" i="3"/>
  <c r="AQ105" i="3"/>
  <c r="AQ106" i="3"/>
  <c r="AQ107" i="3"/>
  <c r="AQ108" i="3"/>
  <c r="AQ109" i="3"/>
  <c r="AQ110" i="3"/>
  <c r="AQ111" i="3"/>
  <c r="AP61" i="3"/>
  <c r="AP65" i="3"/>
  <c r="AP66" i="3"/>
  <c r="AP67" i="3"/>
  <c r="AP68" i="3"/>
  <c r="AP69" i="3"/>
  <c r="AP70" i="3"/>
  <c r="AP71" i="3"/>
  <c r="AP72" i="3"/>
  <c r="AP73" i="3"/>
  <c r="AP74" i="3"/>
  <c r="AP75" i="3"/>
  <c r="AP76" i="3"/>
  <c r="AP77" i="3"/>
  <c r="AP78" i="3"/>
  <c r="AP79" i="3"/>
  <c r="AP80" i="3"/>
  <c r="AP81" i="3"/>
  <c r="AP82" i="3"/>
  <c r="AP83" i="3"/>
  <c r="AP84" i="3"/>
  <c r="AP85" i="3"/>
  <c r="AP86" i="3"/>
  <c r="AP87" i="3"/>
  <c r="AP88" i="3"/>
  <c r="AP89" i="3"/>
  <c r="AP90" i="3"/>
  <c r="AP91" i="3"/>
  <c r="AP92" i="3"/>
  <c r="AP93" i="3"/>
  <c r="AP94" i="3"/>
  <c r="AP95" i="3"/>
  <c r="AP96" i="3"/>
  <c r="AP97" i="3"/>
  <c r="AP98" i="3"/>
  <c r="AP99" i="3"/>
  <c r="AP100" i="3"/>
  <c r="AP101" i="3"/>
  <c r="AP103" i="3"/>
  <c r="AP104" i="3"/>
  <c r="AP105" i="3"/>
  <c r="AP106" i="3"/>
  <c r="AP107" i="3"/>
  <c r="AP108" i="3"/>
  <c r="AP109" i="3"/>
  <c r="AP110" i="3"/>
  <c r="AP111" i="3"/>
  <c r="AO61" i="3"/>
  <c r="AO65" i="3"/>
  <c r="AO66" i="3"/>
  <c r="AO67" i="3"/>
  <c r="AO68" i="3"/>
  <c r="AO69" i="3"/>
  <c r="AO70" i="3"/>
  <c r="AO71" i="3"/>
  <c r="AO72" i="3"/>
  <c r="AO73" i="3"/>
  <c r="AO74" i="3"/>
  <c r="AO75" i="3"/>
  <c r="AO76" i="3"/>
  <c r="AO77" i="3"/>
  <c r="AO78" i="3"/>
  <c r="AO79" i="3"/>
  <c r="AO80" i="3"/>
  <c r="AO81" i="3"/>
  <c r="AO82" i="3"/>
  <c r="AO83" i="3"/>
  <c r="AO84" i="3"/>
  <c r="AO85" i="3"/>
  <c r="AO86" i="3"/>
  <c r="AO87" i="3"/>
  <c r="AO88" i="3"/>
  <c r="AO89" i="3"/>
  <c r="AO90" i="3"/>
  <c r="AO91" i="3"/>
  <c r="AO92" i="3"/>
  <c r="AO93" i="3"/>
  <c r="AO94" i="3"/>
  <c r="AO95" i="3"/>
  <c r="AO96" i="3"/>
  <c r="AO97" i="3"/>
  <c r="AO98" i="3"/>
  <c r="AO99" i="3"/>
  <c r="AO100" i="3"/>
  <c r="AO101" i="3"/>
  <c r="AO103" i="3"/>
  <c r="AO104" i="3"/>
  <c r="AO105" i="3"/>
  <c r="AO106" i="3"/>
  <c r="AO107" i="3"/>
  <c r="AO108" i="3"/>
  <c r="AO109" i="3"/>
  <c r="AO110" i="3"/>
  <c r="AO111" i="3"/>
  <c r="AN61" i="3"/>
  <c r="AN65" i="3"/>
  <c r="AN66" i="3"/>
  <c r="AN67" i="3"/>
  <c r="AN68" i="3"/>
  <c r="AN69" i="3"/>
  <c r="AN70" i="3"/>
  <c r="AN71" i="3"/>
  <c r="AN72" i="3"/>
  <c r="AN73" i="3"/>
  <c r="AN74" i="3"/>
  <c r="AN75" i="3"/>
  <c r="AN76" i="3"/>
  <c r="AN77" i="3"/>
  <c r="AN78" i="3"/>
  <c r="AN79" i="3"/>
  <c r="AN80" i="3"/>
  <c r="AN81" i="3"/>
  <c r="AN82" i="3"/>
  <c r="AN83" i="3"/>
  <c r="AN84" i="3"/>
  <c r="AN85" i="3"/>
  <c r="AN86" i="3"/>
  <c r="AN87" i="3"/>
  <c r="AN88" i="3"/>
  <c r="AN89" i="3"/>
  <c r="AN90" i="3"/>
  <c r="AN91" i="3"/>
  <c r="AN92" i="3"/>
  <c r="AN93" i="3"/>
  <c r="AN94" i="3"/>
  <c r="AN95" i="3"/>
  <c r="AN96" i="3"/>
  <c r="AN97" i="3"/>
  <c r="AN98" i="3"/>
  <c r="AN99" i="3"/>
  <c r="AN100" i="3"/>
  <c r="AN101" i="3"/>
  <c r="AN103" i="3"/>
  <c r="AN104" i="3"/>
  <c r="AN105" i="3"/>
  <c r="AN106" i="3"/>
  <c r="AN107" i="3"/>
  <c r="AN108" i="3"/>
  <c r="AN109" i="3"/>
  <c r="AN110" i="3"/>
  <c r="AN111" i="3"/>
  <c r="AM61" i="3"/>
  <c r="AM65" i="3"/>
  <c r="AM66" i="3"/>
  <c r="AM67" i="3"/>
  <c r="AM68" i="3"/>
  <c r="AM69" i="3"/>
  <c r="AM70" i="3"/>
  <c r="AM71" i="3"/>
  <c r="AM72" i="3"/>
  <c r="AM73" i="3"/>
  <c r="AM74" i="3"/>
  <c r="AM75" i="3"/>
  <c r="AM76" i="3"/>
  <c r="AM77" i="3"/>
  <c r="AM78" i="3"/>
  <c r="AM79" i="3"/>
  <c r="AM80" i="3"/>
  <c r="AM81" i="3"/>
  <c r="AM82" i="3"/>
  <c r="AM83" i="3"/>
  <c r="AM84" i="3"/>
  <c r="AM85" i="3"/>
  <c r="AM86" i="3"/>
  <c r="AM87" i="3"/>
  <c r="AM88" i="3"/>
  <c r="AM89" i="3"/>
  <c r="AM90" i="3"/>
  <c r="AM91" i="3"/>
  <c r="AM92" i="3"/>
  <c r="AM93" i="3"/>
  <c r="AM94" i="3"/>
  <c r="AM95" i="3"/>
  <c r="AM96" i="3"/>
  <c r="AM97" i="3"/>
  <c r="AM98" i="3"/>
  <c r="AM99" i="3"/>
  <c r="AM100" i="3"/>
  <c r="AM101" i="3"/>
  <c r="AM103" i="3"/>
  <c r="AM104" i="3"/>
  <c r="AM105" i="3"/>
  <c r="AM106" i="3"/>
  <c r="AM107" i="3"/>
  <c r="AM108" i="3"/>
  <c r="AM109" i="3"/>
  <c r="AM110" i="3"/>
  <c r="AM111" i="3"/>
  <c r="AL61" i="3"/>
  <c r="AL65" i="3"/>
  <c r="AL66" i="3"/>
  <c r="AL67" i="3"/>
  <c r="AL68" i="3"/>
  <c r="AL69" i="3"/>
  <c r="AL70" i="3"/>
  <c r="AL71" i="3"/>
  <c r="AL72" i="3"/>
  <c r="AL73" i="3"/>
  <c r="AL74" i="3"/>
  <c r="AL75" i="3"/>
  <c r="AL76" i="3"/>
  <c r="AL77" i="3"/>
  <c r="AL78" i="3"/>
  <c r="AL79" i="3"/>
  <c r="AL80" i="3"/>
  <c r="AL81" i="3"/>
  <c r="AL82" i="3"/>
  <c r="AL83" i="3"/>
  <c r="AL84" i="3"/>
  <c r="AL85" i="3"/>
  <c r="AL86" i="3"/>
  <c r="AL87" i="3"/>
  <c r="AL88" i="3"/>
  <c r="AL89" i="3"/>
  <c r="AL90" i="3"/>
  <c r="AL91" i="3"/>
  <c r="AL92" i="3"/>
  <c r="AL93" i="3"/>
  <c r="AL94" i="3"/>
  <c r="AL95" i="3"/>
  <c r="AL96" i="3"/>
  <c r="AL97" i="3"/>
  <c r="AL98" i="3"/>
  <c r="AL99" i="3"/>
  <c r="AL100" i="3"/>
  <c r="AL101" i="3"/>
  <c r="AL103" i="3"/>
  <c r="AL104" i="3"/>
  <c r="AL105" i="3"/>
  <c r="AL106" i="3"/>
  <c r="AL107" i="3"/>
  <c r="AL108" i="3"/>
  <c r="AL109" i="3"/>
  <c r="AL110" i="3"/>
  <c r="AL111" i="3"/>
  <c r="AK61" i="3"/>
  <c r="AK62" i="3"/>
  <c r="AK64" i="3"/>
  <c r="AK78" i="3"/>
  <c r="AK95" i="3"/>
  <c r="AK96" i="3"/>
  <c r="AK97" i="3"/>
  <c r="AK98" i="3"/>
  <c r="AK99" i="3"/>
  <c r="AK104" i="3"/>
  <c r="AK105" i="3"/>
  <c r="AK106" i="3"/>
  <c r="AK107" i="3"/>
  <c r="AK108" i="3"/>
  <c r="AK109" i="3"/>
  <c r="AK110" i="3"/>
  <c r="AK111" i="3"/>
  <c r="AJ61" i="3"/>
  <c r="AJ65" i="3"/>
  <c r="AJ66" i="3"/>
  <c r="AJ67" i="3"/>
  <c r="AJ68" i="3"/>
  <c r="AJ69" i="3"/>
  <c r="AJ70" i="3"/>
  <c r="AJ71" i="3"/>
  <c r="AJ72" i="3"/>
  <c r="AJ73" i="3"/>
  <c r="AJ74" i="3"/>
  <c r="AJ75" i="3"/>
  <c r="AJ76" i="3"/>
  <c r="AJ77" i="3"/>
  <c r="AJ78" i="3"/>
  <c r="AJ79" i="3"/>
  <c r="AJ80" i="3"/>
  <c r="AJ81" i="3"/>
  <c r="AJ82" i="3"/>
  <c r="AJ83" i="3"/>
  <c r="AJ84" i="3"/>
  <c r="AJ85" i="3"/>
  <c r="AJ86" i="3"/>
  <c r="AJ87" i="3"/>
  <c r="AJ88" i="3"/>
  <c r="AJ89" i="3"/>
  <c r="AJ90" i="3"/>
  <c r="AJ91" i="3"/>
  <c r="AJ92" i="3"/>
  <c r="AJ93" i="3"/>
  <c r="AJ94" i="3"/>
  <c r="AJ95" i="3"/>
  <c r="AJ96" i="3"/>
  <c r="AJ97" i="3"/>
  <c r="AJ98" i="3"/>
  <c r="AJ99" i="3"/>
  <c r="AJ100" i="3"/>
  <c r="AJ101" i="3"/>
  <c r="AJ103" i="3"/>
  <c r="AJ104" i="3"/>
  <c r="AJ105" i="3"/>
  <c r="AJ106" i="3"/>
  <c r="AJ107" i="3"/>
  <c r="AJ108" i="3"/>
  <c r="AJ109" i="3"/>
  <c r="AJ110" i="3"/>
  <c r="AJ111" i="3"/>
  <c r="AI61" i="3"/>
  <c r="AI65" i="3"/>
  <c r="AI66" i="3"/>
  <c r="AI67" i="3"/>
  <c r="AI68" i="3"/>
  <c r="AI69" i="3"/>
  <c r="AI70" i="3"/>
  <c r="AI71" i="3"/>
  <c r="AI72" i="3"/>
  <c r="AI73" i="3"/>
  <c r="AI74" i="3"/>
  <c r="AI75" i="3"/>
  <c r="AI76" i="3"/>
  <c r="AI77" i="3"/>
  <c r="AI78" i="3"/>
  <c r="AI79" i="3"/>
  <c r="AI80" i="3"/>
  <c r="AI81" i="3"/>
  <c r="AI82" i="3"/>
  <c r="AI83" i="3"/>
  <c r="AI84" i="3"/>
  <c r="AI85" i="3"/>
  <c r="AI86" i="3"/>
  <c r="AI87" i="3"/>
  <c r="AI88" i="3"/>
  <c r="AI89" i="3"/>
  <c r="AI90" i="3"/>
  <c r="AI91" i="3"/>
  <c r="AI92" i="3"/>
  <c r="AI93" i="3"/>
  <c r="AI94" i="3"/>
  <c r="AI95" i="3"/>
  <c r="AI96" i="3"/>
  <c r="AI97" i="3"/>
  <c r="AI98" i="3"/>
  <c r="AI99" i="3"/>
  <c r="AI100" i="3"/>
  <c r="AI101" i="3"/>
  <c r="AI103" i="3"/>
  <c r="AI104" i="3"/>
  <c r="AI105" i="3"/>
  <c r="AI106" i="3"/>
  <c r="AI107" i="3"/>
  <c r="AI108" i="3"/>
  <c r="AI109" i="3"/>
  <c r="AI110" i="3"/>
  <c r="AI111" i="3"/>
  <c r="AH61" i="3"/>
  <c r="AH65" i="3"/>
  <c r="AH66" i="3"/>
  <c r="AH67" i="3"/>
  <c r="AH68" i="3"/>
  <c r="AH69" i="3"/>
  <c r="AH70" i="3"/>
  <c r="AH71" i="3"/>
  <c r="AH72" i="3"/>
  <c r="AH73" i="3"/>
  <c r="AH74" i="3"/>
  <c r="AH75" i="3"/>
  <c r="AH76" i="3"/>
  <c r="AH77" i="3"/>
  <c r="AH78" i="3"/>
  <c r="AH79" i="3"/>
  <c r="AH80" i="3"/>
  <c r="AH81" i="3"/>
  <c r="AH82" i="3"/>
  <c r="AH83" i="3"/>
  <c r="AH84" i="3"/>
  <c r="AH85" i="3"/>
  <c r="AH86" i="3"/>
  <c r="AH87" i="3"/>
  <c r="AH88" i="3"/>
  <c r="AH89" i="3"/>
  <c r="AH90" i="3"/>
  <c r="AH91" i="3"/>
  <c r="AH92" i="3"/>
  <c r="AH93" i="3"/>
  <c r="AH94" i="3"/>
  <c r="AH95" i="3"/>
  <c r="AH96" i="3"/>
  <c r="AH97" i="3"/>
  <c r="AH98" i="3"/>
  <c r="AH99" i="3"/>
  <c r="AH100" i="3"/>
  <c r="AH101" i="3"/>
  <c r="AH103" i="3"/>
  <c r="AH104" i="3"/>
  <c r="AH105" i="3"/>
  <c r="AH106" i="3"/>
  <c r="AH107" i="3"/>
  <c r="AH108" i="3"/>
  <c r="AH109" i="3"/>
  <c r="AH110" i="3"/>
  <c r="AH111" i="3"/>
  <c r="AG61" i="3"/>
  <c r="AG62" i="3"/>
  <c r="AG63" i="3"/>
  <c r="AG64" i="3"/>
  <c r="AG65" i="3"/>
  <c r="AG71" i="3"/>
  <c r="AG73" i="3"/>
  <c r="AG74" i="3"/>
  <c r="AG75" i="3"/>
  <c r="AG78" i="3"/>
  <c r="AG85" i="3"/>
  <c r="AG87" i="3"/>
  <c r="AG91" i="3"/>
  <c r="AG92" i="3"/>
  <c r="AG93" i="3"/>
  <c r="AG94" i="3"/>
  <c r="AG95" i="3"/>
  <c r="AG96" i="3"/>
  <c r="AG97" i="3"/>
  <c r="AG98" i="3"/>
  <c r="AG99" i="3"/>
  <c r="AG100" i="3"/>
  <c r="AG102" i="3"/>
  <c r="AG104" i="3"/>
  <c r="AG105" i="3"/>
  <c r="AG106" i="3"/>
  <c r="AG107" i="3"/>
  <c r="AG108" i="3"/>
  <c r="AG109" i="3"/>
  <c r="AG110" i="3"/>
  <c r="AG111" i="3"/>
  <c r="AF61" i="3"/>
  <c r="AF65" i="3"/>
  <c r="AF66" i="3"/>
  <c r="AF67" i="3"/>
  <c r="AF68" i="3"/>
  <c r="AF69" i="3"/>
  <c r="AF70" i="3"/>
  <c r="AF71" i="3"/>
  <c r="AF72" i="3"/>
  <c r="AF73" i="3"/>
  <c r="AF74" i="3"/>
  <c r="AF75" i="3"/>
  <c r="AF76" i="3"/>
  <c r="AF77" i="3"/>
  <c r="AF78" i="3"/>
  <c r="AF79" i="3"/>
  <c r="AF80" i="3"/>
  <c r="AF81" i="3"/>
  <c r="AF82" i="3"/>
  <c r="AF83" i="3"/>
  <c r="AF84" i="3"/>
  <c r="AF85" i="3"/>
  <c r="AF86" i="3"/>
  <c r="AF87" i="3"/>
  <c r="AF88" i="3"/>
  <c r="AF89" i="3"/>
  <c r="AF91" i="3"/>
  <c r="AF92" i="3"/>
  <c r="AF93" i="3"/>
  <c r="AF95" i="3"/>
  <c r="AF96" i="3"/>
  <c r="AF97" i="3"/>
  <c r="AF98" i="3"/>
  <c r="AF99" i="3"/>
  <c r="AF100" i="3"/>
  <c r="AF102" i="3"/>
  <c r="AF104" i="3"/>
  <c r="AF105" i="3"/>
  <c r="AF106" i="3"/>
  <c r="AF107" i="3"/>
  <c r="AF108" i="3"/>
  <c r="AF109" i="3"/>
  <c r="AF110" i="3"/>
  <c r="AF111" i="3"/>
  <c r="AE61" i="3"/>
  <c r="AE65" i="3"/>
  <c r="AE69" i="3"/>
  <c r="AE71" i="3"/>
  <c r="AE72" i="3"/>
  <c r="AE73" i="3"/>
  <c r="AE74" i="3"/>
  <c r="AE76" i="3"/>
  <c r="AE89" i="3"/>
  <c r="AE90" i="3"/>
  <c r="AE91" i="3"/>
  <c r="AE92" i="3"/>
  <c r="AE93" i="3"/>
  <c r="AE94" i="3"/>
  <c r="AE95" i="3"/>
  <c r="AE96" i="3"/>
  <c r="AE97" i="3"/>
  <c r="AE98" i="3"/>
  <c r="AE99" i="3"/>
  <c r="AE100" i="3"/>
  <c r="AE101" i="3"/>
  <c r="AE104" i="3"/>
  <c r="AE105" i="3"/>
  <c r="AE106" i="3"/>
  <c r="AE107" i="3"/>
  <c r="AE108" i="3"/>
  <c r="AE109" i="3"/>
  <c r="AE110" i="3"/>
  <c r="AE111" i="3"/>
  <c r="AD61" i="3"/>
  <c r="AD65" i="3"/>
  <c r="AD66" i="3"/>
  <c r="AD68" i="3"/>
  <c r="AD70" i="3"/>
  <c r="AD71" i="3"/>
  <c r="AD72" i="3"/>
  <c r="AD74" i="3"/>
  <c r="AD78" i="3"/>
  <c r="AD79" i="3"/>
  <c r="AD80" i="3"/>
  <c r="AD81" i="3"/>
  <c r="AD82" i="3"/>
  <c r="AD84" i="3"/>
  <c r="AD89" i="3"/>
  <c r="AD91" i="3"/>
  <c r="AD92" i="3"/>
  <c r="AD93" i="3"/>
  <c r="AD94" i="3"/>
  <c r="AD95" i="3"/>
  <c r="AD96" i="3"/>
  <c r="AD97" i="3"/>
  <c r="AD98" i="3"/>
  <c r="AD99" i="3"/>
  <c r="AD100" i="3"/>
  <c r="AD101" i="3"/>
  <c r="AD103" i="3"/>
  <c r="AD104" i="3"/>
  <c r="AD105" i="3"/>
  <c r="AD106" i="3"/>
  <c r="AD107" i="3"/>
  <c r="AD108" i="3"/>
  <c r="AD109" i="3"/>
  <c r="AD110" i="3"/>
  <c r="AD111" i="3"/>
  <c r="AC61" i="3"/>
  <c r="AC65" i="3"/>
  <c r="AC66" i="3"/>
  <c r="AC67" i="3"/>
  <c r="AC68" i="3"/>
  <c r="AC69" i="3"/>
  <c r="AC70" i="3"/>
  <c r="AC71" i="3"/>
  <c r="AC72" i="3"/>
  <c r="AC73" i="3"/>
  <c r="AC74" i="3"/>
  <c r="AC75" i="3"/>
  <c r="AC76" i="3"/>
  <c r="AC77" i="3"/>
  <c r="AC78" i="3"/>
  <c r="AC79" i="3"/>
  <c r="AC80" i="3"/>
  <c r="AC81" i="3"/>
  <c r="AC82" i="3"/>
  <c r="AC83" i="3"/>
  <c r="AC84" i="3"/>
  <c r="AC85" i="3"/>
  <c r="AC86" i="3"/>
  <c r="AC88" i="3"/>
  <c r="AC89" i="3"/>
  <c r="AC91" i="3"/>
  <c r="AC92" i="3"/>
  <c r="AC93" i="3"/>
  <c r="AC94" i="3"/>
  <c r="AC95" i="3"/>
  <c r="AC96" i="3"/>
  <c r="AC97" i="3"/>
  <c r="AC98" i="3"/>
  <c r="AC99" i="3"/>
  <c r="AC100" i="3"/>
  <c r="AC101" i="3"/>
  <c r="AC103" i="3"/>
  <c r="AC104" i="3"/>
  <c r="AC105" i="3"/>
  <c r="AC106" i="3"/>
  <c r="AC107" i="3"/>
  <c r="AC108" i="3"/>
  <c r="AC109" i="3"/>
  <c r="AC110" i="3"/>
  <c r="AC111" i="3"/>
  <c r="AB61" i="3"/>
  <c r="AB65" i="3"/>
  <c r="AB66" i="3"/>
  <c r="AB67" i="3"/>
  <c r="AB68" i="3"/>
  <c r="AB69" i="3"/>
  <c r="AB70" i="3"/>
  <c r="AB71" i="3"/>
  <c r="AB72" i="3"/>
  <c r="AB73" i="3"/>
  <c r="AB74" i="3"/>
  <c r="AB75" i="3"/>
  <c r="AB76" i="3"/>
  <c r="AB77" i="3"/>
  <c r="AB78" i="3"/>
  <c r="AB79" i="3"/>
  <c r="AB80" i="3"/>
  <c r="AB81" i="3"/>
  <c r="AB82" i="3"/>
  <c r="AB83" i="3"/>
  <c r="AB85" i="3"/>
  <c r="AB86" i="3"/>
  <c r="AB87" i="3"/>
  <c r="AB89" i="3"/>
  <c r="AB91" i="3"/>
  <c r="AB92" i="3"/>
  <c r="AB93" i="3"/>
  <c r="AB94" i="3"/>
  <c r="AB95" i="3"/>
  <c r="AB96" i="3"/>
  <c r="AB97" i="3"/>
  <c r="AB98" i="3"/>
  <c r="AB99" i="3"/>
  <c r="AB100" i="3"/>
  <c r="AB101" i="3"/>
  <c r="AB103" i="3"/>
  <c r="AB104" i="3"/>
  <c r="AB105" i="3"/>
  <c r="AB106" i="3"/>
  <c r="AB107" i="3"/>
  <c r="AB108" i="3"/>
  <c r="AB109" i="3"/>
  <c r="AB110" i="3"/>
  <c r="AB111" i="3"/>
  <c r="AA61" i="3"/>
  <c r="AA65" i="3"/>
  <c r="AA66" i="3"/>
  <c r="AA67" i="3"/>
  <c r="AA68" i="3"/>
  <c r="AA69" i="3"/>
  <c r="AA70" i="3"/>
  <c r="AA71" i="3"/>
  <c r="AA72" i="3"/>
  <c r="AA73" i="3"/>
  <c r="AA74" i="3"/>
  <c r="AA75" i="3"/>
  <c r="AA76" i="3"/>
  <c r="AA77" i="3"/>
  <c r="AA78" i="3"/>
  <c r="AA89" i="3"/>
  <c r="AA91" i="3"/>
  <c r="AA92" i="3"/>
  <c r="AA93" i="3"/>
  <c r="AA95" i="3"/>
  <c r="AA96" i="3"/>
  <c r="AA97" i="3"/>
  <c r="AA98" i="3"/>
  <c r="AA99" i="3"/>
  <c r="AA100" i="3"/>
  <c r="AA104" i="3"/>
  <c r="AA105" i="3"/>
  <c r="AA106" i="3"/>
  <c r="AA107" i="3"/>
  <c r="AA108" i="3"/>
  <c r="AA109" i="3"/>
  <c r="AA110" i="3"/>
  <c r="AA111" i="3"/>
  <c r="Z61" i="3"/>
  <c r="Z71" i="3"/>
  <c r="Z91" i="3"/>
  <c r="Z92" i="3"/>
  <c r="Z93" i="3"/>
  <c r="Z95" i="3"/>
  <c r="Z96" i="3"/>
  <c r="Z97" i="3"/>
  <c r="Z98" i="3"/>
  <c r="Z99" i="3"/>
  <c r="Z100" i="3"/>
  <c r="Z104" i="3"/>
  <c r="Z105" i="3"/>
  <c r="Z106" i="3"/>
  <c r="Z107" i="3"/>
  <c r="Z108" i="3"/>
  <c r="Z109" i="3"/>
  <c r="Z110" i="3"/>
  <c r="Z111" i="3"/>
  <c r="Y61" i="3"/>
  <c r="Y65" i="3"/>
  <c r="Y66" i="3"/>
  <c r="Y67" i="3"/>
  <c r="Y68" i="3"/>
  <c r="Y69" i="3"/>
  <c r="Y70" i="3"/>
  <c r="Y71" i="3"/>
  <c r="Y82" i="3"/>
  <c r="Y83" i="3"/>
  <c r="Y84" i="3"/>
  <c r="Y85" i="3"/>
  <c r="Y86" i="3"/>
  <c r="Y89" i="3"/>
  <c r="Y91" i="3"/>
  <c r="Y92" i="3"/>
  <c r="Y93" i="3"/>
  <c r="Y94" i="3"/>
  <c r="Y95" i="3"/>
  <c r="Y96" i="3"/>
  <c r="Y97" i="3"/>
  <c r="Y98" i="3"/>
  <c r="Y99" i="3"/>
  <c r="Y100" i="3"/>
  <c r="Y101" i="3"/>
  <c r="Y103" i="3"/>
  <c r="Y104" i="3"/>
  <c r="Y105" i="3"/>
  <c r="Y106" i="3"/>
  <c r="Y107" i="3"/>
  <c r="Y108" i="3"/>
  <c r="Y109" i="3"/>
  <c r="Y110" i="3"/>
  <c r="Y111" i="3"/>
  <c r="X61" i="3"/>
  <c r="X65" i="3"/>
  <c r="X69" i="3"/>
  <c r="X82" i="3"/>
  <c r="X83" i="3"/>
  <c r="X91" i="3"/>
  <c r="X92" i="3"/>
  <c r="X93" i="3"/>
  <c r="X94" i="3"/>
  <c r="X95" i="3"/>
  <c r="X96" i="3"/>
  <c r="X97" i="3"/>
  <c r="X98" i="3"/>
  <c r="X99" i="3"/>
  <c r="X100" i="3"/>
  <c r="X101" i="3"/>
  <c r="X103" i="3"/>
  <c r="X104" i="3"/>
  <c r="X105" i="3"/>
  <c r="X106" i="3"/>
  <c r="X107" i="3"/>
  <c r="X108" i="3"/>
  <c r="X109" i="3"/>
  <c r="X110" i="3"/>
  <c r="X111" i="3"/>
  <c r="W61" i="3"/>
  <c r="W65" i="3"/>
  <c r="W66" i="3"/>
  <c r="W67" i="3"/>
  <c r="W68" i="3"/>
  <c r="W69" i="3"/>
  <c r="W80" i="3"/>
  <c r="W81" i="3"/>
  <c r="W82" i="3"/>
  <c r="W83" i="3"/>
  <c r="W84" i="3"/>
  <c r="W89" i="3"/>
  <c r="W91" i="3"/>
  <c r="W92" i="3"/>
  <c r="W93" i="3"/>
  <c r="W94" i="3"/>
  <c r="W95" i="3"/>
  <c r="W96" i="3"/>
  <c r="W97" i="3"/>
  <c r="W98" i="3"/>
  <c r="W99" i="3"/>
  <c r="W100" i="3"/>
  <c r="W101" i="3"/>
  <c r="W103" i="3"/>
  <c r="W104" i="3"/>
  <c r="W105" i="3"/>
  <c r="W106" i="3"/>
  <c r="W107" i="3"/>
  <c r="W108" i="3"/>
  <c r="W109" i="3"/>
  <c r="W110" i="3"/>
  <c r="W111" i="3"/>
  <c r="V61" i="3"/>
  <c r="V66" i="3"/>
  <c r="V67" i="3"/>
  <c r="V68" i="3"/>
  <c r="V69" i="3"/>
  <c r="V93" i="3"/>
  <c r="V94" i="3"/>
  <c r="V95" i="3"/>
  <c r="V96" i="3"/>
  <c r="V97" i="3"/>
  <c r="V98" i="3"/>
  <c r="V99" i="3"/>
  <c r="V102" i="3"/>
  <c r="V104" i="3"/>
  <c r="V105" i="3"/>
  <c r="V106" i="3"/>
  <c r="V107" i="3"/>
  <c r="V108" i="3"/>
  <c r="V109" i="3"/>
  <c r="V110" i="3"/>
  <c r="V111" i="3"/>
  <c r="U61" i="3"/>
  <c r="U65" i="3"/>
  <c r="U66" i="3"/>
  <c r="U67" i="3"/>
  <c r="U68" i="3"/>
  <c r="U79" i="3"/>
  <c r="U80" i="3"/>
  <c r="U81" i="3"/>
  <c r="U82" i="3"/>
  <c r="U83" i="3"/>
  <c r="U86" i="3"/>
  <c r="U89" i="3"/>
  <c r="U91" i="3"/>
  <c r="U92" i="3"/>
  <c r="U93" i="3"/>
  <c r="U94" i="3"/>
  <c r="U95" i="3"/>
  <c r="U96" i="3"/>
  <c r="U97" i="3"/>
  <c r="U98" i="3"/>
  <c r="U99" i="3"/>
  <c r="U100" i="3"/>
  <c r="U101" i="3"/>
  <c r="U103" i="3"/>
  <c r="U104" i="3"/>
  <c r="U105" i="3"/>
  <c r="U106" i="3"/>
  <c r="U107" i="3"/>
  <c r="U108" i="3"/>
  <c r="U109" i="3"/>
  <c r="U110" i="3"/>
  <c r="U111" i="3"/>
  <c r="T61" i="3"/>
  <c r="T65" i="3"/>
  <c r="T66" i="3"/>
  <c r="T67" i="3"/>
  <c r="T68" i="3"/>
  <c r="T78" i="3"/>
  <c r="T79" i="3"/>
  <c r="T80" i="3"/>
  <c r="T81" i="3"/>
  <c r="T82" i="3"/>
  <c r="T83" i="3"/>
  <c r="T89" i="3"/>
  <c r="T91" i="3"/>
  <c r="T92" i="3"/>
  <c r="T93" i="3"/>
  <c r="T94" i="3"/>
  <c r="T95" i="3"/>
  <c r="T96" i="3"/>
  <c r="T97" i="3"/>
  <c r="T98" i="3"/>
  <c r="T99" i="3"/>
  <c r="T100" i="3"/>
  <c r="T101" i="3"/>
  <c r="T103" i="3"/>
  <c r="T104" i="3"/>
  <c r="T105" i="3"/>
  <c r="T106" i="3"/>
  <c r="T107" i="3"/>
  <c r="T108" i="3"/>
  <c r="T109" i="3"/>
  <c r="T110" i="3"/>
  <c r="T111" i="3"/>
  <c r="S61" i="3"/>
  <c r="S65" i="3"/>
  <c r="S66" i="3"/>
  <c r="S67" i="3"/>
  <c r="S68" i="3"/>
  <c r="S69" i="3"/>
  <c r="S70" i="3"/>
  <c r="S71" i="3"/>
  <c r="S80" i="3"/>
  <c r="S82" i="3"/>
  <c r="S83" i="3"/>
  <c r="S84" i="3"/>
  <c r="S85" i="3"/>
  <c r="S86" i="3"/>
  <c r="S89" i="3"/>
  <c r="S91" i="3"/>
  <c r="S92" i="3"/>
  <c r="S93" i="3"/>
  <c r="S94" i="3"/>
  <c r="S95" i="3"/>
  <c r="S96" i="3"/>
  <c r="S97" i="3"/>
  <c r="S98" i="3"/>
  <c r="S99" i="3"/>
  <c r="S100" i="3"/>
  <c r="S101" i="3"/>
  <c r="S103" i="3"/>
  <c r="S104" i="3"/>
  <c r="S105" i="3"/>
  <c r="S106" i="3"/>
  <c r="S107" i="3"/>
  <c r="S108" i="3"/>
  <c r="S109" i="3"/>
  <c r="S110" i="3"/>
  <c r="S111" i="3"/>
  <c r="R61" i="3"/>
  <c r="R65" i="3"/>
  <c r="R66" i="3"/>
  <c r="R67" i="3"/>
  <c r="R68" i="3"/>
  <c r="R69" i="3"/>
  <c r="R78" i="3"/>
  <c r="R80" i="3"/>
  <c r="R81" i="3"/>
  <c r="R82" i="3"/>
  <c r="R83" i="3"/>
  <c r="R84" i="3"/>
  <c r="R89" i="3"/>
  <c r="R91" i="3"/>
  <c r="R92" i="3"/>
  <c r="R93" i="3"/>
  <c r="R94" i="3"/>
  <c r="R95" i="3"/>
  <c r="R96" i="3"/>
  <c r="R97" i="3"/>
  <c r="R98" i="3"/>
  <c r="R99" i="3"/>
  <c r="R100" i="3"/>
  <c r="R101" i="3"/>
  <c r="R103" i="3"/>
  <c r="R104" i="3"/>
  <c r="R105" i="3"/>
  <c r="R106" i="3"/>
  <c r="R107" i="3"/>
  <c r="R108" i="3"/>
  <c r="R109" i="3"/>
  <c r="R110" i="3"/>
  <c r="R111" i="3"/>
  <c r="Q61" i="3"/>
  <c r="Q65" i="3"/>
  <c r="Q66" i="3"/>
  <c r="Q67" i="3"/>
  <c r="Q68" i="3"/>
  <c r="Q69" i="3"/>
  <c r="Q78" i="3"/>
  <c r="Q80" i="3"/>
  <c r="Q81" i="3"/>
  <c r="Q82" i="3"/>
  <c r="Q83" i="3"/>
  <c r="Q84" i="3"/>
  <c r="Q86" i="3"/>
  <c r="Q89" i="3"/>
  <c r="Q91" i="3"/>
  <c r="Q92" i="3"/>
  <c r="Q93" i="3"/>
  <c r="Q94" i="3"/>
  <c r="Q95" i="3"/>
  <c r="Q96" i="3"/>
  <c r="Q97" i="3"/>
  <c r="Q98" i="3"/>
  <c r="Q99" i="3"/>
  <c r="Q100" i="3"/>
  <c r="Q101" i="3"/>
  <c r="Q103" i="3"/>
  <c r="Q104" i="3"/>
  <c r="Q105" i="3"/>
  <c r="Q106" i="3"/>
  <c r="Q107" i="3"/>
  <c r="Q108" i="3"/>
  <c r="Q109" i="3"/>
  <c r="Q110" i="3"/>
  <c r="Q111" i="3"/>
  <c r="P61" i="3"/>
  <c r="P78" i="3"/>
  <c r="P80" i="3"/>
  <c r="P81" i="3"/>
  <c r="P82" i="3"/>
  <c r="P89" i="3"/>
  <c r="P93" i="3"/>
  <c r="P95" i="3"/>
  <c r="P96" i="3"/>
  <c r="P97" i="3"/>
  <c r="P98" i="3"/>
  <c r="P99" i="3"/>
  <c r="P103" i="3"/>
  <c r="P104" i="3"/>
  <c r="P105" i="3"/>
  <c r="P106" i="3"/>
  <c r="P107" i="3"/>
  <c r="P108" i="3"/>
  <c r="P109" i="3"/>
  <c r="P110" i="3"/>
  <c r="P111" i="3"/>
  <c r="O61" i="3"/>
  <c r="O63" i="3"/>
  <c r="O82" i="3"/>
  <c r="O89" i="3"/>
  <c r="O90" i="3"/>
  <c r="O93" i="3"/>
  <c r="O95" i="3"/>
  <c r="O96" i="3"/>
  <c r="O97" i="3"/>
  <c r="O98" i="3"/>
  <c r="O99" i="3"/>
  <c r="O100" i="3"/>
  <c r="O101" i="3"/>
  <c r="O102" i="3"/>
  <c r="O103" i="3"/>
  <c r="O104" i="3"/>
  <c r="O105" i="3"/>
  <c r="O106" i="3"/>
  <c r="O107" i="3"/>
  <c r="O108" i="3"/>
  <c r="O109" i="3"/>
  <c r="O110" i="3"/>
  <c r="O111" i="3"/>
  <c r="N61" i="3"/>
  <c r="N77" i="3"/>
  <c r="N78" i="3"/>
  <c r="N80" i="3"/>
  <c r="N81" i="3"/>
  <c r="N82" i="3"/>
  <c r="N89" i="3"/>
  <c r="N93" i="3"/>
  <c r="N95" i="3"/>
  <c r="N96" i="3"/>
  <c r="N97" i="3"/>
  <c r="N98" i="3"/>
  <c r="N99" i="3"/>
  <c r="N100" i="3"/>
  <c r="N101" i="3"/>
  <c r="N102" i="3"/>
  <c r="N103" i="3"/>
  <c r="N104" i="3"/>
  <c r="N105" i="3"/>
  <c r="N106" i="3"/>
  <c r="N107" i="3"/>
  <c r="N108" i="3"/>
  <c r="N109" i="3"/>
  <c r="N110" i="3"/>
  <c r="N111" i="3"/>
  <c r="M61" i="3"/>
  <c r="M82" i="3"/>
  <c r="M89" i="3"/>
  <c r="M93" i="3"/>
  <c r="M95" i="3"/>
  <c r="M96" i="3"/>
  <c r="M97" i="3"/>
  <c r="M98" i="3"/>
  <c r="M99" i="3"/>
  <c r="M102" i="3"/>
  <c r="M103" i="3"/>
  <c r="M104" i="3"/>
  <c r="M105" i="3"/>
  <c r="M106" i="3"/>
  <c r="M107" i="3"/>
  <c r="M108" i="3"/>
  <c r="M109" i="3"/>
  <c r="M110" i="3"/>
  <c r="M111" i="3"/>
  <c r="L61" i="3"/>
  <c r="L78" i="3"/>
  <c r="L82" i="3"/>
  <c r="L87" i="3"/>
  <c r="L89" i="3"/>
  <c r="L93" i="3"/>
  <c r="L95" i="3"/>
  <c r="L96" i="3"/>
  <c r="L97" i="3"/>
  <c r="L98" i="3"/>
  <c r="L99" i="3"/>
  <c r="L100" i="3"/>
  <c r="L101" i="3"/>
  <c r="L102" i="3"/>
  <c r="L103" i="3"/>
  <c r="L104" i="3"/>
  <c r="L105" i="3"/>
  <c r="L106" i="3"/>
  <c r="L107" i="3"/>
  <c r="L108" i="3"/>
  <c r="L109" i="3"/>
  <c r="L110" i="3"/>
  <c r="L111" i="3"/>
  <c r="K61" i="3"/>
  <c r="K80" i="3"/>
  <c r="K81" i="3"/>
  <c r="K82" i="3"/>
  <c r="K89" i="3"/>
  <c r="K93" i="3"/>
  <c r="K94" i="3"/>
  <c r="K95" i="3"/>
  <c r="K96" i="3"/>
  <c r="K97" i="3"/>
  <c r="K98" i="3"/>
  <c r="K99" i="3"/>
  <c r="K100" i="3"/>
  <c r="K101" i="3"/>
  <c r="K102" i="3"/>
  <c r="K103" i="3"/>
  <c r="K104" i="3"/>
  <c r="K105" i="3"/>
  <c r="K106" i="3"/>
  <c r="K107" i="3"/>
  <c r="K108" i="3"/>
  <c r="K109" i="3"/>
  <c r="K110" i="3"/>
  <c r="K111" i="3"/>
  <c r="J61" i="3"/>
  <c r="J62" i="3"/>
  <c r="J64" i="3"/>
  <c r="J65" i="3"/>
  <c r="J66" i="3"/>
  <c r="J67" i="3"/>
  <c r="J68" i="3"/>
  <c r="J69" i="3"/>
  <c r="J70" i="3"/>
  <c r="J71" i="3"/>
  <c r="J72" i="3"/>
  <c r="J73" i="3"/>
  <c r="J74" i="3"/>
  <c r="J75" i="3"/>
  <c r="J76" i="3"/>
  <c r="J77" i="3"/>
  <c r="J78" i="3"/>
  <c r="J79" i="3"/>
  <c r="J80" i="3"/>
  <c r="J81" i="3"/>
  <c r="J82" i="3"/>
  <c r="J83" i="3"/>
  <c r="J84" i="3"/>
  <c r="J85" i="3"/>
  <c r="J86" i="3"/>
  <c r="J89" i="3"/>
  <c r="J91" i="3"/>
  <c r="J92" i="3"/>
  <c r="J93" i="3"/>
  <c r="J94" i="3"/>
  <c r="J95" i="3"/>
  <c r="J96" i="3"/>
  <c r="J97" i="3"/>
  <c r="J98" i="3"/>
  <c r="J99" i="3"/>
  <c r="J100" i="3"/>
  <c r="J101" i="3"/>
  <c r="J103" i="3"/>
  <c r="J104" i="3"/>
  <c r="J105" i="3"/>
  <c r="J106" i="3"/>
  <c r="J107" i="3"/>
  <c r="J108" i="3"/>
  <c r="J109" i="3"/>
  <c r="J110" i="3"/>
  <c r="J111" i="3"/>
  <c r="I61" i="3"/>
  <c r="I62" i="3"/>
  <c r="I64" i="3"/>
  <c r="I68" i="3"/>
  <c r="I69" i="3"/>
  <c r="I70" i="3"/>
  <c r="I71" i="3"/>
  <c r="I72" i="3"/>
  <c r="I73" i="3"/>
  <c r="I74" i="3"/>
  <c r="I75" i="3"/>
  <c r="I84" i="3"/>
  <c r="I85" i="3"/>
  <c r="I86" i="3"/>
  <c r="I89" i="3"/>
  <c r="I91" i="3"/>
  <c r="I92" i="3"/>
  <c r="I93" i="3"/>
  <c r="I94" i="3"/>
  <c r="I95" i="3"/>
  <c r="I96" i="3"/>
  <c r="I97" i="3"/>
  <c r="I98" i="3"/>
  <c r="I99" i="3"/>
  <c r="I100" i="3"/>
  <c r="I101" i="3"/>
  <c r="I103" i="3"/>
  <c r="I104" i="3"/>
  <c r="I105" i="3"/>
  <c r="I106" i="3"/>
  <c r="I107" i="3"/>
  <c r="I108" i="3"/>
  <c r="I109" i="3"/>
  <c r="I110" i="3"/>
  <c r="I111"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F60" i="3"/>
  <c r="F61" i="3"/>
  <c r="F62"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60" i="3"/>
  <c r="H61" i="3"/>
  <c r="H62" i="3"/>
  <c r="H64" i="3"/>
  <c r="H65" i="3"/>
  <c r="H66" i="3"/>
  <c r="H67"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60" i="3"/>
  <c r="G63" i="3"/>
  <c r="G64" i="3"/>
  <c r="G65" i="3"/>
  <c r="G66" i="3"/>
  <c r="G67" i="3"/>
  <c r="G68" i="3"/>
  <c r="BB11" i="2"/>
  <c r="BB12" i="2"/>
  <c r="BB13" i="2"/>
  <c r="BB14" i="2"/>
  <c r="BB15" i="2"/>
  <c r="BB16" i="2"/>
  <c r="BB17" i="2"/>
  <c r="BB18" i="2"/>
  <c r="BB19" i="2"/>
  <c r="BB20" i="2"/>
  <c r="BB21" i="2"/>
  <c r="BB22" i="2"/>
  <c r="BB23" i="2"/>
  <c r="BB24" i="2"/>
  <c r="BB25" i="2"/>
  <c r="BB26" i="2"/>
  <c r="BB27" i="2"/>
  <c r="BB28" i="2"/>
  <c r="BB29" i="2"/>
  <c r="BB30" i="2"/>
  <c r="BB31" i="2"/>
  <c r="BB32" i="2"/>
  <c r="BB33" i="2"/>
  <c r="BB34" i="2"/>
  <c r="BB35" i="2"/>
  <c r="BB36" i="2"/>
  <c r="BB37" i="2"/>
  <c r="BB38" i="2"/>
  <c r="BB39" i="2"/>
  <c r="BB40" i="2"/>
  <c r="BB41" i="2"/>
  <c r="BB42" i="2"/>
  <c r="BB43" i="2"/>
  <c r="BB44" i="2"/>
  <c r="BB45" i="2"/>
  <c r="BB46" i="2"/>
  <c r="BB47" i="2"/>
  <c r="BB48" i="2"/>
  <c r="BB49" i="2"/>
  <c r="BB50" i="2"/>
  <c r="BB51" i="2"/>
  <c r="BB52" i="2"/>
  <c r="BB53" i="2"/>
  <c r="BB54" i="2"/>
  <c r="BB55" i="2"/>
  <c r="BB56" i="2"/>
  <c r="BB57" i="2"/>
  <c r="BB58" i="2"/>
  <c r="BB59" i="2"/>
  <c r="BB60" i="2"/>
  <c r="BB61" i="2"/>
  <c r="BB62" i="2"/>
  <c r="BB63" i="2"/>
  <c r="BB64" i="2"/>
  <c r="BB10" i="2"/>
  <c r="BC117" i="3"/>
  <c r="BB117" i="3"/>
  <c r="BA117" i="3"/>
  <c r="AZ117" i="3"/>
  <c r="AY117" i="3"/>
  <c r="AX117" i="3"/>
  <c r="AW117" i="3"/>
  <c r="AV117" i="3"/>
  <c r="AU117" i="3"/>
  <c r="AT117" i="3"/>
  <c r="AS117" i="3"/>
  <c r="AR117" i="3"/>
  <c r="AQ117" i="3"/>
  <c r="AP117" i="3"/>
  <c r="AL117" i="3"/>
  <c r="AK117" i="3"/>
  <c r="AJ117" i="3"/>
  <c r="AH117" i="3"/>
  <c r="AF117" i="3"/>
  <c r="AE117" i="3"/>
  <c r="AD117" i="3"/>
  <c r="AC117" i="3"/>
  <c r="Z117" i="3"/>
  <c r="R117" i="3"/>
  <c r="K117" i="3"/>
  <c r="J117" i="3"/>
  <c r="I117" i="3"/>
  <c r="H117" i="3"/>
  <c r="G117" i="3"/>
  <c r="F117" i="3"/>
  <c r="E117" i="3"/>
  <c r="D117" i="3"/>
  <c r="C117" i="3"/>
  <c r="BC59" i="3"/>
  <c r="BB59" i="3"/>
  <c r="BA59" i="3"/>
  <c r="AZ59" i="3"/>
  <c r="AY59" i="3"/>
  <c r="AX59" i="3"/>
  <c r="AW59" i="3"/>
  <c r="AV59" i="3"/>
  <c r="AS59" i="3"/>
  <c r="AR59" i="3"/>
  <c r="AK59" i="3"/>
  <c r="J59" i="3"/>
  <c r="I59" i="3"/>
  <c r="F59" i="3"/>
  <c r="C59" i="3"/>
  <c r="G59" i="3" l="1"/>
  <c r="E59" i="3" l="1"/>
  <c r="AY21" i="2" l="1"/>
  <c r="AY22" i="2"/>
  <c r="AY29" i="2"/>
  <c r="AY32" i="2"/>
  <c r="AY37" i="2"/>
  <c r="AY38" i="2"/>
  <c r="AY45" i="2"/>
  <c r="AY48" i="2"/>
  <c r="AY53" i="2"/>
  <c r="AY54" i="2"/>
  <c r="AY61" i="2"/>
  <c r="BA11" i="2"/>
  <c r="BA12" i="2"/>
  <c r="BA13" i="2"/>
  <c r="BA14" i="2"/>
  <c r="BA15" i="2"/>
  <c r="BA16" i="2"/>
  <c r="BA17" i="2"/>
  <c r="BA18" i="2"/>
  <c r="BA19" i="2"/>
  <c r="BA20" i="2"/>
  <c r="BA21" i="2"/>
  <c r="BA22" i="2"/>
  <c r="BA23" i="2"/>
  <c r="BA24" i="2"/>
  <c r="BA25" i="2"/>
  <c r="BA26" i="2"/>
  <c r="BA27" i="2"/>
  <c r="BA28" i="2"/>
  <c r="BA29" i="2"/>
  <c r="BA30" i="2"/>
  <c r="BA31" i="2"/>
  <c r="BA32" i="2"/>
  <c r="BA33" i="2"/>
  <c r="BA34" i="2"/>
  <c r="BA35" i="2"/>
  <c r="BA36" i="2"/>
  <c r="BA37" i="2"/>
  <c r="BA38" i="2"/>
  <c r="BA39" i="2"/>
  <c r="BA40" i="2"/>
  <c r="BA41" i="2"/>
  <c r="BA42" i="2"/>
  <c r="BA43" i="2"/>
  <c r="BA44" i="2"/>
  <c r="BA45" i="2"/>
  <c r="BA46" i="2"/>
  <c r="BA47" i="2"/>
  <c r="BA48" i="2"/>
  <c r="BA49" i="2"/>
  <c r="BA50" i="2"/>
  <c r="BA51" i="2"/>
  <c r="BA52" i="2"/>
  <c r="BA53" i="2"/>
  <c r="BA54" i="2"/>
  <c r="BA55" i="2"/>
  <c r="BA56" i="2"/>
  <c r="BA57" i="2"/>
  <c r="BA58" i="2"/>
  <c r="BA59" i="2"/>
  <c r="BA60" i="2"/>
  <c r="BA61" i="2"/>
  <c r="BA62" i="2"/>
  <c r="BA63" i="2"/>
  <c r="BA10" i="2"/>
  <c r="AZ11" i="2"/>
  <c r="AZ12" i="2"/>
  <c r="AZ13" i="2"/>
  <c r="AZ14" i="2"/>
  <c r="AZ15" i="2"/>
  <c r="AZ16" i="2"/>
  <c r="AZ17" i="2"/>
  <c r="AZ18" i="2"/>
  <c r="AZ19" i="2"/>
  <c r="AZ20" i="2"/>
  <c r="AZ21" i="2"/>
  <c r="AZ22" i="2"/>
  <c r="AZ23" i="2"/>
  <c r="AZ24" i="2"/>
  <c r="AZ25" i="2"/>
  <c r="AZ26" i="2"/>
  <c r="AZ27" i="2"/>
  <c r="AZ28" i="2"/>
  <c r="AZ29" i="2"/>
  <c r="AZ30" i="2"/>
  <c r="AZ31" i="2"/>
  <c r="AZ32" i="2"/>
  <c r="AZ33" i="2"/>
  <c r="AZ34" i="2"/>
  <c r="AZ35" i="2"/>
  <c r="AZ36" i="2"/>
  <c r="AZ37" i="2"/>
  <c r="AZ38" i="2"/>
  <c r="AZ39" i="2"/>
  <c r="AZ40" i="2"/>
  <c r="AZ41" i="2"/>
  <c r="AZ42" i="2"/>
  <c r="AZ43" i="2"/>
  <c r="AZ44" i="2"/>
  <c r="AZ45" i="2"/>
  <c r="AZ46" i="2"/>
  <c r="AZ47" i="2"/>
  <c r="AZ48" i="2"/>
  <c r="AZ49" i="2"/>
  <c r="AZ50" i="2"/>
  <c r="AZ51" i="2"/>
  <c r="AZ52" i="2"/>
  <c r="AZ53" i="2"/>
  <c r="AZ54" i="2"/>
  <c r="AZ55" i="2"/>
  <c r="AZ56" i="2"/>
  <c r="AZ57" i="2"/>
  <c r="AZ58" i="2"/>
  <c r="AZ59" i="2"/>
  <c r="AZ60" i="2"/>
  <c r="AZ61" i="2"/>
  <c r="AZ62" i="2"/>
  <c r="AZ63" i="2"/>
  <c r="AZ10" i="2"/>
  <c r="AY11" i="2"/>
  <c r="AY12" i="2"/>
  <c r="AY13" i="2"/>
  <c r="AY14" i="2"/>
  <c r="AY15" i="2"/>
  <c r="AY16" i="2"/>
  <c r="AY17" i="2"/>
  <c r="AY18" i="2"/>
  <c r="AY19" i="2"/>
  <c r="AY20" i="2"/>
  <c r="AY23" i="2"/>
  <c r="AY24" i="2"/>
  <c r="AY25" i="2"/>
  <c r="AY26" i="2"/>
  <c r="AY27" i="2"/>
  <c r="AY28" i="2"/>
  <c r="AY30" i="2"/>
  <c r="AY31" i="2"/>
  <c r="AY33" i="2"/>
  <c r="AY34" i="2"/>
  <c r="AY35" i="2"/>
  <c r="AY36" i="2"/>
  <c r="AY39" i="2"/>
  <c r="AY40" i="2"/>
  <c r="AY41" i="2"/>
  <c r="AY42" i="2"/>
  <c r="AY43" i="2"/>
  <c r="AY44" i="2"/>
  <c r="AY46" i="2"/>
  <c r="AY47" i="2"/>
  <c r="AY49" i="2"/>
  <c r="AY50" i="2"/>
  <c r="AY51" i="2"/>
  <c r="AY52" i="2"/>
  <c r="AY55" i="2"/>
  <c r="AY56" i="2"/>
  <c r="AY57" i="2"/>
  <c r="AY58" i="2"/>
  <c r="AY59" i="2"/>
  <c r="AY60" i="2"/>
  <c r="AY62" i="2"/>
  <c r="AY63" i="2"/>
  <c r="AY10" i="2"/>
  <c r="AX30" i="2"/>
  <c r="AX31" i="2"/>
  <c r="AX32" i="2"/>
  <c r="AX33" i="2"/>
  <c r="AX34" i="2"/>
  <c r="AX35" i="2"/>
  <c r="AX36" i="2"/>
  <c r="AX37" i="2"/>
  <c r="AX38" i="2"/>
  <c r="AX39" i="2"/>
  <c r="AX40" i="2"/>
  <c r="AX41" i="2"/>
  <c r="AX42" i="2"/>
  <c r="AX43" i="2"/>
  <c r="AX44" i="2"/>
  <c r="AX45" i="2"/>
  <c r="AX46" i="2"/>
  <c r="AX47" i="2"/>
  <c r="AX48" i="2"/>
  <c r="AX49" i="2"/>
  <c r="AX50" i="2"/>
  <c r="AX51" i="2"/>
  <c r="AX52" i="2"/>
  <c r="AX53" i="2"/>
  <c r="AX54" i="2"/>
  <c r="AX55" i="2"/>
  <c r="AX56" i="2"/>
  <c r="AX57" i="2"/>
  <c r="AX58" i="2"/>
  <c r="AX59" i="2"/>
  <c r="AX60" i="2"/>
  <c r="AX61" i="2"/>
  <c r="AX62" i="2"/>
  <c r="AX63" i="2"/>
  <c r="AX11" i="2"/>
  <c r="AX12" i="2"/>
  <c r="AX13" i="2"/>
  <c r="AX14" i="2"/>
  <c r="AX15" i="2"/>
  <c r="AX16" i="2"/>
  <c r="AX17" i="2"/>
  <c r="AX18" i="2"/>
  <c r="AX19" i="2"/>
  <c r="AX20" i="2"/>
  <c r="AX21" i="2"/>
  <c r="AX22" i="2"/>
  <c r="AX23" i="2"/>
  <c r="AX24" i="2"/>
  <c r="AX25" i="2"/>
  <c r="AX26" i="2"/>
  <c r="AX27" i="2"/>
  <c r="AX28" i="2"/>
  <c r="AX29" i="2"/>
  <c r="AX10" i="2"/>
  <c r="AS63"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S50" i="2"/>
  <c r="AS51" i="2"/>
  <c r="AS52" i="2"/>
  <c r="AS53" i="2"/>
  <c r="AS54" i="2"/>
  <c r="AS55" i="2"/>
  <c r="AS56" i="2"/>
  <c r="AS57" i="2"/>
  <c r="AS58" i="2"/>
  <c r="AS59" i="2"/>
  <c r="AS60" i="2"/>
  <c r="AS61" i="2"/>
  <c r="AS62" i="2"/>
  <c r="AS10" i="2"/>
  <c r="BE64" i="2"/>
  <c r="BF64" i="2"/>
  <c r="BG64" i="2"/>
  <c r="BH64" i="2"/>
  <c r="BI64" i="2"/>
  <c r="BJ64" i="2"/>
  <c r="AZ70" i="2"/>
  <c r="AY70" i="2"/>
  <c r="AX70" i="2"/>
  <c r="AW70" i="2"/>
  <c r="AV70" i="2"/>
  <c r="AU70" i="2"/>
  <c r="AT70" i="2"/>
  <c r="AS70" i="2"/>
  <c r="AR70" i="2"/>
  <c r="AQ70" i="2"/>
  <c r="AP70" i="2"/>
  <c r="AO70" i="2"/>
  <c r="AN70" i="2"/>
  <c r="AM70" i="2"/>
  <c r="AL70" i="2"/>
  <c r="AZ69" i="2"/>
  <c r="AY69" i="2"/>
  <c r="AX69" i="2"/>
  <c r="AW69" i="2"/>
  <c r="AV69" i="2"/>
  <c r="AU69" i="2"/>
  <c r="AT69" i="2"/>
  <c r="AS69" i="2"/>
  <c r="AR69" i="2"/>
  <c r="AQ69" i="2"/>
  <c r="AP69" i="2"/>
  <c r="AO69" i="2"/>
  <c r="AN69" i="2"/>
  <c r="AM69" i="2"/>
  <c r="AL69" i="2"/>
  <c r="AZ68" i="2"/>
  <c r="AY68" i="2"/>
  <c r="AX68" i="2"/>
  <c r="AW68" i="2"/>
  <c r="AV68" i="2"/>
  <c r="AU68" i="2"/>
  <c r="AT68" i="2"/>
  <c r="AS68" i="2"/>
  <c r="AR68" i="2"/>
  <c r="AQ68" i="2"/>
  <c r="AP68" i="2"/>
  <c r="AO68" i="2"/>
  <c r="AN68" i="2"/>
  <c r="AM68" i="2"/>
  <c r="AL68" i="2"/>
  <c r="AZ67" i="2"/>
  <c r="AY67" i="2"/>
  <c r="AX67" i="2"/>
  <c r="AW67" i="2"/>
  <c r="AV67" i="2"/>
  <c r="AU67" i="2"/>
  <c r="AT67" i="2"/>
  <c r="AS67" i="2"/>
  <c r="AR67" i="2"/>
  <c r="AQ67" i="2"/>
  <c r="AP67" i="2"/>
  <c r="AO67" i="2"/>
  <c r="AN67" i="2"/>
  <c r="AM67" i="2"/>
  <c r="AL67" i="2"/>
  <c r="AZ66" i="2"/>
  <c r="AY66" i="2"/>
  <c r="AX66" i="2"/>
  <c r="AW66" i="2"/>
  <c r="AV66" i="2"/>
  <c r="AU66" i="2"/>
  <c r="AT66" i="2"/>
  <c r="AS66" i="2"/>
  <c r="AR66" i="2"/>
  <c r="AQ66" i="2"/>
  <c r="AP66" i="2"/>
  <c r="AO66" i="2"/>
  <c r="AN66" i="2"/>
  <c r="AM66" i="2"/>
  <c r="AL66" i="2"/>
  <c r="AZ65" i="2"/>
  <c r="AY65" i="2"/>
  <c r="AX65" i="2"/>
  <c r="AW65" i="2"/>
  <c r="AV65" i="2"/>
  <c r="AU65" i="2"/>
  <c r="AT65" i="2"/>
  <c r="AS65" i="2"/>
  <c r="AR65" i="2"/>
  <c r="AQ65" i="2"/>
  <c r="AP65" i="2"/>
  <c r="AO65" i="2"/>
  <c r="AN65" i="2"/>
  <c r="AM65" i="2"/>
  <c r="AL65" i="2"/>
  <c r="BV64" i="2"/>
  <c r="CF63" i="2"/>
  <c r="BX63" i="2"/>
  <c r="BW63" i="2"/>
  <c r="BV63" i="2"/>
  <c r="BO63" i="2"/>
  <c r="BJ63" i="2"/>
  <c r="BI63" i="2"/>
  <c r="BH63" i="2"/>
  <c r="BG63" i="2"/>
  <c r="BF63" i="2"/>
  <c r="BE63" i="2"/>
  <c r="AU63" i="2"/>
  <c r="AT63" i="2"/>
  <c r="AR63" i="2"/>
  <c r="AQ63" i="2"/>
  <c r="AP63" i="2"/>
  <c r="AO63" i="2"/>
  <c r="AN63" i="2"/>
  <c r="AM63" i="2"/>
  <c r="AL63" i="2"/>
  <c r="AH63" i="2"/>
  <c r="AG63" i="2"/>
  <c r="CF62" i="2"/>
  <c r="BX62" i="2"/>
  <c r="BW62" i="2"/>
  <c r="BV62" i="2"/>
  <c r="BO62" i="2"/>
  <c r="BJ62" i="2"/>
  <c r="BI62" i="2"/>
  <c r="BH62" i="2"/>
  <c r="BG62" i="2"/>
  <c r="BF62" i="2"/>
  <c r="BE62" i="2"/>
  <c r="AU62" i="2"/>
  <c r="AT62" i="2"/>
  <c r="AR62" i="2"/>
  <c r="AQ62" i="2"/>
  <c r="AP62" i="2"/>
  <c r="AO62" i="2"/>
  <c r="AN62" i="2"/>
  <c r="AM62" i="2"/>
  <c r="AL62" i="2"/>
  <c r="AH62" i="2"/>
  <c r="AG62" i="2"/>
  <c r="CF61" i="2"/>
  <c r="BX61" i="2"/>
  <c r="BW61" i="2"/>
  <c r="BV61" i="2"/>
  <c r="BO61" i="2"/>
  <c r="BJ61" i="2"/>
  <c r="BI61" i="2"/>
  <c r="BH61" i="2"/>
  <c r="BG61" i="2"/>
  <c r="BF61" i="2"/>
  <c r="BE61" i="2"/>
  <c r="AU61" i="2"/>
  <c r="AT61" i="2"/>
  <c r="AR61" i="2"/>
  <c r="AQ61" i="2"/>
  <c r="AP61" i="2"/>
  <c r="AO61" i="2"/>
  <c r="AN61" i="2"/>
  <c r="AM61" i="2"/>
  <c r="AL61" i="2"/>
  <c r="AH61" i="2"/>
  <c r="AG61" i="2"/>
  <c r="CF60" i="2"/>
  <c r="BX60" i="2"/>
  <c r="BW60" i="2"/>
  <c r="BV60" i="2"/>
  <c r="BO60" i="2"/>
  <c r="BJ60" i="2"/>
  <c r="BI60" i="2"/>
  <c r="BH60" i="2"/>
  <c r="BG60" i="2"/>
  <c r="BF60" i="2"/>
  <c r="BE60" i="2"/>
  <c r="AU60" i="2"/>
  <c r="AT60" i="2"/>
  <c r="AR60" i="2"/>
  <c r="AQ60" i="2"/>
  <c r="AP60" i="2"/>
  <c r="AO60" i="2"/>
  <c r="AN60" i="2"/>
  <c r="AM60" i="2"/>
  <c r="AL60" i="2"/>
  <c r="AH60" i="2"/>
  <c r="AG60" i="2"/>
  <c r="CF59" i="2"/>
  <c r="BX59" i="2"/>
  <c r="BW59" i="2"/>
  <c r="BV59" i="2"/>
  <c r="BO59" i="2"/>
  <c r="BJ59" i="2"/>
  <c r="BI59" i="2"/>
  <c r="BH59" i="2"/>
  <c r="BG59" i="2"/>
  <c r="BF59" i="2"/>
  <c r="BE59" i="2"/>
  <c r="AU59" i="2"/>
  <c r="AT59" i="2"/>
  <c r="AR59" i="2"/>
  <c r="AQ59" i="2"/>
  <c r="AP59" i="2"/>
  <c r="AO59" i="2"/>
  <c r="AN59" i="2"/>
  <c r="AM59" i="2"/>
  <c r="AL59" i="2"/>
  <c r="AH59" i="2"/>
  <c r="AG59" i="2"/>
  <c r="CF58" i="2"/>
  <c r="BX58" i="2"/>
  <c r="BW58" i="2"/>
  <c r="BV58" i="2"/>
  <c r="BO58" i="2"/>
  <c r="BJ58" i="2"/>
  <c r="BI58" i="2"/>
  <c r="BH58" i="2"/>
  <c r="BG58" i="2"/>
  <c r="BF58" i="2"/>
  <c r="BE58" i="2"/>
  <c r="AU58" i="2"/>
  <c r="AT58" i="2"/>
  <c r="AR58" i="2"/>
  <c r="AQ58" i="2"/>
  <c r="AP58" i="2"/>
  <c r="AO58" i="2"/>
  <c r="AN58" i="2"/>
  <c r="AM58" i="2"/>
  <c r="AL58" i="2"/>
  <c r="AH58" i="2"/>
  <c r="AG58" i="2"/>
  <c r="CF57" i="2"/>
  <c r="BX57" i="2"/>
  <c r="BW57" i="2"/>
  <c r="BV57" i="2"/>
  <c r="BO57" i="2"/>
  <c r="BJ57" i="2"/>
  <c r="BI57" i="2"/>
  <c r="BH57" i="2"/>
  <c r="BG57" i="2"/>
  <c r="BF57" i="2"/>
  <c r="BE57" i="2"/>
  <c r="AU57" i="2"/>
  <c r="AT57" i="2"/>
  <c r="AR57" i="2"/>
  <c r="AQ57" i="2"/>
  <c r="AP57" i="2"/>
  <c r="AO57" i="2"/>
  <c r="AN57" i="2"/>
  <c r="AM57" i="2"/>
  <c r="AL57" i="2"/>
  <c r="AH57" i="2"/>
  <c r="AG57" i="2"/>
  <c r="CF56" i="2"/>
  <c r="BX56" i="2"/>
  <c r="BW56" i="2"/>
  <c r="BV56" i="2"/>
  <c r="BO56" i="2"/>
  <c r="BJ56" i="2"/>
  <c r="BI56" i="2"/>
  <c r="BH56" i="2"/>
  <c r="BG56" i="2"/>
  <c r="BF56" i="2"/>
  <c r="BE56" i="2"/>
  <c r="AU56" i="2"/>
  <c r="AT56" i="2"/>
  <c r="AR56" i="2"/>
  <c r="AQ56" i="2"/>
  <c r="AP56" i="2"/>
  <c r="AO56" i="2"/>
  <c r="AN56" i="2"/>
  <c r="AM56" i="2"/>
  <c r="AL56" i="2"/>
  <c r="AH56" i="2"/>
  <c r="AG56" i="2"/>
  <c r="CF55" i="2"/>
  <c r="BX55" i="2"/>
  <c r="BW55" i="2"/>
  <c r="BV55" i="2"/>
  <c r="BO55" i="2"/>
  <c r="BJ55" i="2"/>
  <c r="BI55" i="2"/>
  <c r="BH55" i="2"/>
  <c r="BG55" i="2"/>
  <c r="BF55" i="2"/>
  <c r="BE55" i="2"/>
  <c r="AU55" i="2"/>
  <c r="AT55" i="2"/>
  <c r="AR55" i="2"/>
  <c r="AQ55" i="2"/>
  <c r="AP55" i="2"/>
  <c r="AO55" i="2"/>
  <c r="AN55" i="2"/>
  <c r="AM55" i="2"/>
  <c r="AL55" i="2"/>
  <c r="AH55" i="2"/>
  <c r="AG55" i="2"/>
  <c r="CF54" i="2"/>
  <c r="BX54" i="2"/>
  <c r="BW54" i="2"/>
  <c r="BV54" i="2"/>
  <c r="BO54" i="2"/>
  <c r="BJ54" i="2"/>
  <c r="BI54" i="2"/>
  <c r="BH54" i="2"/>
  <c r="BG54" i="2"/>
  <c r="BF54" i="2"/>
  <c r="BE54" i="2"/>
  <c r="AU54" i="2"/>
  <c r="AT54" i="2"/>
  <c r="AR54" i="2"/>
  <c r="AQ54" i="2"/>
  <c r="AP54" i="2"/>
  <c r="AO54" i="2"/>
  <c r="AN54" i="2"/>
  <c r="AM54" i="2"/>
  <c r="AL54" i="2"/>
  <c r="AH54" i="2"/>
  <c r="AG54" i="2"/>
  <c r="CF53" i="2"/>
  <c r="BX53" i="2"/>
  <c r="BW53" i="2"/>
  <c r="BV53" i="2"/>
  <c r="BO53" i="2"/>
  <c r="BJ53" i="2"/>
  <c r="BI53" i="2"/>
  <c r="BH53" i="2"/>
  <c r="BG53" i="2"/>
  <c r="BF53" i="2"/>
  <c r="BE53" i="2"/>
  <c r="AU53" i="2"/>
  <c r="AT53" i="2"/>
  <c r="AR53" i="2"/>
  <c r="AQ53" i="2"/>
  <c r="AP53" i="2"/>
  <c r="AO53" i="2"/>
  <c r="AN53" i="2"/>
  <c r="AM53" i="2"/>
  <c r="AL53" i="2"/>
  <c r="AH53" i="2"/>
  <c r="AG53" i="2"/>
  <c r="CF52" i="2"/>
  <c r="BX52" i="2"/>
  <c r="BW52" i="2"/>
  <c r="BV52" i="2"/>
  <c r="BO52" i="2"/>
  <c r="BJ52" i="2"/>
  <c r="BI52" i="2"/>
  <c r="BH52" i="2"/>
  <c r="BG52" i="2"/>
  <c r="BF52" i="2"/>
  <c r="BE52" i="2"/>
  <c r="AU52" i="2"/>
  <c r="AT52" i="2"/>
  <c r="AR52" i="2"/>
  <c r="AQ52" i="2"/>
  <c r="AP52" i="2"/>
  <c r="AO52" i="2"/>
  <c r="AN52" i="2"/>
  <c r="AM52" i="2"/>
  <c r="AL52" i="2"/>
  <c r="AH52" i="2"/>
  <c r="AG52" i="2"/>
  <c r="CF51" i="2"/>
  <c r="BX51" i="2"/>
  <c r="BW51" i="2"/>
  <c r="BV51" i="2"/>
  <c r="BO51" i="2"/>
  <c r="BJ51" i="2"/>
  <c r="BI51" i="2"/>
  <c r="BH51" i="2"/>
  <c r="BG51" i="2"/>
  <c r="BF51" i="2"/>
  <c r="BE51" i="2"/>
  <c r="AU51" i="2"/>
  <c r="AT51" i="2"/>
  <c r="AR51" i="2"/>
  <c r="AQ51" i="2"/>
  <c r="AP51" i="2"/>
  <c r="AO51" i="2"/>
  <c r="AN51" i="2"/>
  <c r="AM51" i="2"/>
  <c r="AL51" i="2"/>
  <c r="AH51" i="2"/>
  <c r="AG51" i="2"/>
  <c r="CF50" i="2"/>
  <c r="BX50" i="2"/>
  <c r="BW50" i="2"/>
  <c r="BV50" i="2"/>
  <c r="BO50" i="2"/>
  <c r="BJ50" i="2"/>
  <c r="BI50" i="2"/>
  <c r="BH50" i="2"/>
  <c r="BG50" i="2"/>
  <c r="BF50" i="2"/>
  <c r="BE50" i="2"/>
  <c r="AU50" i="2"/>
  <c r="AT50" i="2"/>
  <c r="AR50" i="2"/>
  <c r="AQ50" i="2"/>
  <c r="AP50" i="2"/>
  <c r="AO50" i="2"/>
  <c r="AN50" i="2"/>
  <c r="AM50" i="2"/>
  <c r="AL50" i="2"/>
  <c r="AH50" i="2"/>
  <c r="AG50" i="2"/>
  <c r="CF49" i="2"/>
  <c r="BX49" i="2"/>
  <c r="BW49" i="2"/>
  <c r="BV49" i="2"/>
  <c r="BO49" i="2"/>
  <c r="BJ49" i="2"/>
  <c r="BI49" i="2"/>
  <c r="BH49" i="2"/>
  <c r="BG49" i="2"/>
  <c r="BF49" i="2"/>
  <c r="BE49" i="2"/>
  <c r="AU49" i="2"/>
  <c r="AT49" i="2"/>
  <c r="AR49" i="2"/>
  <c r="AQ49" i="2"/>
  <c r="AP49" i="2"/>
  <c r="AO49" i="2"/>
  <c r="AN49" i="2"/>
  <c r="AM49" i="2"/>
  <c r="AL49" i="2"/>
  <c r="AH49" i="2"/>
  <c r="AG49" i="2"/>
  <c r="CF48" i="2"/>
  <c r="BX48" i="2"/>
  <c r="BW48" i="2"/>
  <c r="BV48" i="2"/>
  <c r="BO48" i="2"/>
  <c r="BJ48" i="2"/>
  <c r="BI48" i="2"/>
  <c r="BH48" i="2"/>
  <c r="BG48" i="2"/>
  <c r="BF48" i="2"/>
  <c r="BE48" i="2"/>
  <c r="AU48" i="2"/>
  <c r="AT48" i="2"/>
  <c r="AR48" i="2"/>
  <c r="AQ48" i="2"/>
  <c r="AP48" i="2"/>
  <c r="AO48" i="2"/>
  <c r="AN48" i="2"/>
  <c r="AM48" i="2"/>
  <c r="AL48" i="2"/>
  <c r="AH48" i="2"/>
  <c r="AG48" i="2"/>
  <c r="CF47" i="2"/>
  <c r="BX47" i="2"/>
  <c r="BW47" i="2"/>
  <c r="BV47" i="2"/>
  <c r="BO47" i="2"/>
  <c r="BJ47" i="2"/>
  <c r="BI47" i="2"/>
  <c r="BH47" i="2"/>
  <c r="BG47" i="2"/>
  <c r="BF47" i="2"/>
  <c r="BE47" i="2"/>
  <c r="AU47" i="2"/>
  <c r="AT47" i="2"/>
  <c r="AR47" i="2"/>
  <c r="AQ47" i="2"/>
  <c r="AP47" i="2"/>
  <c r="AO47" i="2"/>
  <c r="AN47" i="2"/>
  <c r="AM47" i="2"/>
  <c r="AL47" i="2"/>
  <c r="AH47" i="2"/>
  <c r="AG47" i="2"/>
  <c r="CF46" i="2"/>
  <c r="BX46" i="2"/>
  <c r="BW46" i="2"/>
  <c r="BV46" i="2"/>
  <c r="BO46" i="2"/>
  <c r="BJ46" i="2"/>
  <c r="BI46" i="2"/>
  <c r="BH46" i="2"/>
  <c r="BG46" i="2"/>
  <c r="BF46" i="2"/>
  <c r="BE46" i="2"/>
  <c r="AU46" i="2"/>
  <c r="AT46" i="2"/>
  <c r="AR46" i="2"/>
  <c r="AQ46" i="2"/>
  <c r="AP46" i="2"/>
  <c r="AO46" i="2"/>
  <c r="AN46" i="2"/>
  <c r="AM46" i="2"/>
  <c r="AL46" i="2"/>
  <c r="AH46" i="2"/>
  <c r="AG46" i="2"/>
  <c r="CF45" i="2"/>
  <c r="BX45" i="2"/>
  <c r="BW45" i="2"/>
  <c r="BV45" i="2"/>
  <c r="BO45" i="2"/>
  <c r="BJ45" i="2"/>
  <c r="BI45" i="2"/>
  <c r="BH45" i="2"/>
  <c r="BG45" i="2"/>
  <c r="BF45" i="2"/>
  <c r="BE45" i="2"/>
  <c r="AU45" i="2"/>
  <c r="AT45" i="2"/>
  <c r="AR45" i="2"/>
  <c r="AQ45" i="2"/>
  <c r="AP45" i="2"/>
  <c r="AO45" i="2"/>
  <c r="AN45" i="2"/>
  <c r="AM45" i="2"/>
  <c r="AL45" i="2"/>
  <c r="AH45" i="2"/>
  <c r="AG45" i="2"/>
  <c r="CF44" i="2"/>
  <c r="BX44" i="2"/>
  <c r="BW44" i="2"/>
  <c r="BV44" i="2"/>
  <c r="BO44" i="2"/>
  <c r="BJ44" i="2"/>
  <c r="BI44" i="2"/>
  <c r="BH44" i="2"/>
  <c r="BG44" i="2"/>
  <c r="BF44" i="2"/>
  <c r="BE44" i="2"/>
  <c r="AU44" i="2"/>
  <c r="AT44" i="2"/>
  <c r="AR44" i="2"/>
  <c r="AQ44" i="2"/>
  <c r="AP44" i="2"/>
  <c r="AO44" i="2"/>
  <c r="AN44" i="2"/>
  <c r="AM44" i="2"/>
  <c r="AL44" i="2"/>
  <c r="AH44" i="2"/>
  <c r="AG44" i="2"/>
  <c r="CF43" i="2"/>
  <c r="BX43" i="2"/>
  <c r="BW43" i="2"/>
  <c r="BV43" i="2"/>
  <c r="BO43" i="2"/>
  <c r="BJ43" i="2"/>
  <c r="BI43" i="2"/>
  <c r="BH43" i="2"/>
  <c r="BG43" i="2"/>
  <c r="BF43" i="2"/>
  <c r="BE43" i="2"/>
  <c r="AU43" i="2"/>
  <c r="AT43" i="2"/>
  <c r="AR43" i="2"/>
  <c r="AQ43" i="2"/>
  <c r="AP43" i="2"/>
  <c r="AO43" i="2"/>
  <c r="AN43" i="2"/>
  <c r="AM43" i="2"/>
  <c r="AL43" i="2"/>
  <c r="AH43" i="2"/>
  <c r="AG43" i="2"/>
  <c r="CF42" i="2"/>
  <c r="BX42" i="2"/>
  <c r="BW42" i="2"/>
  <c r="BV42" i="2"/>
  <c r="BO42" i="2"/>
  <c r="BJ42" i="2"/>
  <c r="BI42" i="2"/>
  <c r="BH42" i="2"/>
  <c r="BG42" i="2"/>
  <c r="BF42" i="2"/>
  <c r="BE42" i="2"/>
  <c r="AU42" i="2"/>
  <c r="AT42" i="2"/>
  <c r="AR42" i="2"/>
  <c r="AQ42" i="2"/>
  <c r="AP42" i="2"/>
  <c r="AO42" i="2"/>
  <c r="AN42" i="2"/>
  <c r="AM42" i="2"/>
  <c r="AL42" i="2"/>
  <c r="AH42" i="2"/>
  <c r="AG42" i="2"/>
  <c r="CF41" i="2"/>
  <c r="BX41" i="2"/>
  <c r="BW41" i="2"/>
  <c r="BV41" i="2"/>
  <c r="BO41" i="2"/>
  <c r="BJ41" i="2"/>
  <c r="BI41" i="2"/>
  <c r="BH41" i="2"/>
  <c r="BG41" i="2"/>
  <c r="BF41" i="2"/>
  <c r="BE41" i="2"/>
  <c r="AU41" i="2"/>
  <c r="AT41" i="2"/>
  <c r="AR41" i="2"/>
  <c r="AQ41" i="2"/>
  <c r="AP41" i="2"/>
  <c r="AO41" i="2"/>
  <c r="AN41" i="2"/>
  <c r="AM41" i="2"/>
  <c r="AL41" i="2"/>
  <c r="AH41" i="2"/>
  <c r="AG41" i="2"/>
  <c r="CF40" i="2"/>
  <c r="BX40" i="2"/>
  <c r="BW40" i="2"/>
  <c r="BV40" i="2"/>
  <c r="BO40" i="2"/>
  <c r="BJ40" i="2"/>
  <c r="BI40" i="2"/>
  <c r="BH40" i="2"/>
  <c r="BG40" i="2"/>
  <c r="BF40" i="2"/>
  <c r="BE40" i="2"/>
  <c r="AU40" i="2"/>
  <c r="AT40" i="2"/>
  <c r="AR40" i="2"/>
  <c r="AQ40" i="2"/>
  <c r="AP40" i="2"/>
  <c r="AO40" i="2"/>
  <c r="AN40" i="2"/>
  <c r="AM40" i="2"/>
  <c r="AL40" i="2"/>
  <c r="AH40" i="2"/>
  <c r="AG40" i="2"/>
  <c r="CF39" i="2"/>
  <c r="BX39" i="2"/>
  <c r="BW39" i="2"/>
  <c r="BV39" i="2"/>
  <c r="BO39" i="2"/>
  <c r="BJ39" i="2"/>
  <c r="BI39" i="2"/>
  <c r="BH39" i="2"/>
  <c r="BG39" i="2"/>
  <c r="BF39" i="2"/>
  <c r="BE39" i="2"/>
  <c r="AU39" i="2"/>
  <c r="AT39" i="2"/>
  <c r="AR39" i="2"/>
  <c r="AQ39" i="2"/>
  <c r="AP39" i="2"/>
  <c r="AO39" i="2"/>
  <c r="AN39" i="2"/>
  <c r="AM39" i="2"/>
  <c r="AL39" i="2"/>
  <c r="AH39" i="2"/>
  <c r="AG39" i="2"/>
  <c r="CF38" i="2"/>
  <c r="BX38" i="2"/>
  <c r="BW38" i="2"/>
  <c r="BV38" i="2"/>
  <c r="BO38" i="2"/>
  <c r="BJ38" i="2"/>
  <c r="BI38" i="2"/>
  <c r="BH38" i="2"/>
  <c r="BG38" i="2"/>
  <c r="BF38" i="2"/>
  <c r="BE38" i="2"/>
  <c r="AU38" i="2"/>
  <c r="AT38" i="2"/>
  <c r="AR38" i="2"/>
  <c r="AQ38" i="2"/>
  <c r="AP38" i="2"/>
  <c r="AO38" i="2"/>
  <c r="AN38" i="2"/>
  <c r="AM38" i="2"/>
  <c r="AL38" i="2"/>
  <c r="AH38" i="2"/>
  <c r="AG38" i="2"/>
  <c r="CF37" i="2"/>
  <c r="BX37" i="2"/>
  <c r="BW37" i="2"/>
  <c r="BV37" i="2"/>
  <c r="BO37" i="2"/>
  <c r="BJ37" i="2"/>
  <c r="BI37" i="2"/>
  <c r="BH37" i="2"/>
  <c r="BG37" i="2"/>
  <c r="BF37" i="2"/>
  <c r="BE37" i="2"/>
  <c r="AU37" i="2"/>
  <c r="AT37" i="2"/>
  <c r="AR37" i="2"/>
  <c r="AQ37" i="2"/>
  <c r="AP37" i="2"/>
  <c r="AO37" i="2"/>
  <c r="AN37" i="2"/>
  <c r="AM37" i="2"/>
  <c r="AL37" i="2"/>
  <c r="AH37" i="2"/>
  <c r="AG37" i="2"/>
  <c r="CF36" i="2"/>
  <c r="BX36" i="2"/>
  <c r="BW36" i="2"/>
  <c r="BV36" i="2"/>
  <c r="BO36" i="2"/>
  <c r="BJ36" i="2"/>
  <c r="BI36" i="2"/>
  <c r="BH36" i="2"/>
  <c r="BG36" i="2"/>
  <c r="BF36" i="2"/>
  <c r="BE36" i="2"/>
  <c r="AU36" i="2"/>
  <c r="AT36" i="2"/>
  <c r="AR36" i="2"/>
  <c r="AQ36" i="2"/>
  <c r="AP36" i="2"/>
  <c r="AO36" i="2"/>
  <c r="AN36" i="2"/>
  <c r="AM36" i="2"/>
  <c r="AL36" i="2"/>
  <c r="AH36" i="2"/>
  <c r="AG36" i="2"/>
  <c r="CF35" i="2"/>
  <c r="BX35" i="2"/>
  <c r="BW35" i="2"/>
  <c r="BV35" i="2"/>
  <c r="BO35" i="2"/>
  <c r="BJ35" i="2"/>
  <c r="BI35" i="2"/>
  <c r="BH35" i="2"/>
  <c r="BG35" i="2"/>
  <c r="BF35" i="2"/>
  <c r="BE35" i="2"/>
  <c r="AU35" i="2"/>
  <c r="AT35" i="2"/>
  <c r="AR35" i="2"/>
  <c r="AQ35" i="2"/>
  <c r="AP35" i="2"/>
  <c r="AO35" i="2"/>
  <c r="AN35" i="2"/>
  <c r="AM35" i="2"/>
  <c r="AL35" i="2"/>
  <c r="AH35" i="2"/>
  <c r="AG35" i="2"/>
  <c r="CF34" i="2"/>
  <c r="BX34" i="2"/>
  <c r="BW34" i="2"/>
  <c r="BV34" i="2"/>
  <c r="BO34" i="2"/>
  <c r="BJ34" i="2"/>
  <c r="BI34" i="2"/>
  <c r="BH34" i="2"/>
  <c r="BG34" i="2"/>
  <c r="BF34" i="2"/>
  <c r="BE34" i="2"/>
  <c r="AU34" i="2"/>
  <c r="AT34" i="2"/>
  <c r="AR34" i="2"/>
  <c r="AQ34" i="2"/>
  <c r="AP34" i="2"/>
  <c r="AO34" i="2"/>
  <c r="AN34" i="2"/>
  <c r="AM34" i="2"/>
  <c r="AL34" i="2"/>
  <c r="AH34" i="2"/>
  <c r="AG34" i="2"/>
  <c r="CF33" i="2"/>
  <c r="BX33" i="2"/>
  <c r="BW33" i="2"/>
  <c r="BV33" i="2"/>
  <c r="BO33" i="2"/>
  <c r="BJ33" i="2"/>
  <c r="BI33" i="2"/>
  <c r="BH33" i="2"/>
  <c r="BG33" i="2"/>
  <c r="BF33" i="2"/>
  <c r="BE33" i="2"/>
  <c r="AU33" i="2"/>
  <c r="AT33" i="2"/>
  <c r="AR33" i="2"/>
  <c r="AQ33" i="2"/>
  <c r="AP33" i="2"/>
  <c r="AO33" i="2"/>
  <c r="AN33" i="2"/>
  <c r="AM33" i="2"/>
  <c r="AL33" i="2"/>
  <c r="AH33" i="2"/>
  <c r="AG33" i="2"/>
  <c r="CF32" i="2"/>
  <c r="BX32" i="2"/>
  <c r="BW32" i="2"/>
  <c r="BV32" i="2"/>
  <c r="BO32" i="2"/>
  <c r="BJ32" i="2"/>
  <c r="BI32" i="2"/>
  <c r="BH32" i="2"/>
  <c r="BG32" i="2"/>
  <c r="BF32" i="2"/>
  <c r="BE32" i="2"/>
  <c r="AU32" i="2"/>
  <c r="AT32" i="2"/>
  <c r="AR32" i="2"/>
  <c r="AQ32" i="2"/>
  <c r="AP32" i="2"/>
  <c r="AO32" i="2"/>
  <c r="AN32" i="2"/>
  <c r="AM32" i="2"/>
  <c r="AL32" i="2"/>
  <c r="AH32" i="2"/>
  <c r="AG32" i="2"/>
  <c r="CF31" i="2"/>
  <c r="BX31" i="2"/>
  <c r="BW31" i="2"/>
  <c r="BV31" i="2"/>
  <c r="BO31" i="2"/>
  <c r="BJ31" i="2"/>
  <c r="BI31" i="2"/>
  <c r="BH31" i="2"/>
  <c r="BG31" i="2"/>
  <c r="BF31" i="2"/>
  <c r="BE31" i="2"/>
  <c r="AU31" i="2"/>
  <c r="AT31" i="2"/>
  <c r="AR31" i="2"/>
  <c r="AQ31" i="2"/>
  <c r="AP31" i="2"/>
  <c r="AO31" i="2"/>
  <c r="AN31" i="2"/>
  <c r="AM31" i="2"/>
  <c r="AL31" i="2"/>
  <c r="AH31" i="2"/>
  <c r="AG31" i="2"/>
  <c r="CF30" i="2"/>
  <c r="BX30" i="2"/>
  <c r="BW30" i="2"/>
  <c r="BV30" i="2"/>
  <c r="BO30" i="2"/>
  <c r="BJ30" i="2"/>
  <c r="BI30" i="2"/>
  <c r="BH30" i="2"/>
  <c r="BG30" i="2"/>
  <c r="BF30" i="2"/>
  <c r="BE30" i="2"/>
  <c r="AU30" i="2"/>
  <c r="AT30" i="2"/>
  <c r="AR30" i="2"/>
  <c r="AQ30" i="2"/>
  <c r="AP30" i="2"/>
  <c r="AO30" i="2"/>
  <c r="AN30" i="2"/>
  <c r="AM30" i="2"/>
  <c r="AL30" i="2"/>
  <c r="AH30" i="2"/>
  <c r="AG30" i="2"/>
  <c r="CF29" i="2"/>
  <c r="BX29" i="2"/>
  <c r="BW29" i="2"/>
  <c r="BV29" i="2"/>
  <c r="BO29" i="2"/>
  <c r="BJ29" i="2"/>
  <c r="BI29" i="2"/>
  <c r="BH29" i="2"/>
  <c r="BG29" i="2"/>
  <c r="BF29" i="2"/>
  <c r="BE29" i="2"/>
  <c r="AU29" i="2"/>
  <c r="AT29" i="2"/>
  <c r="AR29" i="2"/>
  <c r="AQ29" i="2"/>
  <c r="AP29" i="2"/>
  <c r="AO29" i="2"/>
  <c r="AN29" i="2"/>
  <c r="AM29" i="2"/>
  <c r="AL29" i="2"/>
  <c r="AH29" i="2"/>
  <c r="AG29" i="2"/>
  <c r="CF28" i="2"/>
  <c r="BX28" i="2"/>
  <c r="BW28" i="2"/>
  <c r="BV28" i="2"/>
  <c r="BO28" i="2"/>
  <c r="BJ28" i="2"/>
  <c r="BI28" i="2"/>
  <c r="BH28" i="2"/>
  <c r="BG28" i="2"/>
  <c r="BF28" i="2"/>
  <c r="BE28" i="2"/>
  <c r="AU28" i="2"/>
  <c r="AT28" i="2"/>
  <c r="AR28" i="2"/>
  <c r="AQ28" i="2"/>
  <c r="AP28" i="2"/>
  <c r="AO28" i="2"/>
  <c r="AN28" i="2"/>
  <c r="AM28" i="2"/>
  <c r="AL28" i="2"/>
  <c r="AH28" i="2"/>
  <c r="AG28" i="2"/>
  <c r="CF27" i="2"/>
  <c r="BX27" i="2"/>
  <c r="BW27" i="2"/>
  <c r="BV27" i="2"/>
  <c r="BO27" i="2"/>
  <c r="BJ27" i="2"/>
  <c r="BI27" i="2"/>
  <c r="BH27" i="2"/>
  <c r="BG27" i="2"/>
  <c r="BF27" i="2"/>
  <c r="BE27" i="2"/>
  <c r="AU27" i="2"/>
  <c r="AT27" i="2"/>
  <c r="AR27" i="2"/>
  <c r="AQ27" i="2"/>
  <c r="AP27" i="2"/>
  <c r="AO27" i="2"/>
  <c r="AN27" i="2"/>
  <c r="AM27" i="2"/>
  <c r="AL27" i="2"/>
  <c r="AH27" i="2"/>
  <c r="AG27" i="2"/>
  <c r="CF26" i="2"/>
  <c r="BX26" i="2"/>
  <c r="BW26" i="2"/>
  <c r="BV26" i="2"/>
  <c r="BO26" i="2"/>
  <c r="BJ26" i="2"/>
  <c r="BI26" i="2"/>
  <c r="BH26" i="2"/>
  <c r="BG26" i="2"/>
  <c r="BF26" i="2"/>
  <c r="BE26" i="2"/>
  <c r="AU26" i="2"/>
  <c r="AT26" i="2"/>
  <c r="AR26" i="2"/>
  <c r="AQ26" i="2"/>
  <c r="AP26" i="2"/>
  <c r="AO26" i="2"/>
  <c r="AN26" i="2"/>
  <c r="AM26" i="2"/>
  <c r="AL26" i="2"/>
  <c r="AH26" i="2"/>
  <c r="AG26" i="2"/>
  <c r="CF25" i="2"/>
  <c r="BX25" i="2"/>
  <c r="BW25" i="2"/>
  <c r="BV25" i="2"/>
  <c r="BO25" i="2"/>
  <c r="BJ25" i="2"/>
  <c r="BI25" i="2"/>
  <c r="BH25" i="2"/>
  <c r="BG25" i="2"/>
  <c r="BF25" i="2"/>
  <c r="BE25" i="2"/>
  <c r="AU25" i="2"/>
  <c r="AT25" i="2"/>
  <c r="AR25" i="2"/>
  <c r="AQ25" i="2"/>
  <c r="AP25" i="2"/>
  <c r="AO25" i="2"/>
  <c r="AN25" i="2"/>
  <c r="AM25" i="2"/>
  <c r="AL25" i="2"/>
  <c r="AH25" i="2"/>
  <c r="AG25" i="2"/>
  <c r="CF24" i="2"/>
  <c r="BX24" i="2"/>
  <c r="BW24" i="2"/>
  <c r="BV24" i="2"/>
  <c r="BO24" i="2"/>
  <c r="BJ24" i="2"/>
  <c r="BI24" i="2"/>
  <c r="BH24" i="2"/>
  <c r="BG24" i="2"/>
  <c r="BF24" i="2"/>
  <c r="BE24" i="2"/>
  <c r="AU24" i="2"/>
  <c r="AT24" i="2"/>
  <c r="AR24" i="2"/>
  <c r="AQ24" i="2"/>
  <c r="AP24" i="2"/>
  <c r="AO24" i="2"/>
  <c r="AN24" i="2"/>
  <c r="AM24" i="2"/>
  <c r="AL24" i="2"/>
  <c r="AH24" i="2"/>
  <c r="AG24" i="2"/>
  <c r="CF23" i="2"/>
  <c r="BX23" i="2"/>
  <c r="BW23" i="2"/>
  <c r="BV23" i="2"/>
  <c r="BO23" i="2"/>
  <c r="BJ23" i="2"/>
  <c r="BI23" i="2"/>
  <c r="BH23" i="2"/>
  <c r="BG23" i="2"/>
  <c r="BF23" i="2"/>
  <c r="BE23" i="2"/>
  <c r="AU23" i="2"/>
  <c r="AT23" i="2"/>
  <c r="AR23" i="2"/>
  <c r="AQ23" i="2"/>
  <c r="AP23" i="2"/>
  <c r="AO23" i="2"/>
  <c r="AN23" i="2"/>
  <c r="AM23" i="2"/>
  <c r="AL23" i="2"/>
  <c r="AH23" i="2"/>
  <c r="AG23" i="2"/>
  <c r="CF22" i="2"/>
  <c r="BX22" i="2"/>
  <c r="BW22" i="2"/>
  <c r="BV22" i="2"/>
  <c r="BO22" i="2"/>
  <c r="BJ22" i="2"/>
  <c r="BI22" i="2"/>
  <c r="BH22" i="2"/>
  <c r="BG22" i="2"/>
  <c r="BF22" i="2"/>
  <c r="BE22" i="2"/>
  <c r="AU22" i="2"/>
  <c r="AT22" i="2"/>
  <c r="AR22" i="2"/>
  <c r="AQ22" i="2"/>
  <c r="AP22" i="2"/>
  <c r="AO22" i="2"/>
  <c r="AN22" i="2"/>
  <c r="AM22" i="2"/>
  <c r="AL22" i="2"/>
  <c r="AH22" i="2"/>
  <c r="AG22" i="2"/>
  <c r="CF21" i="2"/>
  <c r="BX21" i="2"/>
  <c r="BW21" i="2"/>
  <c r="BV21" i="2"/>
  <c r="BO21" i="2"/>
  <c r="BJ21" i="2"/>
  <c r="BI21" i="2"/>
  <c r="BH21" i="2"/>
  <c r="BG21" i="2"/>
  <c r="BF21" i="2"/>
  <c r="BE21" i="2"/>
  <c r="AU21" i="2"/>
  <c r="AT21" i="2"/>
  <c r="AR21" i="2"/>
  <c r="AQ21" i="2"/>
  <c r="AP21" i="2"/>
  <c r="AO21" i="2"/>
  <c r="AN21" i="2"/>
  <c r="AM21" i="2"/>
  <c r="AL21" i="2"/>
  <c r="AH21" i="2"/>
  <c r="AG21" i="2"/>
  <c r="CF20" i="2"/>
  <c r="BX20" i="2"/>
  <c r="BW20" i="2"/>
  <c r="BV20" i="2"/>
  <c r="BO20" i="2"/>
  <c r="BJ20" i="2"/>
  <c r="BI20" i="2"/>
  <c r="BH20" i="2"/>
  <c r="BG20" i="2"/>
  <c r="BF20" i="2"/>
  <c r="BE20" i="2"/>
  <c r="AU20" i="2"/>
  <c r="AT20" i="2"/>
  <c r="AR20" i="2"/>
  <c r="AQ20" i="2"/>
  <c r="AP20" i="2"/>
  <c r="AO20" i="2"/>
  <c r="AN20" i="2"/>
  <c r="AM20" i="2"/>
  <c r="AL20" i="2"/>
  <c r="AH20" i="2"/>
  <c r="AG20" i="2"/>
  <c r="CF19" i="2"/>
  <c r="BX19" i="2"/>
  <c r="BW19" i="2"/>
  <c r="BV19" i="2"/>
  <c r="BO19" i="2"/>
  <c r="BJ19" i="2"/>
  <c r="BI19" i="2"/>
  <c r="BH19" i="2"/>
  <c r="BG19" i="2"/>
  <c r="BF19" i="2"/>
  <c r="BE19" i="2"/>
  <c r="AU19" i="2"/>
  <c r="AT19" i="2"/>
  <c r="AR19" i="2"/>
  <c r="AQ19" i="2"/>
  <c r="AP19" i="2"/>
  <c r="AO19" i="2"/>
  <c r="AN19" i="2"/>
  <c r="AM19" i="2"/>
  <c r="AL19" i="2"/>
  <c r="AH19" i="2"/>
  <c r="AG19" i="2"/>
  <c r="CF18" i="2"/>
  <c r="BX18" i="2"/>
  <c r="BW18" i="2"/>
  <c r="BV18" i="2"/>
  <c r="BO18" i="2"/>
  <c r="BJ18" i="2"/>
  <c r="BI18" i="2"/>
  <c r="BH18" i="2"/>
  <c r="BG18" i="2"/>
  <c r="BF18" i="2"/>
  <c r="BE18" i="2"/>
  <c r="AU18" i="2"/>
  <c r="AT18" i="2"/>
  <c r="AR18" i="2"/>
  <c r="AQ18" i="2"/>
  <c r="AP18" i="2"/>
  <c r="AO18" i="2"/>
  <c r="AN18" i="2"/>
  <c r="AM18" i="2"/>
  <c r="AL18" i="2"/>
  <c r="AH18" i="2"/>
  <c r="AG18" i="2"/>
  <c r="CF17" i="2"/>
  <c r="BX17" i="2"/>
  <c r="BW17" i="2"/>
  <c r="BV17" i="2"/>
  <c r="BO17" i="2"/>
  <c r="BJ17" i="2"/>
  <c r="BI17" i="2"/>
  <c r="BH17" i="2"/>
  <c r="BG17" i="2"/>
  <c r="BF17" i="2"/>
  <c r="BE17" i="2"/>
  <c r="AU17" i="2"/>
  <c r="AT17" i="2"/>
  <c r="AR17" i="2"/>
  <c r="AQ17" i="2"/>
  <c r="AP17" i="2"/>
  <c r="AO17" i="2"/>
  <c r="AN17" i="2"/>
  <c r="AM17" i="2"/>
  <c r="AL17" i="2"/>
  <c r="AH17" i="2"/>
  <c r="AG17" i="2"/>
  <c r="CF16" i="2"/>
  <c r="BX16" i="2"/>
  <c r="BW16" i="2"/>
  <c r="BV16" i="2"/>
  <c r="BO16" i="2"/>
  <c r="BJ16" i="2"/>
  <c r="BI16" i="2"/>
  <c r="BH16" i="2"/>
  <c r="BG16" i="2"/>
  <c r="BF16" i="2"/>
  <c r="BE16" i="2"/>
  <c r="AU16" i="2"/>
  <c r="AT16" i="2"/>
  <c r="AR16" i="2"/>
  <c r="AQ16" i="2"/>
  <c r="AP16" i="2"/>
  <c r="AO16" i="2"/>
  <c r="AN16" i="2"/>
  <c r="AM16" i="2"/>
  <c r="AL16" i="2"/>
  <c r="AH16" i="2"/>
  <c r="AG16" i="2"/>
  <c r="CF15" i="2"/>
  <c r="BX15" i="2"/>
  <c r="BW15" i="2"/>
  <c r="BV15" i="2"/>
  <c r="BO15" i="2"/>
  <c r="BJ15" i="2"/>
  <c r="BI15" i="2"/>
  <c r="BH15" i="2"/>
  <c r="BG15" i="2"/>
  <c r="BF15" i="2"/>
  <c r="BE15" i="2"/>
  <c r="AU15" i="2"/>
  <c r="AT15" i="2"/>
  <c r="AR15" i="2"/>
  <c r="AQ15" i="2"/>
  <c r="AP15" i="2"/>
  <c r="AO15" i="2"/>
  <c r="AN15" i="2"/>
  <c r="AM15" i="2"/>
  <c r="AL15" i="2"/>
  <c r="AH15" i="2"/>
  <c r="AG15" i="2"/>
  <c r="CF14" i="2"/>
  <c r="BX14" i="2"/>
  <c r="BW14" i="2"/>
  <c r="BV14" i="2"/>
  <c r="BO14" i="2"/>
  <c r="BJ14" i="2"/>
  <c r="BI14" i="2"/>
  <c r="BH14" i="2"/>
  <c r="BG14" i="2"/>
  <c r="BF14" i="2"/>
  <c r="BE14" i="2"/>
  <c r="AU14" i="2"/>
  <c r="AT14" i="2"/>
  <c r="AR14" i="2"/>
  <c r="AQ14" i="2"/>
  <c r="AP14" i="2"/>
  <c r="AO14" i="2"/>
  <c r="AN14" i="2"/>
  <c r="AM14" i="2"/>
  <c r="AL14" i="2"/>
  <c r="AH14" i="2"/>
  <c r="AG14" i="2"/>
  <c r="AF14" i="2"/>
  <c r="CF13" i="2"/>
  <c r="BX13" i="2"/>
  <c r="BW13" i="2"/>
  <c r="BV13" i="2"/>
  <c r="BO13" i="2"/>
  <c r="BJ13" i="2"/>
  <c r="BI13" i="2"/>
  <c r="BH13" i="2"/>
  <c r="BG13" i="2"/>
  <c r="BF13" i="2"/>
  <c r="BE13" i="2"/>
  <c r="AU13" i="2"/>
  <c r="AT13" i="2"/>
  <c r="AR13" i="2"/>
  <c r="AQ13" i="2"/>
  <c r="AP13" i="2"/>
  <c r="AO13" i="2"/>
  <c r="AN13" i="2"/>
  <c r="AM13" i="2"/>
  <c r="AL13" i="2"/>
  <c r="AH13" i="2"/>
  <c r="AG13" i="2"/>
  <c r="AF13" i="2"/>
  <c r="CF12" i="2"/>
  <c r="BX12" i="2"/>
  <c r="BW12" i="2"/>
  <c r="BV12" i="2"/>
  <c r="BO12" i="2"/>
  <c r="BJ12" i="2"/>
  <c r="BI12" i="2"/>
  <c r="BH12" i="2"/>
  <c r="BG12" i="2"/>
  <c r="BF12" i="2"/>
  <c r="BE12" i="2"/>
  <c r="AU12" i="2"/>
  <c r="AT12" i="2"/>
  <c r="AR12" i="2"/>
  <c r="AQ12" i="2"/>
  <c r="AP12" i="2"/>
  <c r="AO12" i="2"/>
  <c r="AN12" i="2"/>
  <c r="AM12" i="2"/>
  <c r="AL12" i="2"/>
  <c r="AH12" i="2"/>
  <c r="AG12" i="2"/>
  <c r="AF12" i="2"/>
  <c r="CF11" i="2"/>
  <c r="BX11" i="2"/>
  <c r="BW11" i="2"/>
  <c r="BV11" i="2"/>
  <c r="BO11" i="2"/>
  <c r="BJ11" i="2"/>
  <c r="BI11" i="2"/>
  <c r="BH11" i="2"/>
  <c r="BG11" i="2"/>
  <c r="BF11" i="2"/>
  <c r="BE11" i="2"/>
  <c r="AU11" i="2"/>
  <c r="AT11" i="2"/>
  <c r="AR11" i="2"/>
  <c r="AQ11" i="2"/>
  <c r="AP11" i="2"/>
  <c r="AO11" i="2"/>
  <c r="AN11" i="2"/>
  <c r="AM11" i="2"/>
  <c r="AL11" i="2"/>
  <c r="AH11" i="2"/>
  <c r="AG11" i="2"/>
  <c r="AF11" i="2"/>
  <c r="CF10" i="2"/>
  <c r="BX10" i="2"/>
  <c r="BW10" i="2"/>
  <c r="BV10" i="2"/>
  <c r="BJ10" i="2"/>
  <c r="BI10" i="2"/>
  <c r="BH10" i="2"/>
  <c r="BG10" i="2"/>
  <c r="BF10" i="2"/>
  <c r="BE10" i="2"/>
  <c r="AU10" i="2"/>
  <c r="AT10" i="2"/>
  <c r="AR10" i="2"/>
  <c r="AQ10" i="2"/>
  <c r="AP10" i="2"/>
  <c r="AO10" i="2"/>
  <c r="AN10" i="2"/>
  <c r="AM10" i="2"/>
  <c r="AL10" i="2"/>
  <c r="AH10" i="2"/>
  <c r="AG10" i="2"/>
  <c r="B3" i="3" l="1" a="1"/>
  <c r="B3" i="3" s="1"/>
  <c r="C2" i="3" s="1" a="1"/>
  <c r="C2" i="3" l="1"/>
  <c r="C60" i="3" s="1"/>
  <c r="AT2" i="3"/>
  <c r="AU2" i="3"/>
  <c r="AW2" i="3"/>
  <c r="AX2" i="3"/>
  <c r="AV2" i="3"/>
  <c r="L2" i="3"/>
  <c r="G2" i="3"/>
  <c r="AK2" i="3"/>
  <c r="H2" i="3"/>
  <c r="BC2" i="3"/>
  <c r="AY2" i="3"/>
  <c r="AH2" i="3"/>
  <c r="AQ2" i="3"/>
  <c r="BB2" i="3"/>
  <c r="O2" i="3"/>
  <c r="I2" i="3"/>
  <c r="I90" i="3" s="1"/>
  <c r="AJ2" i="3"/>
  <c r="AS2" i="3"/>
  <c r="X2" i="3"/>
  <c r="AG2" i="3"/>
  <c r="AA2" i="3"/>
  <c r="AL2" i="3"/>
  <c r="J2" i="3"/>
  <c r="AF2" i="3"/>
  <c r="AF90" i="3" s="1"/>
  <c r="K2" i="3"/>
  <c r="K90" i="3" s="1"/>
  <c r="V2" i="3"/>
  <c r="AE2" i="3"/>
  <c r="AP2" i="3"/>
  <c r="F2" i="3"/>
  <c r="F63" i="3" s="1"/>
  <c r="AD2" i="3"/>
  <c r="Z2" i="3"/>
  <c r="BA2" i="3"/>
  <c r="R2" i="3"/>
  <c r="R90" i="3" s="1"/>
  <c r="AZ2" i="3"/>
  <c r="AN2" i="3"/>
  <c r="M2" i="3"/>
  <c r="AR2" i="3"/>
  <c r="AM2" i="3"/>
  <c r="AI2" i="3"/>
  <c r="Q2" i="3"/>
  <c r="AO2" i="3"/>
  <c r="U2" i="3"/>
  <c r="P2" i="3"/>
  <c r="Y2" i="3"/>
  <c r="E2" i="3"/>
  <c r="N2" i="3"/>
  <c r="T2" i="3"/>
  <c r="AC2" i="3"/>
  <c r="AC90" i="3" s="1"/>
  <c r="D2" i="3"/>
  <c r="D59" i="3" s="1"/>
  <c r="AB2" i="3"/>
  <c r="W2" i="3"/>
  <c r="W90" i="3" s="1"/>
  <c r="S2" i="3"/>
  <c r="AD88" i="3" l="1"/>
  <c r="AD90" i="3"/>
  <c r="T88" i="3"/>
  <c r="T90" i="3"/>
  <c r="Z63" i="3"/>
  <c r="Z76" i="3"/>
  <c r="Z72" i="3"/>
  <c r="Z77" i="3"/>
  <c r="Z78" i="3"/>
  <c r="Z89" i="3"/>
  <c r="Z68" i="3"/>
  <c r="Z90" i="3"/>
  <c r="Z65" i="3"/>
  <c r="Z66" i="3"/>
  <c r="Z67" i="3"/>
  <c r="Z75" i="3"/>
  <c r="Z69" i="3"/>
  <c r="Z70" i="3"/>
  <c r="Z73" i="3"/>
  <c r="Z74" i="3"/>
  <c r="N63" i="3"/>
  <c r="N90" i="3"/>
  <c r="Y88" i="3"/>
  <c r="Y74" i="3"/>
  <c r="Y75" i="3"/>
  <c r="Y76" i="3"/>
  <c r="Y77" i="3"/>
  <c r="Y78" i="3"/>
  <c r="Y79" i="3"/>
  <c r="Y80" i="3"/>
  <c r="Y81" i="3"/>
  <c r="Y73" i="3"/>
  <c r="Y90" i="3"/>
  <c r="Y72" i="3"/>
  <c r="U88" i="3"/>
  <c r="U78" i="3"/>
  <c r="U90" i="3"/>
  <c r="Q118" i="3"/>
  <c r="Q117" i="3"/>
  <c r="Q90" i="3"/>
  <c r="O78" i="3"/>
  <c r="O80" i="3"/>
  <c r="O81" i="3"/>
  <c r="J88" i="3"/>
  <c r="J90" i="3"/>
  <c r="L118" i="3"/>
  <c r="L117" i="3"/>
  <c r="L80" i="3"/>
  <c r="L90" i="3"/>
  <c r="L81" i="3"/>
  <c r="AA117" i="3"/>
  <c r="AA90" i="3"/>
  <c r="AA118" i="3"/>
  <c r="S72" i="3"/>
  <c r="S90" i="3"/>
  <c r="S79" i="3"/>
  <c r="S73" i="3"/>
  <c r="S74" i="3"/>
  <c r="S75" i="3"/>
  <c r="S76" i="3"/>
  <c r="S77" i="3"/>
  <c r="S78" i="3"/>
  <c r="S81" i="3"/>
  <c r="M80" i="3"/>
  <c r="M81" i="3"/>
  <c r="M90" i="3"/>
  <c r="AG86" i="3"/>
  <c r="AG66" i="3"/>
  <c r="AG88" i="3"/>
  <c r="AG67" i="3"/>
  <c r="AG89" i="3"/>
  <c r="AG68" i="3"/>
  <c r="AG90" i="3"/>
  <c r="AG69" i="3"/>
  <c r="AG70" i="3"/>
  <c r="AG72" i="3"/>
  <c r="AG76" i="3"/>
  <c r="AG77" i="3"/>
  <c r="X80" i="3"/>
  <c r="X81" i="3"/>
  <c r="X89" i="3"/>
  <c r="X90" i="3"/>
  <c r="AB117" i="3"/>
  <c r="AB118" i="3"/>
  <c r="AB90" i="3"/>
  <c r="AE70" i="3"/>
  <c r="AE66" i="3"/>
  <c r="AE75" i="3"/>
  <c r="AE77" i="3"/>
  <c r="AE78" i="3"/>
  <c r="AE67" i="3"/>
  <c r="AE68" i="3"/>
  <c r="V70" i="3"/>
  <c r="V71" i="3"/>
  <c r="V73" i="3"/>
  <c r="V72" i="3"/>
  <c r="V74" i="3"/>
  <c r="V76" i="3"/>
  <c r="V77" i="3"/>
  <c r="V75" i="3"/>
  <c r="K67" i="3"/>
  <c r="K74" i="3"/>
  <c r="K77" i="3"/>
  <c r="K78" i="3"/>
  <c r="K62" i="3"/>
  <c r="K59" i="3"/>
  <c r="K64" i="3"/>
  <c r="Q87" i="3"/>
  <c r="Q77" i="3"/>
  <c r="Q85" i="3"/>
  <c r="Q70" i="3"/>
  <c r="Q71" i="3"/>
  <c r="Q88" i="3"/>
  <c r="Q72" i="3"/>
  <c r="Q74" i="3"/>
  <c r="Q73" i="3"/>
  <c r="Q75" i="3"/>
  <c r="Q76" i="3"/>
  <c r="Q79" i="3"/>
  <c r="AF63" i="3"/>
  <c r="AF62" i="3"/>
  <c r="AF64" i="3"/>
  <c r="L77" i="3"/>
  <c r="L62" i="3"/>
  <c r="L63" i="3"/>
  <c r="L64" i="3"/>
  <c r="L60" i="3"/>
  <c r="L59" i="3"/>
  <c r="S87" i="3"/>
  <c r="S88" i="3"/>
  <c r="M77" i="3"/>
  <c r="M78" i="3"/>
  <c r="W78" i="3"/>
  <c r="W79" i="3"/>
  <c r="W86" i="3"/>
  <c r="W74" i="3"/>
  <c r="W85" i="3"/>
  <c r="W70" i="3"/>
  <c r="W71" i="3"/>
  <c r="W88" i="3"/>
  <c r="W72" i="3"/>
  <c r="W73" i="3"/>
  <c r="W75" i="3"/>
  <c r="W77" i="3"/>
  <c r="W76" i="3"/>
  <c r="X76" i="3"/>
  <c r="X77" i="3"/>
  <c r="X68" i="3"/>
  <c r="X88" i="3"/>
  <c r="X78" i="3"/>
  <c r="X84" i="3"/>
  <c r="X71" i="3"/>
  <c r="X79" i="3"/>
  <c r="X66" i="3"/>
  <c r="X67" i="3"/>
  <c r="X85" i="3"/>
  <c r="X72" i="3"/>
  <c r="X70" i="3"/>
  <c r="X86" i="3"/>
  <c r="X73" i="3"/>
  <c r="X74" i="3"/>
  <c r="X75" i="3"/>
  <c r="AB88" i="3"/>
  <c r="AB84" i="3"/>
  <c r="R87" i="3"/>
  <c r="R72" i="3"/>
  <c r="R76" i="3"/>
  <c r="R85" i="3"/>
  <c r="R70" i="3"/>
  <c r="R86" i="3"/>
  <c r="R71" i="3"/>
  <c r="R88" i="3"/>
  <c r="R75" i="3"/>
  <c r="R73" i="3"/>
  <c r="R74" i="3"/>
  <c r="R77" i="3"/>
  <c r="R79" i="3"/>
  <c r="O60" i="3"/>
  <c r="O118" i="3"/>
  <c r="O117" i="3"/>
  <c r="AC87" i="3"/>
  <c r="AC62" i="3"/>
  <c r="AC64" i="3"/>
  <c r="AC59" i="3"/>
  <c r="I83" i="3"/>
  <c r="I88" i="3"/>
  <c r="AD75" i="3"/>
  <c r="AD77" i="3"/>
  <c r="AD67" i="3"/>
  <c r="AD83" i="3"/>
  <c r="AD76" i="3"/>
  <c r="AD69" i="3"/>
  <c r="AD85" i="3"/>
  <c r="AD86" i="3"/>
  <c r="AD87" i="3"/>
  <c r="AD73" i="3"/>
  <c r="P77" i="3"/>
  <c r="P87" i="3"/>
  <c r="U74" i="3"/>
  <c r="U75" i="3"/>
  <c r="U76" i="3"/>
  <c r="U77" i="3"/>
  <c r="U71" i="3"/>
  <c r="U87" i="3"/>
  <c r="U73" i="3"/>
  <c r="U84" i="3"/>
  <c r="U69" i="3"/>
  <c r="U85" i="3"/>
  <c r="U72" i="3"/>
  <c r="U70" i="3"/>
  <c r="V118" i="3"/>
  <c r="V60" i="3"/>
  <c r="V62" i="3"/>
  <c r="V63" i="3"/>
  <c r="V64" i="3"/>
  <c r="V117" i="3"/>
  <c r="V59" i="3"/>
  <c r="K60" i="3"/>
  <c r="K63" i="3"/>
  <c r="K87" i="3"/>
  <c r="J87" i="3"/>
  <c r="J118" i="3"/>
  <c r="O87" i="3"/>
  <c r="O71" i="3"/>
  <c r="O77" i="3"/>
  <c r="O62" i="3"/>
  <c r="O64" i="3"/>
  <c r="O59" i="3"/>
  <c r="T75" i="3"/>
  <c r="T76" i="3"/>
  <c r="T77" i="3"/>
  <c r="T74" i="3"/>
  <c r="T73" i="3"/>
  <c r="T72" i="3"/>
  <c r="T84" i="3"/>
  <c r="T69" i="3"/>
  <c r="T85" i="3"/>
  <c r="T70" i="3"/>
  <c r="T86" i="3"/>
  <c r="T71" i="3"/>
  <c r="T87" i="3"/>
  <c r="Y63" i="3"/>
  <c r="Y87" i="3"/>
  <c r="M87" i="3"/>
  <c r="M62" i="3"/>
  <c r="M64" i="3"/>
  <c r="W117" i="3"/>
  <c r="W118" i="3"/>
  <c r="W87" i="3"/>
  <c r="X87" i="3"/>
  <c r="X63" i="3"/>
  <c r="N87" i="3"/>
  <c r="N118" i="3"/>
  <c r="N62" i="3"/>
  <c r="N64" i="3"/>
  <c r="N117" i="3"/>
  <c r="I76" i="3"/>
  <c r="I77" i="3"/>
  <c r="I78" i="3"/>
  <c r="I79" i="3"/>
  <c r="I80" i="3"/>
  <c r="I65" i="3"/>
  <c r="I81" i="3"/>
  <c r="I66" i="3"/>
  <c r="I82" i="3"/>
  <c r="I67" i="3"/>
  <c r="I87" i="3"/>
  <c r="O65" i="3"/>
  <c r="O67" i="3"/>
  <c r="O83" i="3"/>
  <c r="O66" i="3"/>
  <c r="O68" i="3"/>
  <c r="O84" i="3"/>
  <c r="O85" i="3"/>
  <c r="O94" i="3"/>
  <c r="O69" i="3"/>
  <c r="O70" i="3"/>
  <c r="O86" i="3"/>
  <c r="O92" i="3"/>
  <c r="O73" i="3"/>
  <c r="O72" i="3"/>
  <c r="O88" i="3"/>
  <c r="O74" i="3"/>
  <c r="O76" i="3"/>
  <c r="O75" i="3"/>
  <c r="O91" i="3"/>
  <c r="O79" i="3"/>
  <c r="AQ59" i="3"/>
  <c r="AQ102" i="3"/>
  <c r="AQ63" i="3"/>
  <c r="AQ60" i="3"/>
  <c r="AK72" i="3"/>
  <c r="AK88" i="3"/>
  <c r="AK87" i="3"/>
  <c r="AK73" i="3"/>
  <c r="AK89" i="3"/>
  <c r="AK91" i="3"/>
  <c r="AK85" i="3"/>
  <c r="AK74" i="3"/>
  <c r="AK90" i="3"/>
  <c r="AK75" i="3"/>
  <c r="AK86" i="3"/>
  <c r="AK60" i="3"/>
  <c r="AK76" i="3"/>
  <c r="AK92" i="3"/>
  <c r="AK77" i="3"/>
  <c r="AK93" i="3"/>
  <c r="AK94" i="3"/>
  <c r="AK63" i="3"/>
  <c r="AK79" i="3"/>
  <c r="AK69" i="3"/>
  <c r="AK71" i="3"/>
  <c r="AK80" i="3"/>
  <c r="AK100" i="3"/>
  <c r="AK65" i="3"/>
  <c r="AK81" i="3"/>
  <c r="AK84" i="3"/>
  <c r="AK102" i="3"/>
  <c r="AK66" i="3"/>
  <c r="AK82" i="3"/>
  <c r="AK68" i="3"/>
  <c r="AK67" i="3"/>
  <c r="AK83" i="3"/>
  <c r="AK101" i="3"/>
  <c r="AK70" i="3"/>
  <c r="AK103" i="3"/>
  <c r="AE64" i="3"/>
  <c r="AE80" i="3"/>
  <c r="AE81" i="3"/>
  <c r="AE83" i="3"/>
  <c r="AE79" i="3"/>
  <c r="AE82" i="3"/>
  <c r="AE63" i="3"/>
  <c r="AE84" i="3"/>
  <c r="AE85" i="3"/>
  <c r="AE86" i="3"/>
  <c r="AE102" i="3"/>
  <c r="AE87" i="3"/>
  <c r="AE103" i="3"/>
  <c r="AE60" i="3"/>
  <c r="AE88" i="3"/>
  <c r="AE59" i="3"/>
  <c r="AE62" i="3"/>
  <c r="AO59" i="3"/>
  <c r="AO118" i="3"/>
  <c r="AO117" i="3"/>
  <c r="AO60" i="3"/>
  <c r="AO62" i="3"/>
  <c r="AO63" i="3"/>
  <c r="AO64" i="3"/>
  <c r="AO102" i="3"/>
  <c r="Q60" i="3"/>
  <c r="Q102" i="3"/>
  <c r="Q62" i="3"/>
  <c r="Q63" i="3"/>
  <c r="Q64" i="3"/>
  <c r="Q59" i="3"/>
  <c r="AM64" i="3"/>
  <c r="AM117" i="3"/>
  <c r="AM59" i="3"/>
  <c r="AM102" i="3"/>
  <c r="AM118" i="3"/>
  <c r="AM62" i="3"/>
  <c r="AM63" i="3"/>
  <c r="AM60" i="3"/>
  <c r="T102" i="3"/>
  <c r="T117" i="3"/>
  <c r="T118" i="3"/>
  <c r="T60" i="3"/>
  <c r="T62" i="3"/>
  <c r="T64" i="3"/>
  <c r="T63" i="3"/>
  <c r="T59" i="3"/>
  <c r="AP60" i="3"/>
  <c r="AP63" i="3"/>
  <c r="AP62" i="3"/>
  <c r="AP59" i="3"/>
  <c r="AP64" i="3"/>
  <c r="AP102" i="3"/>
  <c r="U102" i="3"/>
  <c r="U118" i="3"/>
  <c r="U60" i="3"/>
  <c r="U62" i="3"/>
  <c r="U63" i="3"/>
  <c r="U64" i="3"/>
  <c r="U117" i="3"/>
  <c r="U59" i="3"/>
  <c r="AF101" i="3"/>
  <c r="AF103" i="3"/>
  <c r="AF60" i="3"/>
  <c r="AF94" i="3"/>
  <c r="AF59" i="3"/>
  <c r="AI64" i="3"/>
  <c r="AI62" i="3"/>
  <c r="AI63" i="3"/>
  <c r="AI102" i="3"/>
  <c r="AI59" i="3"/>
  <c r="AI117" i="3"/>
  <c r="AI118" i="3"/>
  <c r="AI60" i="3"/>
  <c r="J60" i="3"/>
  <c r="J63" i="3"/>
  <c r="J102" i="3"/>
  <c r="L68" i="3"/>
  <c r="L84" i="3"/>
  <c r="L85" i="3"/>
  <c r="L71" i="3"/>
  <c r="L69" i="3"/>
  <c r="L70" i="3"/>
  <c r="L86" i="3"/>
  <c r="L72" i="3"/>
  <c r="L88" i="3"/>
  <c r="L73" i="3"/>
  <c r="L65" i="3"/>
  <c r="L74" i="3"/>
  <c r="L66" i="3"/>
  <c r="L75" i="3"/>
  <c r="L91" i="3"/>
  <c r="L76" i="3"/>
  <c r="L92" i="3"/>
  <c r="L67" i="3"/>
  <c r="L94" i="3"/>
  <c r="L79" i="3"/>
  <c r="L83" i="3"/>
  <c r="AR100" i="3"/>
  <c r="AR102" i="3"/>
  <c r="AR60" i="3"/>
  <c r="AR94" i="3"/>
  <c r="AR64" i="3"/>
  <c r="AA64" i="3"/>
  <c r="AA80" i="3"/>
  <c r="AA81" i="3"/>
  <c r="AA59" i="3"/>
  <c r="AA82" i="3"/>
  <c r="AA83" i="3"/>
  <c r="AA84" i="3"/>
  <c r="AA85" i="3"/>
  <c r="AA101" i="3"/>
  <c r="AA63" i="3"/>
  <c r="AA86" i="3"/>
  <c r="AA102" i="3"/>
  <c r="AA87" i="3"/>
  <c r="AA103" i="3"/>
  <c r="AA88" i="3"/>
  <c r="AA60" i="3"/>
  <c r="AA62" i="3"/>
  <c r="AA79" i="3"/>
  <c r="AA94" i="3"/>
  <c r="S64" i="3"/>
  <c r="S117" i="3"/>
  <c r="S62" i="3"/>
  <c r="S102" i="3"/>
  <c r="S60" i="3"/>
  <c r="S118" i="3"/>
  <c r="S63" i="3"/>
  <c r="S59" i="3"/>
  <c r="M72" i="3"/>
  <c r="M88" i="3"/>
  <c r="M59" i="3"/>
  <c r="M73" i="3"/>
  <c r="M70" i="3"/>
  <c r="M118" i="3"/>
  <c r="M75" i="3"/>
  <c r="M91" i="3"/>
  <c r="M74" i="3"/>
  <c r="M60" i="3"/>
  <c r="M76" i="3"/>
  <c r="M92" i="3"/>
  <c r="M100" i="3"/>
  <c r="M86" i="3"/>
  <c r="M71" i="3"/>
  <c r="M94" i="3"/>
  <c r="M63" i="3"/>
  <c r="M79" i="3"/>
  <c r="M65" i="3"/>
  <c r="M85" i="3"/>
  <c r="M101" i="3"/>
  <c r="M66" i="3"/>
  <c r="M117" i="3"/>
  <c r="M84" i="3"/>
  <c r="M67" i="3"/>
  <c r="M83" i="3"/>
  <c r="M68" i="3"/>
  <c r="M69" i="3"/>
  <c r="AG118" i="3"/>
  <c r="AG60" i="3"/>
  <c r="AG138" i="3"/>
  <c r="AG79" i="3"/>
  <c r="AG84" i="3"/>
  <c r="AG80" i="3"/>
  <c r="AG81" i="3"/>
  <c r="AG103" i="3"/>
  <c r="AG82" i="3"/>
  <c r="AG117" i="3"/>
  <c r="AG101" i="3"/>
  <c r="AG83" i="3"/>
  <c r="AG59" i="3"/>
  <c r="V92" i="3"/>
  <c r="V79" i="3"/>
  <c r="V78" i="3"/>
  <c r="V80" i="3"/>
  <c r="V65" i="3"/>
  <c r="V81" i="3"/>
  <c r="V82" i="3"/>
  <c r="V83" i="3"/>
  <c r="V84" i="3"/>
  <c r="V100" i="3"/>
  <c r="V85" i="3"/>
  <c r="V101" i="3"/>
  <c r="V91" i="3"/>
  <c r="V86" i="3"/>
  <c r="V87" i="3"/>
  <c r="V103" i="3"/>
  <c r="V88" i="3"/>
  <c r="V89" i="3"/>
  <c r="V90" i="3"/>
  <c r="H63" i="3"/>
  <c r="H59" i="3"/>
  <c r="AL60" i="3"/>
  <c r="AL62" i="3"/>
  <c r="AL63" i="3"/>
  <c r="AL64" i="3"/>
  <c r="AL59" i="3"/>
  <c r="AL102" i="3"/>
  <c r="W64" i="3"/>
  <c r="W62" i="3"/>
  <c r="W102" i="3"/>
  <c r="W60" i="3"/>
  <c r="W63" i="3"/>
  <c r="W59" i="3"/>
  <c r="AN117" i="3"/>
  <c r="AN102" i="3"/>
  <c r="AN59" i="3"/>
  <c r="AN118" i="3"/>
  <c r="AN60" i="3"/>
  <c r="AN62" i="3"/>
  <c r="AN64" i="3"/>
  <c r="AN63" i="3"/>
  <c r="X117" i="3"/>
  <c r="X102" i="3"/>
  <c r="X118" i="3"/>
  <c r="X60" i="3"/>
  <c r="X62" i="3"/>
  <c r="X64" i="3"/>
  <c r="X59" i="3"/>
  <c r="AB102" i="3"/>
  <c r="AB59" i="3"/>
  <c r="AB64" i="3"/>
  <c r="AB60" i="3"/>
  <c r="AB62" i="3"/>
  <c r="AB63" i="3"/>
  <c r="AS60" i="3"/>
  <c r="AS63" i="3"/>
  <c r="AS102" i="3"/>
  <c r="AU64" i="3"/>
  <c r="AU63" i="3"/>
  <c r="AU102" i="3"/>
  <c r="AU62" i="3"/>
  <c r="AU60" i="3"/>
  <c r="AU59" i="3"/>
  <c r="AD60" i="3"/>
  <c r="AD63" i="3"/>
  <c r="AD62" i="3"/>
  <c r="AD64" i="3"/>
  <c r="AD59" i="3"/>
  <c r="AD102" i="3"/>
  <c r="Y118" i="3"/>
  <c r="Y102" i="3"/>
  <c r="Y117" i="3"/>
  <c r="Y60" i="3"/>
  <c r="Y62" i="3"/>
  <c r="Y64" i="3"/>
  <c r="Y59" i="3"/>
  <c r="R60" i="3"/>
  <c r="R63" i="3"/>
  <c r="R62" i="3"/>
  <c r="R64" i="3"/>
  <c r="R102" i="3"/>
  <c r="R59" i="3"/>
  <c r="AJ102" i="3"/>
  <c r="AJ59" i="3"/>
  <c r="AJ60" i="3"/>
  <c r="AJ62" i="3"/>
  <c r="AJ63" i="3"/>
  <c r="AJ64" i="3"/>
  <c r="AT60" i="3"/>
  <c r="AT63" i="3"/>
  <c r="AT62" i="3"/>
  <c r="AT64" i="3"/>
  <c r="AT59" i="3"/>
  <c r="Z60" i="3"/>
  <c r="Z62" i="3"/>
  <c r="Z94" i="3"/>
  <c r="Z79" i="3"/>
  <c r="Z64" i="3"/>
  <c r="Z80" i="3"/>
  <c r="Z81" i="3"/>
  <c r="Z82" i="3"/>
  <c r="Z83" i="3"/>
  <c r="Z84" i="3"/>
  <c r="Z85" i="3"/>
  <c r="Z101" i="3"/>
  <c r="Z88" i="3"/>
  <c r="Z86" i="3"/>
  <c r="Z102" i="3"/>
  <c r="Z87" i="3"/>
  <c r="Z103" i="3"/>
  <c r="Z59" i="3"/>
  <c r="N60" i="3"/>
  <c r="N76" i="3"/>
  <c r="N92" i="3"/>
  <c r="N75" i="3"/>
  <c r="N79" i="3"/>
  <c r="N73" i="3"/>
  <c r="N94" i="3"/>
  <c r="N59" i="3"/>
  <c r="N65" i="3"/>
  <c r="N66" i="3"/>
  <c r="N67" i="3"/>
  <c r="N83" i="3"/>
  <c r="N69" i="3"/>
  <c r="N68" i="3"/>
  <c r="N84" i="3"/>
  <c r="N85" i="3"/>
  <c r="N88" i="3"/>
  <c r="N74" i="3"/>
  <c r="N70" i="3"/>
  <c r="N86" i="3"/>
  <c r="N72" i="3"/>
  <c r="N71" i="3"/>
  <c r="N91" i="3"/>
  <c r="AH60" i="3"/>
  <c r="AH63" i="3"/>
  <c r="AH62" i="3"/>
  <c r="AH64" i="3"/>
  <c r="AH102" i="3"/>
  <c r="AH59" i="3"/>
  <c r="P68" i="3"/>
  <c r="P84" i="3"/>
  <c r="P100" i="3"/>
  <c r="P69" i="3"/>
  <c r="P101" i="3"/>
  <c r="P85" i="3"/>
  <c r="P71" i="3"/>
  <c r="P70" i="3"/>
  <c r="P86" i="3"/>
  <c r="P102" i="3"/>
  <c r="P72" i="3"/>
  <c r="P88" i="3"/>
  <c r="P65" i="3"/>
  <c r="P83" i="3"/>
  <c r="P118" i="3"/>
  <c r="P73" i="3"/>
  <c r="P74" i="3"/>
  <c r="P90" i="3"/>
  <c r="P117" i="3"/>
  <c r="P75" i="3"/>
  <c r="P91" i="3"/>
  <c r="P66" i="3"/>
  <c r="P60" i="3"/>
  <c r="P76" i="3"/>
  <c r="P92" i="3"/>
  <c r="P62" i="3"/>
  <c r="P94" i="3"/>
  <c r="P67" i="3"/>
  <c r="P63" i="3"/>
  <c r="P79" i="3"/>
  <c r="P64" i="3"/>
  <c r="P59" i="3"/>
  <c r="K65" i="3"/>
  <c r="K83" i="3"/>
  <c r="K66" i="3"/>
  <c r="K68" i="3"/>
  <c r="K84" i="3"/>
  <c r="K85" i="3"/>
  <c r="K92" i="3"/>
  <c r="K69" i="3"/>
  <c r="K70" i="3"/>
  <c r="K86" i="3"/>
  <c r="K71" i="3"/>
  <c r="K72" i="3"/>
  <c r="K88" i="3"/>
  <c r="K73" i="3"/>
  <c r="K76" i="3"/>
  <c r="K75" i="3"/>
  <c r="K91" i="3"/>
  <c r="K79" i="3"/>
  <c r="AC102" i="3"/>
  <c r="AC60" i="3"/>
  <c r="AC63" i="3"/>
  <c r="I118" i="3"/>
  <c r="I60" i="3"/>
  <c r="I63" i="3"/>
  <c r="I102" i="3"/>
  <c r="G61" i="3"/>
  <c r="G119" i="3"/>
  <c r="G6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tc={DE780C07-24C3-4C14-A4EE-3561ADC3A8AF}</author>
  </authors>
  <commentList>
    <comment ref="B2" authorId="0" shapeId="0" xr:uid="{2AEF74BD-1474-4D53-AB61-76276A2A6819}">
      <text>
        <r>
          <rPr>
            <sz val="9"/>
            <color indexed="81"/>
            <rFont val="Tahoma"/>
            <family val="2"/>
          </rPr>
          <t>Metadata is included in the output LIM file</t>
        </r>
      </text>
    </comment>
    <comment ref="B3" authorId="0" shapeId="0" xr:uid="{EE067B50-1A3C-4C95-A274-DBD2911AECE7}">
      <text>
        <r>
          <rPr>
            <sz val="9"/>
            <color indexed="81"/>
            <rFont val="Tahoma"/>
            <family val="2"/>
          </rPr>
          <t>Metadata is included in the output LIM file</t>
        </r>
      </text>
    </comment>
    <comment ref="B4" authorId="0" shapeId="0" xr:uid="{87F7B977-BC04-45DB-9DC9-66645B8DB047}">
      <text>
        <r>
          <rPr>
            <sz val="9"/>
            <color indexed="81"/>
            <rFont val="Tahoma"/>
            <family val="2"/>
          </rPr>
          <t>Metadata is included in the output LIM file</t>
        </r>
      </text>
    </comment>
    <comment ref="S8" authorId="0" shapeId="0" xr:uid="{5AF7736A-E683-4DC1-AF07-0B41C64D62E7}">
      <text>
        <r>
          <rPr>
            <sz val="9"/>
            <color indexed="81"/>
            <rFont val="Tahoma"/>
            <family val="2"/>
          </rPr>
          <t>If no lower consumption value is provided, lower consumption is set as Q &gt; 0</t>
        </r>
      </text>
    </comment>
    <comment ref="Y8" authorId="0" shapeId="0" xr:uid="{1AC4683E-7139-4FCA-B98D-EDFB3878BA67}">
      <text>
        <r>
          <rPr>
            <sz val="9"/>
            <color indexed="81"/>
            <rFont val="Tahoma"/>
            <family val="2"/>
          </rPr>
          <t>For Biota, maximum egestion is "Respiration" (organisms cannot egest more than they respire)</t>
        </r>
      </text>
    </comment>
    <comment ref="E9" authorId="0" shapeId="0" xr:uid="{860360C4-A65A-4887-B7EB-65EACCBB91E9}">
      <text>
        <r>
          <rPr>
            <sz val="9"/>
            <color indexed="81"/>
            <rFont val="Tahoma"/>
            <family val="2"/>
          </rPr>
          <t xml:space="preserve">If benthopelagic, select both pelagic (1) and benthic (1)
</t>
        </r>
      </text>
    </comment>
    <comment ref="F9" authorId="0" shapeId="0" xr:uid="{F09BCC90-9E41-4125-97F9-49BE8125426A}">
      <text>
        <r>
          <rPr>
            <sz val="9"/>
            <color indexed="81"/>
            <rFont val="Tahoma"/>
            <family val="2"/>
          </rPr>
          <t xml:space="preserve">If benthopelagic, select both pelagic (1) and benthic (1)
</t>
        </r>
      </text>
    </comment>
    <comment ref="G9" authorId="0" shapeId="0" xr:uid="{8E7784C3-45CF-4A40-AB59-7EB2BC426B3E}">
      <text>
        <r>
          <rPr>
            <sz val="9"/>
            <color indexed="81"/>
            <rFont val="Tahoma"/>
            <family val="2"/>
          </rPr>
          <t xml:space="preserve">Are there external inputs of material/energy to the compartment from outside the system boundary?
</t>
        </r>
      </text>
    </comment>
    <comment ref="H9" authorId="0" shapeId="0" xr:uid="{F9696181-F024-43F5-B25E-3AC9C62A295A}">
      <text>
        <r>
          <rPr>
            <sz val="9"/>
            <color indexed="81"/>
            <rFont val="Tahoma"/>
            <family val="2"/>
          </rPr>
          <t xml:space="preserve">Are there exports of material/energy from internal compartments to  outside the system boundary?
</t>
        </r>
      </text>
    </comment>
    <comment ref="B10" authorId="1" shapeId="0" xr:uid="{DE780C07-24C3-4C14-A4EE-3561ADC3A8AF}">
      <text>
        <t>[Threaded comment]
Your version of Excel allows you to read this threaded comment; however, any edits to it will get removed if the file is opened in a newer version of Excel. Learn more: https://go.microsoft.com/fwlink/?linkid=870924
Comment:
    This compartment is always here</t>
      </text>
    </comment>
    <comment ref="B13" authorId="0" shapeId="0" xr:uid="{6B88DE78-949E-4006-97C2-BCE855D62E0B}">
      <text>
        <r>
          <rPr>
            <sz val="9"/>
            <color indexed="81"/>
            <rFont val="Tahoma"/>
            <family val="2"/>
          </rPr>
          <t>Set to ZERO unless detritus is reported as one compartment (and not separate susPOM and sedPOM compartments)</t>
        </r>
      </text>
    </comment>
    <comment ref="C13" authorId="0" shapeId="0" xr:uid="{3358AF60-BD39-4A5D-81F5-5A454CF4725C}">
      <text>
        <r>
          <rPr>
            <sz val="9"/>
            <color indexed="81"/>
            <rFont val="Tahoma"/>
            <family val="2"/>
          </rPr>
          <t>Set to ZERO unless detritus is reported as one compartment (and not separate susPOM and sedPOM compartments)</t>
        </r>
      </text>
    </comment>
    <comment ref="D13" authorId="0" shapeId="0" xr:uid="{05C2A562-715B-4403-821E-E660F1075A39}">
      <text>
        <r>
          <rPr>
            <sz val="9"/>
            <color indexed="81"/>
            <rFont val="Tahoma"/>
            <family val="2"/>
          </rPr>
          <t>Set to ZERO unless detritus is reported as one compartment (and not separate susPOM and sedPOM compartments)</t>
        </r>
      </text>
    </comment>
    <comment ref="E13" authorId="0" shapeId="0" xr:uid="{58532BC5-21B5-41FE-B320-63DC5B3F424A}">
      <text>
        <r>
          <rPr>
            <sz val="9"/>
            <color indexed="81"/>
            <rFont val="Tahoma"/>
            <family val="2"/>
          </rPr>
          <t>Set to ZERO unless detritus is reported as one compartment (and not separate susPOM and sedPOM compartments)</t>
        </r>
      </text>
    </comment>
    <comment ref="F13" authorId="0" shapeId="0" xr:uid="{B4A94790-52B4-48BB-AB46-A8DCB4B55D49}">
      <text>
        <r>
          <rPr>
            <sz val="9"/>
            <color indexed="81"/>
            <rFont val="Tahoma"/>
            <family val="2"/>
          </rPr>
          <t>Set to ZERO unless detritus is reported as one compartment (and not separate susPOM and sedPOM compartments)</t>
        </r>
      </text>
    </comment>
    <comment ref="G13" authorId="0" shapeId="0" xr:uid="{284240C8-DE38-4C53-A6E7-D759293E9403}">
      <text>
        <r>
          <rPr>
            <sz val="9"/>
            <color indexed="81"/>
            <rFont val="Tahoma"/>
            <family val="2"/>
          </rPr>
          <t>Set to ZERO unless detritus is reported as one compartment (and not separate susPOM and sedPOM compartments)</t>
        </r>
      </text>
    </comment>
    <comment ref="H13" authorId="0" shapeId="0" xr:uid="{80CDF4D0-7876-4A2F-8EBC-DE4119120245}">
      <text>
        <r>
          <rPr>
            <sz val="9"/>
            <color indexed="81"/>
            <rFont val="Tahoma"/>
            <family val="2"/>
          </rPr>
          <t>Set to ZERO unless detritus is reported as one compartment (and not separate susPOM and sedPOM compartments)</t>
        </r>
      </text>
    </comment>
    <comment ref="L13" authorId="0" shapeId="0" xr:uid="{E0BC4B51-BB68-4007-AF32-CBB1CAA428A6}">
      <text>
        <r>
          <rPr>
            <sz val="9"/>
            <color indexed="81"/>
            <rFont val="Tahoma"/>
            <family val="2"/>
          </rPr>
          <t>Set to ZERO unless detritus is reported as one compartment (and not separate susPOM and sedPOM compartments)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 ref="C2" authorId="0" shapeId="0" xr:uid="{CE40357D-1C8D-4A20-915B-380B37512A7F}">
      <text>
        <r>
          <rPr>
            <sz val="9"/>
            <color indexed="81"/>
            <rFont val="Tahoma"/>
            <family val="2"/>
          </rPr>
          <t xml:space="preserve">Automatically added from "LIM Input"Compartment List if Biomass &gt; 0
</t>
        </r>
      </text>
    </comment>
    <comment ref="D2" authorId="0" shapeId="0" xr:uid="{742E2E01-2656-4D13-BF69-4163B383A097}">
      <text>
        <r>
          <rPr>
            <sz val="9"/>
            <color indexed="81"/>
            <rFont val="Tahoma"/>
            <family val="2"/>
          </rPr>
          <t xml:space="preserve">Automatically added from "LIM Input"Compartment List if Biomass &gt; 0
</t>
        </r>
      </text>
    </comment>
    <comment ref="E2" authorId="0" shapeId="0" xr:uid="{6538D834-7449-428C-A796-C3500E9F2DBD}">
      <text>
        <r>
          <rPr>
            <sz val="9"/>
            <color indexed="81"/>
            <rFont val="Tahoma"/>
            <family val="2"/>
          </rPr>
          <t xml:space="preserve">Automatically added from "LIM Input"Compartment List if Biomass &gt; 0
</t>
        </r>
      </text>
    </comment>
    <comment ref="F2" authorId="0" shapeId="0" xr:uid="{E41D2389-ADCD-4DFE-9474-67DE54851C8D}">
      <text>
        <r>
          <rPr>
            <sz val="9"/>
            <color indexed="81"/>
            <rFont val="Tahoma"/>
            <family val="2"/>
          </rPr>
          <t xml:space="preserve">Automatically added from "LIM Input"Compartment List if Biomass &gt; 0
</t>
        </r>
      </text>
    </comment>
    <comment ref="G2" authorId="0" shapeId="0" xr:uid="{BE389109-05F7-4AB5-9821-9733486AC53A}">
      <text>
        <r>
          <rPr>
            <sz val="9"/>
            <color indexed="81"/>
            <rFont val="Tahoma"/>
            <family val="2"/>
          </rPr>
          <t xml:space="preserve">Automatically added from "LIM Input"Compartment List if Biomass &gt; 0
</t>
        </r>
      </text>
    </comment>
    <comment ref="H2" authorId="0" shapeId="0" xr:uid="{27C2B171-B0B7-42F9-B405-3C8BD48488C0}">
      <text>
        <r>
          <rPr>
            <sz val="9"/>
            <color indexed="81"/>
            <rFont val="Tahoma"/>
            <family val="2"/>
          </rPr>
          <t xml:space="preserve">Automatically added from "LIM Input"Compartment List if Biomass &gt; 0
</t>
        </r>
      </text>
    </comment>
    <comment ref="I2" authorId="0" shapeId="0" xr:uid="{B5915616-DC15-4019-8912-356FED4C2D47}">
      <text>
        <r>
          <rPr>
            <sz val="9"/>
            <color indexed="81"/>
            <rFont val="Tahoma"/>
            <family val="2"/>
          </rPr>
          <t xml:space="preserve">Automatically added from "LIM Input"Compartment List if Biomass &gt; 0
</t>
        </r>
      </text>
    </comment>
    <comment ref="J2" authorId="0" shapeId="0" xr:uid="{2E5480C2-F30A-4365-9CB6-2F3FAF0CBC5B}">
      <text>
        <r>
          <rPr>
            <sz val="9"/>
            <color indexed="81"/>
            <rFont val="Tahoma"/>
            <family val="2"/>
          </rPr>
          <t xml:space="preserve">Automatically added from "LIM Input"Compartment List if Biomass &gt; 0
</t>
        </r>
      </text>
    </comment>
    <comment ref="K2" authorId="0" shapeId="0" xr:uid="{C1019049-FF31-4849-971E-982CD3FF5AE1}">
      <text>
        <r>
          <rPr>
            <sz val="9"/>
            <color indexed="81"/>
            <rFont val="Tahoma"/>
            <family val="2"/>
          </rPr>
          <t xml:space="preserve">Automatically added from "LIM Input"Compartment List if Biomass &gt; 0
</t>
        </r>
      </text>
    </comment>
    <comment ref="L2" authorId="0" shapeId="0" xr:uid="{B3FC5424-B080-42EE-9F88-0F3632922C23}">
      <text>
        <r>
          <rPr>
            <sz val="9"/>
            <color indexed="81"/>
            <rFont val="Tahoma"/>
            <family val="2"/>
          </rPr>
          <t xml:space="preserve">Automatically added from "LIM Input"Compartment List if Biomass &gt; 0
</t>
        </r>
      </text>
    </comment>
    <comment ref="M2" authorId="0" shapeId="0" xr:uid="{6A063C18-7530-473B-9165-3E47E60B3415}">
      <text>
        <r>
          <rPr>
            <sz val="9"/>
            <color indexed="81"/>
            <rFont val="Tahoma"/>
            <family val="2"/>
          </rPr>
          <t xml:space="preserve">Automatically added from "LIM Input"Compartment List if Biomass &gt; 0
</t>
        </r>
      </text>
    </comment>
    <comment ref="N2" authorId="0" shapeId="0" xr:uid="{1FCC2B53-A6A5-4A91-B4D7-C43A9A41369A}">
      <text>
        <r>
          <rPr>
            <sz val="9"/>
            <color indexed="81"/>
            <rFont val="Tahoma"/>
            <family val="2"/>
          </rPr>
          <t xml:space="preserve">Automatically added from "LIM Input"Compartment List if Biomass &gt; 0
</t>
        </r>
      </text>
    </comment>
    <comment ref="O2" authorId="0" shapeId="0" xr:uid="{CD28C70B-2694-4FBA-BB36-AA82AB25DA53}">
      <text>
        <r>
          <rPr>
            <sz val="9"/>
            <color indexed="81"/>
            <rFont val="Tahoma"/>
            <family val="2"/>
          </rPr>
          <t xml:space="preserve">Automatically added from "LIM Input"Compartment List if Biomass &gt; 0
</t>
        </r>
      </text>
    </comment>
    <comment ref="P2" authorId="0" shapeId="0" xr:uid="{BA673D6C-D68A-4A65-B86E-B3F1ED52AE1C}">
      <text>
        <r>
          <rPr>
            <sz val="9"/>
            <color indexed="81"/>
            <rFont val="Tahoma"/>
            <family val="2"/>
          </rPr>
          <t xml:space="preserve">Automatically added from "LIM Input"Compartment List if Biomass &gt; 0
</t>
        </r>
      </text>
    </comment>
    <comment ref="Q2" authorId="0" shapeId="0" xr:uid="{284D2B38-D67E-4AE8-BAAD-8EFC82DE49B3}">
      <text>
        <r>
          <rPr>
            <sz val="9"/>
            <color indexed="81"/>
            <rFont val="Tahoma"/>
            <family val="2"/>
          </rPr>
          <t xml:space="preserve">Automatically added from "LIM Input"Compartment List if Biomass &gt; 0
</t>
        </r>
      </text>
    </comment>
    <comment ref="R2" authorId="0" shapeId="0" xr:uid="{86C9ED63-44BF-4192-9BDC-D8B1162EF56B}">
      <text>
        <r>
          <rPr>
            <sz val="9"/>
            <color indexed="81"/>
            <rFont val="Tahoma"/>
            <family val="2"/>
          </rPr>
          <t xml:space="preserve">Automatically added from "LIM Input"Compartment List if Biomass &gt; 0
</t>
        </r>
      </text>
    </comment>
    <comment ref="S2" authorId="0" shapeId="0" xr:uid="{3EBF57EA-C34C-410E-9F64-21C00E00A0A6}">
      <text>
        <r>
          <rPr>
            <sz val="9"/>
            <color indexed="81"/>
            <rFont val="Tahoma"/>
            <family val="2"/>
          </rPr>
          <t xml:space="preserve">Automatically added from "LIM Input"Compartment List if Biomass &gt; 0
</t>
        </r>
      </text>
    </comment>
    <comment ref="T2" authorId="0" shapeId="0" xr:uid="{A37AB955-0527-4944-B02C-499E42E0DCB1}">
      <text>
        <r>
          <rPr>
            <sz val="9"/>
            <color indexed="81"/>
            <rFont val="Tahoma"/>
            <family val="2"/>
          </rPr>
          <t xml:space="preserve">Automatically added from "LIM Input"Compartment List if Biomass &gt; 0
</t>
        </r>
      </text>
    </comment>
    <comment ref="U2" authorId="0" shapeId="0" xr:uid="{372A7FCC-5B32-4799-BE95-D94D8D69015D}">
      <text>
        <r>
          <rPr>
            <sz val="9"/>
            <color indexed="81"/>
            <rFont val="Tahoma"/>
            <family val="2"/>
          </rPr>
          <t xml:space="preserve">Automatically added from "LIM Input"Compartment List if Biomass &gt; 0
</t>
        </r>
      </text>
    </comment>
    <comment ref="V2" authorId="0" shapeId="0" xr:uid="{AE7E7FEC-5FCE-47C3-A6CA-2BD42D37E62A}">
      <text>
        <r>
          <rPr>
            <sz val="9"/>
            <color indexed="81"/>
            <rFont val="Tahoma"/>
            <family val="2"/>
          </rPr>
          <t xml:space="preserve">Automatically added from "LIM Input"Compartment List if Biomass &gt; 0
</t>
        </r>
      </text>
    </comment>
    <comment ref="W2" authorId="0" shapeId="0" xr:uid="{B8AE1892-65D5-4EE4-89F9-2D279470C413}">
      <text>
        <r>
          <rPr>
            <sz val="9"/>
            <color indexed="81"/>
            <rFont val="Tahoma"/>
            <family val="2"/>
          </rPr>
          <t xml:space="preserve">Automatically added from "LIM Input"Compartment List if Biomass &gt; 0
</t>
        </r>
      </text>
    </comment>
    <comment ref="X2" authorId="0" shapeId="0" xr:uid="{818E11F8-7300-4189-8FD8-349A1CA36CBB}">
      <text>
        <r>
          <rPr>
            <sz val="9"/>
            <color indexed="81"/>
            <rFont val="Tahoma"/>
            <family val="2"/>
          </rPr>
          <t xml:space="preserve">Automatically added from "LIM Input"Compartment List if Biomass &gt; 0
</t>
        </r>
      </text>
    </comment>
    <comment ref="Y2" authorId="0" shapeId="0" xr:uid="{B98C1FB4-B451-4DA2-A904-59A94698347E}">
      <text>
        <r>
          <rPr>
            <sz val="9"/>
            <color indexed="81"/>
            <rFont val="Tahoma"/>
            <family val="2"/>
          </rPr>
          <t xml:space="preserve">Automatically added from "LIM Input"Compartment List if Biomass &gt; 0
</t>
        </r>
      </text>
    </comment>
    <comment ref="Z2" authorId="0" shapeId="0" xr:uid="{C811D476-9408-4CA8-BDE8-CB63D971A12A}">
      <text>
        <r>
          <rPr>
            <sz val="9"/>
            <color indexed="81"/>
            <rFont val="Tahoma"/>
            <family val="2"/>
          </rPr>
          <t xml:space="preserve">Automatically added from "LIM Input"Compartment List if Biomass &gt; 0
</t>
        </r>
      </text>
    </comment>
    <comment ref="AA2" authorId="0" shapeId="0" xr:uid="{1C31E2A4-DD2C-4EB8-B32B-E487928C39C6}">
      <text>
        <r>
          <rPr>
            <sz val="9"/>
            <color indexed="81"/>
            <rFont val="Tahoma"/>
            <family val="2"/>
          </rPr>
          <t xml:space="preserve">Automatically added from "LIM Input"Compartment List if Biomass &gt; 0
</t>
        </r>
      </text>
    </comment>
    <comment ref="AB2" authorId="0" shapeId="0" xr:uid="{AD31BCDD-BD4A-468B-BFDA-B018FDB82B78}">
      <text>
        <r>
          <rPr>
            <sz val="9"/>
            <color indexed="81"/>
            <rFont val="Tahoma"/>
            <family val="2"/>
          </rPr>
          <t xml:space="preserve">Automatically added from "LIM Input"Compartment List if Biomass &gt; 0
</t>
        </r>
      </text>
    </comment>
    <comment ref="AC2" authorId="0" shapeId="0" xr:uid="{78D007A2-16B9-4386-A58E-1AC44A75DD72}">
      <text>
        <r>
          <rPr>
            <sz val="9"/>
            <color indexed="81"/>
            <rFont val="Tahoma"/>
            <family val="2"/>
          </rPr>
          <t xml:space="preserve">Automatically added from "LIM Input"Compartment List if Biomass &gt; 0
</t>
        </r>
      </text>
    </comment>
    <comment ref="AD2" authorId="0" shapeId="0" xr:uid="{DC3B73D1-F0D9-48E0-9D14-5D435B1E0A47}">
      <text>
        <r>
          <rPr>
            <sz val="9"/>
            <color indexed="81"/>
            <rFont val="Tahoma"/>
            <family val="2"/>
          </rPr>
          <t xml:space="preserve">Automatically added from "LIM Input"Compartment List if Biomass &gt; 0
</t>
        </r>
      </text>
    </comment>
    <comment ref="AE2" authorId="0" shapeId="0" xr:uid="{9A344FF5-8C0F-474A-A8BC-C31E91129FB7}">
      <text>
        <r>
          <rPr>
            <sz val="9"/>
            <color indexed="81"/>
            <rFont val="Tahoma"/>
            <family val="2"/>
          </rPr>
          <t xml:space="preserve">Automatically added from "LIM Input"Compartment List if Biomass &gt; 0
</t>
        </r>
      </text>
    </comment>
    <comment ref="AF2" authorId="0" shapeId="0" xr:uid="{79DF9E04-8A9E-4D59-8852-BC79161954C5}">
      <text>
        <r>
          <rPr>
            <sz val="9"/>
            <color indexed="81"/>
            <rFont val="Tahoma"/>
            <family val="2"/>
          </rPr>
          <t xml:space="preserve">Automatically added from "LIM Input"Compartment List if Biomass &gt; 0
</t>
        </r>
      </text>
    </comment>
    <comment ref="AG2" authorId="0" shapeId="0" xr:uid="{0D5F9580-F233-41B7-AA85-14ABFE7B6B37}">
      <text>
        <r>
          <rPr>
            <sz val="9"/>
            <color indexed="81"/>
            <rFont val="Tahoma"/>
            <family val="2"/>
          </rPr>
          <t xml:space="preserve">Automatically added from "LIM Input"Compartment List if Biomass &gt; 0
</t>
        </r>
      </text>
    </comment>
    <comment ref="AH2" authorId="0" shapeId="0" xr:uid="{A543E184-5848-479F-BFC7-6F186EF7B36D}">
      <text>
        <r>
          <rPr>
            <sz val="9"/>
            <color indexed="81"/>
            <rFont val="Tahoma"/>
            <family val="2"/>
          </rPr>
          <t xml:space="preserve">Automatically added from "LIM Input"Compartment List if Biomass &gt; 0
</t>
        </r>
      </text>
    </comment>
    <comment ref="AI2" authorId="0" shapeId="0" xr:uid="{105F1C1A-D36E-44AB-8317-84501602C48A}">
      <text>
        <r>
          <rPr>
            <sz val="9"/>
            <color indexed="81"/>
            <rFont val="Tahoma"/>
            <family val="2"/>
          </rPr>
          <t xml:space="preserve">Automatically added from "LIM Input"Compartment List if Biomass &gt; 0
</t>
        </r>
      </text>
    </comment>
    <comment ref="AJ2" authorId="0" shapeId="0" xr:uid="{8B85C86A-396C-41B5-8A8F-84EE1627FCFA}">
      <text>
        <r>
          <rPr>
            <sz val="9"/>
            <color indexed="81"/>
            <rFont val="Tahoma"/>
            <family val="2"/>
          </rPr>
          <t xml:space="preserve">Automatically added from "LIM Input"Compartment List if Biomass &gt; 0
</t>
        </r>
      </text>
    </comment>
    <comment ref="AK2" authorId="0" shapeId="0" xr:uid="{C52DA0D9-F6FE-4271-A57E-49D06E0D5703}">
      <text>
        <r>
          <rPr>
            <sz val="9"/>
            <color indexed="81"/>
            <rFont val="Tahoma"/>
            <family val="2"/>
          </rPr>
          <t xml:space="preserve">Automatically added from "LIM Input"Compartment List if Biomass &gt; 0
</t>
        </r>
      </text>
    </comment>
    <comment ref="AL2" authorId="0" shapeId="0" xr:uid="{FCEBC2C1-622A-44A8-A05D-619A3016EAC3}">
      <text>
        <r>
          <rPr>
            <sz val="9"/>
            <color indexed="81"/>
            <rFont val="Tahoma"/>
            <family val="2"/>
          </rPr>
          <t xml:space="preserve">Automatically added from "LIM Input"Compartment List if Biomass &gt; 0
</t>
        </r>
      </text>
    </comment>
    <comment ref="AM2" authorId="0" shapeId="0" xr:uid="{BBB3540D-E390-4E93-AF8C-C751FBC3AE47}">
      <text>
        <r>
          <rPr>
            <sz val="9"/>
            <color indexed="81"/>
            <rFont val="Tahoma"/>
            <family val="2"/>
          </rPr>
          <t xml:space="preserve">Automatically added from "LIM Input"Compartment List if Biomass &gt; 0
</t>
        </r>
      </text>
    </comment>
    <comment ref="AN2" authorId="0" shapeId="0" xr:uid="{FACE9AC1-7A3A-49C7-A7BB-1C18B8DCD28D}">
      <text>
        <r>
          <rPr>
            <sz val="9"/>
            <color indexed="81"/>
            <rFont val="Tahoma"/>
            <family val="2"/>
          </rPr>
          <t xml:space="preserve">Automatically added from "LIM Input"Compartment List if Biomass &gt; 0
</t>
        </r>
      </text>
    </comment>
    <comment ref="AO2" authorId="0" shapeId="0" xr:uid="{16E1DECE-D9C5-4E63-BAF8-EC1E1E17ADFD}">
      <text>
        <r>
          <rPr>
            <sz val="9"/>
            <color indexed="81"/>
            <rFont val="Tahoma"/>
            <family val="2"/>
          </rPr>
          <t xml:space="preserve">Automatically added from "LIM Input"Compartment List if Biomass &gt; 0
</t>
        </r>
      </text>
    </comment>
    <comment ref="AP2" authorId="0" shapeId="0" xr:uid="{D31AB23A-3771-4462-B46E-4EF88E45335C}">
      <text>
        <r>
          <rPr>
            <sz val="9"/>
            <color indexed="81"/>
            <rFont val="Tahoma"/>
            <family val="2"/>
          </rPr>
          <t xml:space="preserve">Automatically added from "LIM Input"Compartment List if Biomass &gt; 0
</t>
        </r>
      </text>
    </comment>
    <comment ref="AQ2" authorId="0" shapeId="0" xr:uid="{79388473-4CBF-4B84-AD2E-0C47C762ACE2}">
      <text>
        <r>
          <rPr>
            <sz val="9"/>
            <color indexed="81"/>
            <rFont val="Tahoma"/>
            <family val="2"/>
          </rPr>
          <t xml:space="preserve">Automatically added from "LIM Input"Compartment List if Biomass &gt; 0
</t>
        </r>
      </text>
    </comment>
    <comment ref="AR2" authorId="0" shapeId="0" xr:uid="{1D5C24BA-FA9C-4E27-A0E9-B466BDFDCA20}">
      <text>
        <r>
          <rPr>
            <sz val="9"/>
            <color indexed="81"/>
            <rFont val="Tahoma"/>
            <family val="2"/>
          </rPr>
          <t xml:space="preserve">Automatically added from "LIM Input"Compartment List if Biomass &gt; 0
</t>
        </r>
      </text>
    </comment>
    <comment ref="AS2" authorId="0" shapeId="0" xr:uid="{E227C5BC-E96B-4B14-8A3C-8F2E0113A194}">
      <text>
        <r>
          <rPr>
            <sz val="9"/>
            <color indexed="81"/>
            <rFont val="Tahoma"/>
            <family val="2"/>
          </rPr>
          <t xml:space="preserve">Automatically added from "LIM Input"Compartment List if Biomass &gt; 0
</t>
        </r>
      </text>
    </comment>
    <comment ref="AT2" authorId="0" shapeId="0" xr:uid="{AED9218B-DA74-42D8-B72A-BC1B6FC1AE18}">
      <text>
        <r>
          <rPr>
            <sz val="9"/>
            <color indexed="81"/>
            <rFont val="Tahoma"/>
            <family val="2"/>
          </rPr>
          <t xml:space="preserve">Automatically added from "LIM Input"Compartment List if Biomass &gt; 0
</t>
        </r>
      </text>
    </comment>
    <comment ref="AU2" authorId="0" shapeId="0" xr:uid="{1A1DF169-3DF2-49F8-879D-79A116CF4B08}">
      <text>
        <r>
          <rPr>
            <sz val="9"/>
            <color indexed="81"/>
            <rFont val="Tahoma"/>
            <family val="2"/>
          </rPr>
          <t xml:space="preserve">Automatically added from "LIM Input"Compartment List if Biomass &gt; 0
</t>
        </r>
      </text>
    </comment>
    <comment ref="AV2" authorId="0" shapeId="0" xr:uid="{DBAC2F6E-D11F-4A16-B991-1E91A40EECB1}">
      <text>
        <r>
          <rPr>
            <sz val="9"/>
            <color indexed="81"/>
            <rFont val="Tahoma"/>
            <family val="2"/>
          </rPr>
          <t xml:space="preserve">Automatically added from "LIM Input"Compartment List if Biomass &gt; 0
</t>
        </r>
      </text>
    </comment>
    <comment ref="AW2" authorId="0" shapeId="0" xr:uid="{91D3BF94-A021-4C17-8C02-5385B6563E19}">
      <text>
        <r>
          <rPr>
            <sz val="9"/>
            <color indexed="81"/>
            <rFont val="Tahoma"/>
            <family val="2"/>
          </rPr>
          <t xml:space="preserve">Automatically added from "LIM Input"Compartment List if Biomass &gt; 0
</t>
        </r>
      </text>
    </comment>
    <comment ref="AX2" authorId="0" shapeId="0" xr:uid="{5A111A53-5350-4ADC-9EBF-C315B2EEC735}">
      <text>
        <r>
          <rPr>
            <sz val="9"/>
            <color indexed="81"/>
            <rFont val="Tahoma"/>
            <family val="2"/>
          </rPr>
          <t xml:space="preserve">Automatically added from "LIM Input"Compartment List if Biomass &gt; 0
</t>
        </r>
      </text>
    </comment>
    <comment ref="AY2" authorId="0" shapeId="0" xr:uid="{E19081E3-6C6E-4BA0-832F-F7928F17B462}">
      <text>
        <r>
          <rPr>
            <sz val="9"/>
            <color indexed="81"/>
            <rFont val="Tahoma"/>
            <family val="2"/>
          </rPr>
          <t xml:space="preserve">Automatically added from "LIM Input"Compartment List if Biomass &gt; 0
</t>
        </r>
      </text>
    </comment>
    <comment ref="AZ2" authorId="0" shapeId="0" xr:uid="{0FF729A6-ECCF-4885-B3A1-E575492F2B6E}">
      <text>
        <r>
          <rPr>
            <sz val="9"/>
            <color indexed="81"/>
            <rFont val="Tahoma"/>
            <family val="2"/>
          </rPr>
          <t xml:space="preserve">Automatically added from "LIM Input"Compartment List if Biomass &gt; 0
</t>
        </r>
      </text>
    </comment>
    <comment ref="BA2" authorId="0" shapeId="0" xr:uid="{EACE7A5C-67BD-415C-B910-99022E0DBC4E}">
      <text>
        <r>
          <rPr>
            <sz val="9"/>
            <color indexed="81"/>
            <rFont val="Tahoma"/>
            <family val="2"/>
          </rPr>
          <t xml:space="preserve">Automatically added from "LIM Input"Compartment List if Biomass &gt; 0
</t>
        </r>
      </text>
    </comment>
    <comment ref="BB2" authorId="0" shapeId="0" xr:uid="{8DC08187-4BD9-4DAB-8F57-9F20B2A8FE2A}">
      <text>
        <r>
          <rPr>
            <sz val="9"/>
            <color indexed="81"/>
            <rFont val="Tahoma"/>
            <family val="2"/>
          </rPr>
          <t xml:space="preserve">Automatically added from "LIM Input"Compartment List if Biomass &gt; 0
</t>
        </r>
      </text>
    </comment>
    <comment ref="BC2" authorId="0" shapeId="0" xr:uid="{468E5E0E-1726-442A-8A14-98942757FCB1}">
      <text>
        <r>
          <rPr>
            <sz val="9"/>
            <color indexed="81"/>
            <rFont val="Tahoma"/>
            <family val="2"/>
          </rPr>
          <t xml:space="preserve">Automatically added from "LIM Input"Compartment List if Biomass &gt; 0
</t>
        </r>
      </text>
    </comment>
    <comment ref="A3" authorId="0" shapeId="0" xr:uid="{4E0F1EE9-29CB-4B69-9A32-27727AF1B78D}">
      <text>
        <r>
          <rPr>
            <sz val="9"/>
            <color indexed="81"/>
            <rFont val="Tahoma"/>
            <family val="2"/>
          </rPr>
          <t xml:space="preserve">Automatically added from "LIM Input"Compartment List if Biomass &gt; 0
</t>
        </r>
      </text>
    </comment>
    <comment ref="A4" authorId="0" shapeId="0" xr:uid="{FA287752-1ECE-47FC-9537-ED9D7B911756}">
      <text>
        <r>
          <rPr>
            <sz val="9"/>
            <color indexed="81"/>
            <rFont val="Tahoma"/>
            <family val="2"/>
          </rPr>
          <t xml:space="preserve">Automatically added from "LIM Input"Compartment List if Biomass &gt; 0
</t>
        </r>
      </text>
    </comment>
    <comment ref="A5" authorId="0" shapeId="0" xr:uid="{DE791372-BD9A-48A0-A9E2-F37BB0D37781}">
      <text>
        <r>
          <rPr>
            <sz val="9"/>
            <color indexed="81"/>
            <rFont val="Tahoma"/>
            <family val="2"/>
          </rPr>
          <t xml:space="preserve">Automatically added from "LIM Input"Compartment List if Biomass &gt; 0
</t>
        </r>
      </text>
    </comment>
    <comment ref="A6" authorId="0" shapeId="0" xr:uid="{4F0A122B-98EE-4C0D-B130-D01F84379DB6}">
      <text>
        <r>
          <rPr>
            <sz val="9"/>
            <color indexed="81"/>
            <rFont val="Tahoma"/>
            <family val="2"/>
          </rPr>
          <t xml:space="preserve">Automatically added from "LIM Input"Compartment List if Biomass &gt; 0
</t>
        </r>
      </text>
    </comment>
    <comment ref="A7" authorId="0" shapeId="0" xr:uid="{03CE6F7A-CF6E-433C-8651-FD04C4A6C99C}">
      <text>
        <r>
          <rPr>
            <sz val="9"/>
            <color indexed="81"/>
            <rFont val="Tahoma"/>
            <family val="2"/>
          </rPr>
          <t xml:space="preserve">Automatically added from "LIM Input"Compartment List if Biomass &gt; 0
</t>
        </r>
      </text>
    </comment>
    <comment ref="A8" authorId="0" shapeId="0" xr:uid="{8ED7E033-B1A8-44E5-B3D0-46A0245D8D71}">
      <text>
        <r>
          <rPr>
            <sz val="9"/>
            <color indexed="81"/>
            <rFont val="Tahoma"/>
            <family val="2"/>
          </rPr>
          <t xml:space="preserve">Automatically added from "LIM Input"Compartment List if Biomass &gt; 0
</t>
        </r>
      </text>
    </comment>
    <comment ref="A9" authorId="0" shapeId="0" xr:uid="{208323BF-8EBE-430C-B1A8-AD3576C7D640}">
      <text>
        <r>
          <rPr>
            <sz val="9"/>
            <color indexed="81"/>
            <rFont val="Tahoma"/>
            <family val="2"/>
          </rPr>
          <t xml:space="preserve">Automatically added from "LIM Input"Compartment List if Biomass &gt; 0
</t>
        </r>
      </text>
    </comment>
    <comment ref="A10" authorId="0" shapeId="0" xr:uid="{C23AA17F-7098-4EF5-A3E9-CAEC7EE32585}">
      <text>
        <r>
          <rPr>
            <sz val="9"/>
            <color indexed="81"/>
            <rFont val="Tahoma"/>
            <family val="2"/>
          </rPr>
          <t xml:space="preserve">Automatically added from "LIM Input"Compartment List if Biomass &gt; 0
</t>
        </r>
      </text>
    </comment>
    <comment ref="A11" authorId="0" shapeId="0" xr:uid="{9143D777-0BE6-4C25-941B-711B52DB274D}">
      <text>
        <r>
          <rPr>
            <sz val="9"/>
            <color indexed="81"/>
            <rFont val="Tahoma"/>
            <family val="2"/>
          </rPr>
          <t xml:space="preserve">Automatically added from "LIM Input"Compartment List if Biomass &gt; 0
</t>
        </r>
      </text>
    </comment>
    <comment ref="A12" authorId="0" shapeId="0" xr:uid="{257871C2-C279-46CB-ADCE-051FC61212AA}">
      <text>
        <r>
          <rPr>
            <sz val="9"/>
            <color indexed="81"/>
            <rFont val="Tahoma"/>
            <family val="2"/>
          </rPr>
          <t xml:space="preserve">Automatically added from "LIM Input"Compartment List if Biomass &gt; 0
</t>
        </r>
      </text>
    </comment>
    <comment ref="A13" authorId="0" shapeId="0" xr:uid="{522C93AC-F0EA-4E33-A784-F414227ADB87}">
      <text>
        <r>
          <rPr>
            <sz val="9"/>
            <color indexed="81"/>
            <rFont val="Tahoma"/>
            <family val="2"/>
          </rPr>
          <t xml:space="preserve">Automatically added from "LIM Input"Compartment List if Biomass &gt; 0
</t>
        </r>
      </text>
    </comment>
    <comment ref="A14" authorId="0" shapeId="0" xr:uid="{DD730D65-C0FA-4CE0-8F48-3E338B477BFD}">
      <text>
        <r>
          <rPr>
            <sz val="9"/>
            <color indexed="81"/>
            <rFont val="Tahoma"/>
            <family val="2"/>
          </rPr>
          <t xml:space="preserve">Automatically added from "LIM Input"Compartment List if Biomass &gt; 0
</t>
        </r>
      </text>
    </comment>
    <comment ref="A15" authorId="0" shapeId="0" xr:uid="{841BCCF3-CFFF-4B3C-907C-B45DACE71EAB}">
      <text>
        <r>
          <rPr>
            <sz val="9"/>
            <color indexed="81"/>
            <rFont val="Tahoma"/>
            <family val="2"/>
          </rPr>
          <t xml:space="preserve">Automatically added from "LIM Input"Compartment List if Biomass &gt; 0
</t>
        </r>
      </text>
    </comment>
    <comment ref="A16" authorId="0" shapeId="0" xr:uid="{028AEBFA-09AE-4742-B56F-798D2415A1E8}">
      <text>
        <r>
          <rPr>
            <sz val="9"/>
            <color indexed="81"/>
            <rFont val="Tahoma"/>
            <family val="2"/>
          </rPr>
          <t xml:space="preserve">Automatically added from "LIM Input"Compartment List if Biomass &gt; 0
</t>
        </r>
      </text>
    </comment>
    <comment ref="A17" authorId="0" shapeId="0" xr:uid="{DA5F6B88-3C2F-4CB2-B84D-2604F684A435}">
      <text>
        <r>
          <rPr>
            <sz val="9"/>
            <color indexed="81"/>
            <rFont val="Tahoma"/>
            <family val="2"/>
          </rPr>
          <t xml:space="preserve">Automatically added from "LIM Input"Compartment List if Biomass &gt; 0
</t>
        </r>
      </text>
    </comment>
    <comment ref="A18" authorId="0" shapeId="0" xr:uid="{2E79A914-FF35-4CDB-99C4-BD0470821650}">
      <text>
        <r>
          <rPr>
            <sz val="9"/>
            <color indexed="81"/>
            <rFont val="Tahoma"/>
            <family val="2"/>
          </rPr>
          <t xml:space="preserve">Automatically added from "LIM Input"Compartment List if Biomass &gt; 0
</t>
        </r>
      </text>
    </comment>
    <comment ref="A19" authorId="0" shapeId="0" xr:uid="{699F5A5B-E363-4013-BAB2-E12A0F36343C}">
      <text>
        <r>
          <rPr>
            <sz val="9"/>
            <color indexed="81"/>
            <rFont val="Tahoma"/>
            <family val="2"/>
          </rPr>
          <t xml:space="preserve">Automatically added from "LIM Input"Compartment List if Biomass &gt; 0
</t>
        </r>
      </text>
    </comment>
    <comment ref="A20" authorId="0" shapeId="0" xr:uid="{D3286108-BA3B-48CA-B254-01BF2BF8A4A3}">
      <text>
        <r>
          <rPr>
            <sz val="9"/>
            <color indexed="81"/>
            <rFont val="Tahoma"/>
            <family val="2"/>
          </rPr>
          <t xml:space="preserve">Automatically added from "LIM Input"Compartment List if Biomass &gt; 0
</t>
        </r>
      </text>
    </comment>
    <comment ref="A21" authorId="0" shapeId="0" xr:uid="{9015F1C5-88AA-444D-88A8-46979852CE2A}">
      <text>
        <r>
          <rPr>
            <sz val="9"/>
            <color indexed="81"/>
            <rFont val="Tahoma"/>
            <family val="2"/>
          </rPr>
          <t xml:space="preserve">Automatically added from "LIM Input"Compartment List if Biomass &gt; 0
</t>
        </r>
      </text>
    </comment>
    <comment ref="A22" authorId="0" shapeId="0" xr:uid="{32F33B2D-3CD4-4FE5-90AD-8146D359425D}">
      <text>
        <r>
          <rPr>
            <sz val="9"/>
            <color indexed="81"/>
            <rFont val="Tahoma"/>
            <family val="2"/>
          </rPr>
          <t xml:space="preserve">Automatically added from "LIM Input"Compartment List if Biomass &gt; 0
</t>
        </r>
      </text>
    </comment>
    <comment ref="A23" authorId="0" shapeId="0" xr:uid="{ED59B91E-A3DF-4FBA-9F23-052CE8E57111}">
      <text>
        <r>
          <rPr>
            <sz val="9"/>
            <color indexed="81"/>
            <rFont val="Tahoma"/>
            <family val="2"/>
          </rPr>
          <t xml:space="preserve">Automatically added from "LIM Input"Compartment List if Biomass &gt; 0
</t>
        </r>
      </text>
    </comment>
    <comment ref="A24" authorId="0" shapeId="0" xr:uid="{1FFC2409-A240-4CB9-85E6-8108E9E147F1}">
      <text>
        <r>
          <rPr>
            <sz val="9"/>
            <color indexed="81"/>
            <rFont val="Tahoma"/>
            <family val="2"/>
          </rPr>
          <t xml:space="preserve">Automatically added from "LIM Input"Compartment List if Biomass &gt; 0
</t>
        </r>
      </text>
    </comment>
    <comment ref="A25" authorId="0" shapeId="0" xr:uid="{A17D9267-3CFE-407D-ABF4-5BE2E7C352CA}">
      <text>
        <r>
          <rPr>
            <sz val="9"/>
            <color indexed="81"/>
            <rFont val="Tahoma"/>
            <family val="2"/>
          </rPr>
          <t xml:space="preserve">Automatically added from "LIM Input"Compartment List if Biomass &gt; 0
</t>
        </r>
      </text>
    </comment>
    <comment ref="A26" authorId="0" shapeId="0" xr:uid="{A57FD51A-D95F-4AA9-9DC0-14A0DAE2585A}">
      <text>
        <r>
          <rPr>
            <sz val="9"/>
            <color indexed="81"/>
            <rFont val="Tahoma"/>
            <family val="2"/>
          </rPr>
          <t xml:space="preserve">Automatically added from "LIM Input"Compartment List if Biomass &gt; 0
</t>
        </r>
      </text>
    </comment>
    <comment ref="A27" authorId="0" shapeId="0" xr:uid="{742ACEF6-6BE7-4D91-BAF5-9BC1F1563819}">
      <text>
        <r>
          <rPr>
            <sz val="9"/>
            <color indexed="81"/>
            <rFont val="Tahoma"/>
            <family val="2"/>
          </rPr>
          <t xml:space="preserve">Automatically added from "LIM Input"Compartment List if Biomass &gt; 0
</t>
        </r>
      </text>
    </comment>
    <comment ref="A28" authorId="0" shapeId="0" xr:uid="{E200599E-F909-4238-8324-B6D41804EAF7}">
      <text>
        <r>
          <rPr>
            <sz val="9"/>
            <color indexed="81"/>
            <rFont val="Tahoma"/>
            <family val="2"/>
          </rPr>
          <t xml:space="preserve">Automatically added from "LIM Input"Compartment List if Biomass &gt; 0
</t>
        </r>
      </text>
    </comment>
    <comment ref="A29" authorId="0" shapeId="0" xr:uid="{DAA3D116-DCC5-49A7-B424-C0D51904CA24}">
      <text>
        <r>
          <rPr>
            <sz val="9"/>
            <color indexed="81"/>
            <rFont val="Tahoma"/>
            <family val="2"/>
          </rPr>
          <t xml:space="preserve">Automatically added from "LIM Input"Compartment List if Biomass &gt; 0
</t>
        </r>
      </text>
    </comment>
    <comment ref="A30" authorId="0" shapeId="0" xr:uid="{A5AA3523-B954-405D-A3A1-EA88D9FF2A23}">
      <text>
        <r>
          <rPr>
            <sz val="9"/>
            <color indexed="81"/>
            <rFont val="Tahoma"/>
            <family val="2"/>
          </rPr>
          <t xml:space="preserve">Automatically added from "LIM Input"Compartment List if Biomass &gt; 0
</t>
        </r>
      </text>
    </comment>
    <comment ref="A31" authorId="0" shapeId="0" xr:uid="{56A09DB9-1DAA-4C78-8A2C-B9A5B5421FAD}">
      <text>
        <r>
          <rPr>
            <sz val="9"/>
            <color indexed="81"/>
            <rFont val="Tahoma"/>
            <family val="2"/>
          </rPr>
          <t xml:space="preserve">Automatically added from "LIM Input"Compartment List if Biomass &gt; 0
</t>
        </r>
      </text>
    </comment>
    <comment ref="A32" authorId="0" shapeId="0" xr:uid="{7FD395E8-4D06-4D55-9FC9-30AC6E490464}">
      <text>
        <r>
          <rPr>
            <sz val="9"/>
            <color indexed="81"/>
            <rFont val="Tahoma"/>
            <family val="2"/>
          </rPr>
          <t xml:space="preserve">Automatically added from "LIM Input"Compartment List if Biomass &gt; 0
</t>
        </r>
      </text>
    </comment>
    <comment ref="A33" authorId="0" shapeId="0" xr:uid="{245DDAAA-434E-4A38-BDD3-B8AA028F4635}">
      <text>
        <r>
          <rPr>
            <sz val="9"/>
            <color indexed="81"/>
            <rFont val="Tahoma"/>
            <family val="2"/>
          </rPr>
          <t xml:space="preserve">Automatically added from "LIM Input"Compartment List if Biomass &gt; 0
</t>
        </r>
      </text>
    </comment>
    <comment ref="A34" authorId="0" shapeId="0" xr:uid="{10F3DE7F-64FD-43FE-983C-AABF07F7F1A6}">
      <text>
        <r>
          <rPr>
            <sz val="9"/>
            <color indexed="81"/>
            <rFont val="Tahoma"/>
            <family val="2"/>
          </rPr>
          <t xml:space="preserve">Automatically added from "LIM Input"Compartment List if Biomass &gt; 0
</t>
        </r>
      </text>
    </comment>
    <comment ref="A35" authorId="0" shapeId="0" xr:uid="{4646B0BF-92D0-4947-AF33-1351CC5E1296}">
      <text>
        <r>
          <rPr>
            <sz val="9"/>
            <color indexed="81"/>
            <rFont val="Tahoma"/>
            <family val="2"/>
          </rPr>
          <t xml:space="preserve">Automatically added from "LIM Input"Compartment List if Biomass &gt; 0
</t>
        </r>
      </text>
    </comment>
    <comment ref="A36" authorId="0" shapeId="0" xr:uid="{B1207DF7-D242-4E92-B408-F8D3BED68625}">
      <text>
        <r>
          <rPr>
            <sz val="9"/>
            <color indexed="81"/>
            <rFont val="Tahoma"/>
            <family val="2"/>
          </rPr>
          <t xml:space="preserve">Automatically added from "LIM Input"Compartment List if Biomass &gt; 0
</t>
        </r>
      </text>
    </comment>
    <comment ref="A37" authorId="0" shapeId="0" xr:uid="{6DC335E6-F149-4F18-B411-B9C5F4F6EE2B}">
      <text>
        <r>
          <rPr>
            <sz val="9"/>
            <color indexed="81"/>
            <rFont val="Tahoma"/>
            <family val="2"/>
          </rPr>
          <t xml:space="preserve">Automatically added from "LIM Input"Compartment List if Biomass &gt; 0
</t>
        </r>
      </text>
    </comment>
    <comment ref="A38" authorId="0" shapeId="0" xr:uid="{8B206DBB-C268-4BA1-BB5D-894D6422BD29}">
      <text>
        <r>
          <rPr>
            <sz val="9"/>
            <color indexed="81"/>
            <rFont val="Tahoma"/>
            <family val="2"/>
          </rPr>
          <t xml:space="preserve">Automatically added from "LIM Input"Compartment List if Biomass &gt; 0
</t>
        </r>
      </text>
    </comment>
    <comment ref="A39" authorId="0" shapeId="0" xr:uid="{1FF9D740-F48D-40E3-9F98-AF7B7D39CD6E}">
      <text>
        <r>
          <rPr>
            <sz val="9"/>
            <color indexed="81"/>
            <rFont val="Tahoma"/>
            <family val="2"/>
          </rPr>
          <t xml:space="preserve">Automatically added from "LIM Input"Compartment List if Biomass &gt; 0
</t>
        </r>
      </text>
    </comment>
    <comment ref="A40" authorId="0" shapeId="0" xr:uid="{4538938B-D1D6-487E-A0FB-DF50A1DF073C}">
      <text>
        <r>
          <rPr>
            <sz val="9"/>
            <color indexed="81"/>
            <rFont val="Tahoma"/>
            <family val="2"/>
          </rPr>
          <t xml:space="preserve">Automatically added from "LIM Input"Compartment List if Biomass &gt; 0
</t>
        </r>
      </text>
    </comment>
    <comment ref="A41" authorId="0" shapeId="0" xr:uid="{FA8A60A7-5FF4-48AB-86A5-91EAADE613B4}">
      <text>
        <r>
          <rPr>
            <sz val="9"/>
            <color indexed="81"/>
            <rFont val="Tahoma"/>
            <family val="2"/>
          </rPr>
          <t xml:space="preserve">Automatically added from "LIM Input"Compartment List if Biomass &gt; 0
</t>
        </r>
      </text>
    </comment>
    <comment ref="A42" authorId="0" shapeId="0" xr:uid="{9F019879-9275-467B-91C1-A5719888CF92}">
      <text>
        <r>
          <rPr>
            <sz val="9"/>
            <color indexed="81"/>
            <rFont val="Tahoma"/>
            <family val="2"/>
          </rPr>
          <t xml:space="preserve">Automatically added from "LIM Input"Compartment List if Biomass &gt; 0
</t>
        </r>
      </text>
    </comment>
    <comment ref="A43" authorId="0" shapeId="0" xr:uid="{880E9907-0515-4879-8DF1-95FF226D48BF}">
      <text>
        <r>
          <rPr>
            <sz val="9"/>
            <color indexed="81"/>
            <rFont val="Tahoma"/>
            <family val="2"/>
          </rPr>
          <t xml:space="preserve">Automatically added from "LIM Input"Compartment List if Biomass &gt; 0
</t>
        </r>
      </text>
    </comment>
    <comment ref="A44" authorId="0" shapeId="0" xr:uid="{6728A12E-F677-4BFD-B4A1-80FB760E6BE7}">
      <text>
        <r>
          <rPr>
            <sz val="9"/>
            <color indexed="81"/>
            <rFont val="Tahoma"/>
            <family val="2"/>
          </rPr>
          <t xml:space="preserve">Automatically added from "LIM Input"Compartment List if Biomass &gt; 0
</t>
        </r>
      </text>
    </comment>
    <comment ref="A45" authorId="0" shapeId="0" xr:uid="{20A714EE-1E8D-472D-922D-F917A1AFC492}">
      <text>
        <r>
          <rPr>
            <sz val="9"/>
            <color indexed="81"/>
            <rFont val="Tahoma"/>
            <family val="2"/>
          </rPr>
          <t xml:space="preserve">Automatically added from "LIM Input"Compartment List if Biomass &gt; 0
</t>
        </r>
      </text>
    </comment>
    <comment ref="A46" authorId="0" shapeId="0" xr:uid="{C55D82CE-4E9F-4AD8-915E-7A4C678809AD}">
      <text>
        <r>
          <rPr>
            <sz val="9"/>
            <color indexed="81"/>
            <rFont val="Tahoma"/>
            <family val="2"/>
          </rPr>
          <t xml:space="preserve">Automatically added from "LIM Input"Compartment List if Biomass &gt; 0
</t>
        </r>
      </text>
    </comment>
    <comment ref="A47" authorId="0" shapeId="0" xr:uid="{6AC2423A-643A-484C-B143-872CF3222E3B}">
      <text>
        <r>
          <rPr>
            <sz val="9"/>
            <color indexed="81"/>
            <rFont val="Tahoma"/>
            <family val="2"/>
          </rPr>
          <t xml:space="preserve">Automatically added from "LIM Input"Compartment List if Biomass &gt; 0
</t>
        </r>
      </text>
    </comment>
    <comment ref="A48" authorId="0" shapeId="0" xr:uid="{C2969394-0632-495E-950F-B1130195FA41}">
      <text>
        <r>
          <rPr>
            <sz val="9"/>
            <color indexed="81"/>
            <rFont val="Tahoma"/>
            <family val="2"/>
          </rPr>
          <t xml:space="preserve">Automatically added from "LIM Input"Compartment List if Biomass &gt; 0
</t>
        </r>
      </text>
    </comment>
    <comment ref="A49" authorId="0" shapeId="0" xr:uid="{D30378C3-9518-4648-AE4F-9AE6EDF7BA72}">
      <text>
        <r>
          <rPr>
            <sz val="9"/>
            <color indexed="81"/>
            <rFont val="Tahoma"/>
            <family val="2"/>
          </rPr>
          <t xml:space="preserve">Automatically added from "LIM Input"Compartment List if Biomass &gt; 0
</t>
        </r>
      </text>
    </comment>
    <comment ref="A50" authorId="0" shapeId="0" xr:uid="{D9D6A171-535B-42F9-8F7C-5EB30E6C55E9}">
      <text>
        <r>
          <rPr>
            <sz val="9"/>
            <color indexed="81"/>
            <rFont val="Tahoma"/>
            <family val="2"/>
          </rPr>
          <t xml:space="preserve">Automatically added from "LIM Input"Compartment List if Biomass &gt; 0
</t>
        </r>
      </text>
    </comment>
    <comment ref="A51" authorId="0" shapeId="0" xr:uid="{F38CEE38-3A92-49A7-8920-02A984036F20}">
      <text>
        <r>
          <rPr>
            <sz val="9"/>
            <color indexed="81"/>
            <rFont val="Tahoma"/>
            <family val="2"/>
          </rPr>
          <t xml:space="preserve">Automatically added from "LIM Input"Compartment List if Biomass &gt; 0
</t>
        </r>
      </text>
    </comment>
    <comment ref="A52" authorId="0" shapeId="0" xr:uid="{7CCCF1BD-8C31-42AF-A05E-121482D6C83E}">
      <text>
        <r>
          <rPr>
            <sz val="9"/>
            <color indexed="81"/>
            <rFont val="Tahoma"/>
            <family val="2"/>
          </rPr>
          <t xml:space="preserve">Automatically added from "LIM Input"Compartment List if Biomass &gt; 0
</t>
        </r>
      </text>
    </comment>
    <comment ref="A53" authorId="0" shapeId="0" xr:uid="{7B67EEE2-43B8-419A-95DC-6B702E4CF25B}">
      <text>
        <r>
          <rPr>
            <sz val="9"/>
            <color indexed="81"/>
            <rFont val="Tahoma"/>
            <family val="2"/>
          </rPr>
          <t xml:space="preserve">Automatically added from "LIM Input"Compartment List if Biomass &gt; 0
</t>
        </r>
      </text>
    </comment>
    <comment ref="A54" authorId="0" shapeId="0" xr:uid="{48AA76BD-81D6-4493-8F39-3FDC698967C8}">
      <text>
        <r>
          <rPr>
            <sz val="9"/>
            <color indexed="81"/>
            <rFont val="Tahoma"/>
            <family val="2"/>
          </rPr>
          <t xml:space="preserve">Automatically added from "LIM Input"Compartment List if Biomass &gt; 0
</t>
        </r>
      </text>
    </comment>
    <comment ref="A55" authorId="0" shapeId="0" xr:uid="{AA6B8EAA-5954-48B5-8034-518946A22561}">
      <text>
        <r>
          <rPr>
            <sz val="9"/>
            <color indexed="81"/>
            <rFont val="Tahoma"/>
            <family val="2"/>
          </rPr>
          <t xml:space="preserve">Automatically added from "LIM Input"Compartment List if Biomass &gt; 0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AFBA67-76B6-46BA-B386-E9FD564DE0F4}" keepAlive="1" name="Query - Compartments" description="Connection to the 'Compartments' query in the workbook." type="5" refreshedVersion="7" background="1" saveData="1">
    <dbPr connection="Provider=Microsoft.Mashup.OleDb.1;Data Source=$Workbook$;Location=Compartments;Extended Properties=&quot;&quot;" command="SELECT * FROM [Compartments]"/>
  </connection>
  <connection id="2" xr16:uid="{0B6C64F2-E0A9-4D58-9D3E-08C479B89231}" keepAlive="1" name="Query - Externals" description="Connection to the 'Externals' query in the workbook." type="5" refreshedVersion="7" background="1" saveData="1">
    <dbPr connection="Provider=Microsoft.Mashup.OleDb.1;Data Source=$Workbook$;Location=Externals;Extended Properties=&quot;&quot;" command="SELECT * FROM [Externals]"/>
  </connection>
  <connection id="3" xr16:uid="{70E7EE96-20DA-480F-922A-2641A1F5B047}" keepAlive="1" name="Query - Flows" description="Connection to the 'Flows' query in the workbook." type="5" refreshedVersion="7" background="1" saveData="1">
    <dbPr connection="Provider=Microsoft.Mashup.OleDb.1;Data Source=$Workbook$;Location=Flows;Extended Properties=&quot;&quot;" command="SELECT * FROM [Flows]"/>
  </connection>
  <connection id="4" xr16:uid="{AA3175A0-2D74-402B-9F7E-A93DD1D0D8E8}" keepAlive="1" name="Query - Inequalities" description="Connection to the 'Inequalities' query in the workbook." type="5" refreshedVersion="7" background="1" saveData="1">
    <dbPr connection="Provider=Microsoft.Mashup.OleDb.1;Data Source=$Workbook$;Location=Inequalities;Extended Properties=&quot;&quot;" command="SELECT * FROM [Inequalities]"/>
  </connection>
  <connection id="5" xr16:uid="{56DC885C-C8CC-4D79-8726-3A82B43EB044}" keepAlive="1" name="Query - Internal Flow Inequalities" description="Connection to the 'Internal Flow Inequalities' query in the workbook." type="5" refreshedVersion="7" background="1" saveData="1">
    <dbPr connection="Provider=Microsoft.Mashup.OleDb.1;Data Source=$Workbook$;Location=&quot;Internal Flow Inequalities&quot;;Extended Properties=&quot;&quot;" command="SELECT * FROM [Internal Flow Inequalities]"/>
  </connection>
  <connection id="6" xr16:uid="{E38C71C1-0998-4D39-9C75-A05C6844A804}" keepAlive="1" name="Query - Internal Flows" description="Connection to the 'Internal Flows' query in the workbook." type="5" refreshedVersion="7" background="1" saveData="1">
    <dbPr connection="Provider=Microsoft.Mashup.OleDb.1;Data Source=$Workbook$;Location=&quot;Internal Flows&quot;;Extended Properties=&quot;&quot;" command="SELECT * FROM [Internal Flows]"/>
  </connection>
  <connection id="7" xr16:uid="{AFA1A5E6-7997-48C6-9EC9-2E8A2931FDA0}" keepAlive="1" name="Query - Metadata" description="Connection to the 'Metadata' query in the workbook." type="5" refreshedVersion="7" background="1" saveData="1">
    <dbPr connection="Provider=Microsoft.Mashup.OleDb.1;Data Source=$Workbook$;Location=Metadata;Extended Properties=&quot;&quot;" command="SELECT * FROM [Metadata]"/>
  </connection>
  <connection id="8" xr16:uid="{01449104-8CDF-4631-ADA5-43E7A0F66C10}" keepAlive="1" name="Query - Parameters" description="Connection to the 'Parameters' query in the workbook." type="5" refreshedVersion="7" background="1" saveData="1">
    <dbPr connection="Provider=Microsoft.Mashup.OleDb.1;Data Source=$Workbook$;Location=Parameters;Extended Properties=&quot;&quot;" command="SELECT * FROM [Parameters]"/>
  </connection>
  <connection id="9" xr16:uid="{F871ADCB-98B4-466B-81F8-4633A02FD08B}" keepAlive="1" name="Query - Variables" description="Connection to the 'Variables' query in the workbook." type="5" refreshedVersion="7" background="1" saveData="1">
    <dbPr connection="Provider=Microsoft.Mashup.OleDb.1;Data Source=$Workbook$;Location=Variables;Extended Properties=&quot;&quot;" command="SELECT * FROM [Variab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<sst xmlns="http://schemas.openxmlformats.org/spreadsheetml/2006/main" count="836" uniqueCount="743">
  <si>
    <t>Network Name</t>
  </si>
  <si>
    <t>Author</t>
  </si>
  <si>
    <t>Date</t>
  </si>
  <si>
    <t>Model Parameters To include</t>
  </si>
  <si>
    <t>Yes (1), No (0)</t>
  </si>
  <si>
    <t>Egestion</t>
  </si>
  <si>
    <t>Mortality</t>
  </si>
  <si>
    <t>Binary Operators (Fill in "1" if YES, fill in "0" if NO)</t>
  </si>
  <si>
    <t>Compartment #</t>
  </si>
  <si>
    <t>Compartment Name</t>
  </si>
  <si>
    <t>Import</t>
  </si>
  <si>
    <t>Biomass_mgC_m^-2</t>
  </si>
  <si>
    <t>### Compartments</t>
  </si>
  <si>
    <t>### Inequalities</t>
  </si>
  <si>
    <t>A_Flow</t>
  </si>
  <si>
    <t>B_Flow</t>
  </si>
  <si>
    <t>C_Flow</t>
  </si>
  <si>
    <t>D_Flow</t>
  </si>
  <si>
    <t>E_Flow</t>
  </si>
  <si>
    <t>F_Flow</t>
  </si>
  <si>
    <t>G_Flow</t>
  </si>
  <si>
    <t>H_Flow</t>
  </si>
  <si>
    <t>I_Flow</t>
  </si>
  <si>
    <t>J_Flow</t>
  </si>
  <si>
    <t>K_Flow</t>
  </si>
  <si>
    <t>L_Flow</t>
  </si>
  <si>
    <t>### Externals</t>
  </si>
  <si>
    <t>### Variables17</t>
  </si>
  <si>
    <t>### Variables18</t>
  </si>
  <si>
    <t>### Variables20</t>
  </si>
  <si>
    <t>### Variables25</t>
  </si>
  <si>
    <t>### Variables26</t>
  </si>
  <si>
    <t>### Parameters</t>
  </si>
  <si>
    <t>CO2</t>
  </si>
  <si>
    <t>Pelagic Detritus</t>
  </si>
  <si>
    <t>susPOM</t>
  </si>
  <si>
    <t>Benthic Detritus</t>
  </si>
  <si>
    <t>sedPOM</t>
  </si>
  <si>
    <t>General Detritus</t>
  </si>
  <si>
    <t>### End Compartments</t>
  </si>
  <si>
    <t>### End Externals</t>
  </si>
  <si>
    <t>### End Variables</t>
  </si>
  <si>
    <t>### End Parameters</t>
  </si>
  <si>
    <t>Diet Flows (If there are values in the table)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</si>
  <si>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</si>
  <si>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</si>
  <si>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</si>
  <si>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</si>
  <si>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</si>
  <si>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</si>
  <si>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</si>
  <si>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</si>
  <si>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</si>
  <si>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</si>
  <si>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</si>
  <si>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</si>
  <si>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</si>
  <si>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</si>
  <si>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</si>
  <si>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</si>
  <si>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</si>
  <si>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</si>
  <si>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</si>
  <si>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</si>
  <si>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</si>
  <si>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</si>
  <si>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</si>
  <si>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</si>
  <si>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</si>
  <si>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</si>
  <si>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</si>
  <si>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</si>
  <si>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</si>
  <si>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</si>
  <si>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</si>
  <si>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</si>
  <si>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</si>
  <si>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</si>
  <si>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</si>
  <si>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</si>
  <si>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</si>
  <si>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</si>
  <si>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</si>
  <si>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</si>
  <si>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</si>
  <si>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</si>
  <si>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</si>
  <si>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</si>
  <si>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</si>
  <si>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</si>
  <si>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</si>
  <si>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</si>
  <si>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</si>
  <si>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</si>
  <si>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</si>
  <si>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</si>
  <si>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</si>
  <si>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 End Flows</t>
  </si>
  <si>
    <t>Diet Proportion Inequalities</t>
  </si>
  <si>
    <t>### End Inequalities</t>
  </si>
  <si>
    <t>!Metadata</t>
  </si>
  <si>
    <t>### Flows</t>
  </si>
  <si>
    <t>### Variables</t>
  </si>
  <si>
    <t>! Start Internal Flow Inequalities</t>
  </si>
  <si>
    <t>! End Internal Flow Inequalities</t>
  </si>
  <si>
    <t>! End Internal Flows</t>
  </si>
  <si>
    <t>Inequality_A</t>
  </si>
  <si>
    <t>Inequality_B</t>
  </si>
  <si>
    <t>Inequality_C</t>
  </si>
  <si>
    <t>Inequality_D</t>
  </si>
  <si>
    <t>Inequality_E</t>
  </si>
  <si>
    <t>Inequality_F</t>
  </si>
  <si>
    <t>Inequality_G</t>
  </si>
  <si>
    <t>Inequality_H</t>
  </si>
  <si>
    <t>Inequality_I</t>
  </si>
  <si>
    <t>Inequality_J</t>
  </si>
  <si>
    <t>Inequality_K</t>
  </si>
  <si>
    <t>Inequality_L</t>
  </si>
  <si>
    <t>Inequality_M</t>
  </si>
  <si>
    <t>Inequality_N</t>
  </si>
  <si>
    <t>Inequality_O</t>
  </si>
  <si>
    <t>Inequality_P</t>
  </si>
  <si>
    <t>For Adj Matrix</t>
  </si>
  <si>
    <t>For Unweighted Networks</t>
  </si>
  <si>
    <t>Metadata</t>
  </si>
  <si>
    <t>Export</t>
  </si>
  <si>
    <t>Benthic</t>
  </si>
  <si>
    <t>Pelagic</t>
  </si>
  <si>
    <t>Living</t>
  </si>
  <si>
    <t>Autotroph</t>
  </si>
  <si>
    <t>Input (mg C/m^2/day^1)</t>
  </si>
  <si>
    <t>Lower</t>
  </si>
  <si>
    <t>Upper</t>
  </si>
  <si>
    <t>Export (mg C/m^2/day^1)</t>
  </si>
  <si>
    <t>GPP (mg C/m^2/day^1)</t>
  </si>
  <si>
    <t>Consumption (Q) (mg C/m^2/day^1)</t>
  </si>
  <si>
    <t>Production (mg C/m^2/day^1)</t>
  </si>
  <si>
    <t>Respiration (mg C/m^2/day^1)</t>
  </si>
  <si>
    <t>Egestion (mg C/m^2/day^1)</t>
  </si>
  <si>
    <t>Mortality (mg C/m^2/day^1)</t>
  </si>
  <si>
    <t>Body mass (mgC/ind)</t>
  </si>
  <si>
    <t>Abundance (ind/m^2)</t>
  </si>
  <si>
    <t>Biomass (mgC/m^2)</t>
  </si>
  <si>
    <t>! Start Internal Flows</t>
  </si>
  <si>
    <t>MAIN INPUT DATA TABLE</t>
  </si>
  <si>
    <t>Inequality_Q</t>
  </si>
  <si>
    <t>Parameters (List)</t>
  </si>
  <si>
    <t>### Compartments2</t>
  </si>
  <si>
    <t>### Externals2</t>
  </si>
  <si>
    <t>### Externals1</t>
  </si>
  <si>
    <t>### Externals3</t>
  </si>
  <si>
    <t>### Externals4</t>
  </si>
  <si>
    <t>### Externals5</t>
  </si>
  <si>
    <t>### Externals9</t>
  </si>
  <si>
    <t>det</t>
  </si>
  <si>
    <t>phyto</t>
  </si>
  <si>
    <t>phytoGPP * 0.05</t>
  </si>
  <si>
    <t>phytoGPP * 0.3</t>
  </si>
  <si>
    <t>phytoNPP * 0.02</t>
  </si>
  <si>
    <t>phytoNPP * 0.55</t>
  </si>
  <si>
    <t>phytoGPP * 0.02</t>
  </si>
  <si>
    <t>mpb</t>
  </si>
  <si>
    <t>mpbGPP * 0.05</t>
  </si>
  <si>
    <t>mpbGPP * 0.3</t>
  </si>
  <si>
    <t>mpbNPP * 0.02</t>
  </si>
  <si>
    <t>mpbGPP * 0.55</t>
  </si>
  <si>
    <t>mpbGPP * 0.02</t>
  </si>
  <si>
    <t>Bacteria</t>
  </si>
  <si>
    <t>Oligochaeta</t>
  </si>
  <si>
    <t>OligochaetaQ</t>
  </si>
  <si>
    <t>Annelida</t>
  </si>
  <si>
    <t>AnnelidaQ</t>
  </si>
  <si>
    <t>Polychaeta</t>
  </si>
  <si>
    <t>PolychaetaQ</t>
  </si>
  <si>
    <t>D_ornata</t>
  </si>
  <si>
    <t>D_ornataQ</t>
  </si>
  <si>
    <t>Arachnida</t>
  </si>
  <si>
    <t>ArachnidaQ</t>
  </si>
  <si>
    <t>Cladocera</t>
  </si>
  <si>
    <t>CladoceraQ</t>
  </si>
  <si>
    <t>Calanoida</t>
  </si>
  <si>
    <t>CalanoidaQ</t>
  </si>
  <si>
    <t>Cyclopoida</t>
  </si>
  <si>
    <t>CyclopoidaQ</t>
  </si>
  <si>
    <t>Copepoda</t>
  </si>
  <si>
    <t>CopepodaQ</t>
  </si>
  <si>
    <t>Decapoda</t>
  </si>
  <si>
    <t>DecapodaQ</t>
  </si>
  <si>
    <t>Ostracoda</t>
  </si>
  <si>
    <t>OstracodaQ</t>
  </si>
  <si>
    <t>Cnideria</t>
  </si>
  <si>
    <t>CnideriaQ</t>
  </si>
  <si>
    <t>Bivalvia</t>
  </si>
  <si>
    <t>BivalviaQ</t>
  </si>
  <si>
    <t>Nematoda</t>
  </si>
  <si>
    <t>NematodaQ</t>
  </si>
  <si>
    <t>Benthic_Rotifera</t>
  </si>
  <si>
    <t>Benthic_RotiferaQ</t>
  </si>
  <si>
    <t>Misc</t>
  </si>
  <si>
    <t>MiscQ</t>
  </si>
  <si>
    <t>Crustacean_Nauplii</t>
  </si>
  <si>
    <t>Crustacean_NaupliiQ</t>
  </si>
  <si>
    <t>0.17, 0.73</t>
  </si>
  <si>
    <t>0.62, 0.668</t>
  </si>
  <si>
    <t>0.27, 0.83</t>
  </si>
  <si>
    <t>25 August 2021</t>
  </si>
  <si>
    <t>BivalviaQsusPOMNLNode = BivalviaQ * [0.17, 0.73]</t>
  </si>
  <si>
    <t>BivalviaQsedPOMNLNode = BivalviaQ * [0.27, 0.83]</t>
  </si>
  <si>
    <t>phytoInput</t>
  </si>
  <si>
    <t>OstracodaExport</t>
  </si>
  <si>
    <t>DecapodaExport</t>
  </si>
  <si>
    <t>CyclopoidaExport</t>
  </si>
  <si>
    <t>CopepodaExport</t>
  </si>
  <si>
    <t>NematodaExport</t>
  </si>
  <si>
    <t>Benthic_RotiferaExport</t>
  </si>
  <si>
    <t>Crustacean_NaupliiExport</t>
  </si>
  <si>
    <t>MiscExport</t>
  </si>
  <si>
    <t>CnideriaExport</t>
  </si>
  <si>
    <t>BivalviaExport</t>
  </si>
  <si>
    <t>CalanoidaExport</t>
  </si>
  <si>
    <t>AnnelidaExport</t>
  </si>
  <si>
    <t>mpbExport</t>
  </si>
  <si>
    <t>phytoExport</t>
  </si>
  <si>
    <t>OligochaetaExport</t>
  </si>
  <si>
    <t>BacteriaExport</t>
  </si>
  <si>
    <t>ArachnidaExport</t>
  </si>
  <si>
    <t>CladoceraExport</t>
  </si>
  <si>
    <t>PolychaetaExport</t>
  </si>
  <si>
    <t>D_ornataExport</t>
  </si>
  <si>
    <t>susPOMNLNodeInput</t>
  </si>
  <si>
    <t>susPOMNLNodeExport</t>
  </si>
  <si>
    <t>sedPOMNLNodeExport</t>
  </si>
  <si>
    <t>! Date: 25 August 2021</t>
  </si>
  <si>
    <t>! Non-Living Compartments: 2</t>
  </si>
  <si>
    <t>sedPOMNLNodeQsusPOMNLNode: susPOMNLNode -&gt; sedPOMNLNode</t>
  </si>
  <si>
    <t>BacteriaQsusPOMNLNode: susPOMNLNode -&gt; Bacteria</t>
  </si>
  <si>
    <t>PolychaetaQsusPOMNLNode: susPOMNLNode -&gt; Polychaeta</t>
  </si>
  <si>
    <t>D_ornataQsusPOMNLNode: susPOMNLNode -&gt; D_ornata</t>
  </si>
  <si>
    <t>CladoceraQsusPOMNLNode: susPOMNLNode -&gt; Cladocera</t>
  </si>
  <si>
    <t>CalanoidaQsusPOMNLNode: susPOMNLNode -&gt; Calanoida</t>
  </si>
  <si>
    <t>CyclopoidaQsusPOMNLNode: susPOMNLNode -&gt; Cyclopoida</t>
  </si>
  <si>
    <t>CopepodaQsusPOMNLNode: susPOMNLNode -&gt; Copepoda</t>
  </si>
  <si>
    <t>DecapodaQsusPOMNLNode: susPOMNLNode -&gt; Decapoda</t>
  </si>
  <si>
    <t>OstracodaQsusPOMNLNode: susPOMNLNode -&gt; Ostracoda</t>
  </si>
  <si>
    <t>BivalviaQsusPOMNLNode: susPOMNLNode -&gt; Bivalvia</t>
  </si>
  <si>
    <t>MiscQsusPOMNLNode: susPOMNLNode -&gt; Misc</t>
  </si>
  <si>
    <t>Crustacean_NaupliiQsusPOMNLNode: susPOMNLNode -&gt; Crustacean_Nauplii</t>
  </si>
  <si>
    <t>susPOMNLNodeQsedPOMNLNode: sedPOMNLNode -&gt; susPOMNLNode</t>
  </si>
  <si>
    <t>OligochaetaQsedPOMNLNode: sedPOMNLNode -&gt; Oligochaeta</t>
  </si>
  <si>
    <t>AnnelidaQsedPOMNLNode: sedPOMNLNode -&gt; Annelida</t>
  </si>
  <si>
    <t>PolychaetaQsedPOMNLNode: sedPOMNLNode -&gt; Polychaeta</t>
  </si>
  <si>
    <t>D_ornataQsedPOMNLNode: sedPOMNLNode -&gt; D_ornata</t>
  </si>
  <si>
    <t>CladoceraQsedPOMNLNode: sedPOMNLNode -&gt; Cladocera</t>
  </si>
  <si>
    <t>CalanoidaQsedPOMNLNode: sedPOMNLNode -&gt; Calanoida</t>
  </si>
  <si>
    <t>CyclopoidaQsedPOMNLNode: sedPOMNLNode -&gt; Cyclopoida</t>
  </si>
  <si>
    <t>CopepodaQsedPOMNLNode: sedPOMNLNode -&gt; Copepoda</t>
  </si>
  <si>
    <t>OstracodaQsedPOMNLNode: sedPOMNLNode -&gt; Ostracoda</t>
  </si>
  <si>
    <t>CnideriaQsedPOMNLNode: sedPOMNLNode -&gt; Cnideria</t>
  </si>
  <si>
    <t>BivalviaQsedPOMNLNode: sedPOMNLNode -&gt; Bivalvia</t>
  </si>
  <si>
    <t>NematodaQsedPOMNLNode: sedPOMNLNode -&gt; Nematoda</t>
  </si>
  <si>
    <t>Benthic_RotiferaQsedPOMNLNode: sedPOMNLNode -&gt; Benthic_Rotifera</t>
  </si>
  <si>
    <t>MiscQsedPOMNLNode: sedPOMNLNode -&gt; Misc</t>
  </si>
  <si>
    <t>Crustacean_NaupliiQsedPOMNLNode: sedPOMNLNode -&gt; Crustacean_Nauplii</t>
  </si>
  <si>
    <t>mpbQphyto: phyto -&gt; mpb</t>
  </si>
  <si>
    <t>PolychaetaQphyto: phyto -&gt; Polychaeta</t>
  </si>
  <si>
    <t>D_ornataQphyto: phyto -&gt; D_ornata</t>
  </si>
  <si>
    <t>CladoceraQphyto: phyto -&gt; Cladocera</t>
  </si>
  <si>
    <t>CalanoidaQphyto: phyto -&gt; Calanoida</t>
  </si>
  <si>
    <t>CyclopoidaQphyto: phyto -&gt; Cyclopoida</t>
  </si>
  <si>
    <t>CopepodaQphyto: phyto -&gt; Copepoda</t>
  </si>
  <si>
    <t>DecapodaQphyto: phyto -&gt; Decapoda</t>
  </si>
  <si>
    <t>OstracodaQphyto: phyto -&gt; Ostracoda</t>
  </si>
  <si>
    <t>BivalviaQphyto: phyto -&gt; Bivalvia</t>
  </si>
  <si>
    <t>MiscQphyto: phyto -&gt; Misc</t>
  </si>
  <si>
    <t>Crustacean_NaupliiQphyto: phyto -&gt; Crustacean_Nauplii</t>
  </si>
  <si>
    <t>phytoQmpb: mpb -&gt; phyto</t>
  </si>
  <si>
    <t>OligochaetaQmpb: mpb -&gt; Oligochaeta</t>
  </si>
  <si>
    <t>AnnelidaQmpb: mpb -&gt; Annelida</t>
  </si>
  <si>
    <t>PolychaetaQmpb: mpb -&gt; Polychaeta</t>
  </si>
  <si>
    <t>D_ornataQmpb: mpb -&gt; D_ornata</t>
  </si>
  <si>
    <t>CladoceraQmpb: mpb -&gt; Cladocera</t>
  </si>
  <si>
    <t>CopepodaQmpb: mpb -&gt; Copepoda</t>
  </si>
  <si>
    <t>OstracodaQmpb: mpb -&gt; Ostracoda</t>
  </si>
  <si>
    <t>CnideriaQmpb: mpb -&gt; Cnideria</t>
  </si>
  <si>
    <t>BivalviaQmpb: mpb -&gt; Bivalvia</t>
  </si>
  <si>
    <t>Benthic_RotiferaQmpb: mpb -&gt; Benthic_Rotifera</t>
  </si>
  <si>
    <t>MiscQmpb: mpb -&gt; Misc</t>
  </si>
  <si>
    <t>Crustacean_NaupliiQmpb: mpb -&gt; Crustacean_Nauplii</t>
  </si>
  <si>
    <t>PolychaetaQBacteria: Bacteria -&gt; Polychaeta</t>
  </si>
  <si>
    <t>D_ornataQBacteria: Bacteria -&gt; D_ornata</t>
  </si>
  <si>
    <t>CladoceraQBacteria: Bacteria -&gt; Cladocera</t>
  </si>
  <si>
    <t>CalanoidaQBacteria: Bacteria -&gt; Calanoida</t>
  </si>
  <si>
    <t>CyclopoidaQBacteria: Bacteria -&gt; Cyclopoida</t>
  </si>
  <si>
    <t>CopepodaQBacteria: Bacteria -&gt; Copepoda</t>
  </si>
  <si>
    <t>DecapodaQBacteria: Bacteria -&gt; Decapoda</t>
  </si>
  <si>
    <t>OstracodaQBacteria: Bacteria -&gt; Ostracoda</t>
  </si>
  <si>
    <t>BivalviaQBacteria: Bacteria -&gt; Bivalvia</t>
  </si>
  <si>
    <t>NematodaQBacteria: Bacteria -&gt; Nematoda</t>
  </si>
  <si>
    <t>MiscQBacteria: Bacteria -&gt; Misc</t>
  </si>
  <si>
    <t>Crustacean_NaupliiQBacteria: Bacteria -&gt; Crustacean_Nauplii</t>
  </si>
  <si>
    <t>PolychaetaQOligochaeta: Oligochaeta -&gt; Polychaeta</t>
  </si>
  <si>
    <t>ArachnidaQOligochaeta: Oligochaeta -&gt; Arachnida</t>
  </si>
  <si>
    <t>CnideriaQOligochaeta: Oligochaeta -&gt; Cnideria</t>
  </si>
  <si>
    <t>CnideriaQAnnelida: Annelida -&gt; Cnideria</t>
  </si>
  <si>
    <t>PolychaetaQPolychaeta: Polychaeta -&gt; Polychaeta</t>
  </si>
  <si>
    <t>CnideriaQPolychaeta: Polychaeta -&gt; Cnideria</t>
  </si>
  <si>
    <t>PolychaetaQD_ornata: D_ornata -&gt; Polychaeta</t>
  </si>
  <si>
    <t>CnideriaQD_ornata: D_ornata -&gt; Cnideria</t>
  </si>
  <si>
    <t>ArachnidaQArachnida: Arachnida -&gt; Arachnida</t>
  </si>
  <si>
    <t>PolychaetaQCladocera: Cladocera -&gt; Polychaeta</t>
  </si>
  <si>
    <t>ArachnidaQCladocera: Cladocera -&gt; Arachnida</t>
  </si>
  <si>
    <t>CyclopoidaQCladocera: Cladocera -&gt; Cyclopoida</t>
  </si>
  <si>
    <t>DecapodaQCladocera: Cladocera -&gt; Decapoda</t>
  </si>
  <si>
    <t>CnideriaQCladocera: Cladocera -&gt; Cnideria</t>
  </si>
  <si>
    <t>ArachnidaQCalanoida: Calanoida -&gt; Arachnida</t>
  </si>
  <si>
    <t>CyclopoidaQCalanoida: Calanoida -&gt; Cyclopoida</t>
  </si>
  <si>
    <t>DecapodaQCalanoida: Calanoida -&gt; Decapoda</t>
  </si>
  <si>
    <t>CnideriaQCalanoida: Calanoida -&gt; Cnideria</t>
  </si>
  <si>
    <t>ArachnidaQCyclopoida: Cyclopoida -&gt; Arachnida</t>
  </si>
  <si>
    <t>CyclopoidaQCyclopoida: Cyclopoida -&gt; Cyclopoida</t>
  </si>
  <si>
    <t>DecapodaQCyclopoida: Cyclopoida -&gt; Decapoda</t>
  </si>
  <si>
    <t>CnideriaQCyclopoida: Cyclopoida -&gt; Cnideria</t>
  </si>
  <si>
    <t>PolychaetaQCopepoda: Copepoda -&gt; Polychaeta</t>
  </si>
  <si>
    <t>ArachnidaQCopepoda: Copepoda -&gt; Arachnida</t>
  </si>
  <si>
    <t>CyclopoidaQCopepoda: Copepoda -&gt; Cyclopoida</t>
  </si>
  <si>
    <t>DecapodaQCopepoda: Copepoda -&gt; Decapoda</t>
  </si>
  <si>
    <t>CnideriaQCopepoda: Copepoda -&gt; Cnideria</t>
  </si>
  <si>
    <t>ArachnidaQDecapoda: Decapoda -&gt; Arachnida</t>
  </si>
  <si>
    <t>CyclopoidaQDecapoda: Decapoda -&gt; Cyclopoida</t>
  </si>
  <si>
    <t>DecapodaQDecapoda: Decapoda -&gt; Decapoda</t>
  </si>
  <si>
    <t>CnideriaQDecapoda: Decapoda -&gt; Cnideria</t>
  </si>
  <si>
    <t>PolychaetaQOstracoda: Ostracoda -&gt; Polychaeta</t>
  </si>
  <si>
    <t>ArachnidaQOstracoda: Ostracoda -&gt; Arachnida</t>
  </si>
  <si>
    <t>CnideriaQOstracoda: Ostracoda -&gt; Cnideria</t>
  </si>
  <si>
    <t>PolychaetaQNematoda: Nematoda -&gt; Polychaeta</t>
  </si>
  <si>
    <t>ArachnidaQNematoda: Nematoda -&gt; Arachnida</t>
  </si>
  <si>
    <t>CnideriaQNematoda: Nematoda -&gt; Cnideria</t>
  </si>
  <si>
    <t>NematodaQNematoda: Nematoda -&gt; Nematoda</t>
  </si>
  <si>
    <t>PolychaetaQBenthic_Rotifera: Benthic_Rotifera -&gt; Polychaeta</t>
  </si>
  <si>
    <t>ArachnidaQBenthic_Rotifera: Benthic_Rotifera -&gt; Arachnida</t>
  </si>
  <si>
    <t>CnideriaQBenthic_Rotifera: Benthic_Rotifera -&gt; Cnideria</t>
  </si>
  <si>
    <t>OligochaetaQMisc: Misc -&gt; Oligochaeta</t>
  </si>
  <si>
    <t>AnnelidaQMisc: Misc -&gt; Annelida</t>
  </si>
  <si>
    <t>PolychaetaQMisc: Misc -&gt; Polychaeta</t>
  </si>
  <si>
    <t>D_ornataQMisc: Misc -&gt; D_ornata</t>
  </si>
  <si>
    <t>CladoceraQMisc: Misc -&gt; Cladocera</t>
  </si>
  <si>
    <t>CalanoidaQMisc: Misc -&gt; Calanoida</t>
  </si>
  <si>
    <t>CyclopoidaQMisc: Misc -&gt; Cyclopoida</t>
  </si>
  <si>
    <t>CopepodaQMisc: Misc -&gt; Copepoda</t>
  </si>
  <si>
    <t>DecapodaQMisc: Misc -&gt; Decapoda</t>
  </si>
  <si>
    <t>OstracodaQMisc: Misc -&gt; Ostracoda</t>
  </si>
  <si>
    <t>CnideriaQMisc: Misc -&gt; Cnideria</t>
  </si>
  <si>
    <t>BivalviaQMisc: Misc -&gt; Bivalvia</t>
  </si>
  <si>
    <t>NematodaQMisc: Misc -&gt; Nematoda</t>
  </si>
  <si>
    <t>Benthic_RotiferaQMisc: Misc -&gt; Benthic_Rotifera</t>
  </si>
  <si>
    <t>Crustacean_NaupliiQMisc: Misc -&gt; Crustacean_Nauplii</t>
  </si>
  <si>
    <t>ArachnidaQCrustacean_Nauplii: Crustacean_Nauplii -&gt; Arachnida</t>
  </si>
  <si>
    <t>CyclopoidaQCrustacean_Nauplii: Crustacean_Nauplii -&gt; Cyclopoida</t>
  </si>
  <si>
    <t>DecapodaQCrustacean_Nauplii: Crustacean_Nauplii -&gt; Decapoda</t>
  </si>
  <si>
    <t>CnideriaQCrustacean_Nauplii: Crustacean_Nauplii -&gt; Cnideria</t>
  </si>
  <si>
    <t>OstracodaQ = Flowto(Ostracoda)</t>
  </si>
  <si>
    <t>ArachnidaQ = Flowto(Arachnida)</t>
  </si>
  <si>
    <t>D_ornataQ = Flowto(D_ornata)</t>
  </si>
  <si>
    <t>CnideriaQ = Flowto(Cnideria)</t>
  </si>
  <si>
    <t>CalanoidaQ = Flowto(Calanoida)</t>
  </si>
  <si>
    <t>CyclopoidaQ = Flowto(Cyclopoida)</t>
  </si>
  <si>
    <t>CopepodaQ = Flowto(Copepoda)</t>
  </si>
  <si>
    <t>CladoceraQ = Flowto(Cladocera)</t>
  </si>
  <si>
    <t>DecapodaQ = Flowto(Decapoda)</t>
  </si>
  <si>
    <t>Benthic_RotiferaQ = Flowto(Benthic_Rotifera)</t>
  </si>
  <si>
    <t>AnnelidaQ = Flowto(Annelida)</t>
  </si>
  <si>
    <t>NematodaQ = Flowto(Nematoda)</t>
  </si>
  <si>
    <t>MiscQ = Flowto(Misc)</t>
  </si>
  <si>
    <t>mpbGPP = Flowto(mpb)</t>
  </si>
  <si>
    <t>phytoGPP = Flowto(phyto)</t>
  </si>
  <si>
    <t>Crustacean_NaupliiQ = Flowto(Crustacean_Nauplii)</t>
  </si>
  <si>
    <t>OligochaetaQ = Flowto(Oligochaeta)</t>
  </si>
  <si>
    <t>BacteriaQ = Flowto(Bacteria)</t>
  </si>
  <si>
    <t>BivalviaQ = Flowto(Bivalvia)</t>
  </si>
  <si>
    <t>PolychaetaQ = Flowto(Polychaeta)</t>
  </si>
  <si>
    <t>phytoIN: phytoInput -&gt; phyto</t>
  </si>
  <si>
    <t>Benthic_RotiferaEX: Benthic_Rotifera -&gt; Benthic_RotiferaExport</t>
  </si>
  <si>
    <t>NematodaEX: Nematoda -&gt; NematodaExport</t>
  </si>
  <si>
    <t>D_ornataEX: D_ornata -&gt; D_ornataExport</t>
  </si>
  <si>
    <t>PolychaetaEX: Polychaeta -&gt; PolychaetaExport</t>
  </si>
  <si>
    <t>phytoEX: phyto -&gt; phytoExport</t>
  </si>
  <si>
    <t>mpbEX: mpb -&gt; mpbExport</t>
  </si>
  <si>
    <t>sedPOMNLNodeEX: sedPOMNLNode -&gt; sedPOMNLNodeExport</t>
  </si>
  <si>
    <t>Crustacean_NaupliiEX: Crustacean_Nauplii -&gt; Crustacean_NaupliiExport</t>
  </si>
  <si>
    <t>susPOMNLNodeEX: susPOMNLNode -&gt; susPOMNLNodeExport</t>
  </si>
  <si>
    <t>MiscEX: Misc -&gt; MiscExport</t>
  </si>
  <si>
    <t>AnnelidaEX: Annelida -&gt; AnnelidaExport</t>
  </si>
  <si>
    <t>BacteriaEX: Bacteria -&gt; BacteriaExport</t>
  </si>
  <si>
    <t>OligochaetaEX: Oligochaeta -&gt; OligochaetaExport</t>
  </si>
  <si>
    <t>DecapodaEX: Decapoda -&gt; DecapodaExport</t>
  </si>
  <si>
    <t>CnideriaEX: Cnideria -&gt; CnideriaExport</t>
  </si>
  <si>
    <t>OstracodaEX: Ostracoda -&gt; OstracodaExport</t>
  </si>
  <si>
    <t>CladoceraEX: Cladocera -&gt; CladoceraExport</t>
  </si>
  <si>
    <t>ArachnidaEX: Arachnida -&gt; ArachnidaExport</t>
  </si>
  <si>
    <t>BivalviaEX: Bivalvia -&gt; BivalviaExport</t>
  </si>
  <si>
    <t>CopepodaEX: Copepoda -&gt; CopepodaExport</t>
  </si>
  <si>
    <t>CalanoidaEX: Calanoida -&gt; CalanoidaExport</t>
  </si>
  <si>
    <t>CyclopoidaEX: Cyclopoida -&gt; CyclopoidaExport</t>
  </si>
  <si>
    <t>Other inequalities (List)</t>
  </si>
  <si>
    <t>Other variables (list)</t>
  </si>
  <si>
    <t>CnideriaQinverts = CnideriaQ - CnideriaQsedPOMNLNode - CnideriaQmpb</t>
  </si>
  <si>
    <t>### Variables27</t>
  </si>
  <si>
    <t>### Variables28</t>
  </si>
  <si>
    <t>InsectaQdetritus = InsectaQsusPOMNLNode + InsectaQsedPOMNLNode</t>
  </si>
  <si>
    <t>InsectaQdetritus = InsectaQ * [0.57, 0.97]</t>
  </si>
  <si>
    <t>ChironomidaeQdetritus = ChironomidaeQsusPOMNLNode + ChironomidaeQsedPOMNLNode</t>
  </si>
  <si>
    <t>ChironomidaeQdetritus = ChironomidaeQ * [0.57, 0.97]</t>
  </si>
  <si>
    <t>NaididaeQinverts = NaididaeQ - NaididaeQmpb - NaididaeQsedPOMNLNode</t>
  </si>
  <si>
    <t>NaididaeQinverts = NaididaeQ * [0, 0.03]</t>
  </si>
  <si>
    <t>Naididae</t>
  </si>
  <si>
    <t>NaididaeQ</t>
  </si>
  <si>
    <t>Insecta</t>
  </si>
  <si>
    <t>InsectaQ</t>
  </si>
  <si>
    <t>Chironomidae</t>
  </si>
  <si>
    <t>ChironomidaeQ</t>
  </si>
  <si>
    <t>T_granifera</t>
  </si>
  <si>
    <t>T_graniferaQ</t>
  </si>
  <si>
    <t>Plankton_Rotifera</t>
  </si>
  <si>
    <t>Plankton_RotiferaQ</t>
  </si>
  <si>
    <t>Turbellaria</t>
  </si>
  <si>
    <t>TurbellariaQ</t>
  </si>
  <si>
    <t>0.25376, 0.73514</t>
  </si>
  <si>
    <t>0.26725, 0.74624</t>
  </si>
  <si>
    <t>CalanoidaQsusPOMNLNode = CalanoidaQ * [0.25376, 0.73514]</t>
  </si>
  <si>
    <t>NaididaeQsedPOMNLNode = NaididaeQ * [0.62, 0.668]</t>
  </si>
  <si>
    <t>CalanoidaQsedPOMNLNode = CalanoidaQ * [0.26725, 0.74624]</t>
  </si>
  <si>
    <t>InsectaQsusPOMNLNode: susPOMNLNode -&gt; Insecta</t>
  </si>
  <si>
    <t>ChironomidaeQsusPOMNLNode: susPOMNLNode -&gt; Chironomidae</t>
  </si>
  <si>
    <t>T_graniferaQsusPOMNLNode: susPOMNLNode -&gt; T_granifera</t>
  </si>
  <si>
    <t>NematodaQsusPOMNLNode: susPOMNLNode -&gt; Nematoda</t>
  </si>
  <si>
    <t>Plankton_RotiferaQsusPOMNLNode: susPOMNLNode -&gt; Plankton_Rotifera</t>
  </si>
  <si>
    <t>NaididaeQsedPOMNLNode: sedPOMNLNode -&gt; Naididae</t>
  </si>
  <si>
    <t>InsectaQsedPOMNLNode: sedPOMNLNode -&gt; Insecta</t>
  </si>
  <si>
    <t>ChironomidaeQsedPOMNLNode: sedPOMNLNode -&gt; Chironomidae</t>
  </si>
  <si>
    <t>T_graniferaQsedPOMNLNode: sedPOMNLNode -&gt; T_granifera</t>
  </si>
  <si>
    <t>Plankton_RotiferaQphyto: phyto -&gt; Plankton_Rotifera</t>
  </si>
  <si>
    <t>NaididaeQmpb: mpb -&gt; Naididae</t>
  </si>
  <si>
    <t>InsectaQmpb: mpb -&gt; Insecta</t>
  </si>
  <si>
    <t>ChironomidaeQmpb: mpb -&gt; Chironomidae</t>
  </si>
  <si>
    <t>T_graniferaQmpb: mpb -&gt; T_granifera</t>
  </si>
  <si>
    <t>InsectaQBacteria: Bacteria -&gt; Insecta</t>
  </si>
  <si>
    <t>ChironomidaeQBacteria: Bacteria -&gt; Chironomidae</t>
  </si>
  <si>
    <t>Plankton_RotiferaQBacteria: Bacteria -&gt; Plankton_Rotifera</t>
  </si>
  <si>
    <t>ArachnidaQNaididae: Naididae -&gt; Arachnida</t>
  </si>
  <si>
    <t>TurbellariaQOligochaeta: Oligochaeta -&gt; Turbellaria</t>
  </si>
  <si>
    <t>InsectaQCladocera: Cladocera -&gt; Insecta</t>
  </si>
  <si>
    <t>ChironomidaeQCladocera: Cladocera -&gt; Chironomidae</t>
  </si>
  <si>
    <t>TurbellariaQCladocera: Cladocera -&gt; Turbellaria</t>
  </si>
  <si>
    <t>InsectaQCalanoida: Calanoida -&gt; Insecta</t>
  </si>
  <si>
    <t>ChironomidaeQCalanoida: Calanoida -&gt; Chironomidae</t>
  </si>
  <si>
    <t>InsectaQCyclopoida: Cyclopoida -&gt; Insecta</t>
  </si>
  <si>
    <t>ChironomidaeQCyclopoida: Cyclopoida -&gt; Chironomidae</t>
  </si>
  <si>
    <t>InsectaQCopepoda: Copepoda -&gt; Insecta</t>
  </si>
  <si>
    <t>ChironomidaeQCopepoda: Copepoda -&gt; Chironomidae</t>
  </si>
  <si>
    <t>TurbellariaQCopepoda: Copepoda -&gt; Turbellaria</t>
  </si>
  <si>
    <t>InsectaQCrustacean_Nauplii: Crustacean_Nauplii -&gt; Insecta</t>
  </si>
  <si>
    <t>ChironomidaeQCrustacean_Nauplii: Crustacean_Nauplii -&gt; Chironomidae</t>
  </si>
  <si>
    <t>CyclopoidaQOstracoda: Ostracoda -&gt; Cyclopoida</t>
  </si>
  <si>
    <t>InsectaQOstracoda: Ostracoda -&gt; Insecta</t>
  </si>
  <si>
    <t>ChironomidaeQOstracoda: Ostracoda -&gt; Chironomidae</t>
  </si>
  <si>
    <t>TurbellariaQOstracoda: Ostracoda -&gt; Turbellaria</t>
  </si>
  <si>
    <t>ArachnidaQInsecta: Insecta -&gt; Arachnida</t>
  </si>
  <si>
    <t>InsectaQInsecta: Insecta -&gt; Insecta</t>
  </si>
  <si>
    <t>ChironomidaeQInsecta: Insecta -&gt; Chironomidae</t>
  </si>
  <si>
    <t>TurbellariaQInsecta: Insecta -&gt; Turbellaria</t>
  </si>
  <si>
    <t>ArachnidaQChironomidae: Chironomidae -&gt; Arachnida</t>
  </si>
  <si>
    <t>CyclopoidaQChironomidae: Chironomidae -&gt; Cyclopoida</t>
  </si>
  <si>
    <t>InsectaQChironomidae: Chironomidae -&gt; Insecta</t>
  </si>
  <si>
    <t>ChironomidaeQChironomidae: Chironomidae -&gt; Chironomidae</t>
  </si>
  <si>
    <t>TurbellariaQChironomidae: Chironomidae -&gt; Turbellaria</t>
  </si>
  <si>
    <t>TurbellariaQNematoda: Nematoda -&gt; Turbellaria</t>
  </si>
  <si>
    <t>ArachnidaQPlankton_Rotifera: Plankton_Rotifera -&gt; Arachnida</t>
  </si>
  <si>
    <t>CyclopoidaQPlankton_Rotifera: Plankton_Rotifera -&gt; Cyclopoida</t>
  </si>
  <si>
    <t>InsectaQPlankton_Rotifera: Plankton_Rotifera -&gt; Insecta</t>
  </si>
  <si>
    <t>ChironomidaeQPlankton_Rotifera: Plankton_Rotifera -&gt; Chironomidae</t>
  </si>
  <si>
    <t>InsectaQBenthic_Rotifera: Benthic_Rotifera -&gt; Insecta</t>
  </si>
  <si>
    <t>ChironomidaeQBenthic_Rotifera: Benthic_Rotifera -&gt; Chironomidae</t>
  </si>
  <si>
    <t>TurbellariaQBenthic_Rotifera: Benthic_Rotifera -&gt; Turbellaria</t>
  </si>
  <si>
    <t>InsectaQTurbellaria: Turbellaria -&gt; Insecta</t>
  </si>
  <si>
    <t>TurbellariaQTurbellaria: Turbellaria -&gt; Turbellaria</t>
  </si>
  <si>
    <t>NaididaeQMisc: Misc -&gt; Naididae</t>
  </si>
  <si>
    <t>InsectaQMisc: Misc -&gt; Insecta</t>
  </si>
  <si>
    <t>ChironomidaeQMisc: Misc -&gt; Chironomidae</t>
  </si>
  <si>
    <t>T_graniferaQMisc: Misc -&gt; T_granifera</t>
  </si>
  <si>
    <t>TurbellariaQMisc: Misc -&gt; Turbellaria</t>
  </si>
  <si>
    <t>ChironomidaeExport</t>
  </si>
  <si>
    <t>InsectaExport</t>
  </si>
  <si>
    <t>TurbellariaExport</t>
  </si>
  <si>
    <t>Plankton_RotiferaExport</t>
  </si>
  <si>
    <t>T_graniferaExport</t>
  </si>
  <si>
    <t>NaididaeExport</t>
  </si>
  <si>
    <t>Bacteria = 74.06</t>
  </si>
  <si>
    <t>T_graniferaQ = Flowto(T_granifera)</t>
  </si>
  <si>
    <t>Plankton_RotiferaQ = Flowto(Plankton_Rotifera)</t>
  </si>
  <si>
    <t>TurbellariaQ = Flowto(Turbellaria)</t>
  </si>
  <si>
    <t>ChironomidaeQ = Flowto(Chironomidae)</t>
  </si>
  <si>
    <t>InsectaQ = Flowto(Insecta)</t>
  </si>
  <si>
    <t>NaididaeQ = Flowto(Naididae)</t>
  </si>
  <si>
    <t>Plankton_RotiferaEX: Plankton_Rotifera -&gt; Plankton_RotiferaExport</t>
  </si>
  <si>
    <t>NaididaeEX: Naididae -&gt; NaididaeExport</t>
  </si>
  <si>
    <t>TurbellariaEX: Turbellaria -&gt; TurbellariaExport</t>
  </si>
  <si>
    <t>InsectaEX: Insecta -&gt; InsectaExport</t>
  </si>
  <si>
    <t>T_graniferaEX: T_granifera -&gt; T_graniferaExport</t>
  </si>
  <si>
    <t>ChironomidaeEX: Chironomidae -&gt; ChironomidaeExport</t>
  </si>
  <si>
    <t>B_virgiliae</t>
  </si>
  <si>
    <t>B_virgiliaeQsusPOMNLNode = B_virgiliaeQ * [0.17, 0.73]</t>
  </si>
  <si>
    <t>B_virgiliaeQsedPOMNLNode = B_virgiliaeQ * [0.27, 0.83]</t>
  </si>
  <si>
    <t>B_virgiliaeQsusPOMNLNode: susPOMNLNode -&gt; B_virgiliae</t>
  </si>
  <si>
    <t>B_virgiliaeQsedPOMNLNode: sedPOMNLNode -&gt; B_virgiliae</t>
  </si>
  <si>
    <t>B_virgiliaeQphyto: phyto -&gt; B_virgiliae</t>
  </si>
  <si>
    <t>B_virgiliaeQmpb: mpb -&gt; B_virgiliae</t>
  </si>
  <si>
    <t>B_virgiliaeQBacteria: Bacteria -&gt; B_virgiliae</t>
  </si>
  <si>
    <t>B_virgiliaeQMisc: Misc -&gt; B_virgiliae</t>
  </si>
  <si>
    <t>B_virgiliaeExport</t>
  </si>
  <si>
    <t>B_virgiliaeEX: B_virgiliae -&gt; B_virgiliaeExport</t>
  </si>
  <si>
    <t>B_virgiliaeQ = Flowto(B_virgiliae)</t>
  </si>
  <si>
    <t>B_virgiliaeQ</t>
  </si>
  <si>
    <t>CnideriaQinverts = CnideriaQ * [0, 0.95]</t>
  </si>
  <si>
    <t>TurbellariaQPolychaeta: Polychaeta -&gt; Turbellaria</t>
  </si>
  <si>
    <t>TurbellariaQD_ornata: D_ornata -&gt; Turbellaria</t>
  </si>
  <si>
    <t>PolychaetaQInsecta: Insecta -&gt; Polychaeta</t>
  </si>
  <si>
    <t>CnideriaQInsecta: Insecta -&gt; Cnideria</t>
  </si>
  <si>
    <t>PolychaetaQChironomidae: Chironomidae -&gt; Polychaeta</t>
  </si>
  <si>
    <t>CnideriaQChironomidae: Chironomidae -&gt; Cnideria</t>
  </si>
  <si>
    <t>TurbellariaQCnideria: Cnideria -&gt; Turbellaria</t>
  </si>
  <si>
    <t>CnideriaQPlankton_Rotifera: Plankton_Rotifera -&gt; Cnideria</t>
  </si>
  <si>
    <t>CnideriaQTurbellaria: Turbellaria -&gt; Cnideria</t>
  </si>
  <si>
    <t>CeratonereisSPP</t>
  </si>
  <si>
    <t>CeratonereisSPPQ</t>
  </si>
  <si>
    <t>Pseudodiaptomus</t>
  </si>
  <si>
    <t>PseudodiaptomusQ</t>
  </si>
  <si>
    <t>MDSep15</t>
  </si>
  <si>
    <t>0.45, 1</t>
  </si>
  <si>
    <t>0.49, 0.95</t>
  </si>
  <si>
    <t>0, 0.55</t>
  </si>
  <si>
    <t>0.04, 0.56</t>
  </si>
  <si>
    <t>CeratonereisSPPQsusPOMNLNode = CeratonereisSPPQ * [0.45, 1]</t>
  </si>
  <si>
    <t>PolychaetaQsusPOMNLNode = PolychaetaQ * [0.49, 0.95]</t>
  </si>
  <si>
    <t>CeratonereisSPPQsedPOMNLNode = CeratonereisSPPQ * [0, 0.55]</t>
  </si>
  <si>
    <t>PolychaetaQsedPOMNLNode = PolychaetaQ * [0.04, 0.56]</t>
  </si>
  <si>
    <t>CeratonereisSPPQsusPOMNLNode: susPOMNLNode -&gt; CeratonereisSPP</t>
  </si>
  <si>
    <t>PseudodiaptomusQsusPOMNLNode: susPOMNLNode -&gt; Pseudodiaptomus</t>
  </si>
  <si>
    <t>CeratonereisSPPQsedPOMNLNode: sedPOMNLNode -&gt; CeratonereisSPP</t>
  </si>
  <si>
    <t>PseudodiaptomusQsedPOMNLNode: sedPOMNLNode -&gt; Pseudodiaptomus</t>
  </si>
  <si>
    <t>PseudodiaptomusQphyto: phyto -&gt; Pseudodiaptomus</t>
  </si>
  <si>
    <t>CeratonereisSPPQmpb: mpb -&gt; CeratonereisSPP</t>
  </si>
  <si>
    <t>PseudodiaptomusQBacteria: Bacteria -&gt; Pseudodiaptomus</t>
  </si>
  <si>
    <t>CeratonereisSPPQNaididae: Naididae -&gt; CeratonereisSPP</t>
  </si>
  <si>
    <t>PolychaetaQNaididae: Naididae -&gt; Polychaeta</t>
  </si>
  <si>
    <t>CnideriaQNaididae: Naididae -&gt; Cnideria</t>
  </si>
  <si>
    <t>CeratonereisSPPQOligochaeta: Oligochaeta -&gt; CeratonereisSPP</t>
  </si>
  <si>
    <t>TurbellariaQAnnelida: Annelida -&gt; Turbellaria</t>
  </si>
  <si>
    <t>CnideriaQCeratonereisSPP: CeratonereisSPP -&gt; Cnideria</t>
  </si>
  <si>
    <t>TurbellariaQCeratonereisSPP: CeratonereisSPP -&gt; Turbellaria</t>
  </si>
  <si>
    <t>CeratonereisSPPQPolychaeta: Polychaeta -&gt; CeratonereisSPP</t>
  </si>
  <si>
    <t>CeratonereisSPPQD_ornata: D_ornata -&gt; CeratonereisSPP</t>
  </si>
  <si>
    <t>CeratonereisSPPQCladocera: Cladocera -&gt; CeratonereisSPP</t>
  </si>
  <si>
    <t>ArachnidaQPseudodiaptomus: Pseudodiaptomus -&gt; Arachnida</t>
  </si>
  <si>
    <t>CyclopoidaQPseudodiaptomus: Pseudodiaptomus -&gt; Cyclopoida</t>
  </si>
  <si>
    <t>DecapodaQPseudodiaptomus: Pseudodiaptomus -&gt; Decapoda</t>
  </si>
  <si>
    <t>InsectaQPseudodiaptomus: Pseudodiaptomus -&gt; Insecta</t>
  </si>
  <si>
    <t>ChironomidaeQPseudodiaptomus: Pseudodiaptomus -&gt; Chironomidae</t>
  </si>
  <si>
    <t>CnideriaQPseudodiaptomus: Pseudodiaptomus -&gt; Cnideria</t>
  </si>
  <si>
    <t>CeratonereisSPPQCopepoda: Copepoda -&gt; CeratonereisSPP</t>
  </si>
  <si>
    <t>InsectaQDecapoda: Decapoda -&gt; Insecta</t>
  </si>
  <si>
    <t>ChironomidaeQDecapoda: Decapoda -&gt; Chironomidae</t>
  </si>
  <si>
    <t>TurbellariaQDecapoda: Decapoda -&gt; Turbellaria</t>
  </si>
  <si>
    <t>CeratonereisSPPQOstracoda: Ostracoda -&gt; CeratonereisSPP</t>
  </si>
  <si>
    <t>CeratonereisSPPQInsecta: Insecta -&gt; CeratonereisSPP</t>
  </si>
  <si>
    <t>CeratonereisSPPQChironomidae: Chironomidae -&gt; CeratonereisSPP</t>
  </si>
  <si>
    <t>CeratonereisSPPQNematoda: Nematoda -&gt; CeratonereisSPP</t>
  </si>
  <si>
    <t>DecapodaQPlankton_Rotifera: Plankton_Rotifera -&gt; Decapoda</t>
  </si>
  <si>
    <t>CeratonereisSPPQBenthic_Rotifera: Benthic_Rotifera -&gt; CeratonereisSPP</t>
  </si>
  <si>
    <t>CeratonereisSPPQMisc: Misc -&gt; CeratonereisSPP</t>
  </si>
  <si>
    <t>PseudodiaptomusQMisc: Misc -&gt; Pseudodiaptomus</t>
  </si>
  <si>
    <t>CeratonereisSPPExport</t>
  </si>
  <si>
    <t>PseudodiaptomusExport</t>
  </si>
  <si>
    <t>Plankton_Rotifera = 0.0491515260359685</t>
  </si>
  <si>
    <t>Benthic_Rotifera = 24.7527328339084</t>
  </si>
  <si>
    <t>T_granifera = 268.21181619256</t>
  </si>
  <si>
    <t>Nematoda = 6.38538616237923</t>
  </si>
  <si>
    <t>Turbellaria = 1.31067944990813</t>
  </si>
  <si>
    <t>Misc = 0.909562359832241</t>
  </si>
  <si>
    <t>Crustacean_Nauplii = 5.93778050135367</t>
  </si>
  <si>
    <t>Ostracoda = 13.565271572523</t>
  </si>
  <si>
    <t>Copepoda = 19.037425884367</t>
  </si>
  <si>
    <t>Decapoda = 0.00860475402808422</t>
  </si>
  <si>
    <t>Insecta = 3.52986816917083</t>
  </si>
  <si>
    <t>Bivalvia = 1.17937286299723</t>
  </si>
  <si>
    <t>Chironomidae = 547.971929527155</t>
  </si>
  <si>
    <t>Cnideria = 0.0622961190226519</t>
  </si>
  <si>
    <t>Cladocera = 108.818640544305</t>
  </si>
  <si>
    <t>Annelida = 0.123572835820896</t>
  </si>
  <si>
    <t>Polychaeta = 64.2213129102845</t>
  </si>
  <si>
    <t>D_ornata = 417.926819378477</t>
  </si>
  <si>
    <t>phyto = 552.3332</t>
  </si>
  <si>
    <t>mpb = 985.7678</t>
  </si>
  <si>
    <t>Arachnida = 0.959087175432141</t>
  </si>
  <si>
    <t>CeratonereisSPP = 21.0792129032258</t>
  </si>
  <si>
    <t>Calanoida = 0.564687792037582</t>
  </si>
  <si>
    <t>Naididae = 52.8881400437637</t>
  </si>
  <si>
    <t>Cyclopoida = 0.213782300571182</t>
  </si>
  <si>
    <t>Oligochaeta = 599.764077631231</t>
  </si>
  <si>
    <t>Pseudodiaptomus = 322.828225941647</t>
  </si>
  <si>
    <t>susPOMNLNode = 308.07198975</t>
  </si>
  <si>
    <t>sedPOMNLNode = 254.998860173502</t>
  </si>
  <si>
    <t>! MDSep15 LIM Declaration File</t>
  </si>
  <si>
    <t>! Living Compartments: 29</t>
  </si>
  <si>
    <t>mpbGPP &gt; 34.2890472546319</t>
  </si>
  <si>
    <t>phytoGPP &gt; 65.3222040341558</t>
  </si>
  <si>
    <t>phytoGPP &lt; 672.079490844212</t>
  </si>
  <si>
    <t>mpbGPP &lt; 352.789158926364</t>
  </si>
  <si>
    <t>DecapodaQ &lt; 0.0205691902681173</t>
  </si>
  <si>
    <t>D_ornataQ &lt; 236.70437973085</t>
  </si>
  <si>
    <t>ArachnidaQ &lt; 2.68547833601799</t>
  </si>
  <si>
    <t>Plankton_RotiferaQ &lt; 0.23679343024397</t>
  </si>
  <si>
    <t>NaididaeQ &lt; 21.9030250913373</t>
  </si>
  <si>
    <t>OligochaetaQ &lt; 251.527079497254</t>
  </si>
  <si>
    <t>BivalviaQ &lt; 2.21743776905971</t>
  </si>
  <si>
    <t>CeratonereisSPPQ &lt; 8.49349948852786</t>
  </si>
  <si>
    <t>NematodaQ &lt; 23.0056327501082</t>
  </si>
  <si>
    <t>CopepodaQ &lt; 49.9058802865723</t>
  </si>
  <si>
    <t>PolychaetaQ &lt; 26.5965304680524</t>
  </si>
  <si>
    <t>AnnelidaQ &lt; 0.179944315691014</t>
  </si>
  <si>
    <t>TurbellariaQ &lt; 3.16271572125687</t>
  </si>
  <si>
    <t>CnideriaQ &lt; 0.11734101477939</t>
  </si>
  <si>
    <t>CyclopoidaQ &lt; 0.385919199420206</t>
  </si>
  <si>
    <t>Crustacean_NaupliiQ &lt; 26.0023572065331</t>
  </si>
  <si>
    <t>CladoceraQ &lt; 235.770774479033</t>
  </si>
  <si>
    <t>CalanoidaQ &lt; 0.93334555641088</t>
  </si>
  <si>
    <t>T_graniferaQ &lt; 68.0474415748185</t>
  </si>
  <si>
    <t>Benthic_RotiferaQ &lt; 70.1271357731911</t>
  </si>
  <si>
    <t>InsectaQ &lt; 12.608250296672</t>
  </si>
  <si>
    <t>ChironomidaeQ &lt; 357.595216552955</t>
  </si>
  <si>
    <t>OstracodaQ &lt; 33.1631493357097</t>
  </si>
  <si>
    <t>PseudodiaptomusQ &lt; 498.181134873159</t>
  </si>
  <si>
    <t>MiscQ &lt; 2.6258558932491</t>
  </si>
  <si>
    <t>NematodaP &gt; 0.430214654650919</t>
  </si>
  <si>
    <t>PseudodiaptomusP &gt; 160.685858536764</t>
  </si>
  <si>
    <t>ArachnidaP &gt; 0.168443735234041</t>
  </si>
  <si>
    <t>PolychaetaP &gt; 0.607879281639021</t>
  </si>
  <si>
    <t>CyclopoidaP &gt; 0.106408887906395</t>
  </si>
  <si>
    <t>CnideriaP &gt; 0.0240076040178692</t>
  </si>
  <si>
    <t>Benthic_RotiferaP &gt; 5.64392473481283</t>
  </si>
  <si>
    <t>D_ornataP &gt; 5.52804746496869</t>
  </si>
  <si>
    <t>CalanoidaP &gt; 0.281070040899056</t>
  </si>
  <si>
    <t>CladoceraP &gt; 54.1638409394408</t>
  </si>
  <si>
    <t>BivalviaP &gt; 0.0294188106340115</t>
  </si>
  <si>
    <t>T_graniferaP &gt; 1.77740569214189</t>
  </si>
  <si>
    <t>OligochaetaP &gt; 6.01497849247093</t>
  </si>
  <si>
    <t>TurbellariaP &gt; 0.0890513778163273</t>
  </si>
  <si>
    <t>MiscP &gt; 0.0356319366475889</t>
  </si>
  <si>
    <t>OstracodaP &gt; 1.41307635373354</t>
  </si>
  <si>
    <t>NaididaeP &gt; 0.500606467232135</t>
  </si>
  <si>
    <t>Crustacean_NaupliiP &gt; 1.09687783639892</t>
  </si>
  <si>
    <t>ChironomidaeP &gt; 21.6173092959374</t>
  </si>
  <si>
    <t>CopepodaP &gt; 1.81934413043291</t>
  </si>
  <si>
    <t>CeratonereisSPPP &gt; 0.19608976577882</t>
  </si>
  <si>
    <t>InsectaP &gt; 1.92151636755412</t>
  </si>
  <si>
    <t>AnnelidaP &gt; 0.00418248370363559</t>
  </si>
  <si>
    <t>DecapodaP &gt; 0.0042829659162155</t>
  </si>
  <si>
    <t>Plankton_RotiferaP &gt; 0.0244648841855275</t>
  </si>
  <si>
    <t>CalanoidaP &lt; 0.301108053525674</t>
  </si>
  <si>
    <t>OstracodaP &lt; 2.55389858848381</t>
  </si>
  <si>
    <t>InsectaP &lt; 2.72259811408683</t>
  </si>
  <si>
    <t>CyclopoidaP &lt; 0.113994977952251</t>
  </si>
  <si>
    <t>CnideriaP &lt; 0.0296704201754504</t>
  </si>
  <si>
    <t>Plankton_RotiferaP &lt; 0.0262090318600724</t>
  </si>
  <si>
    <t>NematodaP &lt; 1.6622379378103</t>
  </si>
  <si>
    <t>Crustacean_NaupliiP &lt; 3.10965287244683</t>
  </si>
  <si>
    <t>ChironomidaeP &lt; 29.8703349836932</t>
  </si>
  <si>
    <t>PseudodiaptomusP &lt; 172.141456052527</t>
  </si>
  <si>
    <t>DecapodaP &lt; 0.00458830662358502</t>
  </si>
  <si>
    <t>T_graniferaP &lt; 2.03170481523354</t>
  </si>
  <si>
    <t>PolychaetaP &lt; 1.56625472575521</t>
  </si>
  <si>
    <t>D_ornataP &lt; 11.8189719966121</t>
  </si>
  <si>
    <t>CeratonereisSPPP &lt; 0.504770932625152</t>
  </si>
  <si>
    <t>OligochaetaP &lt; 15.5941925982448</t>
  </si>
  <si>
    <t>NaididaeP &lt; 1.28985683297488</t>
  </si>
  <si>
    <t>BivalviaP &lt; 0.184021066826524</t>
  </si>
  <si>
    <t>TurbellariaP &lt; 0.286541756665968</t>
  </si>
  <si>
    <t>MiscP &lt; 0.107800531926946</t>
  </si>
  <si>
    <t>CladoceraP &lt; 58.0252831805951</t>
  </si>
  <si>
    <t>ArachnidaP &lt; 0.405287855104936</t>
  </si>
  <si>
    <t>CopepodaP &lt; 6.95821639584573</t>
  </si>
  <si>
    <t>AnnelidaP &lt; 0.00758161347700222</t>
  </si>
  <si>
    <t>Benthic_RotiferaP &lt; 11.2294175524787</t>
  </si>
  <si>
    <t>CeratonereisSPPQ = Flowto(CeratonereisSPP)</t>
  </si>
  <si>
    <t>PseudodiaptomusQ = Flowto(Pseudodiaptomus)</t>
  </si>
  <si>
    <t>CeratonereisSPPEX: CeratonereisSPP -&gt; CeratonereisSPPExport</t>
  </si>
  <si>
    <t>PseudodiaptomusEX: Pseudodiaptomus -&gt; PseudodiaptomusExport</t>
  </si>
  <si>
    <t>B_virgiliae = 3872.2055142232</t>
  </si>
  <si>
    <t>B_virgiliaeQ &lt; 877.746542246658</t>
  </si>
  <si>
    <t>B_virgiliaeP &gt; 22.1206409779072</t>
  </si>
  <si>
    <t>B_virgiliaeP &lt; 25.3564673731202</t>
  </si>
  <si>
    <t>Respiration</t>
  </si>
  <si>
    <t>### Variables32</t>
  </si>
  <si>
    <t>### Variables33</t>
  </si>
  <si>
    <t>### Variables34</t>
  </si>
  <si>
    <t>Includes all three parameters (Respiration, Egestion, Mortality)</t>
  </si>
  <si>
    <t>Excludes one parameter. Combinations of R&amp;E, R&amp;M, E&amp;M (three options)</t>
  </si>
  <si>
    <t>Excludes two parameters</t>
  </si>
  <si>
    <t>Excludes 3 parameters</t>
  </si>
  <si>
    <t>CalanoidaP = CalanoidaQ</t>
  </si>
  <si>
    <t>InsectaP = InsectaQ</t>
  </si>
  <si>
    <t>CladoceraP = CladoceraQ</t>
  </si>
  <si>
    <t>CnideriaP = CnideriaQ</t>
  </si>
  <si>
    <t>ChironomidaeP = ChironomidaeQ</t>
  </si>
  <si>
    <t>AnnelidaP = AnnelidaQ</t>
  </si>
  <si>
    <t>CopepodaP = CopepodaQ</t>
  </si>
  <si>
    <t>CyclopoidaP = CyclopoidaQ</t>
  </si>
  <si>
    <t>OligochaetaP = OligochaetaQ</t>
  </si>
  <si>
    <t>Crustacean_NaupliiP = Crustacean_NaupliiQ</t>
  </si>
  <si>
    <t>OstracodaP = OstracodaQ</t>
  </si>
  <si>
    <t>DecapodaP = DecapodaQ</t>
  </si>
  <si>
    <t>PseudodiaptomusP = PseudodiaptomusQ</t>
  </si>
  <si>
    <t>phytoNPP = phytoGPP</t>
  </si>
  <si>
    <t>NematodaP = NematodaQ</t>
  </si>
  <si>
    <t>CeratonereisSPPP = CeratonereisSPPQ</t>
  </si>
  <si>
    <t>Plankton_RotiferaP = Plankton_RotiferaQ</t>
  </si>
  <si>
    <t>MiscP = MiscQ</t>
  </si>
  <si>
    <t>D_ornataP = D_ornataQ</t>
  </si>
  <si>
    <t>TurbellariaP = TurbellariaQ</t>
  </si>
  <si>
    <t>BacteriaP = BacteriaQ</t>
  </si>
  <si>
    <t>PolychaetaP = PolychaetaQ</t>
  </si>
  <si>
    <t>Benthic_RotiferaP = Benthic_RotiferaQ</t>
  </si>
  <si>
    <t>B_virgiliaeP = B_virgiliaeQ</t>
  </si>
  <si>
    <t>NaididaeP = NaididaeQ</t>
  </si>
  <si>
    <t>ArachnidaP = ArachnidaQ</t>
  </si>
  <si>
    <t>BivalviaP = BivalviaQ</t>
  </si>
  <si>
    <t>mpbNPP = mpbGPP</t>
  </si>
  <si>
    <t>T_graniferaP = T_graniferaQ</t>
  </si>
  <si>
    <t>Author Name</t>
  </si>
  <si>
    <t>susPOMNLNodeIN: susPOMNLNodeInput -&gt; susPOMNLNode</t>
  </si>
  <si>
    <t>! Author: Author Name</t>
  </si>
  <si>
    <t>autoLIM_beta READ ME</t>
  </si>
  <si>
    <t>This document automates the coding of a LIM declaration file from input network data</t>
  </si>
  <si>
    <t>The LIM declaration file can be directly imported into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</si>
</sst>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sz val="8"/>
      <name val="Calibri"/>
      <family val="2"/>
      <scheme val="minor"/>
    </font>
    <font>
      <b/>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00B0F0"/>
        <bgColor indexed="64"/>
      </patternFill>
    </fill>
    <fill>
      <patternFill patternType="solid">
        <fgColor theme="5"/>
        <bgColor indexed="64"/>
      </patternFill>
    </fill>
    <fill>
      <patternFill patternType="solid">
        <fgColor theme="7" tint="0.39997558519241921"/>
        <bgColor indexed="64"/>
      </patternFill>
    </fill>
    <fill>
      <patternFill patternType="solid">
        <fgColor rgb="FF92D050"/>
        <bgColor indexed="64"/>
      </patternFill>
    </fill>
  </fills>
  <borders count="4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11">
    <xf numFmtId="0" fontId="0" fillId="0" borderId="0" xfId="0"/>
    <xf numFmtId="0" fontId="0" fillId="0" borderId="0" xfId="0" applyAlignment="1">
      <alignment horizontal="center"/>
    </xf>
    <xf numFmtId="0" fontId="0" fillId="0" borderId="0" xfId="0" applyNumberFormat="1"/>
    <xf numFmtId="0" fontId="0" fillId="0" borderId="0" xfId="0" applyFont="1" applyAlignment="1">
      <alignment horizontal="center" vertical="center"/>
    </xf>
    <xf numFmtId="49" fontId="0" fillId="0" borderId="0" xfId="0" applyNumberFormat="1" applyFont="1" applyAlignment="1">
      <alignment horizontal="center" vertical="center"/>
    </xf>
    <xf numFmtId="0" fontId="0" fillId="0" borderId="8" xfId="0" applyFont="1" applyBorder="1" applyAlignment="1">
      <alignment horizontal="center" vertical="center"/>
    </xf>
    <xf numFmtId="49" fontId="0" fillId="0" borderId="19" xfId="0" applyNumberFormat="1" applyFont="1" applyBorder="1" applyAlignment="1">
      <alignment horizontal="center" vertical="center"/>
    </xf>
    <xf numFmtId="0" fontId="0" fillId="0" borderId="19" xfId="0" applyFont="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9" xfId="0" applyFont="1" applyBorder="1" applyAlignment="1">
      <alignment horizontal="center" vertical="center"/>
    </xf>
    <xf numFmtId="0" fontId="0" fillId="0" borderId="7"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wrapText="1"/>
    </xf>
    <xf numFmtId="0" fontId="0" fillId="0" borderId="18" xfId="0" applyFont="1" applyBorder="1" applyAlignment="1">
      <alignment horizontal="center" vertical="center"/>
    </xf>
    <xf numFmtId="0" fontId="0" fillId="0" borderId="20" xfId="0" applyFont="1" applyBorder="1" applyAlignment="1">
      <alignment horizontal="center" vertical="center"/>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0" xfId="0" applyNumberFormat="1" applyFont="1" applyAlignment="1">
      <alignment horizontal="center" vertical="center"/>
    </xf>
    <xf numFmtId="0" fontId="0" fillId="0" borderId="0" xfId="0" applyFont="1" applyAlignment="1">
      <alignment horizontal="center"/>
    </xf>
    <xf numFmtId="0" fontId="1" fillId="3" borderId="7" xfId="0" applyFont="1" applyFill="1" applyBorder="1" applyAlignment="1">
      <alignment horizontal="center" vertical="center"/>
    </xf>
    <xf numFmtId="0" fontId="1" fillId="3" borderId="18" xfId="0" applyFont="1" applyFill="1" applyBorder="1" applyAlignment="1">
      <alignment horizontal="center" vertical="center"/>
    </xf>
    <xf numFmtId="49" fontId="0" fillId="0" borderId="0" xfId="0" applyNumberFormat="1" applyFont="1" applyAlignment="1">
      <alignment horizontal="center"/>
    </xf>
    <xf numFmtId="0" fontId="0" fillId="3" borderId="2" xfId="0" applyFont="1" applyFill="1" applyBorder="1" applyAlignment="1">
      <alignment horizontal="center" vertical="center"/>
    </xf>
    <xf numFmtId="0" fontId="0" fillId="3" borderId="2" xfId="0" applyFont="1" applyFill="1" applyBorder="1" applyAlignment="1">
      <alignment horizontal="center"/>
    </xf>
    <xf numFmtId="0" fontId="0" fillId="0" borderId="2" xfId="0" applyFont="1" applyBorder="1" applyAlignment="1">
      <alignment horizontal="center" vertical="center"/>
    </xf>
    <xf numFmtId="0" fontId="0" fillId="0" borderId="2" xfId="0" applyBorder="1"/>
    <xf numFmtId="0" fontId="1" fillId="3" borderId="0" xfId="0" applyFont="1" applyFill="1" applyBorder="1" applyAlignment="1">
      <alignment horizontal="center" vertical="center"/>
    </xf>
    <xf numFmtId="0" fontId="0" fillId="3" borderId="13" xfId="0" applyFont="1" applyFill="1" applyBorder="1" applyAlignment="1">
      <alignment horizontal="center" vertical="center"/>
    </xf>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0" fontId="0" fillId="0" borderId="0" xfId="0" applyFont="1" applyBorder="1" applyAlignment="1">
      <alignment horizontal="center"/>
    </xf>
    <xf numFmtId="0" fontId="0" fillId="3" borderId="13" xfId="0" applyFont="1" applyFill="1" applyBorder="1" applyAlignment="1">
      <alignment horizontal="center"/>
    </xf>
    <xf numFmtId="0" fontId="0" fillId="0" borderId="2" xfId="0" applyFont="1" applyBorder="1" applyAlignment="1">
      <alignment horizontal="center"/>
    </xf>
    <xf numFmtId="0" fontId="0" fillId="0" borderId="2" xfId="0" applyFont="1" applyFill="1" applyBorder="1" applyAlignment="1">
      <alignment horizontal="center"/>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0" borderId="11" xfId="0" applyFont="1" applyBorder="1" applyAlignment="1">
      <alignment horizontal="center" vertical="center" wrapText="1"/>
    </xf>
    <xf numFmtId="0" fontId="0" fillId="0" borderId="11" xfId="0" applyFont="1" applyBorder="1" applyAlignment="1">
      <alignment horizontal="center" vertical="center"/>
    </xf>
    <xf numFmtId="0" fontId="0" fillId="0" borderId="34" xfId="0" applyFont="1" applyBorder="1" applyAlignment="1">
      <alignment horizontal="center" vertical="center"/>
    </xf>
    <xf numFmtId="0" fontId="0" fillId="0" borderId="21" xfId="0" applyFont="1" applyBorder="1" applyAlignment="1">
      <alignment horizontal="center" vertical="center"/>
    </xf>
    <xf numFmtId="0" fontId="0" fillId="0" borderId="2" xfId="0" applyFont="1" applyBorder="1" applyAlignment="1">
      <alignment horizontal="center" vertical="center" wrapText="1"/>
    </xf>
    <xf numFmtId="0" fontId="1" fillId="3" borderId="35"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0" fillId="0" borderId="26" xfId="0" applyFont="1" applyBorder="1" applyAlignment="1">
      <alignment horizontal="center" vertical="center" wrapText="1"/>
    </xf>
    <xf numFmtId="0" fontId="0"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1" fillId="6" borderId="35"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0" fillId="3" borderId="18" xfId="0" applyFont="1" applyFill="1" applyBorder="1" applyAlignment="1">
      <alignment horizontal="center" vertical="center" wrapText="1"/>
    </xf>
    <xf numFmtId="0" fontId="0" fillId="0" borderId="26" xfId="0" applyFont="1" applyBorder="1" applyAlignment="1">
      <alignment horizontal="center" vertical="center"/>
    </xf>
    <xf numFmtId="0" fontId="0" fillId="0" borderId="26" xfId="0" applyFont="1" applyFill="1" applyBorder="1" applyAlignment="1">
      <alignment horizontal="center" vertical="center"/>
    </xf>
    <xf numFmtId="0" fontId="0" fillId="0" borderId="19" xfId="0" applyFont="1" applyFill="1" applyBorder="1" applyAlignment="1">
      <alignment horizontal="center" vertical="center"/>
    </xf>
    <xf numFmtId="0" fontId="0" fillId="3" borderId="2" xfId="0" applyFont="1" applyFill="1" applyBorder="1" applyAlignment="1">
      <alignment horizontal="center" vertical="center"/>
    </xf>
    <xf numFmtId="0" fontId="1" fillId="7" borderId="36" xfId="0" applyFont="1" applyFill="1" applyBorder="1" applyAlignment="1"/>
    <xf numFmtId="0" fontId="1" fillId="7" borderId="0" xfId="0" applyFont="1" applyFill="1" applyBorder="1" applyAlignment="1"/>
    <xf numFmtId="0" fontId="0" fillId="0" borderId="13" xfId="0" applyFont="1" applyBorder="1" applyAlignment="1">
      <alignment horizontal="center" vertical="center" wrapText="1"/>
    </xf>
    <xf numFmtId="0" fontId="0" fillId="3" borderId="37" xfId="0" applyFont="1" applyFill="1" applyBorder="1" applyAlignment="1">
      <alignment horizontal="center" vertical="center" wrapText="1"/>
    </xf>
    <xf numFmtId="0" fontId="0" fillId="0" borderId="38" xfId="0" applyFont="1" applyBorder="1" applyAlignment="1">
      <alignment horizontal="center" vertical="center"/>
    </xf>
    <xf numFmtId="0" fontId="0" fillId="3" borderId="0" xfId="0" applyFont="1" applyFill="1" applyBorder="1" applyAlignment="1">
      <alignment horizontal="center" vertical="center" wrapText="1"/>
    </xf>
    <xf numFmtId="0" fontId="1" fillId="3" borderId="30" xfId="0" applyFont="1" applyFill="1" applyBorder="1" applyAlignment="1">
      <alignment horizontal="center" vertical="center"/>
    </xf>
    <xf numFmtId="0" fontId="4" fillId="3" borderId="1" xfId="0" applyFont="1" applyFill="1" applyBorder="1" applyAlignment="1">
      <alignment horizontal="center"/>
    </xf>
    <xf numFmtId="0" fontId="0" fillId="3" borderId="2" xfId="0" applyNumberFormat="1" applyFill="1" applyBorder="1" applyAlignment="1">
      <alignment horizontal="center"/>
    </xf>
    <xf numFmtId="0" fontId="0" fillId="3" borderId="0" xfId="0" applyFill="1" applyBorder="1" applyAlignment="1">
      <alignment horizontal="center"/>
    </xf>
    <xf numFmtId="0" fontId="0" fillId="2" borderId="0" xfId="0" applyFont="1" applyFill="1" applyAlignment="1">
      <alignment horizontal="center"/>
    </xf>
    <xf numFmtId="49" fontId="0" fillId="2" borderId="0" xfId="0" applyNumberFormat="1" applyFont="1" applyFill="1" applyAlignment="1">
      <alignment horizontal="center"/>
    </xf>
    <xf numFmtId="0" fontId="0" fillId="2" borderId="0" xfId="0" applyFill="1"/>
    <xf numFmtId="0" fontId="0" fillId="2" borderId="0" xfId="0" applyFill="1" applyAlignment="1">
      <alignment horizontal="center"/>
    </xf>
    <xf numFmtId="49" fontId="0" fillId="2" borderId="0" xfId="0" applyNumberFormat="1" applyFill="1" applyAlignment="1">
      <alignment horizontal="center"/>
    </xf>
    <xf numFmtId="0" fontId="0" fillId="0" borderId="0" xfId="0" applyFont="1" applyFill="1" applyAlignment="1">
      <alignment horizontal="center" vertical="center"/>
    </xf>
    <xf numFmtId="0" fontId="1" fillId="3" borderId="30" xfId="0" applyFont="1" applyFill="1" applyBorder="1" applyAlignment="1">
      <alignment horizontal="center" vertical="center" wrapText="1"/>
    </xf>
    <xf numFmtId="0" fontId="0" fillId="0" borderId="10" xfId="0" applyFont="1" applyBorder="1" applyAlignment="1">
      <alignment horizontal="center" vertical="center"/>
    </xf>
    <xf numFmtId="0" fontId="0" fillId="0" borderId="39" xfId="0" applyFont="1" applyBorder="1" applyAlignment="1">
      <alignment horizontal="center" vertical="center"/>
    </xf>
    <xf numFmtId="0" fontId="0" fillId="0" borderId="0" xfId="0" applyFont="1" applyAlignment="1">
      <alignment horizontal="left" vertical="center"/>
    </xf>
    <xf numFmtId="0" fontId="0" fillId="3" borderId="7" xfId="0" applyFont="1" applyFill="1" applyBorder="1" applyAlignment="1">
      <alignment vertical="center"/>
    </xf>
    <xf numFmtId="0" fontId="0" fillId="3" borderId="2" xfId="0" applyFont="1" applyFill="1" applyBorder="1" applyAlignment="1">
      <alignment vertical="center"/>
    </xf>
    <xf numFmtId="0" fontId="0" fillId="3" borderId="18" xfId="0" applyFont="1" applyFill="1" applyBorder="1" applyAlignment="1">
      <alignment vertical="center"/>
    </xf>
    <xf numFmtId="0" fontId="0" fillId="3" borderId="26" xfId="0" applyFont="1" applyFill="1" applyBorder="1" applyAlignment="1">
      <alignment vertical="center"/>
    </xf>
    <xf numFmtId="0" fontId="1" fillId="3" borderId="27" xfId="0" applyFont="1" applyFill="1" applyBorder="1" applyAlignment="1">
      <alignment horizontal="center" vertical="center" wrapText="1"/>
    </xf>
    <xf numFmtId="0" fontId="1" fillId="3" borderId="29"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24" xfId="0" applyFont="1" applyFill="1" applyBorder="1" applyAlignment="1">
      <alignment horizontal="center" vertical="center" wrapText="1"/>
    </xf>
    <xf numFmtId="0" fontId="1" fillId="7" borderId="30" xfId="0" applyFont="1" applyFill="1" applyBorder="1" applyAlignment="1">
      <alignment horizontal="center" vertical="center" wrapText="1"/>
    </xf>
    <xf numFmtId="0" fontId="1" fillId="7" borderId="25" xfId="0" applyFont="1" applyFill="1" applyBorder="1" applyAlignment="1">
      <alignment horizontal="center" vertical="center" wrapText="1"/>
    </xf>
    <xf numFmtId="49" fontId="0" fillId="3" borderId="32" xfId="0" applyNumberFormat="1" applyFont="1" applyFill="1" applyBorder="1" applyAlignment="1">
      <alignment horizontal="center" vertical="center"/>
    </xf>
    <xf numFmtId="49" fontId="0" fillId="3" borderId="1" xfId="0" applyNumberFormat="1" applyFont="1" applyFill="1" applyBorder="1" applyAlignment="1">
      <alignment horizontal="center" vertical="center"/>
    </xf>
    <xf numFmtId="49" fontId="0" fillId="3" borderId="33" xfId="0" applyNumberFormat="1" applyFont="1" applyFill="1" applyBorder="1" applyAlignment="1">
      <alignment horizontal="center" vertical="center"/>
    </xf>
    <xf numFmtId="0" fontId="1" fillId="3" borderId="6" xfId="0" applyFont="1" applyFill="1" applyBorder="1" applyAlignment="1">
      <alignment horizontal="center" vertical="center" wrapText="1"/>
    </xf>
    <xf numFmtId="0" fontId="1" fillId="3" borderId="31" xfId="0" applyFont="1" applyFill="1" applyBorder="1" applyAlignment="1">
      <alignment horizontal="center" vertical="center" wrapText="1"/>
    </xf>
  </cellXfs>
  <cellStyles count="1">
    <cellStyle name="Normal" xfId="0" builtinId="0"/>
  </cellStyles>
  <dxfs count="72">
    <dxf>
      <numFmt numFmtId="0" formatCode="General"/>
    </dxf>
    <dxf>
      <numFmt numFmtId="0" formatCode="General"/>
    </dxf>
    <dxf>
      <numFmt numFmtId="0" formatCode="General"/>
    </dxf>
    <dxf>
      <numFmt numFmtId="0" formatCode="General"/>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indent="0" justifyLastLine="0" shrinkToFit="0" readingOrder="0"/>
    </dxf>
    <dxf>
      <font>
        <strike val="0"/>
        <outline val="0"/>
        <shadow val="0"/>
        <u val="none"/>
        <vertAlign val="baseline"/>
        <sz val="11"/>
        <color theme="1"/>
        <name val="Calibri"/>
        <family val="2"/>
        <scheme val="minor"/>
      </font>
      <numFmt numFmtId="30" formatCode="@"/>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numFmt numFmtId="0" formatCode="General"/>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2A8709CC-E825-4EF1-8FE3-35ABD6183902}" autoFormatId="16" applyNumberFormats="0" applyBorderFormats="0" applyFontFormats="0" applyPatternFormats="0" applyAlignmentFormats="0" applyWidthHeightFormats="0">
  <queryTableRefresh nextId="2">
    <queryTableFields count="1">
      <queryTableField id="1" name="!Metadata"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3FBAB40C-7255-4AAB-911B-17B6F149B165}" autoFormatId="16" applyNumberFormats="0" applyBorderFormats="0" applyFontFormats="0" applyPatternFormats="0" applyAlignmentFormats="0" applyWidthHeightFormats="0">
  <queryTableRefresh nextId="2">
    <queryTableFields count="1">
      <queryTableField id="1" name="### Compartments"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7817A488-42B2-4C5C-AFF6-AB68FA5E1D82}" autoFormatId="16" applyNumberFormats="0" applyBorderFormats="0" applyFontFormats="0" applyPatternFormats="0" applyAlignmentFormats="0" applyWidthHeightFormats="0">
  <queryTableRefresh nextId="2">
    <queryTableFields count="1">
      <queryTableField id="1" name="### Externals"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3" xr16:uid="{A01AABF8-D0FF-4B97-A7DC-925B571438F3}" autoFormatId="16" applyNumberFormats="0" applyBorderFormats="0" applyFontFormats="0" applyPatternFormats="0" applyAlignmentFormats="0" applyWidthHeightFormats="0">
  <queryTableRefresh nextId="2">
    <queryTableFields count="1">
      <queryTableField id="1" name="### Flows"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9" xr16:uid="{E4281BF4-8F0A-4F1B-B934-3E11F6C13443}" autoFormatId="16" applyNumberFormats="0" applyBorderFormats="0" applyFontFormats="0" applyPatternFormats="0" applyAlignmentFormats="0" applyWidthHeightFormats="0">
  <queryTableRefresh nextId="2">
    <queryTableFields count="1">
      <queryTableField id="1" name="### Variables"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7" connectionId="4" xr16:uid="{7D7F6447-4496-4657-A178-1CCE265DE54B}" autoFormatId="16" applyNumberFormats="0" applyBorderFormats="0" applyFontFormats="0" applyPatternFormats="0" applyAlignmentFormats="0" applyWidthHeightFormats="0">
  <queryTableRefresh nextId="2">
    <queryTableFields count="1">
      <queryTableField id="1" name="### Inequalities" tableColumnId="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9" connectionId="8" xr16:uid="{28E606ED-4511-49DF-89E5-0DEB5BD7C9B2}" autoFormatId="16" applyNumberFormats="0" applyBorderFormats="0" applyFontFormats="0" applyPatternFormats="0" applyAlignmentFormats="0" applyWidthHeightFormats="0">
  <queryTableRefresh nextId="4">
    <queryTableFields count="1">
      <queryTableField id="1" name="### Parameters" tableColumnId="1"/>
    </queryTableFields>
    <queryTableDeletedFields count="1">
      <deletedField name="### Compartments"/>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0" connectionId="6" xr16:uid="{1A00D575-AE3C-4D84-A02E-3084F25C123D}" autoFormatId="16" applyNumberFormats="0" applyBorderFormats="0" applyFontFormats="0" applyPatternFormats="0" applyAlignmentFormats="0" applyWidthHeightFormats="0">
  <queryTableRefresh nextId="2">
    <queryTableFields count="1">
      <queryTableField id="1" name="! Start Internal Flows" tableColumnId="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1" connectionId="5" xr16:uid="{D96D025A-095E-4CB0-B0C5-48F689A152FE}" autoFormatId="16" applyNumberFormats="0" applyBorderFormats="0" applyFontFormats="0" applyPatternFormats="0" applyAlignmentFormats="0" applyWidthHeightFormats="0">
  <queryTableRefresh nextId="2">
    <queryTableFields count="1">
      <queryTableField id="1" name="! Start Internal Flow Inequalities" tableColumnId="1"/>
    </queryTableFields>
  </queryTableRefresh>
</queryTable>
</file>

<file path=xl/tables/_rels/table1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81946-8FB1-4B59-BBEA-4EE7B9FCFF53}" name="Table119" displayName="Table119" ref="AI9:AK64" totalsRowShown="0" headerRowDxfId="71" dataDxfId="70">
  <autoFilter ref="AI9:AK64" xr:uid="{AF0BCAE0-557B-4436-83F1-7E411C3AEDB5}"/>
  <tableColumns count="3">
    <tableColumn id="1" xr3:uid="{067DBC30-BE50-4C70-ABA8-9F007AAC4CC6}" name="### Compartments" dataDxfId="69">
      <calculatedColumnFormula>IF(AND(C10=1,L10&gt;0),B10&amp;" = "&amp;L10,IF(AND(C10=0,L10&gt;0),B10&amp;"NLNode"&amp;" = "&amp;L10, IF(AND(J10&gt;0,K10&gt;0,L10=0),B10&amp;" = "&amp;AH10,"")))</calculatedColumnFormula>
    </tableColumn>
    <tableColumn id="2" xr3:uid="{E6E44653-F32A-4295-8405-354BFC3248B9}" name="### Compartments2" dataDxfId="68">
      <calculatedColumnFormula>IF(AND(C10=0,L10&gt;0),B10&amp;"NLNode"&amp;" = "&amp;L10,IF(AND(J10&gt;0,K10&gt;0,L10=0),B10&amp;" = "&amp;AH10,""))</calculatedColumnFormula>
    </tableColumn>
    <tableColumn id="3" xr3:uid="{24FDA4F2-6CF7-4F58-972B-929118310A12}" name="### End Compartments" dataDxfId="6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A4057F-4974-48B9-AF10-3FE593005383}" name="Table320" displayName="Table320" ref="BV9:CE64" totalsRowShown="0" headerRowDxfId="66" dataDxfId="65">
  <autoFilter ref="BV9:CE64" xr:uid="{1A482B19-C6A1-4514-9BCB-169A1BFA99BB}"/>
  <tableColumns count="10">
    <tableColumn id="2" xr3:uid="{32AB5F60-610A-4E26-8661-CBC0172FBDD1}" name="### Variables17" dataDxfId="64">
      <calculatedColumnFormula>IF(AND(C10=1,G10=1,L10&gt;0),B10&amp;"Input",IF(AND(C10=0,G10=1,L10&gt;0),B10&amp;"NLNodeInput",""))</calculatedColumnFormula>
    </tableColumn>
    <tableColumn id="1" xr3:uid="{2C151E92-3234-426B-98C4-965AA145EF65}" name="### Variables18" dataDxfId="63">
      <calculatedColumnFormula>IF(#REF!=1, "CO2","")</calculatedColumnFormula>
    </tableColumn>
    <tableColumn id="3" xr3:uid="{ECE88627-16B0-4DEA-9410-DA51197AF3AD}" name="### Variables20" dataDxfId="62">
      <calculatedColumnFormula>IF(AND(C10=1,H10=1,L10&gt;0),B10&amp;"Export",IF(AND(C10=0,H10=1,L10&gt;0),B10&amp;"NLNodeExport",""))</calculatedColumnFormula>
    </tableColumn>
    <tableColumn id="4" xr3:uid="{1E42676A-7870-43F9-ACB4-E4014503010D}" name="### Variables25" dataDxfId="61"/>
    <tableColumn id="8" xr3:uid="{1A614C67-4C76-4891-9CE2-D6099BDD37ED}" name="### Variables26" dataDxfId="60">
      <calculatedColumnFormula>IF(AND($F$3 =1, $F$4=0, $F$5=1, C10=1, D10=1, L10&gt;0), B10&amp;"NPP"&amp;" = "&amp;B10&amp;"GPP"&amp;" - "&amp;B10&amp;"R"&amp;" - "&amp;B10&amp;"M",IF(AND($F$3 = 1,$F$4 = 0,$F$5 = 1,C10 = 1,D10 = 0,L10 &gt; 0), B10&amp;"P"&amp;" = "&amp;B10&amp;"Q"&amp;" - "&amp;B10&amp;"R"&amp;" - "&amp;B10&amp;"M", IF(AND($F$3 = 1, $F$4 = 1, $F$5 = 0, C10 = 1, D10 = 1, L10 &gt; 0), B10&amp;"NPP"&amp;" = "&amp;B10&amp;"GPP"&amp;" - "&amp;B10&amp;"R"&amp;" - "&amp;B10&amp;"E",IF(AND($F$3 = 1, $F$4 = 1, $F$5 = 0, C10 = 1, D10 = 0, L10 &gt; 0), B10&amp;"P"&amp;" = "&amp;B10&amp;"Q"&amp;" - "&amp;B10&amp;"R"&amp;" - "&amp;B10&amp;"E", IF(AND($F$3 = 0, $F$4 = 1, $F$5=1, C10 = 1, D10 = 1, L10 &gt; 0), B10&amp;"NPP"&amp;" = "&amp;B10&amp;"GPP"&amp;" - "&amp;B10&amp;"E"&amp;" - "&amp;B10&amp;"M", IF(AND($F$3 = 0, $F$4 = 1, $F$5=1, C10 = 1, D10 = 0, L10 &gt; 0),  B10&amp;"P"&amp;" = "&amp;B10&amp;"Q"&amp;" - "&amp;B10&amp;"E"&amp;" - "&amp;B10&amp;"M","" ))))))</calculatedColumnFormula>
    </tableColumn>
    <tableColumn id="9" xr3:uid="{2C2DC1A4-FF53-4895-921D-BDA4F745164B}" name="### Variables27" dataDxfId="59">
      <calculatedColumnFormula>IF(AND($F$3=1,$F$4=0,$F$5=0,C10=1,D10=1,L10&gt;0),B10&amp;"NPP"&amp;" = "&amp;B10&amp;"GPP"&amp;" - "&amp;B10&amp;"R",IF(AND($F$3=1,$F$4=0,$F$5=0,C10=1,D10=0,L10&gt;0),B10&amp;"P"&amp;" = "&amp;B10&amp;"Q"&amp;" - "&amp;B10&amp;"R", IF(AND($F$3=0,$F$4=1,$F$5=0,C10=1,D10=1,L10&gt;0), B10&amp;"NPP"&amp;" = "&amp;B10&amp;"GPP"&amp;" - "&amp;B10&amp;"E", IF(AND($F$3 = 0, $F$4 =1, $F$5 = 0, C10 =1, D10 =0, L10&gt;0),  B10&amp;"P"&amp;" = "&amp;B10&amp;"Q"&amp;" - "&amp;B10&amp;"E", IF(AND($F$3=0,$F$4=0,$F$5=1,C10=1,D10=1,L10&gt;0), B10&amp;"NPP"&amp;" = "&amp;B10&amp;"GPP"&amp;" - "&amp;B10&amp;"M", IF(AND($F$3 = 0, $F$4 =0, $F$5 = 1, C10 =1, D10 =0, L10&gt;0),  B10&amp;"P"&amp;" = "&amp;B10&amp;"Q"&amp;" - "&amp;B10&amp;"M", ""))))))</calculatedColumnFormula>
    </tableColumn>
    <tableColumn id="10" xr3:uid="{2E41283C-CDB9-42E1-A351-F305103B986D}" name="### Variables28" dataDxfId="58">
      <calculatedColumnFormula>IF(AND($F$3=0,$F$4=0,$F$5=0,C10=1,D10=1,L10&gt;0),B10&amp;"NPP"&amp;" = "&amp;B10&amp;"GPP",IF(AND($F$3=0,$F$4=0,$F$5=0,C10=1,D10=0,L10&gt;0),B10&amp;"P"&amp;" = "&amp;B10&amp;"Q", ""))</calculatedColumnFormula>
    </tableColumn>
    <tableColumn id="5" xr3:uid="{CE6A99C3-0CA8-45E8-B796-DCE61C1483D3}" name="### Variables32" dataDxfId="57"/>
    <tableColumn id="6" xr3:uid="{F1552EB3-C231-438F-AEE4-3A52138AB056}" name="### Variables33" dataDxfId="56"/>
    <tableColumn id="7" xr3:uid="{F560564A-0F31-4261-8B5F-9A2CB8239ABA}" name="### Variables34" dataDxfId="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47C59A-4B51-4EE5-BA66-3C922620F02E}" name="Table521" displayName="Table521" ref="CF9:CG64" totalsRowShown="0" headerRowDxfId="54" dataDxfId="53">
  <autoFilter ref="CF9:CG64" xr:uid="{456B76C0-7F91-42F2-AD5B-4D10FB5B13CF}"/>
  <tableColumns count="2">
    <tableColumn id="1" xr3:uid="{5414E8B3-B39A-4B76-B89A-E450C0E60DBE}" name="### Parameters" dataDxfId="52">
      <calculatedColumnFormula>IF(AND(C10=1,D10=1,L10&gt;0), B10&amp;"NPP"&amp;" = "&amp;B10&amp;"GPP"&amp;" - "&amp;B10&amp;"R"&amp;" - "&amp;B10&amp;"E"&amp; " - "&amp;B10&amp;"M", IF(AND(C10=1,D10=0,L10&gt;0), B10&amp;"P"&amp;" = "&amp;B10&amp;"Q"&amp;" - "&amp;B10&amp;"R"&amp;" - "&amp;B10&amp;"E"&amp; " - "&amp;B10&amp;"M",""))</calculatedColumnFormula>
    </tableColumn>
    <tableColumn id="2" xr3:uid="{9C954B2B-5D27-4B17-80D6-80A9D454776F}" name="### Compartments" dataDxfId="5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26B91B-9FE0-4572-A35A-8DA11687C333}" name="Table1222" displayName="Table1222" ref="BC9:BN64" totalsRowShown="0" headerRowDxfId="50" dataDxfId="49">
  <autoFilter ref="BC9:BN64" xr:uid="{5A0ADA50-E69D-401D-BAD8-40DD5ED1A07E}"/>
  <tableColumns count="12">
    <tableColumn id="1" xr3:uid="{50A30EE3-35C9-479E-9F51-76BA9A034531}" name="A_Flow" dataDxfId="48">
      <calculatedColumnFormula>IF(AND($F$3 = 1, C10=1,D10=1,L10&gt;0),B10&amp;"GPP: "&amp;"CO2 -&gt; "&amp;B10,"")</calculatedColumnFormula>
    </tableColumn>
    <tableColumn id="2" xr3:uid="{4B08DDCF-182F-4AC3-AEAD-467B77D50F0F}" name="B_Flow" dataDxfId="47">
      <calculatedColumnFormula>IF(AND($F$3 = 1, L10&gt;0,C10=1),B10&amp;"R: "&amp;B10&amp;" -&gt; CO2","")</calculatedColumnFormula>
    </tableColumn>
    <tableColumn id="3" xr3:uid="{BA25E8D9-8132-4E99-B499-266ECA0789CA}" name="C_Flow" dataDxfId="46">
      <calculatedColumnFormula>IF(AND($F$4=1, L10&gt;0,C10=1,E10=1,F10=0,$E$11=1,$E$12=0,$E$13=0,$F$13=0),B10&amp;"E: "&amp;B10&amp;" -&gt; "&amp;$B$11&amp;"NLNode",IF(AND($F$4=1, L10&gt;0,C10=1,E10=0,F10=1,$F$11=0,$F$12=1,$F$13=0,$F$13=0),B10&amp;"E: "&amp;B10&amp;" -&gt; "&amp;$B$12&amp;"NLNode",IF(AND($F$4=1, L10&gt;0,C10=1,$E$13=1,$F$13=1),B10&amp;"E: "&amp;B10&amp;" -&gt; "&amp;$B$13&amp;"NLNode","")))</calculatedColumnFormula>
    </tableColumn>
    <tableColumn id="4" xr3:uid="{8FD62651-F0AB-4394-BF77-0151525802F8}" name="D_Flow" dataDxfId="45">
      <calculatedColumnFormula>IF(AND($F$5=1, L10&gt;0,C10=1,E10=1,F10=0,$E$11=1,$E$12=0,$E$13=0, $F$13=0),B10&amp;"M: "&amp;B10&amp;" -&gt; "&amp;$B$11&amp;"NLNode",IF(AND($F$5=1, L10&gt;0,C10=1,E10=0,F10=1,$F$11 = 0,$F$12=1,$F$13=0, $F$13=0),B10&amp;"M: "&amp;B10&amp;" -&gt; "&amp;$B$12&amp;"NLNode",IF(AND($F$5=1, L10&gt;0,C10=1,$E$13=1,$F$13=1),B10&amp;"M: "&amp;B10&amp;" -&gt; "&amp;$B$13&amp;"NLNode","")))</calculatedColumnFormula>
    </tableColumn>
    <tableColumn id="5" xr3:uid="{EC186948-1341-4B6F-8804-703C9092F64A}" name="E_Flow" dataDxfId="44">
      <calculatedColumnFormula>IF(AND($F$4=1, L10&gt;0,C10=1,E10=1,F10=1,$E$11 =1,$F$12=1,$E$13=0, $F$13=0),B10&amp;"E"&amp;$B$11&amp;": "&amp;B10&amp;" -&gt; "&amp;$B$11&amp;"NLNode","")</calculatedColumnFormula>
    </tableColumn>
    <tableColumn id="6" xr3:uid="{C499BD62-324A-42C0-AF56-925CD4F72FD6}" name="F_Flow" dataDxfId="43">
      <calculatedColumnFormula>IF(AND($F$4=1,L10&gt;0,C10=1,E10=1,F10=1,$E$11 =1,$F$12=1,$E$13=0, $F$13=0),B10&amp;"E"&amp;$B$12&amp;": "&amp;B10&amp;" -&gt; "&amp;$B$12&amp;"NLNode", "")</calculatedColumnFormula>
    </tableColumn>
    <tableColumn id="7" xr3:uid="{8014653F-E48A-4D90-84CD-BE42DA026C95}" name="G_Flow" dataDxfId="42">
      <calculatedColumnFormula>IF(AND($F$5=1,C10=1,E10=1,F10=1,$E$11 =1,$F$12=1,$E$13=0, $F$13=0,L10&gt;0),B10&amp;"M"&amp;$B$11&amp;": "&amp;B10&amp;" -&gt; "&amp;$B$11&amp;"NLNode","")</calculatedColumnFormula>
    </tableColumn>
    <tableColumn id="8" xr3:uid="{0C154BF5-7CFF-4EEC-920A-9129D3707A16}" name="H_Flow" dataDxfId="41">
      <calculatedColumnFormula>IF(AND($F$5=1,C10=1,E10=1,F10=1,$E$11 =1,$F$12=1,$E$13=0, $F$13=0,L10&gt;0),B10&amp;"M"&amp;$B$12&amp;": "&amp;B10&amp;" -&gt; "&amp;$B$12&amp;"NLNode", "")</calculatedColumnFormula>
    </tableColumn>
    <tableColumn id="9" xr3:uid="{AAD27F03-B12A-411A-85DE-535F3965AEC5}" name="I_Flow" dataDxfId="40">
      <calculatedColumnFormula>IF(AND(G10=1,C10=1,L10&gt;0),B10&amp;"IN"&amp;": "&amp;B10&amp;"Input -&gt; "&amp;B10,IF(AND(L10&gt;0,G10=1,C10=0,E10=1,F10=0),B10&amp;"NLNodeIN"&amp;": "&amp;B10&amp;"NLNodeInput -&gt; "&amp;B10&amp;"NLNode",IF(AND(L10&gt;0,G10=1,C10=0,E10=0,F10=1),B10&amp;"NLNodeIN"&amp;": "&amp;B10&amp;"NLNodeInput -&gt; "&amp;B10&amp;"NLNode",IF(AND(L10&gt;0,G10=1,C10=0,E10=1,F10=1),B10&amp;"NLNodeIN"&amp;": "&amp;B10&amp;"NLNodeInput -&gt; "&amp;B10&amp;"NLNode",""))))</calculatedColumnFormula>
    </tableColumn>
    <tableColumn id="10" xr3:uid="{B40F76CD-5E0D-43A6-BA8C-CBCFF4706CB3}" name="J_Flow" dataDxfId="39">
      <calculatedColumnFormula>IF(AND(L10&gt;0,H10=1,C10=1),B10&amp;"EX: "&amp;B10&amp;" -&gt; "&amp;BQ10,IF(AND(L10&gt;0,H10=1,C10=0,E10=1,F10=0),B10&amp;"NLNodeEX: "&amp;B10&amp;"NLNode -&gt; "&amp;B10&amp;"NLNodeExport",IF(AND(L10&gt;0,H10=1,C10=0,E10=0,F10=1),B10&amp;"NLNodeEX: "&amp;B10&amp;"NLNode -&gt; "&amp;B10&amp;"NLNodeExport",IF(AND(L10&gt;0,H10=1,C10=0,E10=1,F10=1),B10&amp;"NLNodeEX: "&amp;B10&amp;"NLNode -&gt; "&amp;B10&amp;"NLNodeExport",""))))</calculatedColumnFormula>
    </tableColumn>
    <tableColumn id="11" xr3:uid="{14FEA3F2-38A5-4B71-A327-AD05E5EF4D2F}" name="K_Flow" dataDxfId="38">
      <calculatedColumnFormula>IF(AND(L10&gt;0,$E$11=1,$F$12=1,$E$13=0,$F$13=0,C10=0,D10=0,E10=1,F10=0), $B$11&amp;"Settlement: "&amp;$B$11&amp;"NLNode -&gt; "&amp;$B$12&amp;"NLNode","")</calculatedColumnFormula>
    </tableColumn>
    <tableColumn id="12" xr3:uid="{E8A5628B-51A8-484E-92AB-5115B3EC5E61}" name="L_Flow" dataDxfId="37">
      <calculatedColumnFormula>IF(AND($E$11=1,$F$12=1,$E$13=0,$F$13=0,C10=0,D10=0,E10=0,F10=1,L10&gt;0), $B$12&amp;"Resuspension: "&amp;$B$12&amp;"NLNode -&gt; "&amp;$B$11&amp;"NLNode","")</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783EC0-577E-4B82-8301-68857FCB0DD8}" name="Table1623" displayName="Table1623" ref="AL9:BB64" totalsRowShown="0" headerRowDxfId="36" dataDxfId="35">
  <autoFilter ref="AL9:BB64" xr:uid="{F962B1CB-402E-455C-80F0-C89F027E3993}"/>
  <tableColumns count="17">
    <tableColumn id="1" xr3:uid="{FFECFD73-7EE7-482C-8D14-EE5C3C110D85}" name="Inequality_A" dataDxfId="34">
      <calculatedColumnFormula>IF(AND(C10=1,D10=1,Q10&gt;0),B10&amp;"GPP &gt; "&amp;Q10, "")</calculatedColumnFormula>
    </tableColumn>
    <tableColumn id="2" xr3:uid="{A8C203F8-6DC7-4DEE-AD07-A0FBC9B4D9F1}" name="Inequality_B" dataDxfId="33">
      <calculatedColumnFormula>IF(AND(C10=1,D10=1,R10&gt;0),B10&amp;"GPP &lt; "&amp;R10,"")</calculatedColumnFormula>
    </tableColumn>
    <tableColumn id="3" xr3:uid="{BC197439-CC92-44FB-8145-A893F45954B2}" name="Inequality_C" dataDxfId="32">
      <calculatedColumnFormula>IF(AND(C10=1,G10=1,M10&gt;0),B10&amp;"IN &gt; "&amp;M10,IF(AND(C10=0,G10=1,M10&gt;0),B10&amp;"NLNodeIN &gt; "&amp;M10,""))</calculatedColumnFormula>
    </tableColumn>
    <tableColumn id="4" xr3:uid="{002CE679-4957-4CFE-B72B-7E735DD47563}" name="Inequality_D" dataDxfId="31">
      <calculatedColumnFormula>IF(AND(C10=1,G10=1,N10&gt;0),B10&amp;"IN &lt; "&amp;N10,IF(AND(C10=0,G10=1,N10&gt;0),B10&amp;"NLNodeIN &lt; "&amp;N10,""))</calculatedColumnFormula>
    </tableColumn>
    <tableColumn id="5" xr3:uid="{2E1A989E-87CB-4ABB-AF96-0FEB8C77191C}" name="Inequality_E" dataDxfId="30">
      <calculatedColumnFormula>IF(AND(C10=1,H10=1,O10&gt;0),B10&amp;"EX &gt; "&amp;O10,IF(AND(C10=0,H10=1,O10&gt;0),B10&amp;"NLNodeEX &gt; "&amp;O10,""))</calculatedColumnFormula>
    </tableColumn>
    <tableColumn id="6" xr3:uid="{7264FD5E-0973-4CA0-9EC9-78EB23A78C08}" name="Inequality_F" dataDxfId="29">
      <calculatedColumnFormula>IF(AND(C10=1,H10=1,P10&gt;0),B10&amp;"EX &lt; "&amp;P10,IF(AND(C10=0,H10=1,P10&gt;0),B10&amp;"NLNodeEX &lt; "&amp;P10,""))</calculatedColumnFormula>
    </tableColumn>
    <tableColumn id="7" xr3:uid="{6ECED4D3-BD84-475A-BC35-9C81145ABCC7}" name="Inequality_G" dataDxfId="28">
      <calculatedColumnFormula>IF(AND(C10=1,D10=0,S10&gt;0),B10&amp;"Q &gt; "&amp;S10,"")</calculatedColumnFormula>
    </tableColumn>
    <tableColumn id="8" xr3:uid="{1FAF93CC-667B-44E1-886D-E697C480E816}" name="Inequality_H" dataDxfId="27">
      <calculatedColumnFormula>IF(AND(C10=1,D10=0,S10&gt;0),B10&amp;"Q &lt; "&amp;T10,"")</calculatedColumnFormula>
    </tableColumn>
    <tableColumn id="9" xr3:uid="{242A7905-7A94-4104-B6A7-09D2F796E03C}" name="Inequality_I" dataDxfId="26">
      <calculatedColumnFormula>IF(AND(C10=1,D10=1,U10&gt; 0),B10&amp;"NPP &gt; "&amp;U10,IF(AND(C10=1,D10=0,U10&gt;0),B10&amp;"Prod &gt; "&amp;U10,""))</calculatedColumnFormula>
    </tableColumn>
    <tableColumn id="10" xr3:uid="{BC2218D5-3E8B-4BCB-B2D1-CD4912E89760}" name="Inequality_J" dataDxfId="25">
      <calculatedColumnFormula>IF(AND(C10=1,D10=1,V10&gt; 0),B10&amp;"NPP &lt; "&amp;V10,IF(AND(C10=1,D10=0,V10&gt;0),B10&amp;"Prod &lt; "&amp;V10,""))</calculatedColumnFormula>
    </tableColumn>
    <tableColumn id="11" xr3:uid="{DA20DAFF-B6C1-4DF8-B69C-931D77FAA1E0}" name="Inequality_K" dataDxfId="24">
      <calculatedColumnFormula>IF(AND(C10=1,W10&gt; 0),B10&amp;"Resp &gt; "&amp;W10,"")</calculatedColumnFormula>
    </tableColumn>
    <tableColumn id="12" xr3:uid="{A42A4957-F5EA-415B-AC76-4DBF31E7FF78}" name="Inequality_L" dataDxfId="23">
      <calculatedColumnFormula>IF(AND(C10=1,W10&gt; 0),B10&amp;"Resp &lt; "&amp;X10,"")</calculatedColumnFormula>
    </tableColumn>
    <tableColumn id="13" xr3:uid="{536DD743-C06C-48B5-9DE7-8487C9BA0EE8}" name="Inequality_M" dataDxfId="22">
      <calculatedColumnFormula>IF(AND(#REF!=1,C10=1,Y10&gt; 0),B10&amp;"E &gt; "&amp;Y10,"")</calculatedColumnFormula>
    </tableColumn>
    <tableColumn id="14" xr3:uid="{64E6472F-0E42-47EF-918A-BE3511125611}" name="Inequality_N" dataDxfId="21">
      <calculatedColumnFormula>IF(AND(C10=1,Z10&gt; 0),B10&amp;"Egest &lt; "&amp;Z10,"")</calculatedColumnFormula>
    </tableColumn>
    <tableColumn id="15" xr3:uid="{CE3F3BEA-E74C-48BA-9216-052B2D254C4E}" name="Inequality_O" dataDxfId="20">
      <calculatedColumnFormula>IF(AND(C10=1,AA10&gt; 0),B10&amp;"Mort &gt; "&amp;AA10,"")</calculatedColumnFormula>
    </tableColumn>
    <tableColumn id="16" xr3:uid="{260AF87C-E785-474B-B851-4CDD5223C773}" name="Inequality_P" dataDxfId="19"/>
    <tableColumn id="17" xr3:uid="{B604790C-5C3C-45DC-B4DB-CA7162310BE2}" name="Inequality_Q" dataDxfId="18">
      <calculatedColumnFormula>IF(AND(AE10 &gt;0), AE10, "")</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8822353-C7AD-45A5-8FE3-6D3448B2687D}" name="Table8" displayName="Table8" ref="AF9:AF63" totalsRowShown="0" headerRowDxfId="17" dataDxfId="16">
  <autoFilter ref="AF9:AF63" xr:uid="{E5BDFF59-2099-48A7-A916-B28E73013E8C}"/>
  <tableColumns count="1">
    <tableColumn id="1" xr3:uid="{B423F8D7-E061-4051-9244-890DB320E589}" name="!Metadata" dataDxfId="1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9620EC-34F4-4B88-BD1B-6423188EBCF6}" name="Table11" displayName="Table11" ref="BO9:BT64" totalsRowShown="0" headerRowDxfId="14" dataDxfId="13">
  <autoFilter ref="BO9:BT64" xr:uid="{232542AA-FF80-469E-BAB9-D27F69978A53}"/>
  <tableColumns count="6">
    <tableColumn id="1" xr3:uid="{0C35F87E-21A8-4632-B8C0-A0C8ADDAEF77}" name="### Externals1" dataDxfId="12"/>
    <tableColumn id="2" xr3:uid="{6F203C04-2406-4ED5-9FD8-BF10C8190057}" name="### Externals2" dataDxfId="11"/>
    <tableColumn id="3" xr3:uid="{F0A9666D-D1D4-4C3B-9BD5-6C98A7D5DA7C}" name="### Externals3" dataDxfId="10"/>
    <tableColumn id="4" xr3:uid="{462FDB32-8085-42B2-AD28-65C110EFEF42}" name="### Externals4" dataDxfId="9">
      <calculatedColumnFormula>IF(AND(C10=0,G10=1,L10&gt;0),B10&amp;"NLNodeInput","")</calculatedColumnFormula>
    </tableColumn>
    <tableColumn id="5" xr3:uid="{6BDD8997-B98F-4466-BFD6-960C2A30B70B}" name="### Externals5" dataDxfId="8">
      <calculatedColumnFormula>IF(AND(C10=0,H10=1,L10&gt;0),B10&amp;"NLNodeExport","")</calculatedColumnFormula>
    </tableColumn>
    <tableColumn id="6" xr3:uid="{47C7FDD3-2F19-4E51-BA88-77E5C3C9E940}" name="### Externals9" dataDxfId="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83FB838-B520-4D48-AFFD-625DC51A8F0A}" name="Table21" displayName="Table21" ref="AG9:AG63" totalsRowShown="0" headerRowDxfId="6" dataDxfId="5">
  <autoFilter ref="AG9:AG63" xr:uid="{9CFE96F5-EC06-4A3C-A743-085C02309091}"/>
  <tableColumns count="1">
    <tableColumn id="1" xr3:uid="{19B872F3-A710-456B-89D1-501F434287ED}" name="For Adj Matrix" dataDxfId="4">
      <calculatedColumnFormula>IF(AND(C10=0,D10=0,L10&gt;0),B10&amp;"NLNode",IF(AND(C10=1,L10&gt;0),B10,""))</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9DD55B-A4F3-4E40-92F9-C1EA5283F0A4}" name="Table9" displayName="Table9" ref="C58:BC115" totalsRowShown="0">
  <autoFilter ref="C58:BC115" xr:uid="{F4ADDACE-59AF-49BC-9F76-B73F06CF2631}"/>
  <tableColumns count="53">
    <tableColumn id="1" xr3:uid="{CC5E7A9E-A7CD-44EF-AC38-5FA8362130A3}" name="Column1"/>
    <tableColumn id="2" xr3:uid="{9ED16876-D202-4019-99AA-A596C5914E68}" name="Column2"/>
    <tableColumn id="3" xr3:uid="{EEA564D2-63A5-4394-B2EF-D91A3B281C1A}" name="Column3"/>
    <tableColumn id="4" xr3:uid="{F319E3EB-9868-485F-AECA-0FF0FF7A5BFE}" name="Column4"/>
    <tableColumn id="5" xr3:uid="{7A6702A9-B891-4947-B774-84D6905926EC}" name="Column5"/>
    <tableColumn id="6" xr3:uid="{772124F1-5247-406F-944E-EEEC2FCD2D65}" name="Column6">
      <calculatedColumnFormula>IF(H3&gt;0,$H$2&amp; "Q"&amp;B3&amp;": "&amp;B3&amp;" -&gt; "&amp;$H$2, "")</calculatedColumnFormula>
    </tableColumn>
    <tableColumn id="7" xr3:uid="{908EB72C-4B70-4ADF-9C7C-A2C653517A92}" name="Column7"/>
    <tableColumn id="8" xr3:uid="{F48915EC-2836-40FB-8095-95DB1B8EC598}" name="Column8"/>
    <tableColumn id="9" xr3:uid="{E0F54E61-7D5B-4C4D-B489-9F64C7DFB2D1}" name="Column9"/>
    <tableColumn id="10" xr3:uid="{FA970BFC-E63A-41BE-8EC8-10FD58AF8252}" name="Column10"/>
    <tableColumn id="11" xr3:uid="{DFCB84BB-6522-4EE8-AA4C-A561F83BC323}" name="Column11"/>
    <tableColumn id="12" xr3:uid="{BDFB0FBA-36CF-41C7-89F6-37C3EB1F7650}" name="Column12"/>
    <tableColumn id="13" xr3:uid="{BB45A145-A8F3-4765-BFC8-4B02CBD5F5DF}" name="Column13"/>
    <tableColumn id="14" xr3:uid="{2F72BF23-4F1D-4FB8-A26D-495F1D2D80DA}" name="Column14"/>
    <tableColumn id="15" xr3:uid="{59A004C8-EE80-4CC7-B85F-8E2FACE2C756}" name="Column15"/>
    <tableColumn id="16" xr3:uid="{6276D655-A028-47C1-B894-19550C1C35F1}" name="Column16"/>
    <tableColumn id="17" xr3:uid="{0F1B989B-7F78-4BF3-9B79-780A302F32A1}" name="Column17"/>
    <tableColumn id="18" xr3:uid="{1AD051A8-502F-4603-8314-5272E3115658}" name="Column18"/>
    <tableColumn id="19" xr3:uid="{203D06FE-0822-4E30-B0B4-60C1BE803BC6}" name="Column19"/>
    <tableColumn id="20" xr3:uid="{03BE6F0C-3F21-4044-848D-E5E3DC58894D}" name="Column20"/>
    <tableColumn id="21" xr3:uid="{A065C413-0CBA-4BEA-A9C2-DF89AF1B8C88}" name="Column21"/>
    <tableColumn id="22" xr3:uid="{212274EF-6D0C-46B0-88E8-F2C580989B82}" name="Column22"/>
    <tableColumn id="23" xr3:uid="{FFB30596-739D-4EA4-8DDD-A2A028932E6A}" name="Column23"/>
    <tableColumn id="24" xr3:uid="{1380009B-C440-4BDA-A8B8-183260C9CC83}" name="Column24"/>
    <tableColumn id="25" xr3:uid="{695D9C48-7E28-471E-B739-E9F2132F5081}" name="Column25"/>
    <tableColumn id="26" xr3:uid="{56E57494-0BD1-4703-85C2-B95ED6BEEA65}" name="Column26"/>
    <tableColumn id="27" xr3:uid="{AE009EE3-0A3F-4999-B61A-CF43FBA7AD45}" name="Column27"/>
    <tableColumn id="28" xr3:uid="{C35BF820-7CB7-49C5-B967-6DCC42AAA395}" name="Column28"/>
    <tableColumn id="29" xr3:uid="{E63F8E96-007A-498E-AE96-125B84CC6DB1}" name="Column29"/>
    <tableColumn id="30" xr3:uid="{892DC8EB-639E-42BB-AEE4-6F3F8FFD94E0}" name="Column30"/>
    <tableColumn id="31" xr3:uid="{66482BB9-AF61-4C3C-A1A3-54682848B584}" name="Column31"/>
    <tableColumn id="32" xr3:uid="{A4785EB5-B1AC-4E1D-B581-26C26BDAC7F9}" name="Column32"/>
    <tableColumn id="33" xr3:uid="{5ECA525D-7D1A-4C03-9EE0-F1C1B1AA333F}" name="Column33"/>
    <tableColumn id="34" xr3:uid="{479AD95D-7CC4-4ABF-936D-D2D96FF83A0A}" name="Column34"/>
    <tableColumn id="35" xr3:uid="{7845093E-9E90-4B5E-B7AF-9BBB85F9FC4E}" name="Column35"/>
    <tableColumn id="36" xr3:uid="{AD63566E-E5A4-42F1-A6B4-406ABB326E46}" name="Column36">
      <calculatedColumnFormula>IF(AL3&gt;0,$AL$2&amp; "Q"&amp;B3&amp;": "&amp;B3&amp;" -&gt; "&amp;$AL$2, "")</calculatedColumnFormula>
    </tableColumn>
    <tableColumn id="37" xr3:uid="{4CEEBB95-15B9-43F7-8E67-C45AF4FADB52}" name="Column37"/>
    <tableColumn id="38" xr3:uid="{35054396-786D-4B78-BB1F-650A1A30232A}" name="Column38"/>
    <tableColumn id="39" xr3:uid="{53195752-BC14-4FBC-A0A2-31655F210664}" name="Column39"/>
    <tableColumn id="40" xr3:uid="{D92BAE78-4C8B-4681-9274-521EDC4A71FB}" name="Column40"/>
    <tableColumn id="41" xr3:uid="{D6C552EA-4B07-4711-91A9-F2019975C7D8}" name="Column41"/>
    <tableColumn id="42" xr3:uid="{5CC12E30-BB41-40A5-8B03-FE1DE6EE30CB}" name="Column42"/>
    <tableColumn id="43" xr3:uid="{9B695D03-D1E8-46A7-91CE-26B366A1330A}" name="Column43"/>
    <tableColumn id="44" xr3:uid="{28D57876-2CFA-4090-81DB-810DB9FECC97}" name="Column44"/>
    <tableColumn id="45" xr3:uid="{597D1085-D5A6-451B-A269-276D92CD5A22}" name="Column45"/>
    <tableColumn id="46" xr3:uid="{EB90D8E7-8732-4571-B356-1C9C7E2EFCCC}" name="Column46"/>
    <tableColumn id="47" xr3:uid="{F3157D2C-84EF-4BD5-8BB6-6889EB554AE6}" name="Column47"/>
    <tableColumn id="48" xr3:uid="{F7674640-8999-49C9-80B4-FA3BE0778A54}" name="Column48"/>
    <tableColumn id="49" xr3:uid="{5576C09F-4CC8-4150-9778-8B32AA7EC94E}" name="Column49"/>
    <tableColumn id="50" xr3:uid="{5B9E9A64-9CFF-48F7-BB6B-C5AD6C860C11}" name="Column50"/>
    <tableColumn id="51" xr3:uid="{A9A4E5BB-6196-47EE-AB6B-81D2971621EB}" name="Column51">
      <calculatedColumnFormula>IF(BA3&gt;0,$BA$2&amp; "Q"&amp;B3&amp;": "&amp;B3&amp;" -&gt; "&amp;$BA$2, "")</calculatedColumnFormula>
    </tableColumn>
    <tableColumn id="52" xr3:uid="{C3A704FE-4FCA-4307-B496-9E356E87A95D}" name="Column52">
      <calculatedColumnFormula>IF(BB3&gt;0,$BB$2&amp; "Q"&amp;B3&amp;": "&amp;B3&amp;" -&gt; "&amp;$BB$2, "")</calculatedColumnFormula>
    </tableColumn>
    <tableColumn id="53" xr3:uid="{A0BDF108-0739-4659-85A7-F7A92C0AC621}" name="Column5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701B4D0-BD2F-4846-92A8-B6E1453A94F8}" name="Table14" displayName="Table14" ref="C116:BC171" totalsRowShown="0">
  <autoFilter ref="C116:BC171" xr:uid="{88B1653A-59B8-42C4-9F37-5832E7044749}"/>
  <tableColumns count="53">
    <tableColumn id="1" xr3:uid="{A09DD484-F1F2-476C-834E-BC81AE71D639}" name="Column1"/>
    <tableColumn id="2" xr3:uid="{BB4849BE-560F-43D8-9114-9CCCEB27E312}" name="Column2"/>
    <tableColumn id="3" xr3:uid="{026ABB01-5A5B-49E6-B381-63866D90D4EE}" name="Column3"/>
    <tableColumn id="4" xr3:uid="{209A4313-4641-40AB-B8BD-895A42DAC848}" name="Column4"/>
    <tableColumn id="5" xr3:uid="{C9311541-BC33-4FF8-9828-06B4BEE66D1E}" name="Column5"/>
    <tableColumn id="6" xr3:uid="{200957E0-C807-4235-A8D4-2F33A9AE52F7}" name="Column6"/>
    <tableColumn id="7" xr3:uid="{8A3B61F1-DD41-410D-9174-8C7EC6BBAF1A}" name="Column7"/>
    <tableColumn id="8" xr3:uid="{6E0FC5C8-7AFE-4B02-9500-918A63AA79AA}" name="Column8"/>
    <tableColumn id="9" xr3:uid="{BDD34719-50AE-426C-8193-07B15E76B63B}" name="Column9"/>
    <tableColumn id="10" xr3:uid="{93A80F5F-90E0-449B-8703-FD0C8BFA2518}" name="Column10"/>
    <tableColumn id="11" xr3:uid="{38BBC00F-A198-4572-8993-67D38AE31EA0}" name="Column11"/>
    <tableColumn id="12" xr3:uid="{020A362C-A91B-4FC6-9359-0BB0B6A99F37}" name="Column12"/>
    <tableColumn id="13" xr3:uid="{054C057A-E9ED-46FA-AF51-EE48AD42D347}" name="Column13"/>
    <tableColumn id="14" xr3:uid="{058E8BB6-FEBF-48B3-AF63-08866864E7F4}" name="Column14"/>
    <tableColumn id="15" xr3:uid="{27EFCE78-9F04-484D-BF86-0DBD82170601}" name="Column15"/>
    <tableColumn id="16" xr3:uid="{47AD44EB-1E1A-4C78-B560-024C137BEECA}" name="Column16"/>
    <tableColumn id="17" xr3:uid="{80D01E88-57E6-4EAB-B9B1-E3D8CC76E25C}" name="Column17"/>
    <tableColumn id="18" xr3:uid="{047025D5-EE89-4582-8EC1-8E2A0BDC899C}" name="Column18"/>
    <tableColumn id="19" xr3:uid="{E3750270-B7AC-4C31-AD66-F1257C15FAC1}" name="Column19"/>
    <tableColumn id="20" xr3:uid="{8406ED04-0DE4-4330-90EC-5B082D7D8795}" name="Column20"/>
    <tableColumn id="21" xr3:uid="{7441B246-0BE4-4EED-8448-B74130E79C36}" name="Column21"/>
    <tableColumn id="22" xr3:uid="{0D332934-02D7-47B9-BF60-DABC3CE1871F}" name="Column22"/>
    <tableColumn id="23" xr3:uid="{8D38A0C5-633B-4FDB-A318-981D7AE2ACBD}" name="Column23"/>
    <tableColumn id="24" xr3:uid="{903245AA-2F1F-4C20-89E6-203CDA22D0F5}" name="Column24"/>
    <tableColumn id="25" xr3:uid="{79F8C055-7722-403F-9E64-5F60E715A3A3}" name="Column25"/>
    <tableColumn id="26" xr3:uid="{74B96321-AA00-4403-8FE4-359B4CC08F08}" name="Column26"/>
    <tableColumn id="27" xr3:uid="{5CD8852B-17F0-4DE9-AA93-777E43B66CD5}" name="Column27"/>
    <tableColumn id="28" xr3:uid="{B8D8C853-8C38-4FB2-838E-E60FAEB36231}" name="Column28"/>
    <tableColumn id="29" xr3:uid="{F3977E67-265F-4DDC-B035-3F115CDE8318}" name="Column29"/>
    <tableColumn id="30" xr3:uid="{E4E3A734-507D-4742-AD00-8AEDB382E0EE}" name="Column30"/>
    <tableColumn id="31" xr3:uid="{C064CC6C-B187-4EB3-BE44-B38A3DB51571}" name="Column31"/>
    <tableColumn id="32" xr3:uid="{A9780150-1EC6-4727-BC6A-3325120CFAEE}" name="Column32"/>
    <tableColumn id="33" xr3:uid="{D74D4F6D-C089-4EAF-9193-AE4DC4645901}" name="Column33"/>
    <tableColumn id="34" xr3:uid="{5F23EDFD-27F3-403C-87C1-3862DD979EBA}" name="Column34"/>
    <tableColumn id="35" xr3:uid="{8516D1FA-99DA-48AD-B84D-ECB8109416D6}" name="Column35"/>
    <tableColumn id="36" xr3:uid="{171EFF44-2CBB-480F-9AE8-DB96DAA3E28D}" name="Column36"/>
    <tableColumn id="37" xr3:uid="{3B763D32-58FC-4031-A02D-AD4CAFBF17C5}" name="Column37"/>
    <tableColumn id="38" xr3:uid="{C27BD476-5A5A-4D0F-BE94-A50E4966D17F}" name="Column38"/>
    <tableColumn id="39" xr3:uid="{26C11F0E-AAC4-4DD2-81F5-29D5714AC87B}" name="Column39"/>
    <tableColumn id="40" xr3:uid="{A7AA2BCB-EDE1-4376-9315-C08C61CEE770}" name="Column40"/>
    <tableColumn id="41" xr3:uid="{24F42FC8-807F-4DDF-82A8-20B66BB04E22}" name="Column41"/>
    <tableColumn id="42" xr3:uid="{29B4D8A2-D5AB-49E1-98B3-78D3DCAE6FB9}" name="Column42"/>
    <tableColumn id="43" xr3:uid="{E85B8CC1-78F4-4501-B86A-F6D4A92371BD}" name="Column43"/>
    <tableColumn id="44" xr3:uid="{CE9A80D7-010F-4275-B3A4-25D4F523D42D}" name="Column44"/>
    <tableColumn id="45" xr3:uid="{286C79B5-FA08-43E1-8E4D-78BEC07122DE}" name="Column45"/>
    <tableColumn id="46" xr3:uid="{603C212E-6FB6-4785-86DE-5A9FC9412063}" name="Column46"/>
    <tableColumn id="47" xr3:uid="{08166792-8632-4D44-8CF7-F2D39FCE1C89}" name="Column47"/>
    <tableColumn id="48" xr3:uid="{E4CD8C86-42A3-4D0A-8BD0-97B805805C5F}" name="Column48"/>
    <tableColumn id="49" xr3:uid="{3FA76CFF-F458-4A4C-9F30-1DAC131DA3CC}" name="Column49"/>
    <tableColumn id="50" xr3:uid="{3C71D9F3-2FB3-4D4F-806D-1D6C3BA54418}" name="Column50"/>
    <tableColumn id="51" xr3:uid="{CAC701C2-2CF7-4939-9E0B-6A884BC50D24}" name="Column51"/>
    <tableColumn id="52" xr3:uid="{D8FE2B0B-F078-4DE6-BA79-75A7A5DBAA80}" name="Column52"/>
    <tableColumn id="53" xr3:uid="{ACF7E53F-AE47-4883-97DF-3E2D4CD91555}" name="Column5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25C315-A69D-422F-B0D2-F282190D1801}" name="Metadata" displayName="Metadata" ref="A1:A6" tableType="queryTable" totalsRowShown="0">
  <autoFilter ref="A1:A6" xr:uid="{08C92A37-47B1-45B0-84AC-AFDAED175B2C}"/>
  <tableColumns count="1">
    <tableColumn id="1" xr3:uid="{689C5DE4-C513-47F7-9B2E-A91F5A7ADF0F}" uniqueName="1" name="!Metadata" queryTableFieldId="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3972B2D-45CE-42A2-A4A7-7E98045D70EA}" name="Compartments" displayName="Compartments" ref="A8:A40" tableType="queryTable" totalsRowShown="0">
  <autoFilter ref="A8:A40" xr:uid="{7C645EE0-9CEA-4C5F-B962-77B2305E6AF4}"/>
  <tableColumns count="1">
    <tableColumn id="1" xr3:uid="{4009C736-7EAE-462B-B007-DC2051DDCD3A}" uniqueName="1" name="### Compartments" queryTableFieldId="1" dataDxfId="0"/>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1EEC717-6E96-4E0D-B3B7-D26C640076B6}" name="Externals" displayName="Externals" ref="A42:A76" tableType="queryTable" totalsRowShown="0">
  <autoFilter ref="A42:A76" xr:uid="{8ECD9A9B-F81E-47DE-8BAE-DFD047D01D8A}"/>
  <tableColumns count="1">
    <tableColumn id="1" xr3:uid="{7F7A5110-CF73-4DB2-9559-393F4B65E232}" uniqueName="1" name="### Externals" queryTableFieldId="1" dataDxfId="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427B84D-7791-44BF-8972-1E506F37CF4A}" name="Flows" displayName="Flows" ref="A78:A111" tableType="queryTable" totalsRowShown="0">
  <autoFilter ref="A78:A111" xr:uid="{96517014-EE64-49FD-8D53-46FC263AE85E}"/>
  <tableColumns count="1">
    <tableColumn id="1" xr3:uid="{AEB82B9B-E1D7-4732-B2DC-318A39018E3D}" uniqueName="1" name="### Flows" queryTableFieldId="1"/>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2FE9EB3-D77D-46DE-B844-8134A7785F00}" name="Variables" displayName="Variables" ref="A352:A415" tableType="queryTable" totalsRowShown="0">
  <autoFilter ref="A352:A415" xr:uid="{2BB77327-691B-47D0-9659-99492A9F649E}"/>
  <tableColumns count="1">
    <tableColumn id="1" xr3:uid="{DDF7EA09-6500-4EB6-AC2D-20C9BFC9D722}" uniqueName="1" name="### Variables" queryTableFieldId="1" dataDxfId="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70DDB21-8DEF-41F4-9202-BE0700448084}" name="Inequalities" displayName="Inequalities" ref="A417:A503" tableType="queryTable" totalsRowShown="0">
  <autoFilter ref="A417:A503" xr:uid="{3C42DBCE-0640-4D2B-9081-123C3FBC7980}"/>
  <tableColumns count="1">
    <tableColumn id="1" xr3:uid="{BE4614B9-3387-459D-B2AD-7818E7E715A4}" uniqueName="1" name="### Inequalities" queryTableFieldId="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09FAC5-513B-4D84-9C85-35FB7C6EE3BA}" name="Parameters" displayName="Parameters" ref="A520:A521" tableType="queryTable" totalsRowShown="0">
  <autoFilter ref="A520:A521" xr:uid="{0959FBBC-CF42-4E60-A6FD-FF5430EB34A0}"/>
  <tableColumns count="1">
    <tableColumn id="1" xr3:uid="{5553329D-8CD1-4E9D-A6F1-22B321E0112A}" uniqueName="1" name="### Parameters" queryTableFieldId="1" dataDxfId="3"/>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E115C15-AEC5-490F-A262-3EBB51D9983B}" name="Internal_Flows" displayName="Internal_Flows" ref="A113:A350" tableType="queryTable" totalsRowShown="0">
  <autoFilter ref="A113:A350" xr:uid="{E9ACCDAE-E8B0-4346-A524-AE87E43840A0}"/>
  <tableColumns count="1">
    <tableColumn id="1" xr3:uid="{7A0A2006-8680-4F72-B367-D32A22B97507}" uniqueName="1" name="! Start Internal Flows" queryTableFieldId="1"/>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515001B-3969-4235-914F-612D77AC54AD}" name="Internal_Flow_Inequalities" displayName="Internal_Flow_Inequalities" ref="A505:A518" tableType="queryTable" totalsRowShown="0">
  <autoFilter ref="A505:A518" xr:uid="{ED94CBEF-18F4-4FD6-9277-92851B2B4612}"/>
  <tableColumns count="1">
    <tableColumn id="1" xr3:uid="{A210AE3F-6BFE-4CD6-B6CE-C61660BA8DE1}" uniqueName="1" name="! Start Internal Flow Inequalities"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1-04-12T09:18:49.36" personId="{00000000-0000-0000-0000-000000000000}" id="{DE780C07-24C3-4C14-A4EE-3561ADC3A8AF}">
    <text>This compartment is always here</text>
  </threadedComment>
</ThreadedComment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12"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comments" Target="../comments1.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table" Target="../tables/table11.xml"/><Relationship Id="rId1" Type="http://schemas.openxmlformats.org/officeDocument/2006/relationships/printerSettings" Target="../printerSettings/printerSettings3.bin"/><Relationship Id="rId6" Type="http://schemas.openxmlformats.org/officeDocument/2006/relationships/table" Target="../tables/table15.xml"/><Relationship Id="rId5" Type="http://schemas.openxmlformats.org/officeDocument/2006/relationships/table" Target="../tables/table14.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40D0-A607-4E5E-909A-E2EC520B5E9C}">
  <dimension ref="A1:A4"/>
  <sheetViews>
    <sheetView tabSelected="1" workbookViewId="0">
      <selection activeCell="G14" sqref="G14"/>
    </sheetView>
  </sheetViews>
  <sheetFormatPr defaultRowHeight="14.4" x14ac:dyDescent="0.3"/>
  <sheetData>
    <row r="1" spans="1:1" x14ac:dyDescent="0.3">
      <c r="A1" t="s">
        <v>740</v>
      </c>
    </row>
    <row r="3" spans="1:1" x14ac:dyDescent="0.3">
      <c r="A3" t="s">
        <v>741</v>
      </c>
    </row>
    <row r="4" spans="1:1" x14ac:dyDescent="0.3">
      <c r="A4" t="s">
        <v>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CI70"/>
  <sheetViews>
    <sheetView zoomScale="50" zoomScaleNormal="50" workbookViewId="0">
      <pane xSplit="12" ySplit="9" topLeftCell="M10" activePane="bottomRight" state="frozen"/>
      <selection pane="topRight" activeCell="M1" sqref="M1"/>
      <selection pane="bottomLeft" activeCell="A10" sqref="A10"/>
      <selection pane="bottomRight" activeCell="AF1" sqref="AF1:CH1048576"/>
    </sheetView>
  </sheetViews>
  <sheetFormatPr defaultRowHeight="14.4" x14ac:dyDescent="0.3"/>
  <cols>
    <col min="1" max="1" width="17.77734375" style="3" customWidth="1"/>
    <col min="2" max="2" width="18.77734375" style="3" customWidth="1"/>
    <col min="3" max="3" width="11.21875" style="3" customWidth="1"/>
    <col min="4" max="4" width="13.44140625" style="3" customWidth="1"/>
    <col min="5" max="5" width="10.5546875" style="3" customWidth="1"/>
    <col min="6" max="6" width="11.88671875" style="3" customWidth="1"/>
    <col min="7" max="7" width="8.88671875" style="3"/>
    <col min="8" max="8" width="11.44140625" style="3" customWidth="1"/>
    <col min="9" max="9" width="2.77734375" style="3" customWidth="1"/>
    <col min="10" max="10" width="9.33203125" style="3" customWidth="1"/>
    <col min="11" max="11" width="8.77734375" style="3" customWidth="1"/>
    <col min="12" max="12" width="14.44140625" style="3" customWidth="1"/>
    <col min="13" max="13" width="9" style="3" customWidth="1"/>
    <col min="14" max="15" width="8.88671875" style="3"/>
    <col min="16" max="16" width="8.88671875" style="3" customWidth="1"/>
    <col min="17" max="17" width="8.88671875" style="3"/>
    <col min="18" max="18" width="10.6640625" style="3" customWidth="1"/>
    <col min="19" max="19" width="11.6640625" style="3" customWidth="1"/>
    <col min="20" max="20" width="8.88671875" style="3"/>
    <col min="21" max="21" width="13.44140625" style="3" customWidth="1"/>
    <col min="22" max="22" width="14.88671875" style="3" customWidth="1"/>
    <col min="23" max="23" width="16.21875" style="3" bestFit="1" customWidth="1"/>
    <col min="24" max="24" width="17.77734375" style="3" customWidth="1"/>
    <col min="25" max="25" width="12.77734375" style="3" customWidth="1"/>
    <col min="26" max="26" width="12.33203125" style="3" customWidth="1"/>
    <col min="27" max="27" width="15.33203125" style="3" customWidth="1"/>
    <col min="28" max="29" width="12.5546875" style="3" customWidth="1"/>
    <col min="30" max="30" width="16.33203125" style="3" customWidth="1"/>
    <col min="31" max="31" width="15.33203125" style="3" customWidth="1"/>
    <col min="32" max="32" width="26.6640625" style="3" hidden="1" customWidth="1"/>
    <col min="33" max="33" width="20.33203125" style="1" hidden="1" customWidth="1"/>
    <col min="34" max="34" width="20.33203125" style="3" hidden="1" customWidth="1"/>
    <col min="35" max="37" width="38.44140625" style="3" hidden="1" customWidth="1"/>
    <col min="38" max="38" width="12.109375" style="3" hidden="1" customWidth="1"/>
    <col min="39" max="43" width="8.44140625" style="3" hidden="1" customWidth="1"/>
    <col min="44" max="44" width="8.21875" style="3" hidden="1" customWidth="1"/>
    <col min="45" max="45" width="55.44140625" style="3" hidden="1" customWidth="1"/>
    <col min="46" max="46" width="24.33203125" style="3" hidden="1" customWidth="1"/>
    <col min="47" max="47" width="23.21875" style="3" hidden="1" customWidth="1"/>
    <col min="48" max="48" width="20" style="3" hidden="1" customWidth="1"/>
    <col min="49" max="49" width="31.44140625" style="3" hidden="1" customWidth="1"/>
    <col min="50" max="50" width="23" style="3" hidden="1" customWidth="1"/>
    <col min="51" max="53" width="8.44140625" style="3" hidden="1" customWidth="1"/>
    <col min="54" max="54" width="53.44140625" style="3" hidden="1" customWidth="1"/>
    <col min="55" max="55" width="17.77734375" style="3" hidden="1" customWidth="1"/>
    <col min="56" max="56" width="62.44140625" style="3" hidden="1" customWidth="1"/>
    <col min="57" max="57" width="36.21875" style="3" hidden="1" customWidth="1"/>
    <col min="58" max="58" width="35" style="3" hidden="1" customWidth="1"/>
    <col min="59" max="59" width="20.77734375" style="3" hidden="1" customWidth="1"/>
    <col min="60" max="60" width="20.21875" style="3" hidden="1" customWidth="1"/>
    <col min="61" max="62" width="8.88671875" style="3" hidden="1" customWidth="1"/>
    <col min="63" max="63" width="34.109375" style="3" hidden="1" customWidth="1"/>
    <col min="64" max="66" width="27.33203125" style="3" hidden="1" customWidth="1"/>
    <col min="67" max="67" width="17.33203125" style="3" hidden="1" customWidth="1"/>
    <col min="68" max="68" width="20.6640625" style="3" hidden="1" customWidth="1"/>
    <col min="69" max="72" width="20.21875" style="3" hidden="1" customWidth="1"/>
    <col min="73" max="73" width="13.77734375" style="3" hidden="1" customWidth="1"/>
    <col min="74" max="74" width="12.21875" style="4" hidden="1" customWidth="1"/>
    <col min="75" max="75" width="13.5546875" style="3" hidden="1" customWidth="1"/>
    <col min="76" max="76" width="79.109375" style="3" hidden="1" customWidth="1"/>
    <col min="77" max="80" width="94.109375" style="3" hidden="1" customWidth="1"/>
    <col min="81" max="81" width="16.44140625" style="4" hidden="1" customWidth="1"/>
    <col min="82" max="83" width="12.6640625" style="4" hidden="1" customWidth="1"/>
    <col min="84" max="84" width="30.44140625" style="4" hidden="1" customWidth="1"/>
    <col min="85" max="85" width="20" style="3" hidden="1" customWidth="1"/>
    <col min="86" max="86" width="6.6640625" style="4" hidden="1" customWidth="1"/>
    <col min="87" max="87" width="9.5546875" style="4" customWidth="1"/>
    <col min="88" max="88" width="27.33203125" style="3" customWidth="1"/>
    <col min="89" max="89" width="8.77734375" style="3" customWidth="1"/>
    <col min="90" max="90" width="8.33203125" style="3" customWidth="1"/>
    <col min="91" max="16384" width="8.88671875" style="3"/>
  </cols>
  <sheetData>
    <row r="1" spans="1:87" ht="14.4" customHeight="1" x14ac:dyDescent="0.3">
      <c r="A1" s="101" t="s">
        <v>124</v>
      </c>
      <c r="B1" s="102"/>
      <c r="D1" s="103" t="s">
        <v>3</v>
      </c>
      <c r="E1" s="104"/>
      <c r="F1" s="105"/>
      <c r="J1" s="92"/>
    </row>
    <row r="2" spans="1:87" x14ac:dyDescent="0.3">
      <c r="A2" s="30" t="s">
        <v>0</v>
      </c>
      <c r="B2" s="5" t="s">
        <v>536</v>
      </c>
      <c r="D2" s="106" t="s">
        <v>4</v>
      </c>
      <c r="E2" s="107"/>
      <c r="F2" s="108"/>
      <c r="J2" s="92"/>
      <c r="BW2" s="4"/>
      <c r="BX2" s="4"/>
      <c r="BY2" s="4"/>
      <c r="BZ2" s="4"/>
      <c r="CA2" s="4"/>
      <c r="CB2" s="4"/>
      <c r="CF2" s="3"/>
      <c r="CH2" s="3"/>
      <c r="CI2" s="3"/>
    </row>
    <row r="3" spans="1:87" x14ac:dyDescent="0.3">
      <c r="A3" s="30" t="s">
        <v>1</v>
      </c>
      <c r="B3" s="5" t="s">
        <v>737</v>
      </c>
      <c r="D3" s="93" t="s">
        <v>700</v>
      </c>
      <c r="E3" s="93"/>
      <c r="F3" s="5">
        <v>0</v>
      </c>
      <c r="BW3" s="4"/>
      <c r="BX3" s="4"/>
      <c r="BY3" s="4"/>
      <c r="BZ3" s="4"/>
      <c r="CA3" s="4"/>
      <c r="CB3" s="4"/>
      <c r="CF3" s="3"/>
      <c r="CH3" s="3"/>
      <c r="CI3" s="3"/>
    </row>
    <row r="4" spans="1:87" ht="15" thickBot="1" x14ac:dyDescent="0.35">
      <c r="A4" s="31" t="s">
        <v>2</v>
      </c>
      <c r="B4" s="6" t="s">
        <v>205</v>
      </c>
      <c r="D4" s="93" t="s">
        <v>5</v>
      </c>
      <c r="E4" s="94"/>
      <c r="F4" s="5">
        <v>0</v>
      </c>
      <c r="BW4" s="4"/>
      <c r="BX4" s="4"/>
      <c r="BY4" s="4"/>
      <c r="BZ4" s="4"/>
      <c r="CA4" s="4"/>
      <c r="CB4" s="4"/>
      <c r="CF4" s="3"/>
      <c r="CH4" s="3"/>
      <c r="CI4" s="3"/>
    </row>
    <row r="5" spans="1:87" ht="15" thickBot="1" x14ac:dyDescent="0.35">
      <c r="B5" s="4"/>
      <c r="D5" s="95" t="s">
        <v>6</v>
      </c>
      <c r="E5" s="96"/>
      <c r="F5" s="7">
        <v>0</v>
      </c>
      <c r="BW5" s="4"/>
      <c r="BX5" s="4"/>
      <c r="BY5" s="4"/>
      <c r="BZ5" s="4"/>
      <c r="CA5" s="4"/>
      <c r="CB5" s="4"/>
      <c r="CF5" s="3"/>
      <c r="CH5" s="3"/>
      <c r="CI5" s="3"/>
    </row>
    <row r="6" spans="1:87" s="1" customFormat="1" x14ac:dyDescent="0.3"/>
    <row r="7" spans="1:87" s="1" customFormat="1" ht="15" thickBot="1" x14ac:dyDescent="0.35">
      <c r="A7" s="73" t="s">
        <v>144</v>
      </c>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CG7" s="1" t="s">
        <v>123</v>
      </c>
    </row>
    <row r="8" spans="1:87" s="39" customFormat="1" ht="38.4" customHeight="1" thickBot="1" x14ac:dyDescent="0.35">
      <c r="C8" s="100" t="s">
        <v>7</v>
      </c>
      <c r="D8" s="100"/>
      <c r="E8" s="100"/>
      <c r="F8" s="100"/>
      <c r="G8" s="100"/>
      <c r="H8" s="100"/>
      <c r="J8" s="8" t="s">
        <v>140</v>
      </c>
      <c r="K8" s="57" t="s">
        <v>141</v>
      </c>
      <c r="L8" s="9" t="s">
        <v>142</v>
      </c>
      <c r="M8" s="99" t="s">
        <v>130</v>
      </c>
      <c r="N8" s="98"/>
      <c r="O8" s="97" t="s">
        <v>133</v>
      </c>
      <c r="P8" s="98"/>
      <c r="Q8" s="97" t="s">
        <v>134</v>
      </c>
      <c r="R8" s="98"/>
      <c r="S8" s="97" t="s">
        <v>135</v>
      </c>
      <c r="T8" s="98"/>
      <c r="U8" s="97" t="s">
        <v>136</v>
      </c>
      <c r="V8" s="98"/>
      <c r="W8" s="97" t="s">
        <v>137</v>
      </c>
      <c r="X8" s="98"/>
      <c r="Y8" s="97" t="s">
        <v>138</v>
      </c>
      <c r="Z8" s="98"/>
      <c r="AA8" s="97" t="s">
        <v>139</v>
      </c>
      <c r="AB8" s="99"/>
      <c r="AC8" s="89" t="s">
        <v>404</v>
      </c>
      <c r="AD8" s="109" t="s">
        <v>146</v>
      </c>
      <c r="AE8" s="109" t="s">
        <v>403</v>
      </c>
      <c r="AG8" s="47"/>
      <c r="BV8" s="40"/>
      <c r="BW8" s="40"/>
      <c r="BX8" s="40"/>
      <c r="BY8" s="40" t="s">
        <v>704</v>
      </c>
      <c r="BZ8" s="40" t="s">
        <v>705</v>
      </c>
      <c r="CA8" s="40" t="s">
        <v>706</v>
      </c>
      <c r="CB8" s="40" t="s">
        <v>707</v>
      </c>
      <c r="CC8" s="40"/>
      <c r="CD8" s="40"/>
      <c r="CE8" s="40"/>
    </row>
    <row r="9" spans="1:87" ht="37.799999999999997" customHeight="1" x14ac:dyDescent="0.3">
      <c r="A9" s="8" t="s">
        <v>8</v>
      </c>
      <c r="B9" s="57" t="s">
        <v>9</v>
      </c>
      <c r="C9" s="63" t="s">
        <v>128</v>
      </c>
      <c r="D9" s="63" t="s">
        <v>129</v>
      </c>
      <c r="E9" s="63" t="s">
        <v>127</v>
      </c>
      <c r="F9" s="63" t="s">
        <v>126</v>
      </c>
      <c r="G9" s="63" t="s">
        <v>10</v>
      </c>
      <c r="H9" s="64" t="s">
        <v>125</v>
      </c>
      <c r="J9" s="58"/>
      <c r="K9" s="48"/>
      <c r="L9" s="59"/>
      <c r="M9" s="51" t="s">
        <v>131</v>
      </c>
      <c r="N9" s="46" t="s">
        <v>132</v>
      </c>
      <c r="O9" s="45" t="s">
        <v>131</v>
      </c>
      <c r="P9" s="46" t="s">
        <v>132</v>
      </c>
      <c r="Q9" s="45" t="s">
        <v>131</v>
      </c>
      <c r="R9" s="46" t="s">
        <v>132</v>
      </c>
      <c r="S9" s="45" t="s">
        <v>131</v>
      </c>
      <c r="T9" s="46" t="s">
        <v>132</v>
      </c>
      <c r="U9" s="45" t="s">
        <v>131</v>
      </c>
      <c r="V9" s="46" t="s">
        <v>132</v>
      </c>
      <c r="W9" s="45" t="s">
        <v>131</v>
      </c>
      <c r="X9" s="46" t="s">
        <v>132</v>
      </c>
      <c r="Y9" s="45" t="s">
        <v>131</v>
      </c>
      <c r="Z9" s="46" t="s">
        <v>132</v>
      </c>
      <c r="AA9" s="45" t="s">
        <v>131</v>
      </c>
      <c r="AB9" s="76" t="s">
        <v>132</v>
      </c>
      <c r="AC9" s="78"/>
      <c r="AD9" s="110"/>
      <c r="AE9" s="110"/>
      <c r="AF9" s="3" t="s">
        <v>100</v>
      </c>
      <c r="AG9" s="1" t="s">
        <v>122</v>
      </c>
      <c r="AH9" s="3" t="s">
        <v>11</v>
      </c>
      <c r="AI9" s="3" t="s">
        <v>12</v>
      </c>
      <c r="AJ9" s="3" t="s">
        <v>147</v>
      </c>
      <c r="AK9" s="3" t="s">
        <v>39</v>
      </c>
      <c r="AL9" s="3" t="s">
        <v>106</v>
      </c>
      <c r="AM9" s="3" t="s">
        <v>107</v>
      </c>
      <c r="AN9" s="3" t="s">
        <v>108</v>
      </c>
      <c r="AO9" s="3" t="s">
        <v>109</v>
      </c>
      <c r="AP9" s="3" t="s">
        <v>110</v>
      </c>
      <c r="AQ9" s="3" t="s">
        <v>111</v>
      </c>
      <c r="AR9" s="3" t="s">
        <v>112</v>
      </c>
      <c r="AS9" s="3" t="s">
        <v>113</v>
      </c>
      <c r="AT9" s="3" t="s">
        <v>114</v>
      </c>
      <c r="AU9" s="3" t="s">
        <v>115</v>
      </c>
      <c r="AV9" s="3" t="s">
        <v>116</v>
      </c>
      <c r="AW9" s="3" t="s">
        <v>117</v>
      </c>
      <c r="AX9" s="3" t="s">
        <v>118</v>
      </c>
      <c r="AY9" s="3" t="s">
        <v>119</v>
      </c>
      <c r="AZ9" s="3" t="s">
        <v>120</v>
      </c>
      <c r="BA9" s="3" t="s">
        <v>121</v>
      </c>
      <c r="BB9" s="3" t="s">
        <v>145</v>
      </c>
      <c r="BC9" s="3" t="s">
        <v>14</v>
      </c>
      <c r="BD9" s="3" t="s">
        <v>15</v>
      </c>
      <c r="BE9" s="3" t="s">
        <v>16</v>
      </c>
      <c r="BF9" s="3" t="s">
        <v>17</v>
      </c>
      <c r="BG9" s="3" t="s">
        <v>18</v>
      </c>
      <c r="BH9" s="3" t="s">
        <v>19</v>
      </c>
      <c r="BI9" s="3" t="s">
        <v>20</v>
      </c>
      <c r="BJ9" s="3" t="s">
        <v>21</v>
      </c>
      <c r="BK9" s="3" t="s">
        <v>22</v>
      </c>
      <c r="BL9" s="3" t="s">
        <v>23</v>
      </c>
      <c r="BM9" s="88" t="s">
        <v>24</v>
      </c>
      <c r="BN9" s="88" t="s">
        <v>25</v>
      </c>
      <c r="BO9" s="3" t="s">
        <v>149</v>
      </c>
      <c r="BP9" s="3" t="s">
        <v>148</v>
      </c>
      <c r="BQ9" s="3" t="s">
        <v>150</v>
      </c>
      <c r="BR9" s="3" t="s">
        <v>151</v>
      </c>
      <c r="BS9" s="3" t="s">
        <v>152</v>
      </c>
      <c r="BT9" s="3" t="s">
        <v>153</v>
      </c>
      <c r="BV9" s="4" t="s">
        <v>27</v>
      </c>
      <c r="BW9" s="4" t="s">
        <v>28</v>
      </c>
      <c r="BX9" s="4" t="s">
        <v>29</v>
      </c>
      <c r="BY9" s="4" t="s">
        <v>30</v>
      </c>
      <c r="BZ9" s="4" t="s">
        <v>31</v>
      </c>
      <c r="CA9" s="4" t="s">
        <v>406</v>
      </c>
      <c r="CB9" s="4" t="s">
        <v>407</v>
      </c>
      <c r="CC9" s="4" t="s">
        <v>701</v>
      </c>
      <c r="CD9" s="4" t="s">
        <v>702</v>
      </c>
      <c r="CE9" s="4" t="s">
        <v>703</v>
      </c>
      <c r="CF9" s="3" t="s">
        <v>32</v>
      </c>
      <c r="CG9" s="3" t="s">
        <v>12</v>
      </c>
      <c r="CH9" s="3"/>
      <c r="CI9" s="3"/>
    </row>
    <row r="10" spans="1:87" x14ac:dyDescent="0.3">
      <c r="A10" s="65" t="s">
        <v>33</v>
      </c>
      <c r="B10" s="49" t="s">
        <v>33</v>
      </c>
      <c r="C10" s="61">
        <v>0</v>
      </c>
      <c r="D10" s="61">
        <v>0</v>
      </c>
      <c r="E10" s="61">
        <v>0</v>
      </c>
      <c r="F10" s="61">
        <v>0</v>
      </c>
      <c r="G10" s="61">
        <v>0</v>
      </c>
      <c r="H10" s="66">
        <v>0</v>
      </c>
      <c r="J10" s="10"/>
      <c r="K10" s="56"/>
      <c r="L10" s="11"/>
      <c r="M10" s="52"/>
      <c r="N10" s="12"/>
      <c r="O10" s="10"/>
      <c r="P10" s="12"/>
      <c r="Q10" s="10"/>
      <c r="R10" s="12"/>
      <c r="S10" s="10"/>
      <c r="T10" s="12"/>
      <c r="U10" s="10"/>
      <c r="V10" s="13"/>
      <c r="W10" s="10"/>
      <c r="X10" s="12"/>
      <c r="Y10" s="10"/>
      <c r="Z10" s="12"/>
      <c r="AA10" s="14"/>
      <c r="AB10" s="75"/>
      <c r="AC10" s="90" t="s">
        <v>408</v>
      </c>
      <c r="AD10" s="77"/>
      <c r="AE10" s="77" t="s">
        <v>409</v>
      </c>
      <c r="AF10" s="3" t="str">
        <f>"! "&amp;B2&amp;" LIM Declaration File"</f>
        <v>! MDSep15 LIM Declaration File</v>
      </c>
      <c r="AG10" s="1" t="str">
        <f t="shared" ref="AG10:AG41" si="0">IF(AND(C10=0,D10=0,L10&gt;0),B10&amp;"NLNode",IF(AND(C10=1,L10&gt;0),B10,""))</f>
        <v/>
      </c>
      <c r="AH10" s="3">
        <f t="shared" ref="AH10:AH41" si="1">J10*K10</f>
        <v>0</v>
      </c>
      <c r="AI10" s="3" t="str">
        <f>IF(AND(C10=1,L10&gt;0),B10&amp;" = "&amp;L10,IF(AND(J10&gt;0,K10&gt;0,L10=0),B10&amp;" = "&amp;AH10,""))</f>
        <v/>
      </c>
      <c r="AJ10" s="28" t="str">
        <f>IF(AND(C10=0,L10&gt;0),B10&amp;"NLNode"&amp;" = "&amp;L10,"")</f>
        <v/>
      </c>
      <c r="AK10" s="28"/>
      <c r="AL10" s="3" t="str">
        <f t="shared" ref="AL10:AL41" si="2">IF(AND(C10=1,D10=1,Q10&gt;0),B10&amp;"GPP &gt; "&amp;Q10, "")</f>
        <v/>
      </c>
      <c r="AM10" s="3" t="str">
        <f t="shared" ref="AM10:AM41" si="3">IF(AND(C10=1,D10=1,R10&gt;0),B10&amp;"GPP &lt; "&amp;R10,"")</f>
        <v/>
      </c>
      <c r="AN10" s="3" t="str">
        <f t="shared" ref="AN10:AN41" si="4">IF(AND(C10=1,G10=1,M10&gt;0),B10&amp;"IN &gt; "&amp;M10,IF(AND(C10=0,G10=1,M10&gt;0),B10&amp;"NLNodeIN &gt; "&amp;M10,""))</f>
        <v/>
      </c>
      <c r="AO10" s="3" t="str">
        <f t="shared" ref="AO10:AO41" si="5">IF(AND(C10=1,G10=1,N10&gt;0),B10&amp;"IN &lt; "&amp;N10,IF(AND(C10=0,G10=1,N10&gt;0),B10&amp;"NLNodeIN &lt; "&amp;N10,""))</f>
        <v/>
      </c>
      <c r="AP10" s="3" t="str">
        <f t="shared" ref="AP10:AP41" si="6">IF(AND(C10=1,H10=1,O10&gt;0),B10&amp;"EX &gt; "&amp;O10,IF(AND(C10=0,H10=1,O10&gt;0),B10&amp;"NLNodeEX &gt; "&amp;O10,""))</f>
        <v/>
      </c>
      <c r="AQ10" s="3" t="str">
        <f t="shared" ref="AQ10:AQ41" si="7">IF(AND(C10=1,H10=1,P10&gt;0),B10&amp;"EX &lt; "&amp;P10,IF(AND(C10=0,H10=1,P10&gt;0),B10&amp;"NLNodeEX &lt; "&amp;P10,""))</f>
        <v/>
      </c>
      <c r="AR10" s="3" t="str">
        <f t="shared" ref="AR10:AR41" si="8">IF(AND(C10=1,D10=0,S10&gt;0),B10&amp;"Q &gt; "&amp;S10,"")</f>
        <v/>
      </c>
      <c r="AS10" s="3" t="str">
        <f t="shared" ref="AS10:AS41" si="9">IF(AND(C10=1,D10=0,T10&gt;0),B10&amp;"Q &lt; "&amp;T10,"")</f>
        <v/>
      </c>
      <c r="AT10" s="3" t="str">
        <f t="shared" ref="AT10:AT41" si="10">IF(AND(C10=1,D10=1,U10&gt; 0),B10&amp;"NPP &gt; "&amp;U10,IF(AND(C10=1,D10=0,U10&gt;0),B10&amp;"P &gt; "&amp;U10,""))</f>
        <v/>
      </c>
      <c r="AU10" s="3" t="str">
        <f t="shared" ref="AU10:AU41" si="11">IF(AND(C10=1,D10=1,V10&gt; 0),B10&amp;"NPP &lt; "&amp;V10,IF(AND(C10=1,D10=0,V10&gt;0),B10&amp;"P &lt; "&amp;V10,""))</f>
        <v/>
      </c>
      <c r="AV10" s="3" t="str">
        <f>IF(AND($F$3 =1, C10=1,W10&gt; 0),B10&amp;"R &gt; "&amp;W10,"")</f>
        <v/>
      </c>
      <c r="AW10" s="3" t="str">
        <f>IF(AND($F$3 =1, C10=1,W10&gt; 0),B10&amp;"R &lt; "&amp;X10,"")</f>
        <v/>
      </c>
      <c r="AX10" s="3" t="str">
        <f t="shared" ref="AX10:AX41" si="12">IF(AND($F$4=1,C10=1,Y10&gt; 0),B10&amp;"E &gt; "&amp;Y10,"")</f>
        <v/>
      </c>
      <c r="AY10" s="3" t="str">
        <f t="shared" ref="AY10:AY41" si="13">IF(AND($F$4=1,C10=1,Z10&gt; 0),B10&amp;"E &lt; "&amp;Z10,"")</f>
        <v/>
      </c>
      <c r="AZ10" s="3" t="str">
        <f t="shared" ref="AZ10:AZ41" si="14">IF(AND($F$5=1,C10=1,AA10&gt; 0),B10&amp;"M &gt; "&amp;AA10,"")</f>
        <v/>
      </c>
      <c r="BA10" s="3" t="str">
        <f t="shared" ref="BA10:BA41" si="15">IF(AND($F$5=1,C10=1,AB10&gt; 0),B10&amp;"M &lt; "&amp;AB10,"")</f>
        <v/>
      </c>
      <c r="BB10" s="3" t="str">
        <f t="shared" ref="BB10:BB64" si="16">IF(AND(AE10 &gt;0), AE10, "")</f>
        <v>InsectaQdetritus = InsectaQ * [0.57, 0.97]</v>
      </c>
      <c r="BC10" s="3" t="str">
        <f t="shared" ref="BC10:BC63" si="17">IF(AND($F$3 = 1, C10=1,D10=1,L10&gt;0),B10&amp;"GPP: "&amp;"CO2 -&gt; "&amp;B10,"")</f>
        <v/>
      </c>
      <c r="BD10" s="3" t="str">
        <f t="shared" ref="BD10:BD63" si="18">IF(AND($F$3 = 1, L10&gt;0,C10=1),B10&amp;"R: "&amp;B10&amp;" -&gt; CO2","")</f>
        <v/>
      </c>
      <c r="BE10" s="3" t="str">
        <f t="shared" ref="BE10:BE41" si="19">IF(AND($F$4=1, L10&gt;0,C10=1,E10=1,F10=0,$E$11=1,$E$12=0,$E$13=0,$F$13=0),B10&amp;"E: "&amp;B10&amp;" -&gt; "&amp;$B$11&amp;"NLNode",IF(AND($F$4=1, L10&gt;0,C10=1,E10=0,F10=1,$F$11=0,$F$12=1,$F$13=0,$F$13=0),B10&amp;"E: "&amp;B10&amp;" -&gt; "&amp;$B$12&amp;"NLNode",IF(AND($F$4=1, L10&gt;0,C10=1,$E$13=1,$F$13=1),B10&amp;"E: "&amp;B10&amp;" -&gt; "&amp;$B$13&amp;"NLNode","")))</f>
        <v/>
      </c>
      <c r="BF10" s="3" t="str">
        <f t="shared" ref="BF10:BF41" si="20">IF(AND($F$5=1, L10&gt;0,C10=1,E10=1,F10=0,$E$11=1,$E$12=0,$E$13=0, $F$13=0),B10&amp;"M: "&amp;B10&amp;" -&gt; "&amp;$B$11&amp;"NLNode",IF(AND($F$5=1, L10&gt;0,C10=1,E10=0,F10=1,$F$11 = 0,$F$12=1,$F$13=0, $F$13=0),B10&amp;"M: "&amp;B10&amp;" -&gt; "&amp;$B$12&amp;"NLNode",IF(AND($F$5=1, L10&gt;0,C10=1,$E$13=1,$F$13=1),B10&amp;"M: "&amp;B10&amp;" -&gt; "&amp;$B$13&amp;"NLNode","")))</f>
        <v/>
      </c>
      <c r="BG10" s="3" t="str">
        <f t="shared" ref="BG10:BG41" si="21">IF(AND($F$4=1, L10&gt;0,C10=1,E10=1,F10=1,$E$11 =1,$F$12=1,$E$13=0, $F$13=0),B10&amp;"E"&amp;$B$11&amp;": "&amp;B10&amp;" -&gt; "&amp;$B$11&amp;"NLNode","")</f>
        <v/>
      </c>
      <c r="BH10" s="3" t="str">
        <f t="shared" ref="BH10:BH41" si="22">IF(AND($F$4=1,L10&gt;0,C10=1,E10=1,F10=1,$E$11 =1,$F$12=1,$E$13=0, $F$13=0),B10&amp;"E"&amp;$B$12&amp;": "&amp;B10&amp;" -&gt; "&amp;$B$12&amp;"NLNode", "")</f>
        <v/>
      </c>
      <c r="BI10" s="3" t="str">
        <f t="shared" ref="BI10:BI41" si="23">IF(AND($F$5=1,C10=1,E10=1,F10=1,$E$11 =1,$F$12=1,$E$13=0, $F$13=0,L10&gt;0),B10&amp;"M"&amp;$B$11&amp;": "&amp;B10&amp;" -&gt; "&amp;$B$11&amp;"NLNode","")</f>
        <v/>
      </c>
      <c r="BJ10" s="3" t="str">
        <f t="shared" ref="BJ10:BJ41" si="24">IF(AND($F$5=1,C10=1,E10=1,F10=1,$E$11 =1,$F$12=1,$E$13=0, $F$13=0,L10&gt;0),B10&amp;"M"&amp;$B$12&amp;": "&amp;B10&amp;" -&gt; "&amp;$B$12&amp;"NLNode", "")</f>
        <v/>
      </c>
      <c r="BK10" s="3" t="str">
        <f t="shared" ref="BK10:BK63" si="25">IF(AND(G10=1,C10=1,L10&gt;0),B10&amp;"IN"&amp;": "&amp;B10&amp;"Input -&gt; "&amp;B10,IF(AND(L10&gt;0,G10=1,C10=0,E10=1,F10=0),B10&amp;"NLNodeIN"&amp;": "&amp;B10&amp;"NLNodeInput -&gt; "&amp;B10&amp;"NLNode",IF(AND(L10&gt;0,G10=1,C10=0,E10=0,F10=1),B10&amp;"NLNodeIN"&amp;": "&amp;B10&amp;"NLNodeInput -&gt; "&amp;B10&amp;"NLNode",IF(AND(L10&gt;0,G10=1,C10=0,E10=1,F10=1),B10&amp;"NLNodeIN"&amp;": "&amp;B10&amp;"NLNodeInput -&gt; "&amp;B10&amp;"NLNode",""))))</f>
        <v/>
      </c>
      <c r="BL10" s="3" t="str">
        <f t="shared" ref="BL10:BL63" si="26">IF(AND(L10&gt;0,H10=1,C10=1),B10&amp;"EX: "&amp;B10&amp;" -&gt; "&amp;BQ10,IF(AND(L10&gt;0,H10=1,C10=0,E10=1,F10=0),B10&amp;"NLNodeEX: "&amp;B10&amp;"NLNode -&gt; "&amp;B10&amp;"NLNodeExport",IF(AND(L10&gt;0,H10=1,C10=0,E10=0,F10=1),B10&amp;"NLNodeEX: "&amp;B10&amp;"NLNode -&gt; "&amp;B10&amp;"NLNodeExport",IF(AND(L10&gt;0,H10=1,C10=0,E10=1,F10=1),B10&amp;"NLNodeEX: "&amp;B10&amp;"NLNode -&gt; "&amp;B10&amp;"NLNodeExport",""))))</f>
        <v/>
      </c>
      <c r="BO10" s="3" t="str">
        <f>IF($F$3 = 1, "CO2","")</f>
        <v/>
      </c>
      <c r="BP10" s="3" t="str">
        <f>IF(AND(C10=1,G10=1,L10&gt;0),B10&amp;"Input","")</f>
        <v/>
      </c>
      <c r="BQ10" s="3" t="str">
        <f>IF(AND(C10=1,H10=1,L10&gt;0),B10&amp;"Export","")</f>
        <v/>
      </c>
      <c r="BR10" s="3" t="str">
        <f t="shared" ref="BR10:BR63" si="27">IF(AND(C10=0,G10=1,L10&gt;0),B10&amp;"NLNodeInput","")</f>
        <v/>
      </c>
      <c r="BS10" s="3" t="str">
        <f t="shared" ref="BS10:BS63" si="28">IF(AND(C10=0,H10=1,L10&gt;0),B10&amp;"NLNodeExport","")</f>
        <v/>
      </c>
      <c r="BV10" s="4" t="str">
        <f t="shared" ref="BV10:BV41" si="29">IF(AND(C10=1,D10=0,L10&gt;0),B10&amp;"Q = Flowto("&amp;B10&amp;")",IF(AND(C10=1,D10=1,L10&gt;0),B10&amp;"GPP = Flowto("&amp;B10&amp;")", ""))</f>
        <v/>
      </c>
      <c r="BW10" s="4" t="str">
        <f t="shared" ref="BW10:BW41" si="30">IF(AND($F$5=1, C10=1, E10=1, F10=1,$E$11=1,$F$12=1,$E$13=0, $F$13=0,L10&gt;0), B10&amp;"M"&amp;" = "&amp;B10&amp;"M"&amp;$B$11&amp;" + "&amp;B10&amp;"M"&amp;$B$12, "")</f>
        <v/>
      </c>
      <c r="BX10" s="4" t="str">
        <f t="shared" ref="BX10:BX41" si="31">IF(AND($F$4=1, C10=1, E10=1, F10=1,$E$11=1,$F$12=1,$E$13=0, $F$13=0,L10&gt;0), B10&amp;"E"&amp;" = "&amp;B10&amp;"E"&amp;$B$11&amp;" + "&amp;B10&amp;"E"&amp;$B$12, "")</f>
        <v/>
      </c>
      <c r="BY10" s="28" t="str">
        <f>IF(AND($F$3 =1, $F$4=1,$F$5=1,C10=1,D10=1,L10&gt;0), B10&amp;"NPP"&amp;" = "&amp;B10&amp;"GPP"&amp;" - "&amp;B10&amp;"R"&amp;" - "&amp;B10&amp;"E"&amp; " - "&amp;B10&amp;"M", IF(AND($F$3 =1,$F$4=1,$F$5=1,C10=1,D10=0,L10&gt;0), B10&amp;"P"&amp;" = "&amp;B10&amp;"Q"&amp;" - "&amp;B10&amp;"R"&amp;" - "&amp;B10&amp;"E"&amp; " - "&amp;B10&amp;"M", ""))</f>
        <v/>
      </c>
      <c r="BZ10" s="28" t="str">
        <f t="shared" ref="BZ10:BZ63" si="32">IF(AND($F$3 =1, $F$4=0, $F$5=1, C10=1, D10=1, L10&gt;0), B10&amp;"NPP"&amp;" = "&amp;B10&amp;"GPP"&amp;" - "&amp;B10&amp;"R"&amp;" - "&amp;B10&amp;"M",IF(AND($F$3 = 1,$F$4 = 0,$F$5 = 1,C10 = 1,D10 = 0,L10 &gt; 0), B10&amp;"P"&amp;" = "&amp;B10&amp;"Q"&amp;" - "&amp;B10&amp;"R"&amp;" - "&amp;B10&amp;"M", IF(AND($F$3 = 1, $F$4 = 1, $F$5 = 0, C10 = 1, D10 = 1, L10 &gt; 0), B10&amp;"NPP"&amp;" = "&amp;B10&amp;"GPP"&amp;" - "&amp;B10&amp;"R"&amp;" - "&amp;B10&amp;"E",IF(AND($F$3 = 1, $F$4 = 1, $F$5 = 0, C10 = 1, D10 = 0, L10 &gt; 0), B10&amp;"P"&amp;" = "&amp;B10&amp;"Q"&amp;" - "&amp;B10&amp;"R"&amp;" - "&amp;B10&amp;"E", IF(AND($F$3 = 0, $F$4 = 1, $F$5=1, C10 = 1, D10 = 1, L10 &gt; 0), B10&amp;"NPP"&amp;" = "&amp;B10&amp;"GPP"&amp;" - "&amp;B10&amp;"E"&amp;" - "&amp;B10&amp;"M", IF(AND($F$3 = 0, $F$4 = 1, $F$5=1, C10 = 1, D10 = 0, L10 &gt; 0),  B10&amp;"P"&amp;" = "&amp;B10&amp;"Q"&amp;" - "&amp;B10&amp;"E"&amp;" - "&amp;B10&amp;"M","" ))))))</f>
        <v/>
      </c>
      <c r="CA10" s="28" t="str">
        <f t="shared" ref="CA10:CA41" si="33">IF(AND($F$3=1,$F$4=0,$F$5=0,C10=1,D10=1,L10&gt;0),B10&amp;"NPP"&amp;" = "&amp;B10&amp;"GPP"&amp;" - "&amp;B10&amp;"R",IF(AND($F$3=1,$F$4=0,$F$5=0,C10=1,D10=0,L10&gt;0),B10&amp;"P"&amp;" = "&amp;B10&amp;"Q"&amp;" - "&amp;B10&amp;"R", IF(AND($F$3=0,$F$4=1,$F$5=0,C10=1,D10=1,L10&gt;0), B10&amp;"NPP"&amp;" = "&amp;B10&amp;"GPP"&amp;" - "&amp;B10&amp;"E", IF(AND($F$3 = 0, $F$4 =1, $F$5 = 0, C10 =1, D10 =0, L10&gt;0),  B10&amp;"P"&amp;" = "&amp;B10&amp;"Q"&amp;" - "&amp;B10&amp;"E", IF(AND($F$3=0,$F$4=0,$F$5=1,C10=1,D10=1,L10&gt;0), B10&amp;"NPP"&amp;" = "&amp;B10&amp;"GPP"&amp;" - "&amp;B10&amp;"M", IF(AND($F$3 = 0, $F$4 =0, $F$5 = 1, C10 =1, D10 =0, L10&gt;0),  B10&amp;"P"&amp;" = "&amp;B10&amp;"Q"&amp;" - "&amp;B10&amp;"M", ""))))))</f>
        <v/>
      </c>
      <c r="CB10" s="28" t="str">
        <f t="shared" ref="CB10:CB63" si="34">IF(AND($F$3=0,$F$4=0,$F$5=0,C10=1,D10=1,L10&gt;0),B10&amp;"NPP"&amp;" = "&amp;B10&amp;"GPP",IF(AND($F$3=0,$F$4=0,$F$5=0,C10=1,D10=0,L10&gt;0),B10&amp;"P"&amp;" = "&amp;B10&amp;"Q", ""))</f>
        <v/>
      </c>
      <c r="CD10" s="28" t="str">
        <f xml:space="preserve"> IF(AC10 &gt;0, AC10, "")</f>
        <v>InsectaQdetritus = InsectaQsusPOMNLNode + InsectaQsedPOMNLNode</v>
      </c>
      <c r="CF10" s="3" t="str">
        <f t="shared" ref="CF10:CF41" si="35">IF(AD10&gt;0,AD10,"")</f>
        <v/>
      </c>
      <c r="CG10" s="28"/>
      <c r="CH10" s="3"/>
      <c r="CI10" s="3"/>
    </row>
    <row r="11" spans="1:87" x14ac:dyDescent="0.3">
      <c r="A11" s="65" t="s">
        <v>34</v>
      </c>
      <c r="B11" s="50" t="s">
        <v>35</v>
      </c>
      <c r="C11" s="61">
        <v>0</v>
      </c>
      <c r="D11" s="61">
        <v>0</v>
      </c>
      <c r="E11" s="61">
        <v>1</v>
      </c>
      <c r="F11" s="61">
        <v>0</v>
      </c>
      <c r="G11" s="61">
        <v>1</v>
      </c>
      <c r="H11" s="66">
        <v>1</v>
      </c>
      <c r="J11" s="10"/>
      <c r="K11" s="56"/>
      <c r="L11" s="11">
        <v>308.07198975</v>
      </c>
      <c r="M11" s="52"/>
      <c r="N11" s="12"/>
      <c r="O11" s="10"/>
      <c r="P11" s="12"/>
      <c r="Q11" s="10"/>
      <c r="R11" s="12"/>
      <c r="S11" s="10"/>
      <c r="T11" s="12"/>
      <c r="U11" s="10"/>
      <c r="V11" s="13"/>
      <c r="W11" s="10"/>
      <c r="X11" s="12"/>
      <c r="Y11" s="10"/>
      <c r="Z11" s="12"/>
      <c r="AA11" s="14"/>
      <c r="AB11" s="75"/>
      <c r="AC11" s="90" t="s">
        <v>410</v>
      </c>
      <c r="AD11" s="77"/>
      <c r="AE11" s="77" t="s">
        <v>411</v>
      </c>
      <c r="AF11" s="3" t="str">
        <f>"! Author: "&amp;B3</f>
        <v>! Author: Author Name</v>
      </c>
      <c r="AG11" s="1" t="str">
        <f t="shared" si="0"/>
        <v>susPOMNLNode</v>
      </c>
      <c r="AH11" s="3">
        <f t="shared" si="1"/>
        <v>0</v>
      </c>
      <c r="AI11" s="3" t="str">
        <f t="shared" ref="AI11:AI63" si="36">IF(AND(C11=1,L11&gt;0),B11&amp;" = "&amp;L11,IF(AND(J11&gt;0,K11&gt;0,L11=0),B11&amp;" = "&amp;AH11,""))</f>
        <v/>
      </c>
      <c r="AJ11" s="28" t="str">
        <f t="shared" ref="AJ11:AJ63" si="37">IF(AND(C11=0,L11&gt;0),B11&amp;"NLNode"&amp;" = "&amp;L11,"")</f>
        <v>susPOMNLNode = 308.07198975</v>
      </c>
      <c r="AK11" s="28"/>
      <c r="AL11" s="3" t="str">
        <f t="shared" si="2"/>
        <v/>
      </c>
      <c r="AM11" s="3" t="str">
        <f t="shared" si="3"/>
        <v/>
      </c>
      <c r="AN11" s="3" t="str">
        <f t="shared" si="4"/>
        <v/>
      </c>
      <c r="AO11" s="3" t="str">
        <f t="shared" si="5"/>
        <v/>
      </c>
      <c r="AP11" s="3" t="str">
        <f t="shared" si="6"/>
        <v/>
      </c>
      <c r="AQ11" s="3" t="str">
        <f t="shared" si="7"/>
        <v/>
      </c>
      <c r="AR11" s="3" t="str">
        <f t="shared" si="8"/>
        <v/>
      </c>
      <c r="AS11" s="3" t="str">
        <f t="shared" si="9"/>
        <v/>
      </c>
      <c r="AT11" s="3" t="str">
        <f t="shared" si="10"/>
        <v/>
      </c>
      <c r="AU11" s="3" t="str">
        <f t="shared" si="11"/>
        <v/>
      </c>
      <c r="AV11" s="3" t="str">
        <f t="shared" ref="AV11:AV63" si="38">IF(AND($F$3 =1, C11=1,W11&gt; 0),B11&amp;"R &gt; "&amp;W11,"")</f>
        <v/>
      </c>
      <c r="AW11" s="3" t="str">
        <f t="shared" ref="AW11:AW63" si="39">IF(AND($F$3 =1, C11=1,W11&gt; 0),B11&amp;"R &lt; "&amp;X11,"")</f>
        <v/>
      </c>
      <c r="AX11" s="3" t="str">
        <f t="shared" si="12"/>
        <v/>
      </c>
      <c r="AY11" s="3" t="str">
        <f t="shared" si="13"/>
        <v/>
      </c>
      <c r="AZ11" s="3" t="str">
        <f t="shared" si="14"/>
        <v/>
      </c>
      <c r="BA11" s="3" t="str">
        <f t="shared" si="15"/>
        <v/>
      </c>
      <c r="BB11" s="3" t="str">
        <f t="shared" si="16"/>
        <v>ChironomidaeQdetritus = ChironomidaeQ * [0.57, 0.97]</v>
      </c>
      <c r="BC11" s="3" t="str">
        <f t="shared" si="17"/>
        <v/>
      </c>
      <c r="BD11" s="3" t="str">
        <f t="shared" si="18"/>
        <v/>
      </c>
      <c r="BE11" s="3" t="str">
        <f t="shared" si="19"/>
        <v/>
      </c>
      <c r="BF11" s="3" t="str">
        <f t="shared" si="20"/>
        <v/>
      </c>
      <c r="BG11" s="3" t="str">
        <f t="shared" si="21"/>
        <v/>
      </c>
      <c r="BH11" s="3" t="str">
        <f t="shared" si="22"/>
        <v/>
      </c>
      <c r="BI11" s="3" t="str">
        <f t="shared" si="23"/>
        <v/>
      </c>
      <c r="BJ11" s="3" t="str">
        <f t="shared" si="24"/>
        <v/>
      </c>
      <c r="BK11" s="3" t="str">
        <f t="shared" si="25"/>
        <v>susPOMNLNodeIN: susPOMNLNodeInput -&gt; susPOMNLNode</v>
      </c>
      <c r="BL11" s="3" t="str">
        <f t="shared" si="26"/>
        <v>susPOMNLNodeEX: susPOMNLNode -&gt; susPOMNLNodeExport</v>
      </c>
      <c r="BO11" s="3" t="str">
        <f t="shared" ref="BO11:BO41" si="40">IF(B11="CO2", "CO2","")</f>
        <v/>
      </c>
      <c r="BP11" s="3" t="str">
        <f t="shared" ref="BP11:BP63" si="41">IF(AND(C11=1,G11=1,L11&gt;0),B11&amp;"Input","")</f>
        <v/>
      </c>
      <c r="BQ11" s="3" t="str">
        <f t="shared" ref="BQ11:BQ63" si="42">IF(AND(C11=1,H11=1,L11&gt;0),B11&amp;"Export","")</f>
        <v/>
      </c>
      <c r="BR11" s="3" t="str">
        <f t="shared" si="27"/>
        <v>susPOMNLNodeInput</v>
      </c>
      <c r="BS11" s="3" t="str">
        <f t="shared" si="28"/>
        <v>susPOMNLNodeExport</v>
      </c>
      <c r="BV11" s="4" t="str">
        <f t="shared" si="29"/>
        <v/>
      </c>
      <c r="BW11" s="4" t="str">
        <f t="shared" si="30"/>
        <v/>
      </c>
      <c r="BX11" s="4" t="str">
        <f t="shared" si="31"/>
        <v/>
      </c>
      <c r="BY11" s="28" t="str">
        <f t="shared" ref="BY11:BY63" si="43">IF(AND($F$3 =1, $F$4=1,$F$5=1,C11=1,D11=1,L11&gt;0), B11&amp;"NPP"&amp;" = "&amp;B11&amp;"GPP"&amp;" - "&amp;B11&amp;"R"&amp;" - "&amp;B11&amp;"E"&amp; " - "&amp;B11&amp;"M", IF(AND($F$3 =1,$F$4=1,$F$5=1,C11=1,D11=0,L11&gt;0), B11&amp;"P"&amp;" = "&amp;B11&amp;"Q"&amp;" - "&amp;B11&amp;"R"&amp;" - "&amp;B11&amp;"E"&amp; " - "&amp;B11&amp;"M", ""))</f>
        <v/>
      </c>
      <c r="BZ11" s="28" t="str">
        <f t="shared" si="32"/>
        <v/>
      </c>
      <c r="CA11" s="28" t="str">
        <f t="shared" si="33"/>
        <v/>
      </c>
      <c r="CB11" s="28" t="str">
        <f t="shared" si="34"/>
        <v/>
      </c>
      <c r="CD11" s="28" t="str">
        <f t="shared" ref="CD11:CD63" si="44" xml:space="preserve"> IF(AC11 &gt;0, AC11, "")</f>
        <v>ChironomidaeQdetritus = ChironomidaeQsusPOMNLNode + ChironomidaeQsedPOMNLNode</v>
      </c>
      <c r="CF11" s="3" t="str">
        <f t="shared" si="35"/>
        <v/>
      </c>
      <c r="CG11" s="28"/>
      <c r="CH11" s="3"/>
      <c r="CI11" s="3"/>
    </row>
    <row r="12" spans="1:87" x14ac:dyDescent="0.3">
      <c r="A12" s="65" t="s">
        <v>36</v>
      </c>
      <c r="B12" s="50" t="s">
        <v>37</v>
      </c>
      <c r="C12" s="61">
        <v>0</v>
      </c>
      <c r="D12" s="61">
        <v>0</v>
      </c>
      <c r="E12" s="61">
        <v>0</v>
      </c>
      <c r="F12" s="61">
        <v>1</v>
      </c>
      <c r="G12" s="61">
        <v>0</v>
      </c>
      <c r="H12" s="66">
        <v>1</v>
      </c>
      <c r="J12" s="10"/>
      <c r="K12" s="56"/>
      <c r="L12" s="11">
        <v>254.99886017350181</v>
      </c>
      <c r="M12" s="52"/>
      <c r="N12" s="12"/>
      <c r="O12" s="10"/>
      <c r="P12" s="12"/>
      <c r="Q12" s="10"/>
      <c r="R12" s="12"/>
      <c r="S12" s="10"/>
      <c r="T12" s="12"/>
      <c r="U12" s="10"/>
      <c r="V12" s="13"/>
      <c r="W12" s="10"/>
      <c r="X12" s="12"/>
      <c r="Y12" s="10"/>
      <c r="Z12" s="12"/>
      <c r="AA12" s="14"/>
      <c r="AB12" s="75"/>
      <c r="AC12" s="90" t="s">
        <v>405</v>
      </c>
      <c r="AD12" s="77"/>
      <c r="AE12" s="77" t="s">
        <v>522</v>
      </c>
      <c r="AF12" s="3" t="str">
        <f>"! Date: "&amp;B4</f>
        <v>! Date: 25 August 2021</v>
      </c>
      <c r="AG12" s="1" t="str">
        <f t="shared" si="0"/>
        <v>sedPOMNLNode</v>
      </c>
      <c r="AH12" s="3">
        <f t="shared" si="1"/>
        <v>0</v>
      </c>
      <c r="AI12" s="3" t="str">
        <f t="shared" si="36"/>
        <v/>
      </c>
      <c r="AJ12" s="28" t="str">
        <f t="shared" si="37"/>
        <v>sedPOMNLNode = 254.998860173502</v>
      </c>
      <c r="AK12" s="28"/>
      <c r="AL12" s="3" t="str">
        <f t="shared" si="2"/>
        <v/>
      </c>
      <c r="AM12" s="3" t="str">
        <f t="shared" si="3"/>
        <v/>
      </c>
      <c r="AN12" s="3" t="str">
        <f t="shared" si="4"/>
        <v/>
      </c>
      <c r="AO12" s="3" t="str">
        <f t="shared" si="5"/>
        <v/>
      </c>
      <c r="AP12" s="3" t="str">
        <f t="shared" si="6"/>
        <v/>
      </c>
      <c r="AQ12" s="3" t="str">
        <f t="shared" si="7"/>
        <v/>
      </c>
      <c r="AR12" s="3" t="str">
        <f t="shared" si="8"/>
        <v/>
      </c>
      <c r="AS12" s="3" t="str">
        <f t="shared" si="9"/>
        <v/>
      </c>
      <c r="AT12" s="3" t="str">
        <f t="shared" si="10"/>
        <v/>
      </c>
      <c r="AU12" s="3" t="str">
        <f t="shared" si="11"/>
        <v/>
      </c>
      <c r="AV12" s="3" t="str">
        <f t="shared" si="38"/>
        <v/>
      </c>
      <c r="AW12" s="3" t="str">
        <f t="shared" si="39"/>
        <v/>
      </c>
      <c r="AX12" s="3" t="str">
        <f t="shared" si="12"/>
        <v/>
      </c>
      <c r="AY12" s="3" t="str">
        <f t="shared" si="13"/>
        <v/>
      </c>
      <c r="AZ12" s="3" t="str">
        <f t="shared" si="14"/>
        <v/>
      </c>
      <c r="BA12" s="3" t="str">
        <f t="shared" si="15"/>
        <v/>
      </c>
      <c r="BB12" s="3" t="str">
        <f t="shared" si="16"/>
        <v>CnideriaQinverts = CnideriaQ * [0, 0.95]</v>
      </c>
      <c r="BC12" s="3" t="str">
        <f t="shared" si="17"/>
        <v/>
      </c>
      <c r="BD12" s="3" t="str">
        <f t="shared" si="18"/>
        <v/>
      </c>
      <c r="BE12" s="3" t="str">
        <f t="shared" si="19"/>
        <v/>
      </c>
      <c r="BF12" s="3" t="str">
        <f t="shared" si="20"/>
        <v/>
      </c>
      <c r="BG12" s="3" t="str">
        <f t="shared" si="21"/>
        <v/>
      </c>
      <c r="BH12" s="3" t="str">
        <f t="shared" si="22"/>
        <v/>
      </c>
      <c r="BI12" s="3" t="str">
        <f t="shared" si="23"/>
        <v/>
      </c>
      <c r="BJ12" s="3" t="str">
        <f t="shared" si="24"/>
        <v/>
      </c>
      <c r="BK12" s="3" t="str">
        <f t="shared" si="25"/>
        <v/>
      </c>
      <c r="BL12" s="3" t="str">
        <f t="shared" si="26"/>
        <v>sedPOMNLNodeEX: sedPOMNLNode -&gt; sedPOMNLNodeExport</v>
      </c>
      <c r="BO12" s="3" t="str">
        <f t="shared" si="40"/>
        <v/>
      </c>
      <c r="BP12" s="3" t="str">
        <f t="shared" si="41"/>
        <v/>
      </c>
      <c r="BQ12" s="3" t="str">
        <f t="shared" si="42"/>
        <v/>
      </c>
      <c r="BR12" s="3" t="str">
        <f t="shared" si="27"/>
        <v/>
      </c>
      <c r="BS12" s="3" t="str">
        <f t="shared" si="28"/>
        <v>sedPOMNLNodeExport</v>
      </c>
      <c r="BV12" s="4" t="str">
        <f t="shared" si="29"/>
        <v/>
      </c>
      <c r="BW12" s="4" t="str">
        <f t="shared" si="30"/>
        <v/>
      </c>
      <c r="BX12" s="4" t="str">
        <f t="shared" si="31"/>
        <v/>
      </c>
      <c r="BY12" s="28" t="str">
        <f t="shared" si="43"/>
        <v/>
      </c>
      <c r="BZ12" s="28" t="str">
        <f t="shared" si="32"/>
        <v/>
      </c>
      <c r="CA12" s="28" t="str">
        <f t="shared" si="33"/>
        <v/>
      </c>
      <c r="CB12" s="28" t="str">
        <f t="shared" si="34"/>
        <v/>
      </c>
      <c r="CD12" s="28" t="str">
        <f t="shared" si="44"/>
        <v>CnideriaQinverts = CnideriaQ - CnideriaQsedPOMNLNode - CnideriaQmpb</v>
      </c>
      <c r="CF12" s="3" t="str">
        <f t="shared" si="35"/>
        <v/>
      </c>
      <c r="CG12" s="28"/>
      <c r="CH12" s="3"/>
      <c r="CI12" s="3"/>
    </row>
    <row r="13" spans="1:87" x14ac:dyDescent="0.3">
      <c r="A13" s="65" t="s">
        <v>38</v>
      </c>
      <c r="B13" s="50" t="s">
        <v>154</v>
      </c>
      <c r="C13" s="61">
        <v>0</v>
      </c>
      <c r="D13" s="61">
        <v>0</v>
      </c>
      <c r="E13" s="61">
        <v>0</v>
      </c>
      <c r="F13" s="61">
        <v>0</v>
      </c>
      <c r="G13" s="61">
        <v>0</v>
      </c>
      <c r="H13" s="66">
        <v>0</v>
      </c>
      <c r="J13" s="10"/>
      <c r="K13" s="56"/>
      <c r="L13" s="11">
        <v>0</v>
      </c>
      <c r="M13" s="52"/>
      <c r="N13" s="12"/>
      <c r="O13" s="10"/>
      <c r="P13" s="12"/>
      <c r="Q13" s="10"/>
      <c r="R13" s="12"/>
      <c r="S13" s="10"/>
      <c r="T13" s="12"/>
      <c r="U13" s="10"/>
      <c r="V13" s="13"/>
      <c r="W13" s="10"/>
      <c r="X13" s="12"/>
      <c r="Y13" s="10"/>
      <c r="Z13" s="12"/>
      <c r="AA13" s="14"/>
      <c r="AB13" s="75"/>
      <c r="AC13" s="90" t="s">
        <v>412</v>
      </c>
      <c r="AD13" s="77"/>
      <c r="AE13" s="77" t="s">
        <v>413</v>
      </c>
      <c r="AF13" s="3" t="str">
        <f>"! Living Compartments: "&amp;COUNTIFS(L10:L63, "&gt;0",C10:C63, "=1")</f>
        <v>! Living Compartments: 29</v>
      </c>
      <c r="AG13" s="1" t="str">
        <f t="shared" si="0"/>
        <v/>
      </c>
      <c r="AH13" s="3">
        <f t="shared" si="1"/>
        <v>0</v>
      </c>
      <c r="AI13" s="3" t="str">
        <f t="shared" si="36"/>
        <v/>
      </c>
      <c r="AJ13" s="28" t="str">
        <f t="shared" si="37"/>
        <v/>
      </c>
      <c r="AK13" s="28"/>
      <c r="AL13" s="3" t="str">
        <f t="shared" si="2"/>
        <v/>
      </c>
      <c r="AM13" s="3" t="str">
        <f t="shared" si="3"/>
        <v/>
      </c>
      <c r="AN13" s="3" t="str">
        <f t="shared" si="4"/>
        <v/>
      </c>
      <c r="AO13" s="3" t="str">
        <f t="shared" si="5"/>
        <v/>
      </c>
      <c r="AP13" s="3" t="str">
        <f t="shared" si="6"/>
        <v/>
      </c>
      <c r="AQ13" s="3" t="str">
        <f t="shared" si="7"/>
        <v/>
      </c>
      <c r="AR13" s="3" t="str">
        <f t="shared" si="8"/>
        <v/>
      </c>
      <c r="AS13" s="3" t="str">
        <f t="shared" si="9"/>
        <v/>
      </c>
      <c r="AT13" s="3" t="str">
        <f t="shared" si="10"/>
        <v/>
      </c>
      <c r="AU13" s="3" t="str">
        <f t="shared" si="11"/>
        <v/>
      </c>
      <c r="AV13" s="3" t="str">
        <f t="shared" si="38"/>
        <v/>
      </c>
      <c r="AW13" s="3" t="str">
        <f t="shared" si="39"/>
        <v/>
      </c>
      <c r="AX13" s="3" t="str">
        <f t="shared" si="12"/>
        <v/>
      </c>
      <c r="AY13" s="3" t="str">
        <f t="shared" si="13"/>
        <v/>
      </c>
      <c r="AZ13" s="3" t="str">
        <f t="shared" si="14"/>
        <v/>
      </c>
      <c r="BA13" s="3" t="str">
        <f t="shared" si="15"/>
        <v/>
      </c>
      <c r="BB13" s="3" t="str">
        <f t="shared" si="16"/>
        <v>NaididaeQinverts = NaididaeQ * [0, 0.03]</v>
      </c>
      <c r="BC13" s="3" t="str">
        <f t="shared" si="17"/>
        <v/>
      </c>
      <c r="BD13" s="3" t="str">
        <f t="shared" si="18"/>
        <v/>
      </c>
      <c r="BE13" s="3" t="str">
        <f t="shared" si="19"/>
        <v/>
      </c>
      <c r="BF13" s="3" t="str">
        <f t="shared" si="20"/>
        <v/>
      </c>
      <c r="BG13" s="3" t="str">
        <f t="shared" si="21"/>
        <v/>
      </c>
      <c r="BH13" s="3" t="str">
        <f t="shared" si="22"/>
        <v/>
      </c>
      <c r="BI13" s="3" t="str">
        <f t="shared" si="23"/>
        <v/>
      </c>
      <c r="BJ13" s="3" t="str">
        <f t="shared" si="24"/>
        <v/>
      </c>
      <c r="BK13" s="3" t="str">
        <f t="shared" si="25"/>
        <v/>
      </c>
      <c r="BL13" s="3" t="str">
        <f t="shared" si="26"/>
        <v/>
      </c>
      <c r="BO13" s="3" t="str">
        <f t="shared" si="40"/>
        <v/>
      </c>
      <c r="BP13" s="3" t="str">
        <f t="shared" si="41"/>
        <v/>
      </c>
      <c r="BQ13" s="3" t="str">
        <f t="shared" si="42"/>
        <v/>
      </c>
      <c r="BR13" s="3" t="str">
        <f t="shared" si="27"/>
        <v/>
      </c>
      <c r="BS13" s="3" t="str">
        <f t="shared" si="28"/>
        <v/>
      </c>
      <c r="BV13" s="4" t="str">
        <f t="shared" si="29"/>
        <v/>
      </c>
      <c r="BW13" s="4" t="str">
        <f t="shared" si="30"/>
        <v/>
      </c>
      <c r="BX13" s="4" t="str">
        <f t="shared" si="31"/>
        <v/>
      </c>
      <c r="BY13" s="28" t="str">
        <f t="shared" si="43"/>
        <v/>
      </c>
      <c r="BZ13" s="28" t="str">
        <f t="shared" si="32"/>
        <v/>
      </c>
      <c r="CA13" s="28" t="str">
        <f t="shared" si="33"/>
        <v/>
      </c>
      <c r="CB13" s="28" t="str">
        <f t="shared" si="34"/>
        <v/>
      </c>
      <c r="CD13" s="28" t="str">
        <f t="shared" si="44"/>
        <v>NaididaeQinverts = NaididaeQ - NaididaeQmpb - NaididaeQsedPOMNLNode</v>
      </c>
      <c r="CF13" s="3" t="str">
        <f t="shared" si="35"/>
        <v/>
      </c>
      <c r="CG13" s="28"/>
      <c r="CH13" s="3"/>
      <c r="CI13" s="3"/>
    </row>
    <row r="14" spans="1:87" ht="12" customHeight="1" x14ac:dyDescent="0.3">
      <c r="A14" s="65">
        <v>1</v>
      </c>
      <c r="B14" s="35" t="s">
        <v>155</v>
      </c>
      <c r="C14" s="62">
        <v>1</v>
      </c>
      <c r="D14" s="62">
        <v>1</v>
      </c>
      <c r="E14" s="62">
        <v>1</v>
      </c>
      <c r="F14" s="62">
        <v>0</v>
      </c>
      <c r="G14" s="62">
        <v>1</v>
      </c>
      <c r="H14" s="67">
        <v>1</v>
      </c>
      <c r="J14" s="10"/>
      <c r="K14" s="56"/>
      <c r="L14" s="5">
        <v>552.33320000000003</v>
      </c>
      <c r="M14" s="53"/>
      <c r="N14" s="15"/>
      <c r="O14" s="16"/>
      <c r="P14" s="15"/>
      <c r="Q14" s="16">
        <v>65.32220403415576</v>
      </c>
      <c r="R14" s="15">
        <v>672.07949084421182</v>
      </c>
      <c r="S14" s="16"/>
      <c r="T14" s="5"/>
      <c r="U14" s="10"/>
      <c r="V14" s="13"/>
      <c r="W14" s="10" t="s">
        <v>156</v>
      </c>
      <c r="X14" s="12" t="s">
        <v>157</v>
      </c>
      <c r="Y14" s="16" t="s">
        <v>158</v>
      </c>
      <c r="Z14" s="5" t="s">
        <v>159</v>
      </c>
      <c r="AA14" s="17" t="s">
        <v>160</v>
      </c>
      <c r="AB14" s="18" t="s">
        <v>156</v>
      </c>
      <c r="AC14" s="90"/>
      <c r="AD14" s="77"/>
      <c r="AE14" s="77"/>
      <c r="AF14" s="3" t="str">
        <f>"! Non-Living Compartments: "&amp;COUNTIFS(L10:L63,"&gt;0", C10:C63,"=0")</f>
        <v>! Non-Living Compartments: 2</v>
      </c>
      <c r="AG14" s="1" t="str">
        <f t="shared" si="0"/>
        <v>phyto</v>
      </c>
      <c r="AH14" s="3">
        <f t="shared" si="1"/>
        <v>0</v>
      </c>
      <c r="AI14" s="3" t="str">
        <f t="shared" si="36"/>
        <v>phyto = 552.3332</v>
      </c>
      <c r="AJ14" s="28" t="str">
        <f t="shared" si="37"/>
        <v/>
      </c>
      <c r="AK14" s="28"/>
      <c r="AL14" s="3" t="str">
        <f t="shared" si="2"/>
        <v>phytoGPP &gt; 65.3222040341558</v>
      </c>
      <c r="AM14" s="3" t="str">
        <f t="shared" si="3"/>
        <v>phytoGPP &lt; 672.079490844212</v>
      </c>
      <c r="AN14" s="3" t="str">
        <f t="shared" si="4"/>
        <v/>
      </c>
      <c r="AO14" s="3" t="str">
        <f t="shared" si="5"/>
        <v/>
      </c>
      <c r="AP14" s="3" t="str">
        <f t="shared" si="6"/>
        <v/>
      </c>
      <c r="AQ14" s="3" t="str">
        <f t="shared" si="7"/>
        <v/>
      </c>
      <c r="AR14" s="3" t="str">
        <f t="shared" si="8"/>
        <v/>
      </c>
      <c r="AS14" s="3" t="str">
        <f t="shared" si="9"/>
        <v/>
      </c>
      <c r="AT14" s="3" t="str">
        <f t="shared" si="10"/>
        <v/>
      </c>
      <c r="AU14" s="3" t="str">
        <f t="shared" si="11"/>
        <v/>
      </c>
      <c r="AV14" s="3" t="str">
        <f t="shared" si="38"/>
        <v/>
      </c>
      <c r="AW14" s="3" t="str">
        <f t="shared" si="39"/>
        <v/>
      </c>
      <c r="AX14" s="3" t="str">
        <f t="shared" si="12"/>
        <v/>
      </c>
      <c r="AY14" s="3" t="str">
        <f t="shared" si="13"/>
        <v/>
      </c>
      <c r="AZ14" s="3" t="str">
        <f t="shared" si="14"/>
        <v/>
      </c>
      <c r="BA14" s="3" t="str">
        <f t="shared" si="15"/>
        <v/>
      </c>
      <c r="BB14" s="3" t="str">
        <f t="shared" si="16"/>
        <v/>
      </c>
      <c r="BC14" s="3" t="str">
        <f t="shared" si="17"/>
        <v/>
      </c>
      <c r="BD14" s="3" t="str">
        <f t="shared" si="18"/>
        <v/>
      </c>
      <c r="BE14" s="3" t="str">
        <f t="shared" si="19"/>
        <v/>
      </c>
      <c r="BF14" s="3" t="str">
        <f t="shared" si="20"/>
        <v/>
      </c>
      <c r="BG14" s="3" t="str">
        <f t="shared" si="21"/>
        <v/>
      </c>
      <c r="BH14" s="3" t="str">
        <f t="shared" si="22"/>
        <v/>
      </c>
      <c r="BI14" s="3" t="str">
        <f t="shared" si="23"/>
        <v/>
      </c>
      <c r="BJ14" s="3" t="str">
        <f t="shared" si="24"/>
        <v/>
      </c>
      <c r="BK14" s="3" t="str">
        <f t="shared" si="25"/>
        <v>phytoIN: phytoInput -&gt; phyto</v>
      </c>
      <c r="BL14" s="3" t="str">
        <f t="shared" si="26"/>
        <v>phytoEX: phyto -&gt; phytoExport</v>
      </c>
      <c r="BO14" s="3" t="str">
        <f t="shared" si="40"/>
        <v/>
      </c>
      <c r="BP14" s="3" t="str">
        <f t="shared" si="41"/>
        <v>phytoInput</v>
      </c>
      <c r="BQ14" s="3" t="str">
        <f t="shared" si="42"/>
        <v>phytoExport</v>
      </c>
      <c r="BR14" s="3" t="str">
        <f t="shared" si="27"/>
        <v/>
      </c>
      <c r="BS14" s="3" t="str">
        <f t="shared" si="28"/>
        <v/>
      </c>
      <c r="BV14" s="4" t="str">
        <f t="shared" si="29"/>
        <v>phytoGPP = Flowto(phyto)</v>
      </c>
      <c r="BW14" s="4" t="str">
        <f t="shared" si="30"/>
        <v/>
      </c>
      <c r="BX14" s="4" t="str">
        <f t="shared" si="31"/>
        <v/>
      </c>
      <c r="BY14" s="28" t="str">
        <f t="shared" si="43"/>
        <v/>
      </c>
      <c r="BZ14" s="28" t="str">
        <f t="shared" si="32"/>
        <v/>
      </c>
      <c r="CA14" s="28" t="str">
        <f t="shared" si="33"/>
        <v/>
      </c>
      <c r="CB14" s="28" t="str">
        <f t="shared" si="34"/>
        <v>phytoNPP = phytoGPP</v>
      </c>
      <c r="CD14" s="28" t="str">
        <f t="shared" si="44"/>
        <v/>
      </c>
      <c r="CF14" s="3" t="str">
        <f t="shared" si="35"/>
        <v/>
      </c>
      <c r="CG14" s="28"/>
      <c r="CH14" s="3"/>
      <c r="CI14" s="3"/>
    </row>
    <row r="15" spans="1:87" x14ac:dyDescent="0.3">
      <c r="A15" s="65">
        <v>2</v>
      </c>
      <c r="B15" s="35" t="s">
        <v>161</v>
      </c>
      <c r="C15" s="62">
        <v>1</v>
      </c>
      <c r="D15" s="62">
        <v>1</v>
      </c>
      <c r="E15" s="62">
        <v>0</v>
      </c>
      <c r="F15" s="62">
        <v>1</v>
      </c>
      <c r="G15" s="62">
        <v>0</v>
      </c>
      <c r="H15" s="67">
        <v>1</v>
      </c>
      <c r="J15" s="10"/>
      <c r="K15" s="56"/>
      <c r="L15" s="5">
        <v>985.76779999999997</v>
      </c>
      <c r="M15" s="53"/>
      <c r="N15" s="15"/>
      <c r="O15" s="16"/>
      <c r="P15" s="15"/>
      <c r="Q15" s="16">
        <v>34.289047254631946</v>
      </c>
      <c r="R15" s="15">
        <v>352.78915892636405</v>
      </c>
      <c r="S15" s="16"/>
      <c r="T15" s="5"/>
      <c r="U15" s="16"/>
      <c r="V15" s="18"/>
      <c r="W15" s="16" t="s">
        <v>162</v>
      </c>
      <c r="X15" s="5" t="s">
        <v>163</v>
      </c>
      <c r="Y15" s="16" t="s">
        <v>164</v>
      </c>
      <c r="Z15" s="5" t="s">
        <v>165</v>
      </c>
      <c r="AA15" s="16" t="s">
        <v>166</v>
      </c>
      <c r="AB15" s="18" t="s">
        <v>162</v>
      </c>
      <c r="AC15" s="90"/>
      <c r="AD15" s="77"/>
      <c r="AE15" s="77"/>
      <c r="AG15" s="1" t="str">
        <f t="shared" si="0"/>
        <v>mpb</v>
      </c>
      <c r="AH15" s="3">
        <f t="shared" si="1"/>
        <v>0</v>
      </c>
      <c r="AI15" s="3" t="str">
        <f t="shared" si="36"/>
        <v>mpb = 985.7678</v>
      </c>
      <c r="AJ15" s="28" t="str">
        <f t="shared" si="37"/>
        <v/>
      </c>
      <c r="AK15" s="28"/>
      <c r="AL15" s="3" t="str">
        <f t="shared" si="2"/>
        <v>mpbGPP &gt; 34.2890472546319</v>
      </c>
      <c r="AM15" s="3" t="str">
        <f t="shared" si="3"/>
        <v>mpbGPP &lt; 352.789158926364</v>
      </c>
      <c r="AN15" s="3" t="str">
        <f t="shared" si="4"/>
        <v/>
      </c>
      <c r="AO15" s="3" t="str">
        <f t="shared" si="5"/>
        <v/>
      </c>
      <c r="AP15" s="3" t="str">
        <f t="shared" si="6"/>
        <v/>
      </c>
      <c r="AQ15" s="3" t="str">
        <f t="shared" si="7"/>
        <v/>
      </c>
      <c r="AR15" s="3" t="str">
        <f t="shared" si="8"/>
        <v/>
      </c>
      <c r="AS15" s="3" t="str">
        <f t="shared" si="9"/>
        <v/>
      </c>
      <c r="AT15" s="3" t="str">
        <f t="shared" si="10"/>
        <v/>
      </c>
      <c r="AU15" s="3" t="str">
        <f t="shared" si="11"/>
        <v/>
      </c>
      <c r="AV15" s="3" t="str">
        <f t="shared" si="38"/>
        <v/>
      </c>
      <c r="AW15" s="3" t="str">
        <f t="shared" si="39"/>
        <v/>
      </c>
      <c r="AX15" s="3" t="str">
        <f t="shared" si="12"/>
        <v/>
      </c>
      <c r="AY15" s="3" t="str">
        <f t="shared" si="13"/>
        <v/>
      </c>
      <c r="AZ15" s="3" t="str">
        <f t="shared" si="14"/>
        <v/>
      </c>
      <c r="BA15" s="3" t="str">
        <f t="shared" si="15"/>
        <v/>
      </c>
      <c r="BB15" s="3" t="str">
        <f t="shared" si="16"/>
        <v/>
      </c>
      <c r="BC15" s="3" t="str">
        <f t="shared" si="17"/>
        <v/>
      </c>
      <c r="BD15" s="3" t="str">
        <f t="shared" si="18"/>
        <v/>
      </c>
      <c r="BE15" s="3" t="str">
        <f t="shared" si="19"/>
        <v/>
      </c>
      <c r="BF15" s="3" t="str">
        <f t="shared" si="20"/>
        <v/>
      </c>
      <c r="BG15" s="3" t="str">
        <f t="shared" si="21"/>
        <v/>
      </c>
      <c r="BH15" s="3" t="str">
        <f t="shared" si="22"/>
        <v/>
      </c>
      <c r="BI15" s="3" t="str">
        <f t="shared" si="23"/>
        <v/>
      </c>
      <c r="BJ15" s="3" t="str">
        <f t="shared" si="24"/>
        <v/>
      </c>
      <c r="BK15" s="3" t="str">
        <f t="shared" si="25"/>
        <v/>
      </c>
      <c r="BL15" s="3" t="str">
        <f t="shared" si="26"/>
        <v>mpbEX: mpb -&gt; mpbExport</v>
      </c>
      <c r="BO15" s="3" t="str">
        <f t="shared" si="40"/>
        <v/>
      </c>
      <c r="BP15" s="3" t="str">
        <f t="shared" si="41"/>
        <v/>
      </c>
      <c r="BQ15" s="3" t="str">
        <f t="shared" si="42"/>
        <v>mpbExport</v>
      </c>
      <c r="BR15" s="3" t="str">
        <f t="shared" si="27"/>
        <v/>
      </c>
      <c r="BS15" s="3" t="str">
        <f t="shared" si="28"/>
        <v/>
      </c>
      <c r="BV15" s="4" t="str">
        <f t="shared" si="29"/>
        <v>mpbGPP = Flowto(mpb)</v>
      </c>
      <c r="BW15" s="4" t="str">
        <f t="shared" si="30"/>
        <v/>
      </c>
      <c r="BX15" s="4" t="str">
        <f t="shared" si="31"/>
        <v/>
      </c>
      <c r="BY15" s="28" t="str">
        <f t="shared" si="43"/>
        <v/>
      </c>
      <c r="BZ15" s="28" t="str">
        <f t="shared" si="32"/>
        <v/>
      </c>
      <c r="CA15" s="28" t="str">
        <f t="shared" si="33"/>
        <v/>
      </c>
      <c r="CB15" s="28" t="str">
        <f t="shared" si="34"/>
        <v>mpbNPP = mpbGPP</v>
      </c>
      <c r="CD15" s="28" t="str">
        <f t="shared" si="44"/>
        <v/>
      </c>
      <c r="CF15" s="3" t="str">
        <f t="shared" si="35"/>
        <v/>
      </c>
      <c r="CG15" s="28"/>
      <c r="CH15" s="3"/>
      <c r="CI15" s="3"/>
    </row>
    <row r="16" spans="1:87" x14ac:dyDescent="0.3">
      <c r="A16" s="65">
        <v>3</v>
      </c>
      <c r="B16" s="35" t="s">
        <v>167</v>
      </c>
      <c r="C16" s="62">
        <v>1</v>
      </c>
      <c r="D16" s="62">
        <v>0</v>
      </c>
      <c r="E16" s="62">
        <v>1</v>
      </c>
      <c r="F16" s="62">
        <v>0</v>
      </c>
      <c r="G16" s="62">
        <v>0</v>
      </c>
      <c r="H16" s="67">
        <v>1</v>
      </c>
      <c r="J16" s="10"/>
      <c r="K16" s="56"/>
      <c r="L16" s="5">
        <v>74.06</v>
      </c>
      <c r="M16" s="54"/>
      <c r="N16" s="19"/>
      <c r="O16" s="20"/>
      <c r="P16" s="19"/>
      <c r="Q16" s="20"/>
      <c r="R16" s="19"/>
      <c r="S16" s="20"/>
      <c r="T16" s="21"/>
      <c r="U16" s="20"/>
      <c r="V16" s="22"/>
      <c r="W16" s="16"/>
      <c r="X16" s="5"/>
      <c r="Y16" s="16"/>
      <c r="Z16" s="5"/>
      <c r="AA16" s="16"/>
      <c r="AB16" s="18"/>
      <c r="AC16" s="90"/>
      <c r="AD16" s="77"/>
      <c r="AE16" s="77"/>
      <c r="AG16" s="1" t="str">
        <f t="shared" si="0"/>
        <v>Bacteria</v>
      </c>
      <c r="AH16" s="3">
        <f t="shared" si="1"/>
        <v>0</v>
      </c>
      <c r="AI16" s="3" t="str">
        <f t="shared" si="36"/>
        <v>Bacteria = 74.06</v>
      </c>
      <c r="AJ16" s="28" t="str">
        <f t="shared" si="37"/>
        <v/>
      </c>
      <c r="AK16" s="28"/>
      <c r="AL16" s="3" t="str">
        <f t="shared" si="2"/>
        <v/>
      </c>
      <c r="AM16" s="3" t="str">
        <f t="shared" si="3"/>
        <v/>
      </c>
      <c r="AN16" s="3" t="str">
        <f t="shared" si="4"/>
        <v/>
      </c>
      <c r="AO16" s="3" t="str">
        <f t="shared" si="5"/>
        <v/>
      </c>
      <c r="AP16" s="3" t="str">
        <f t="shared" si="6"/>
        <v/>
      </c>
      <c r="AQ16" s="3" t="str">
        <f t="shared" si="7"/>
        <v/>
      </c>
      <c r="AR16" s="3" t="str">
        <f t="shared" si="8"/>
        <v/>
      </c>
      <c r="AS16" s="3" t="str">
        <f t="shared" si="9"/>
        <v/>
      </c>
      <c r="AT16" s="3" t="str">
        <f t="shared" si="10"/>
        <v/>
      </c>
      <c r="AU16" s="3" t="str">
        <f t="shared" si="11"/>
        <v/>
      </c>
      <c r="AV16" s="3" t="str">
        <f t="shared" si="38"/>
        <v/>
      </c>
      <c r="AW16" s="3" t="str">
        <f t="shared" si="39"/>
        <v/>
      </c>
      <c r="AX16" s="3" t="str">
        <f t="shared" si="12"/>
        <v/>
      </c>
      <c r="AY16" s="3" t="str">
        <f t="shared" si="13"/>
        <v/>
      </c>
      <c r="AZ16" s="3" t="str">
        <f t="shared" si="14"/>
        <v/>
      </c>
      <c r="BA16" s="3" t="str">
        <f t="shared" si="15"/>
        <v/>
      </c>
      <c r="BB16" s="3" t="str">
        <f t="shared" si="16"/>
        <v/>
      </c>
      <c r="BC16" s="3" t="str">
        <f t="shared" si="17"/>
        <v/>
      </c>
      <c r="BD16" s="3" t="str">
        <f t="shared" si="18"/>
        <v/>
      </c>
      <c r="BE16" s="3" t="str">
        <f t="shared" si="19"/>
        <v/>
      </c>
      <c r="BF16" s="3" t="str">
        <f t="shared" si="20"/>
        <v/>
      </c>
      <c r="BG16" s="3" t="str">
        <f t="shared" si="21"/>
        <v/>
      </c>
      <c r="BH16" s="3" t="str">
        <f t="shared" si="22"/>
        <v/>
      </c>
      <c r="BI16" s="3" t="str">
        <f t="shared" si="23"/>
        <v/>
      </c>
      <c r="BJ16" s="3" t="str">
        <f t="shared" si="24"/>
        <v/>
      </c>
      <c r="BK16" s="3" t="str">
        <f t="shared" si="25"/>
        <v/>
      </c>
      <c r="BL16" s="3" t="str">
        <f t="shared" si="26"/>
        <v>BacteriaEX: Bacteria -&gt; BacteriaExport</v>
      </c>
      <c r="BO16" s="3" t="str">
        <f t="shared" si="40"/>
        <v/>
      </c>
      <c r="BP16" s="3" t="str">
        <f t="shared" si="41"/>
        <v/>
      </c>
      <c r="BQ16" s="3" t="str">
        <f t="shared" si="42"/>
        <v>BacteriaExport</v>
      </c>
      <c r="BR16" s="3" t="str">
        <f t="shared" si="27"/>
        <v/>
      </c>
      <c r="BS16" s="3" t="str">
        <f t="shared" si="28"/>
        <v/>
      </c>
      <c r="BV16" s="4" t="str">
        <f t="shared" si="29"/>
        <v>BacteriaQ = Flowto(Bacteria)</v>
      </c>
      <c r="BW16" s="4" t="str">
        <f t="shared" si="30"/>
        <v/>
      </c>
      <c r="BX16" s="4" t="str">
        <f t="shared" si="31"/>
        <v/>
      </c>
      <c r="BY16" s="28" t="str">
        <f t="shared" si="43"/>
        <v/>
      </c>
      <c r="BZ16" s="28" t="str">
        <f t="shared" si="32"/>
        <v/>
      </c>
      <c r="CA16" s="28" t="str">
        <f t="shared" si="33"/>
        <v/>
      </c>
      <c r="CB16" s="28" t="str">
        <f t="shared" si="34"/>
        <v>BacteriaP = BacteriaQ</v>
      </c>
      <c r="CD16" s="28" t="str">
        <f t="shared" si="44"/>
        <v/>
      </c>
      <c r="CF16" s="3" t="str">
        <f t="shared" si="35"/>
        <v/>
      </c>
      <c r="CG16" s="28"/>
      <c r="CH16" s="3"/>
      <c r="CI16" s="3"/>
    </row>
    <row r="17" spans="1:87" x14ac:dyDescent="0.3">
      <c r="A17" s="65">
        <v>4</v>
      </c>
      <c r="B17" s="35" t="s">
        <v>414</v>
      </c>
      <c r="C17" s="62">
        <v>1</v>
      </c>
      <c r="D17" s="62">
        <v>0</v>
      </c>
      <c r="E17" s="62">
        <v>0</v>
      </c>
      <c r="F17" s="62">
        <v>1</v>
      </c>
      <c r="G17" s="62">
        <v>0</v>
      </c>
      <c r="H17" s="67">
        <v>1</v>
      </c>
      <c r="J17" s="10"/>
      <c r="K17" s="56"/>
      <c r="L17" s="5">
        <v>52.88814004376367</v>
      </c>
      <c r="M17" s="53"/>
      <c r="N17" s="15"/>
      <c r="O17" s="16"/>
      <c r="P17" s="15"/>
      <c r="Q17" s="16"/>
      <c r="R17" s="15"/>
      <c r="S17" s="16"/>
      <c r="T17" s="5">
        <v>21.90302509133728</v>
      </c>
      <c r="U17" s="16">
        <v>0.50060646723213498</v>
      </c>
      <c r="V17" s="18">
        <v>1.2898568329748759</v>
      </c>
      <c r="W17" s="16">
        <v>1.2735432390079668</v>
      </c>
      <c r="X17" s="5">
        <v>2.6531259071871403</v>
      </c>
      <c r="Y17" s="16"/>
      <c r="Z17" s="5" t="s">
        <v>415</v>
      </c>
      <c r="AA17" s="16"/>
      <c r="AB17" s="18"/>
      <c r="AC17" s="90"/>
      <c r="AD17" s="77"/>
      <c r="AE17" s="77"/>
      <c r="AG17" s="1" t="str">
        <f t="shared" si="0"/>
        <v>Naididae</v>
      </c>
      <c r="AH17" s="3">
        <f t="shared" si="1"/>
        <v>0</v>
      </c>
      <c r="AI17" s="3" t="str">
        <f t="shared" si="36"/>
        <v>Naididae = 52.8881400437637</v>
      </c>
      <c r="AJ17" s="28" t="str">
        <f t="shared" si="37"/>
        <v/>
      </c>
      <c r="AK17" s="28"/>
      <c r="AL17" s="3" t="str">
        <f t="shared" si="2"/>
        <v/>
      </c>
      <c r="AM17" s="3" t="str">
        <f t="shared" si="3"/>
        <v/>
      </c>
      <c r="AN17" s="3" t="str">
        <f t="shared" si="4"/>
        <v/>
      </c>
      <c r="AO17" s="3" t="str">
        <f t="shared" si="5"/>
        <v/>
      </c>
      <c r="AP17" s="3" t="str">
        <f t="shared" si="6"/>
        <v/>
      </c>
      <c r="AQ17" s="3" t="str">
        <f t="shared" si="7"/>
        <v/>
      </c>
      <c r="AR17" s="3" t="str">
        <f t="shared" si="8"/>
        <v/>
      </c>
      <c r="AS17" s="3" t="str">
        <f t="shared" si="9"/>
        <v>NaididaeQ &lt; 21.9030250913373</v>
      </c>
      <c r="AT17" s="3" t="str">
        <f t="shared" si="10"/>
        <v>NaididaeP &gt; 0.500606467232135</v>
      </c>
      <c r="AU17" s="3" t="str">
        <f t="shared" si="11"/>
        <v>NaididaeP &lt; 1.28985683297488</v>
      </c>
      <c r="AV17" s="3" t="str">
        <f t="shared" si="38"/>
        <v/>
      </c>
      <c r="AW17" s="3" t="str">
        <f t="shared" si="39"/>
        <v/>
      </c>
      <c r="AX17" s="3" t="str">
        <f t="shared" si="12"/>
        <v/>
      </c>
      <c r="AY17" s="3" t="str">
        <f t="shared" si="13"/>
        <v/>
      </c>
      <c r="AZ17" s="3" t="str">
        <f t="shared" si="14"/>
        <v/>
      </c>
      <c r="BA17" s="3" t="str">
        <f t="shared" si="15"/>
        <v/>
      </c>
      <c r="BB17" s="3" t="str">
        <f t="shared" si="16"/>
        <v/>
      </c>
      <c r="BC17" s="3" t="str">
        <f t="shared" si="17"/>
        <v/>
      </c>
      <c r="BD17" s="3" t="str">
        <f t="shared" si="18"/>
        <v/>
      </c>
      <c r="BE17" s="3" t="str">
        <f t="shared" si="19"/>
        <v/>
      </c>
      <c r="BF17" s="3" t="str">
        <f t="shared" si="20"/>
        <v/>
      </c>
      <c r="BG17" s="3" t="str">
        <f t="shared" si="21"/>
        <v/>
      </c>
      <c r="BH17" s="3" t="str">
        <f t="shared" si="22"/>
        <v/>
      </c>
      <c r="BI17" s="3" t="str">
        <f t="shared" si="23"/>
        <v/>
      </c>
      <c r="BJ17" s="3" t="str">
        <f t="shared" si="24"/>
        <v/>
      </c>
      <c r="BK17" s="3" t="str">
        <f t="shared" si="25"/>
        <v/>
      </c>
      <c r="BL17" s="3" t="str">
        <f t="shared" si="26"/>
        <v>NaididaeEX: Naididae -&gt; NaididaeExport</v>
      </c>
      <c r="BO17" s="3" t="str">
        <f t="shared" si="40"/>
        <v/>
      </c>
      <c r="BP17" s="3" t="str">
        <f t="shared" si="41"/>
        <v/>
      </c>
      <c r="BQ17" s="3" t="str">
        <f t="shared" si="42"/>
        <v>NaididaeExport</v>
      </c>
      <c r="BR17" s="3" t="str">
        <f t="shared" si="27"/>
        <v/>
      </c>
      <c r="BS17" s="3" t="str">
        <f t="shared" si="28"/>
        <v/>
      </c>
      <c r="BV17" s="4" t="str">
        <f t="shared" si="29"/>
        <v>NaididaeQ = Flowto(Naididae)</v>
      </c>
      <c r="BW17" s="4" t="str">
        <f t="shared" si="30"/>
        <v/>
      </c>
      <c r="BX17" s="4" t="str">
        <f t="shared" si="31"/>
        <v/>
      </c>
      <c r="BY17" s="28" t="str">
        <f t="shared" si="43"/>
        <v/>
      </c>
      <c r="BZ17" s="28" t="str">
        <f t="shared" si="32"/>
        <v/>
      </c>
      <c r="CA17" s="28" t="str">
        <f t="shared" si="33"/>
        <v/>
      </c>
      <c r="CB17" s="28" t="str">
        <f t="shared" si="34"/>
        <v>NaididaeP = NaididaeQ</v>
      </c>
      <c r="CD17" s="28" t="str">
        <f t="shared" si="44"/>
        <v/>
      </c>
      <c r="CF17" s="3" t="str">
        <f t="shared" si="35"/>
        <v/>
      </c>
      <c r="CG17" s="28"/>
      <c r="CH17" s="3"/>
      <c r="CI17" s="3"/>
    </row>
    <row r="18" spans="1:87" x14ac:dyDescent="0.3">
      <c r="A18" s="65">
        <v>5</v>
      </c>
      <c r="B18" s="35" t="s">
        <v>168</v>
      </c>
      <c r="C18" s="62">
        <v>1</v>
      </c>
      <c r="D18" s="62">
        <v>0</v>
      </c>
      <c r="E18" s="62">
        <v>0</v>
      </c>
      <c r="F18" s="62">
        <v>1</v>
      </c>
      <c r="G18" s="62">
        <v>0</v>
      </c>
      <c r="H18" s="67">
        <v>1</v>
      </c>
      <c r="J18" s="10"/>
      <c r="K18" s="56"/>
      <c r="L18" s="5">
        <v>599.76407763123075</v>
      </c>
      <c r="M18" s="53"/>
      <c r="N18" s="15"/>
      <c r="O18" s="16"/>
      <c r="P18" s="15"/>
      <c r="Q18" s="16"/>
      <c r="R18" s="15"/>
      <c r="S18" s="16"/>
      <c r="T18" s="5">
        <v>251.52707949725357</v>
      </c>
      <c r="U18" s="16">
        <v>6.0149784924709344</v>
      </c>
      <c r="V18" s="18">
        <v>15.594192598244843</v>
      </c>
      <c r="W18" s="20">
        <v>19.872731625038753</v>
      </c>
      <c r="X18" s="21">
        <v>32.282767203457873</v>
      </c>
      <c r="Y18" s="16"/>
      <c r="Z18" s="5" t="s">
        <v>169</v>
      </c>
      <c r="AA18" s="16"/>
      <c r="AB18" s="18"/>
      <c r="AC18" s="90"/>
      <c r="AD18" s="77"/>
      <c r="AE18" s="77"/>
      <c r="AG18" s="1" t="str">
        <f t="shared" si="0"/>
        <v>Oligochaeta</v>
      </c>
      <c r="AH18" s="3">
        <f t="shared" si="1"/>
        <v>0</v>
      </c>
      <c r="AI18" s="3" t="str">
        <f t="shared" si="36"/>
        <v>Oligochaeta = 599.764077631231</v>
      </c>
      <c r="AJ18" s="28" t="str">
        <f t="shared" si="37"/>
        <v/>
      </c>
      <c r="AK18" s="28"/>
      <c r="AL18" s="3" t="str">
        <f t="shared" si="2"/>
        <v/>
      </c>
      <c r="AM18" s="3" t="str">
        <f t="shared" si="3"/>
        <v/>
      </c>
      <c r="AN18" s="3" t="str">
        <f t="shared" si="4"/>
        <v/>
      </c>
      <c r="AO18" s="3" t="str">
        <f t="shared" si="5"/>
        <v/>
      </c>
      <c r="AP18" s="3" t="str">
        <f t="shared" si="6"/>
        <v/>
      </c>
      <c r="AQ18" s="3" t="str">
        <f t="shared" si="7"/>
        <v/>
      </c>
      <c r="AR18" s="3" t="str">
        <f t="shared" si="8"/>
        <v/>
      </c>
      <c r="AS18" s="3" t="str">
        <f t="shared" si="9"/>
        <v>OligochaetaQ &lt; 251.527079497254</v>
      </c>
      <c r="AT18" s="3" t="str">
        <f t="shared" si="10"/>
        <v>OligochaetaP &gt; 6.01497849247093</v>
      </c>
      <c r="AU18" s="3" t="str">
        <f t="shared" si="11"/>
        <v>OligochaetaP &lt; 15.5941925982448</v>
      </c>
      <c r="AV18" s="3" t="str">
        <f t="shared" si="38"/>
        <v/>
      </c>
      <c r="AW18" s="3" t="str">
        <f t="shared" si="39"/>
        <v/>
      </c>
      <c r="AX18" s="3" t="str">
        <f t="shared" si="12"/>
        <v/>
      </c>
      <c r="AY18" s="3" t="str">
        <f t="shared" si="13"/>
        <v/>
      </c>
      <c r="AZ18" s="3" t="str">
        <f t="shared" si="14"/>
        <v/>
      </c>
      <c r="BA18" s="3" t="str">
        <f t="shared" si="15"/>
        <v/>
      </c>
      <c r="BB18" s="3" t="str">
        <f t="shared" si="16"/>
        <v/>
      </c>
      <c r="BC18" s="3" t="str">
        <f t="shared" si="17"/>
        <v/>
      </c>
      <c r="BD18" s="3" t="str">
        <f t="shared" si="18"/>
        <v/>
      </c>
      <c r="BE18" s="3" t="str">
        <f t="shared" si="19"/>
        <v/>
      </c>
      <c r="BF18" s="3" t="str">
        <f t="shared" si="20"/>
        <v/>
      </c>
      <c r="BG18" s="3" t="str">
        <f t="shared" si="21"/>
        <v/>
      </c>
      <c r="BH18" s="3" t="str">
        <f t="shared" si="22"/>
        <v/>
      </c>
      <c r="BI18" s="3" t="str">
        <f t="shared" si="23"/>
        <v/>
      </c>
      <c r="BJ18" s="3" t="str">
        <f t="shared" si="24"/>
        <v/>
      </c>
      <c r="BK18" s="3" t="str">
        <f t="shared" si="25"/>
        <v/>
      </c>
      <c r="BL18" s="3" t="str">
        <f t="shared" si="26"/>
        <v>OligochaetaEX: Oligochaeta -&gt; OligochaetaExport</v>
      </c>
      <c r="BO18" s="3" t="str">
        <f t="shared" si="40"/>
        <v/>
      </c>
      <c r="BP18" s="3" t="str">
        <f t="shared" si="41"/>
        <v/>
      </c>
      <c r="BQ18" s="3" t="str">
        <f t="shared" si="42"/>
        <v>OligochaetaExport</v>
      </c>
      <c r="BR18" s="3" t="str">
        <f t="shared" si="27"/>
        <v/>
      </c>
      <c r="BS18" s="3" t="str">
        <f t="shared" si="28"/>
        <v/>
      </c>
      <c r="BV18" s="4" t="str">
        <f t="shared" si="29"/>
        <v>OligochaetaQ = Flowto(Oligochaeta)</v>
      </c>
      <c r="BW18" s="4" t="str">
        <f t="shared" si="30"/>
        <v/>
      </c>
      <c r="BX18" s="4" t="str">
        <f t="shared" si="31"/>
        <v/>
      </c>
      <c r="BY18" s="28" t="str">
        <f t="shared" si="43"/>
        <v/>
      </c>
      <c r="BZ18" s="28" t="str">
        <f t="shared" si="32"/>
        <v/>
      </c>
      <c r="CA18" s="28" t="str">
        <f t="shared" si="33"/>
        <v/>
      </c>
      <c r="CB18" s="28" t="str">
        <f t="shared" si="34"/>
        <v>OligochaetaP = OligochaetaQ</v>
      </c>
      <c r="CD18" s="28" t="str">
        <f t="shared" si="44"/>
        <v/>
      </c>
      <c r="CF18" s="3" t="str">
        <f t="shared" si="35"/>
        <v/>
      </c>
      <c r="CG18" s="28"/>
      <c r="CH18" s="3"/>
      <c r="CI18" s="3"/>
    </row>
    <row r="19" spans="1:87" x14ac:dyDescent="0.3">
      <c r="A19" s="65">
        <v>6</v>
      </c>
      <c r="B19" s="35" t="s">
        <v>170</v>
      </c>
      <c r="C19" s="62">
        <v>1</v>
      </c>
      <c r="D19" s="62">
        <v>0</v>
      </c>
      <c r="E19" s="62">
        <v>0</v>
      </c>
      <c r="F19" s="62">
        <v>1</v>
      </c>
      <c r="G19" s="62">
        <v>0</v>
      </c>
      <c r="H19" s="67">
        <v>1</v>
      </c>
      <c r="J19" s="10"/>
      <c r="K19" s="56"/>
      <c r="L19" s="5">
        <v>0.12357283582089551</v>
      </c>
      <c r="M19" s="53"/>
      <c r="N19" s="15"/>
      <c r="O19" s="16"/>
      <c r="P19" s="15"/>
      <c r="Q19" s="16"/>
      <c r="R19" s="15"/>
      <c r="S19" s="16"/>
      <c r="T19" s="5">
        <v>0.17994431569101405</v>
      </c>
      <c r="U19" s="16">
        <v>4.182483703635595E-3</v>
      </c>
      <c r="V19" s="18">
        <v>7.5816134770022199E-3</v>
      </c>
      <c r="W19" s="16">
        <v>1.0540572455776673E-2</v>
      </c>
      <c r="X19" s="5">
        <v>2.1218009383419254E-2</v>
      </c>
      <c r="Y19" s="16"/>
      <c r="Z19" s="5" t="s">
        <v>171</v>
      </c>
      <c r="AA19" s="16"/>
      <c r="AB19" s="18"/>
      <c r="AC19" s="90"/>
      <c r="AD19" s="77"/>
      <c r="AE19" s="77"/>
      <c r="AG19" s="1" t="str">
        <f t="shared" si="0"/>
        <v>Annelida</v>
      </c>
      <c r="AH19" s="3">
        <f t="shared" si="1"/>
        <v>0</v>
      </c>
      <c r="AI19" s="3" t="str">
        <f t="shared" si="36"/>
        <v>Annelida = 0.123572835820896</v>
      </c>
      <c r="AJ19" s="28" t="str">
        <f t="shared" si="37"/>
        <v/>
      </c>
      <c r="AK19" s="28"/>
      <c r="AL19" s="3" t="str">
        <f t="shared" si="2"/>
        <v/>
      </c>
      <c r="AM19" s="3" t="str">
        <f t="shared" si="3"/>
        <v/>
      </c>
      <c r="AN19" s="3" t="str">
        <f t="shared" si="4"/>
        <v/>
      </c>
      <c r="AO19" s="3" t="str">
        <f t="shared" si="5"/>
        <v/>
      </c>
      <c r="AP19" s="3" t="str">
        <f t="shared" si="6"/>
        <v/>
      </c>
      <c r="AQ19" s="3" t="str">
        <f t="shared" si="7"/>
        <v/>
      </c>
      <c r="AR19" s="3" t="str">
        <f t="shared" si="8"/>
        <v/>
      </c>
      <c r="AS19" s="3" t="str">
        <f t="shared" si="9"/>
        <v>AnnelidaQ &lt; 0.179944315691014</v>
      </c>
      <c r="AT19" s="3" t="str">
        <f t="shared" si="10"/>
        <v>AnnelidaP &gt; 0.00418248370363559</v>
      </c>
      <c r="AU19" s="3" t="str">
        <f t="shared" si="11"/>
        <v>AnnelidaP &lt; 0.00758161347700222</v>
      </c>
      <c r="AV19" s="3" t="str">
        <f t="shared" si="38"/>
        <v/>
      </c>
      <c r="AW19" s="3" t="str">
        <f t="shared" si="39"/>
        <v/>
      </c>
      <c r="AX19" s="3" t="str">
        <f t="shared" si="12"/>
        <v/>
      </c>
      <c r="AY19" s="3" t="str">
        <f t="shared" si="13"/>
        <v/>
      </c>
      <c r="AZ19" s="3" t="str">
        <f t="shared" si="14"/>
        <v/>
      </c>
      <c r="BA19" s="3" t="str">
        <f t="shared" si="15"/>
        <v/>
      </c>
      <c r="BB19" s="3" t="str">
        <f t="shared" si="16"/>
        <v/>
      </c>
      <c r="BC19" s="3" t="str">
        <f t="shared" si="17"/>
        <v/>
      </c>
      <c r="BD19" s="3" t="str">
        <f t="shared" si="18"/>
        <v/>
      </c>
      <c r="BE19" s="3" t="str">
        <f t="shared" si="19"/>
        <v/>
      </c>
      <c r="BF19" s="3" t="str">
        <f t="shared" si="20"/>
        <v/>
      </c>
      <c r="BG19" s="3" t="str">
        <f t="shared" si="21"/>
        <v/>
      </c>
      <c r="BH19" s="3" t="str">
        <f t="shared" si="22"/>
        <v/>
      </c>
      <c r="BI19" s="3" t="str">
        <f t="shared" si="23"/>
        <v/>
      </c>
      <c r="BJ19" s="3" t="str">
        <f t="shared" si="24"/>
        <v/>
      </c>
      <c r="BK19" s="3" t="str">
        <f t="shared" si="25"/>
        <v/>
      </c>
      <c r="BL19" s="3" t="str">
        <f t="shared" si="26"/>
        <v>AnnelidaEX: Annelida -&gt; AnnelidaExport</v>
      </c>
      <c r="BO19" s="3" t="str">
        <f t="shared" si="40"/>
        <v/>
      </c>
      <c r="BP19" s="3" t="str">
        <f t="shared" si="41"/>
        <v/>
      </c>
      <c r="BQ19" s="3" t="str">
        <f t="shared" si="42"/>
        <v>AnnelidaExport</v>
      </c>
      <c r="BR19" s="3" t="str">
        <f t="shared" si="27"/>
        <v/>
      </c>
      <c r="BS19" s="3" t="str">
        <f t="shared" si="28"/>
        <v/>
      </c>
      <c r="BV19" s="4" t="str">
        <f t="shared" si="29"/>
        <v>AnnelidaQ = Flowto(Annelida)</v>
      </c>
      <c r="BW19" s="4" t="str">
        <f t="shared" si="30"/>
        <v/>
      </c>
      <c r="BX19" s="4" t="str">
        <f t="shared" si="31"/>
        <v/>
      </c>
      <c r="BY19" s="28" t="str">
        <f t="shared" si="43"/>
        <v/>
      </c>
      <c r="BZ19" s="28" t="str">
        <f t="shared" si="32"/>
        <v/>
      </c>
      <c r="CA19" s="28" t="str">
        <f t="shared" si="33"/>
        <v/>
      </c>
      <c r="CB19" s="28" t="str">
        <f t="shared" si="34"/>
        <v>AnnelidaP = AnnelidaQ</v>
      </c>
      <c r="CD19" s="28" t="str">
        <f t="shared" si="44"/>
        <v/>
      </c>
      <c r="CF19" s="3" t="str">
        <f t="shared" si="35"/>
        <v/>
      </c>
      <c r="CG19" s="28"/>
      <c r="CH19" s="3"/>
      <c r="CI19" s="3"/>
    </row>
    <row r="20" spans="1:87" x14ac:dyDescent="0.3">
      <c r="A20" s="65">
        <v>7</v>
      </c>
      <c r="B20" s="35" t="s">
        <v>532</v>
      </c>
      <c r="C20" s="62">
        <v>1</v>
      </c>
      <c r="D20" s="62">
        <v>0</v>
      </c>
      <c r="E20" s="62">
        <v>0</v>
      </c>
      <c r="F20" s="62">
        <v>1</v>
      </c>
      <c r="G20" s="62">
        <v>0</v>
      </c>
      <c r="H20" s="67">
        <v>1</v>
      </c>
      <c r="J20" s="10"/>
      <c r="K20" s="56"/>
      <c r="L20" s="5">
        <v>21.07921290322578</v>
      </c>
      <c r="M20" s="53"/>
      <c r="N20" s="15"/>
      <c r="O20" s="16"/>
      <c r="P20" s="15"/>
      <c r="Q20" s="16"/>
      <c r="R20" s="15"/>
      <c r="S20" s="16"/>
      <c r="T20" s="5">
        <v>8.4934994885278563</v>
      </c>
      <c r="U20" s="16">
        <v>0.19608976577881987</v>
      </c>
      <c r="V20" s="18">
        <v>0.50477093262515216</v>
      </c>
      <c r="W20" s="16">
        <v>0</v>
      </c>
      <c r="X20" s="5">
        <v>0</v>
      </c>
      <c r="Y20" s="16"/>
      <c r="Z20" s="5" t="s">
        <v>533</v>
      </c>
      <c r="AA20" s="16"/>
      <c r="AB20" s="18"/>
      <c r="AC20" s="90"/>
      <c r="AD20" s="77"/>
      <c r="AE20" s="77"/>
      <c r="AG20" s="1" t="str">
        <f t="shared" si="0"/>
        <v>CeratonereisSPP</v>
      </c>
      <c r="AH20" s="3">
        <f t="shared" si="1"/>
        <v>0</v>
      </c>
      <c r="AI20" s="3" t="str">
        <f t="shared" si="36"/>
        <v>CeratonereisSPP = 21.0792129032258</v>
      </c>
      <c r="AJ20" s="28" t="str">
        <f t="shared" si="37"/>
        <v/>
      </c>
      <c r="AK20" s="28"/>
      <c r="AL20" s="3" t="str">
        <f t="shared" si="2"/>
        <v/>
      </c>
      <c r="AM20" s="3" t="str">
        <f t="shared" si="3"/>
        <v/>
      </c>
      <c r="AN20" s="3" t="str">
        <f t="shared" si="4"/>
        <v/>
      </c>
      <c r="AO20" s="3" t="str">
        <f t="shared" si="5"/>
        <v/>
      </c>
      <c r="AP20" s="3" t="str">
        <f t="shared" si="6"/>
        <v/>
      </c>
      <c r="AQ20" s="3" t="str">
        <f t="shared" si="7"/>
        <v/>
      </c>
      <c r="AR20" s="3" t="str">
        <f t="shared" si="8"/>
        <v/>
      </c>
      <c r="AS20" s="3" t="str">
        <f t="shared" si="9"/>
        <v>CeratonereisSPPQ &lt; 8.49349948852786</v>
      </c>
      <c r="AT20" s="3" t="str">
        <f t="shared" si="10"/>
        <v>CeratonereisSPPP &gt; 0.19608976577882</v>
      </c>
      <c r="AU20" s="3" t="str">
        <f t="shared" si="11"/>
        <v>CeratonereisSPPP &lt; 0.504770932625152</v>
      </c>
      <c r="AV20" s="3" t="str">
        <f t="shared" si="38"/>
        <v/>
      </c>
      <c r="AW20" s="3" t="str">
        <f t="shared" si="39"/>
        <v/>
      </c>
      <c r="AX20" s="3" t="str">
        <f t="shared" si="12"/>
        <v/>
      </c>
      <c r="AY20" s="3" t="str">
        <f t="shared" si="13"/>
        <v/>
      </c>
      <c r="AZ20" s="3" t="str">
        <f t="shared" si="14"/>
        <v/>
      </c>
      <c r="BA20" s="3" t="str">
        <f t="shared" si="15"/>
        <v/>
      </c>
      <c r="BB20" s="3" t="str">
        <f t="shared" si="16"/>
        <v/>
      </c>
      <c r="BC20" s="3" t="str">
        <f t="shared" si="17"/>
        <v/>
      </c>
      <c r="BD20" s="3" t="str">
        <f t="shared" si="18"/>
        <v/>
      </c>
      <c r="BE20" s="3" t="str">
        <f t="shared" si="19"/>
        <v/>
      </c>
      <c r="BF20" s="3" t="str">
        <f t="shared" si="20"/>
        <v/>
      </c>
      <c r="BG20" s="3" t="str">
        <f t="shared" si="21"/>
        <v/>
      </c>
      <c r="BH20" s="3" t="str">
        <f t="shared" si="22"/>
        <v/>
      </c>
      <c r="BI20" s="3" t="str">
        <f t="shared" si="23"/>
        <v/>
      </c>
      <c r="BJ20" s="3" t="str">
        <f t="shared" si="24"/>
        <v/>
      </c>
      <c r="BK20" s="3" t="str">
        <f t="shared" si="25"/>
        <v/>
      </c>
      <c r="BL20" s="3" t="str">
        <f t="shared" si="26"/>
        <v>CeratonereisSPPEX: CeratonereisSPP -&gt; CeratonereisSPPExport</v>
      </c>
      <c r="BO20" s="3" t="str">
        <f t="shared" si="40"/>
        <v/>
      </c>
      <c r="BP20" s="3" t="str">
        <f t="shared" si="41"/>
        <v/>
      </c>
      <c r="BQ20" s="3" t="str">
        <f t="shared" si="42"/>
        <v>CeratonereisSPPExport</v>
      </c>
      <c r="BR20" s="3" t="str">
        <f t="shared" si="27"/>
        <v/>
      </c>
      <c r="BS20" s="3" t="str">
        <f t="shared" si="28"/>
        <v/>
      </c>
      <c r="BV20" s="4" t="str">
        <f t="shared" si="29"/>
        <v>CeratonereisSPPQ = Flowto(CeratonereisSPP)</v>
      </c>
      <c r="BW20" s="4" t="str">
        <f t="shared" si="30"/>
        <v/>
      </c>
      <c r="BX20" s="4" t="str">
        <f t="shared" si="31"/>
        <v/>
      </c>
      <c r="BY20" s="28" t="str">
        <f t="shared" si="43"/>
        <v/>
      </c>
      <c r="BZ20" s="28" t="str">
        <f t="shared" si="32"/>
        <v/>
      </c>
      <c r="CA20" s="28" t="str">
        <f t="shared" si="33"/>
        <v/>
      </c>
      <c r="CB20" s="28" t="str">
        <f t="shared" si="34"/>
        <v>CeratonereisSPPP = CeratonereisSPPQ</v>
      </c>
      <c r="CD20" s="28" t="str">
        <f t="shared" si="44"/>
        <v/>
      </c>
      <c r="CF20" s="3" t="str">
        <f t="shared" si="35"/>
        <v/>
      </c>
      <c r="CG20" s="28"/>
      <c r="CH20" s="3"/>
      <c r="CI20" s="3"/>
    </row>
    <row r="21" spans="1:87" x14ac:dyDescent="0.3">
      <c r="A21" s="65">
        <v>8</v>
      </c>
      <c r="B21" s="35" t="s">
        <v>172</v>
      </c>
      <c r="C21" s="62">
        <v>1</v>
      </c>
      <c r="D21" s="62">
        <v>0</v>
      </c>
      <c r="E21" s="62">
        <v>0</v>
      </c>
      <c r="F21" s="62">
        <v>1</v>
      </c>
      <c r="G21" s="62">
        <v>0</v>
      </c>
      <c r="H21" s="67">
        <v>1</v>
      </c>
      <c r="J21" s="10"/>
      <c r="K21" s="56"/>
      <c r="L21" s="5">
        <v>64.221312910284468</v>
      </c>
      <c r="M21" s="53"/>
      <c r="N21" s="15"/>
      <c r="O21" s="16"/>
      <c r="P21" s="15"/>
      <c r="Q21" s="16"/>
      <c r="R21" s="15"/>
      <c r="S21" s="16"/>
      <c r="T21" s="5">
        <v>26.596530468052414</v>
      </c>
      <c r="U21" s="16">
        <v>0.60787928163902116</v>
      </c>
      <c r="V21" s="18">
        <v>1.5662547257552066</v>
      </c>
      <c r="W21" s="16">
        <v>1.5464453616525315</v>
      </c>
      <c r="X21" s="5">
        <v>3.2216528872986712</v>
      </c>
      <c r="Y21" s="16"/>
      <c r="Z21" s="5" t="s">
        <v>173</v>
      </c>
      <c r="AA21" s="16"/>
      <c r="AB21" s="18"/>
      <c r="AC21" s="90"/>
      <c r="AD21" s="77"/>
      <c r="AE21" s="77"/>
      <c r="AG21" s="1" t="str">
        <f t="shared" si="0"/>
        <v>Polychaeta</v>
      </c>
      <c r="AH21" s="3">
        <f t="shared" si="1"/>
        <v>0</v>
      </c>
      <c r="AI21" s="3" t="str">
        <f t="shared" si="36"/>
        <v>Polychaeta = 64.2213129102845</v>
      </c>
      <c r="AJ21" s="28" t="str">
        <f t="shared" si="37"/>
        <v/>
      </c>
      <c r="AK21" s="28"/>
      <c r="AL21" s="3" t="str">
        <f t="shared" si="2"/>
        <v/>
      </c>
      <c r="AM21" s="3" t="str">
        <f t="shared" si="3"/>
        <v/>
      </c>
      <c r="AN21" s="3" t="str">
        <f t="shared" si="4"/>
        <v/>
      </c>
      <c r="AO21" s="3" t="str">
        <f t="shared" si="5"/>
        <v/>
      </c>
      <c r="AP21" s="3" t="str">
        <f t="shared" si="6"/>
        <v/>
      </c>
      <c r="AQ21" s="3" t="str">
        <f t="shared" si="7"/>
        <v/>
      </c>
      <c r="AR21" s="3" t="str">
        <f t="shared" si="8"/>
        <v/>
      </c>
      <c r="AS21" s="3" t="str">
        <f t="shared" si="9"/>
        <v>PolychaetaQ &lt; 26.5965304680524</v>
      </c>
      <c r="AT21" s="3" t="str">
        <f t="shared" si="10"/>
        <v>PolychaetaP &gt; 0.607879281639021</v>
      </c>
      <c r="AU21" s="3" t="str">
        <f t="shared" si="11"/>
        <v>PolychaetaP &lt; 1.56625472575521</v>
      </c>
      <c r="AV21" s="3" t="str">
        <f t="shared" si="38"/>
        <v/>
      </c>
      <c r="AW21" s="3" t="str">
        <f t="shared" si="39"/>
        <v/>
      </c>
      <c r="AX21" s="3" t="str">
        <f t="shared" si="12"/>
        <v/>
      </c>
      <c r="AY21" s="3" t="str">
        <f t="shared" si="13"/>
        <v/>
      </c>
      <c r="AZ21" s="3" t="str">
        <f t="shared" si="14"/>
        <v/>
      </c>
      <c r="BA21" s="3" t="str">
        <f t="shared" si="15"/>
        <v/>
      </c>
      <c r="BB21" s="3" t="str">
        <f t="shared" si="16"/>
        <v/>
      </c>
      <c r="BC21" s="3" t="str">
        <f t="shared" si="17"/>
        <v/>
      </c>
      <c r="BD21" s="3" t="str">
        <f t="shared" si="18"/>
        <v/>
      </c>
      <c r="BE21" s="3" t="str">
        <f t="shared" si="19"/>
        <v/>
      </c>
      <c r="BF21" s="3" t="str">
        <f t="shared" si="20"/>
        <v/>
      </c>
      <c r="BG21" s="3" t="str">
        <f t="shared" si="21"/>
        <v/>
      </c>
      <c r="BH21" s="3" t="str">
        <f t="shared" si="22"/>
        <v/>
      </c>
      <c r="BI21" s="3" t="str">
        <f t="shared" si="23"/>
        <v/>
      </c>
      <c r="BJ21" s="3" t="str">
        <f t="shared" si="24"/>
        <v/>
      </c>
      <c r="BK21" s="3" t="str">
        <f t="shared" si="25"/>
        <v/>
      </c>
      <c r="BL21" s="3" t="str">
        <f t="shared" si="26"/>
        <v>PolychaetaEX: Polychaeta -&gt; PolychaetaExport</v>
      </c>
      <c r="BO21" s="3" t="str">
        <f t="shared" si="40"/>
        <v/>
      </c>
      <c r="BP21" s="3" t="str">
        <f t="shared" si="41"/>
        <v/>
      </c>
      <c r="BQ21" s="3" t="str">
        <f t="shared" si="42"/>
        <v>PolychaetaExport</v>
      </c>
      <c r="BR21" s="3" t="str">
        <f t="shared" si="27"/>
        <v/>
      </c>
      <c r="BS21" s="3" t="str">
        <f t="shared" si="28"/>
        <v/>
      </c>
      <c r="BV21" s="4" t="str">
        <f t="shared" si="29"/>
        <v>PolychaetaQ = Flowto(Polychaeta)</v>
      </c>
      <c r="BW21" s="4" t="str">
        <f t="shared" si="30"/>
        <v/>
      </c>
      <c r="BX21" s="4" t="str">
        <f t="shared" si="31"/>
        <v/>
      </c>
      <c r="BY21" s="28" t="str">
        <f t="shared" si="43"/>
        <v/>
      </c>
      <c r="BZ21" s="28" t="str">
        <f t="shared" si="32"/>
        <v/>
      </c>
      <c r="CA21" s="28" t="str">
        <f t="shared" si="33"/>
        <v/>
      </c>
      <c r="CB21" s="28" t="str">
        <f t="shared" si="34"/>
        <v>PolychaetaP = PolychaetaQ</v>
      </c>
      <c r="CD21" s="28" t="str">
        <f t="shared" si="44"/>
        <v/>
      </c>
      <c r="CF21" s="3" t="str">
        <f t="shared" si="35"/>
        <v/>
      </c>
      <c r="CG21" s="28"/>
      <c r="CH21" s="3"/>
      <c r="CI21" s="3"/>
    </row>
    <row r="22" spans="1:87" x14ac:dyDescent="0.3">
      <c r="A22" s="65">
        <v>9</v>
      </c>
      <c r="B22" s="35" t="s">
        <v>174</v>
      </c>
      <c r="C22" s="62">
        <v>1</v>
      </c>
      <c r="D22" s="62">
        <v>0</v>
      </c>
      <c r="E22" s="62">
        <v>0</v>
      </c>
      <c r="F22" s="62">
        <v>1</v>
      </c>
      <c r="G22" s="62">
        <v>0</v>
      </c>
      <c r="H22" s="67">
        <v>1</v>
      </c>
      <c r="J22" s="10"/>
      <c r="K22" s="56"/>
      <c r="L22" s="5">
        <v>417.92681937847658</v>
      </c>
      <c r="M22" s="53"/>
      <c r="N22" s="15"/>
      <c r="O22" s="16"/>
      <c r="P22" s="15"/>
      <c r="Q22" s="16"/>
      <c r="R22" s="15"/>
      <c r="S22" s="16"/>
      <c r="T22" s="5">
        <v>236.70437973085004</v>
      </c>
      <c r="U22" s="16">
        <v>5.5280474649686937</v>
      </c>
      <c r="V22" s="18">
        <v>11.818971996612058</v>
      </c>
      <c r="W22" s="16">
        <v>17.191154201313914</v>
      </c>
      <c r="X22" s="5">
        <v>46.11799463543413</v>
      </c>
      <c r="Y22" s="16"/>
      <c r="Z22" s="5" t="s">
        <v>175</v>
      </c>
      <c r="AA22" s="16"/>
      <c r="AB22" s="18"/>
      <c r="AC22" s="90"/>
      <c r="AD22" s="77"/>
      <c r="AE22" s="77"/>
      <c r="AG22" s="1" t="str">
        <f t="shared" si="0"/>
        <v>D_ornata</v>
      </c>
      <c r="AH22" s="3">
        <f t="shared" si="1"/>
        <v>0</v>
      </c>
      <c r="AI22" s="3" t="str">
        <f t="shared" si="36"/>
        <v>D_ornata = 417.926819378477</v>
      </c>
      <c r="AJ22" s="28" t="str">
        <f t="shared" si="37"/>
        <v/>
      </c>
      <c r="AK22" s="28"/>
      <c r="AL22" s="3" t="str">
        <f t="shared" si="2"/>
        <v/>
      </c>
      <c r="AM22" s="3" t="str">
        <f t="shared" si="3"/>
        <v/>
      </c>
      <c r="AN22" s="3" t="str">
        <f t="shared" si="4"/>
        <v/>
      </c>
      <c r="AO22" s="3" t="str">
        <f t="shared" si="5"/>
        <v/>
      </c>
      <c r="AP22" s="3" t="str">
        <f t="shared" si="6"/>
        <v/>
      </c>
      <c r="AQ22" s="3" t="str">
        <f t="shared" si="7"/>
        <v/>
      </c>
      <c r="AR22" s="3" t="str">
        <f t="shared" si="8"/>
        <v/>
      </c>
      <c r="AS22" s="3" t="str">
        <f t="shared" si="9"/>
        <v>D_ornataQ &lt; 236.70437973085</v>
      </c>
      <c r="AT22" s="3" t="str">
        <f t="shared" si="10"/>
        <v>D_ornataP &gt; 5.52804746496869</v>
      </c>
      <c r="AU22" s="3" t="str">
        <f t="shared" si="11"/>
        <v>D_ornataP &lt; 11.8189719966121</v>
      </c>
      <c r="AV22" s="3" t="str">
        <f t="shared" si="38"/>
        <v/>
      </c>
      <c r="AW22" s="3" t="str">
        <f t="shared" si="39"/>
        <v/>
      </c>
      <c r="AX22" s="3" t="str">
        <f t="shared" si="12"/>
        <v/>
      </c>
      <c r="AY22" s="3" t="str">
        <f t="shared" si="13"/>
        <v/>
      </c>
      <c r="AZ22" s="3" t="str">
        <f t="shared" si="14"/>
        <v/>
      </c>
      <c r="BA22" s="3" t="str">
        <f t="shared" si="15"/>
        <v/>
      </c>
      <c r="BB22" s="3" t="str">
        <f t="shared" si="16"/>
        <v/>
      </c>
      <c r="BC22" s="3" t="str">
        <f t="shared" si="17"/>
        <v/>
      </c>
      <c r="BD22" s="3" t="str">
        <f t="shared" si="18"/>
        <v/>
      </c>
      <c r="BE22" s="3" t="str">
        <f t="shared" si="19"/>
        <v/>
      </c>
      <c r="BF22" s="3" t="str">
        <f t="shared" si="20"/>
        <v/>
      </c>
      <c r="BG22" s="3" t="str">
        <f t="shared" si="21"/>
        <v/>
      </c>
      <c r="BH22" s="3" t="str">
        <f t="shared" si="22"/>
        <v/>
      </c>
      <c r="BI22" s="3" t="str">
        <f t="shared" si="23"/>
        <v/>
      </c>
      <c r="BJ22" s="3" t="str">
        <f t="shared" si="24"/>
        <v/>
      </c>
      <c r="BK22" s="3" t="str">
        <f t="shared" si="25"/>
        <v/>
      </c>
      <c r="BL22" s="3" t="str">
        <f t="shared" si="26"/>
        <v>D_ornataEX: D_ornata -&gt; D_ornataExport</v>
      </c>
      <c r="BO22" s="3" t="str">
        <f t="shared" si="40"/>
        <v/>
      </c>
      <c r="BP22" s="3" t="str">
        <f t="shared" si="41"/>
        <v/>
      </c>
      <c r="BQ22" s="3" t="str">
        <f t="shared" si="42"/>
        <v>D_ornataExport</v>
      </c>
      <c r="BR22" s="3" t="str">
        <f t="shared" si="27"/>
        <v/>
      </c>
      <c r="BS22" s="3" t="str">
        <f t="shared" si="28"/>
        <v/>
      </c>
      <c r="BV22" s="4" t="str">
        <f t="shared" si="29"/>
        <v>D_ornataQ = Flowto(D_ornata)</v>
      </c>
      <c r="BW22" s="4" t="str">
        <f t="shared" si="30"/>
        <v/>
      </c>
      <c r="BX22" s="4" t="str">
        <f t="shared" si="31"/>
        <v/>
      </c>
      <c r="BY22" s="28" t="str">
        <f t="shared" si="43"/>
        <v/>
      </c>
      <c r="BZ22" s="28" t="str">
        <f t="shared" si="32"/>
        <v/>
      </c>
      <c r="CA22" s="28" t="str">
        <f t="shared" si="33"/>
        <v/>
      </c>
      <c r="CB22" s="28" t="str">
        <f t="shared" si="34"/>
        <v>D_ornataP = D_ornataQ</v>
      </c>
      <c r="CD22" s="28" t="str">
        <f t="shared" si="44"/>
        <v/>
      </c>
      <c r="CF22" s="3" t="str">
        <f t="shared" si="35"/>
        <v/>
      </c>
      <c r="CG22" s="28"/>
      <c r="CH22" s="3"/>
      <c r="CI22" s="3"/>
    </row>
    <row r="23" spans="1:87" x14ac:dyDescent="0.3">
      <c r="A23" s="65">
        <v>10</v>
      </c>
      <c r="B23" s="35" t="s">
        <v>176</v>
      </c>
      <c r="C23" s="62">
        <v>1</v>
      </c>
      <c r="D23" s="62">
        <v>0</v>
      </c>
      <c r="E23" s="62">
        <v>1</v>
      </c>
      <c r="F23" s="62">
        <v>1</v>
      </c>
      <c r="G23" s="62">
        <v>0</v>
      </c>
      <c r="H23" s="67">
        <v>1</v>
      </c>
      <c r="J23" s="10"/>
      <c r="K23" s="56"/>
      <c r="L23" s="5">
        <v>0.95908717543214062</v>
      </c>
      <c r="M23" s="53"/>
      <c r="N23" s="15"/>
      <c r="O23" s="16"/>
      <c r="P23" s="15"/>
      <c r="Q23" s="16"/>
      <c r="R23" s="15"/>
      <c r="S23" s="16"/>
      <c r="T23" s="5">
        <v>2.6854783360179915</v>
      </c>
      <c r="U23" s="16">
        <v>0.16844373523404105</v>
      </c>
      <c r="V23" s="18">
        <v>0.40528785510493637</v>
      </c>
      <c r="W23" s="16">
        <v>0.20015088059204075</v>
      </c>
      <c r="X23" s="5">
        <v>0.31262191131900574</v>
      </c>
      <c r="Y23" s="16"/>
      <c r="Z23" s="5" t="s">
        <v>177</v>
      </c>
      <c r="AA23" s="16"/>
      <c r="AB23" s="18"/>
      <c r="AC23" s="90"/>
      <c r="AD23" s="77"/>
      <c r="AE23" s="77"/>
      <c r="AG23" s="1" t="str">
        <f t="shared" si="0"/>
        <v>Arachnida</v>
      </c>
      <c r="AH23" s="3">
        <f t="shared" si="1"/>
        <v>0</v>
      </c>
      <c r="AI23" s="3" t="str">
        <f t="shared" si="36"/>
        <v>Arachnida = 0.959087175432141</v>
      </c>
      <c r="AJ23" s="28" t="str">
        <f t="shared" si="37"/>
        <v/>
      </c>
      <c r="AK23" s="28"/>
      <c r="AL23" s="3" t="str">
        <f t="shared" si="2"/>
        <v/>
      </c>
      <c r="AM23" s="3" t="str">
        <f t="shared" si="3"/>
        <v/>
      </c>
      <c r="AN23" s="3" t="str">
        <f t="shared" si="4"/>
        <v/>
      </c>
      <c r="AO23" s="3" t="str">
        <f t="shared" si="5"/>
        <v/>
      </c>
      <c r="AP23" s="3" t="str">
        <f t="shared" si="6"/>
        <v/>
      </c>
      <c r="AQ23" s="3" t="str">
        <f t="shared" si="7"/>
        <v/>
      </c>
      <c r="AR23" s="3" t="str">
        <f t="shared" si="8"/>
        <v/>
      </c>
      <c r="AS23" s="3" t="str">
        <f t="shared" si="9"/>
        <v>ArachnidaQ &lt; 2.68547833601799</v>
      </c>
      <c r="AT23" s="3" t="str">
        <f t="shared" si="10"/>
        <v>ArachnidaP &gt; 0.168443735234041</v>
      </c>
      <c r="AU23" s="3" t="str">
        <f t="shared" si="11"/>
        <v>ArachnidaP &lt; 0.405287855104936</v>
      </c>
      <c r="AV23" s="3" t="str">
        <f t="shared" si="38"/>
        <v/>
      </c>
      <c r="AW23" s="3" t="str">
        <f t="shared" si="39"/>
        <v/>
      </c>
      <c r="AX23" s="3" t="str">
        <f t="shared" si="12"/>
        <v/>
      </c>
      <c r="AY23" s="3" t="str">
        <f t="shared" si="13"/>
        <v/>
      </c>
      <c r="AZ23" s="3" t="str">
        <f t="shared" si="14"/>
        <v/>
      </c>
      <c r="BA23" s="3" t="str">
        <f t="shared" si="15"/>
        <v/>
      </c>
      <c r="BB23" s="3" t="str">
        <f t="shared" si="16"/>
        <v/>
      </c>
      <c r="BC23" s="3" t="str">
        <f t="shared" si="17"/>
        <v/>
      </c>
      <c r="BD23" s="3" t="str">
        <f t="shared" si="18"/>
        <v/>
      </c>
      <c r="BE23" s="3" t="str">
        <f t="shared" si="19"/>
        <v/>
      </c>
      <c r="BF23" s="3" t="str">
        <f t="shared" si="20"/>
        <v/>
      </c>
      <c r="BG23" s="3" t="str">
        <f t="shared" si="21"/>
        <v/>
      </c>
      <c r="BH23" s="3" t="str">
        <f t="shared" si="22"/>
        <v/>
      </c>
      <c r="BI23" s="3" t="str">
        <f t="shared" si="23"/>
        <v/>
      </c>
      <c r="BJ23" s="3" t="str">
        <f t="shared" si="24"/>
        <v/>
      </c>
      <c r="BK23" s="3" t="str">
        <f t="shared" si="25"/>
        <v/>
      </c>
      <c r="BL23" s="3" t="str">
        <f t="shared" si="26"/>
        <v>ArachnidaEX: Arachnida -&gt; ArachnidaExport</v>
      </c>
      <c r="BO23" s="3" t="str">
        <f t="shared" si="40"/>
        <v/>
      </c>
      <c r="BP23" s="3" t="str">
        <f t="shared" si="41"/>
        <v/>
      </c>
      <c r="BQ23" s="3" t="str">
        <f t="shared" si="42"/>
        <v>ArachnidaExport</v>
      </c>
      <c r="BR23" s="3" t="str">
        <f t="shared" si="27"/>
        <v/>
      </c>
      <c r="BS23" s="3" t="str">
        <f t="shared" si="28"/>
        <v/>
      </c>
      <c r="BV23" s="4" t="str">
        <f t="shared" si="29"/>
        <v>ArachnidaQ = Flowto(Arachnida)</v>
      </c>
      <c r="BW23" s="4" t="str">
        <f t="shared" si="30"/>
        <v/>
      </c>
      <c r="BX23" s="4" t="str">
        <f t="shared" si="31"/>
        <v/>
      </c>
      <c r="BY23" s="28" t="str">
        <f t="shared" si="43"/>
        <v/>
      </c>
      <c r="BZ23" s="28" t="str">
        <f t="shared" si="32"/>
        <v/>
      </c>
      <c r="CA23" s="28" t="str">
        <f t="shared" si="33"/>
        <v/>
      </c>
      <c r="CB23" s="28" t="str">
        <f t="shared" si="34"/>
        <v>ArachnidaP = ArachnidaQ</v>
      </c>
      <c r="CD23" s="28" t="str">
        <f t="shared" si="44"/>
        <v/>
      </c>
      <c r="CF23" s="3" t="str">
        <f t="shared" si="35"/>
        <v/>
      </c>
      <c r="CG23" s="28"/>
      <c r="CH23" s="3"/>
      <c r="CI23" s="3"/>
    </row>
    <row r="24" spans="1:87" x14ac:dyDescent="0.3">
      <c r="A24" s="65">
        <v>11</v>
      </c>
      <c r="B24" s="35" t="s">
        <v>178</v>
      </c>
      <c r="C24" s="62">
        <v>1</v>
      </c>
      <c r="D24" s="62">
        <v>0</v>
      </c>
      <c r="E24" s="62">
        <v>1</v>
      </c>
      <c r="F24" s="62">
        <v>1</v>
      </c>
      <c r="G24" s="62">
        <v>0</v>
      </c>
      <c r="H24" s="67">
        <v>1</v>
      </c>
      <c r="J24" s="10"/>
      <c r="K24" s="56"/>
      <c r="L24" s="5">
        <v>108.81864054430523</v>
      </c>
      <c r="M24" s="53"/>
      <c r="N24" s="15"/>
      <c r="O24" s="16"/>
      <c r="P24" s="15"/>
      <c r="Q24" s="16"/>
      <c r="R24" s="15"/>
      <c r="S24" s="16"/>
      <c r="T24" s="5">
        <v>235.77077447903295</v>
      </c>
      <c r="U24" s="16">
        <v>54.16384093944076</v>
      </c>
      <c r="V24" s="18">
        <v>58.025283180595132</v>
      </c>
      <c r="W24" s="16">
        <v>17.222788991551745</v>
      </c>
      <c r="X24" s="5">
        <v>29.659559084236232</v>
      </c>
      <c r="Y24" s="16"/>
      <c r="Z24" s="5" t="s">
        <v>179</v>
      </c>
      <c r="AA24" s="16"/>
      <c r="AB24" s="18"/>
      <c r="AC24" s="90"/>
      <c r="AD24" s="77"/>
      <c r="AE24" s="77"/>
      <c r="AG24" s="1" t="str">
        <f t="shared" si="0"/>
        <v>Cladocera</v>
      </c>
      <c r="AH24" s="3">
        <f t="shared" si="1"/>
        <v>0</v>
      </c>
      <c r="AI24" s="3" t="str">
        <f t="shared" si="36"/>
        <v>Cladocera = 108.818640544305</v>
      </c>
      <c r="AJ24" s="28" t="str">
        <f t="shared" si="37"/>
        <v/>
      </c>
      <c r="AK24" s="28"/>
      <c r="AL24" s="3" t="str">
        <f t="shared" si="2"/>
        <v/>
      </c>
      <c r="AM24" s="3" t="str">
        <f t="shared" si="3"/>
        <v/>
      </c>
      <c r="AN24" s="3" t="str">
        <f t="shared" si="4"/>
        <v/>
      </c>
      <c r="AO24" s="3" t="str">
        <f t="shared" si="5"/>
        <v/>
      </c>
      <c r="AP24" s="3" t="str">
        <f t="shared" si="6"/>
        <v/>
      </c>
      <c r="AQ24" s="3" t="str">
        <f t="shared" si="7"/>
        <v/>
      </c>
      <c r="AR24" s="3" t="str">
        <f t="shared" si="8"/>
        <v/>
      </c>
      <c r="AS24" s="3" t="str">
        <f t="shared" si="9"/>
        <v>CladoceraQ &lt; 235.770774479033</v>
      </c>
      <c r="AT24" s="3" t="str">
        <f t="shared" si="10"/>
        <v>CladoceraP &gt; 54.1638409394408</v>
      </c>
      <c r="AU24" s="3" t="str">
        <f t="shared" si="11"/>
        <v>CladoceraP &lt; 58.0252831805951</v>
      </c>
      <c r="AV24" s="3" t="str">
        <f t="shared" si="38"/>
        <v/>
      </c>
      <c r="AW24" s="3" t="str">
        <f t="shared" si="39"/>
        <v/>
      </c>
      <c r="AX24" s="3" t="str">
        <f t="shared" si="12"/>
        <v/>
      </c>
      <c r="AY24" s="3" t="str">
        <f t="shared" si="13"/>
        <v/>
      </c>
      <c r="AZ24" s="3" t="str">
        <f t="shared" si="14"/>
        <v/>
      </c>
      <c r="BA24" s="3" t="str">
        <f t="shared" si="15"/>
        <v/>
      </c>
      <c r="BB24" s="3" t="str">
        <f t="shared" si="16"/>
        <v/>
      </c>
      <c r="BC24" s="3" t="str">
        <f t="shared" si="17"/>
        <v/>
      </c>
      <c r="BD24" s="3" t="str">
        <f t="shared" si="18"/>
        <v/>
      </c>
      <c r="BE24" s="3" t="str">
        <f t="shared" si="19"/>
        <v/>
      </c>
      <c r="BF24" s="3" t="str">
        <f t="shared" si="20"/>
        <v/>
      </c>
      <c r="BG24" s="3" t="str">
        <f t="shared" si="21"/>
        <v/>
      </c>
      <c r="BH24" s="3" t="str">
        <f t="shared" si="22"/>
        <v/>
      </c>
      <c r="BI24" s="3" t="str">
        <f t="shared" si="23"/>
        <v/>
      </c>
      <c r="BJ24" s="3" t="str">
        <f t="shared" si="24"/>
        <v/>
      </c>
      <c r="BK24" s="3" t="str">
        <f t="shared" si="25"/>
        <v/>
      </c>
      <c r="BL24" s="3" t="str">
        <f t="shared" si="26"/>
        <v>CladoceraEX: Cladocera -&gt; CladoceraExport</v>
      </c>
      <c r="BO24" s="3" t="str">
        <f t="shared" si="40"/>
        <v/>
      </c>
      <c r="BP24" s="3" t="str">
        <f t="shared" si="41"/>
        <v/>
      </c>
      <c r="BQ24" s="3" t="str">
        <f t="shared" si="42"/>
        <v>CladoceraExport</v>
      </c>
      <c r="BR24" s="3" t="str">
        <f t="shared" si="27"/>
        <v/>
      </c>
      <c r="BS24" s="3" t="str">
        <f t="shared" si="28"/>
        <v/>
      </c>
      <c r="BV24" s="4" t="str">
        <f t="shared" si="29"/>
        <v>CladoceraQ = Flowto(Cladocera)</v>
      </c>
      <c r="BW24" s="4" t="str">
        <f t="shared" si="30"/>
        <v/>
      </c>
      <c r="BX24" s="4" t="str">
        <f t="shared" si="31"/>
        <v/>
      </c>
      <c r="BY24" s="28" t="str">
        <f t="shared" si="43"/>
        <v/>
      </c>
      <c r="BZ24" s="28" t="str">
        <f t="shared" si="32"/>
        <v/>
      </c>
      <c r="CA24" s="28" t="str">
        <f t="shared" si="33"/>
        <v/>
      </c>
      <c r="CB24" s="28" t="str">
        <f t="shared" si="34"/>
        <v>CladoceraP = CladoceraQ</v>
      </c>
      <c r="CD24" s="28" t="str">
        <f t="shared" si="44"/>
        <v/>
      </c>
      <c r="CF24" s="3" t="str">
        <f t="shared" si="35"/>
        <v/>
      </c>
      <c r="CG24" s="28"/>
      <c r="CH24" s="3"/>
      <c r="CI24" s="3"/>
    </row>
    <row r="25" spans="1:87" x14ac:dyDescent="0.3">
      <c r="A25" s="65">
        <v>12</v>
      </c>
      <c r="B25" s="35" t="s">
        <v>180</v>
      </c>
      <c r="C25" s="62">
        <v>1</v>
      </c>
      <c r="D25" s="62">
        <v>0</v>
      </c>
      <c r="E25" s="62">
        <v>1</v>
      </c>
      <c r="F25" s="62">
        <v>0</v>
      </c>
      <c r="G25" s="62">
        <v>0</v>
      </c>
      <c r="H25" s="67">
        <v>1</v>
      </c>
      <c r="J25" s="10"/>
      <c r="K25" s="56"/>
      <c r="L25" s="5">
        <v>0.56468779203758168</v>
      </c>
      <c r="M25" s="53"/>
      <c r="N25" s="15"/>
      <c r="O25" s="16"/>
      <c r="P25" s="15"/>
      <c r="Q25" s="16"/>
      <c r="R25" s="15"/>
      <c r="S25" s="16"/>
      <c r="T25" s="15">
        <v>0.93334555641088002</v>
      </c>
      <c r="U25" s="16">
        <v>0.28107004089905635</v>
      </c>
      <c r="V25" s="18">
        <v>0.30110805352567366</v>
      </c>
      <c r="W25" s="16">
        <v>7.2685376932822204E-2</v>
      </c>
      <c r="X25" s="5">
        <v>0.12318965057691136</v>
      </c>
      <c r="Y25" s="16"/>
      <c r="Z25" s="5" t="s">
        <v>181</v>
      </c>
      <c r="AA25" s="16"/>
      <c r="AB25" s="18"/>
      <c r="AC25" s="90"/>
      <c r="AD25" s="77"/>
      <c r="AE25" s="77"/>
      <c r="AG25" s="1" t="str">
        <f t="shared" si="0"/>
        <v>Calanoida</v>
      </c>
      <c r="AH25" s="3">
        <f t="shared" si="1"/>
        <v>0</v>
      </c>
      <c r="AI25" s="3" t="str">
        <f t="shared" si="36"/>
        <v>Calanoida = 0.564687792037582</v>
      </c>
      <c r="AJ25" s="28" t="str">
        <f t="shared" si="37"/>
        <v/>
      </c>
      <c r="AK25" s="28"/>
      <c r="AL25" s="3" t="str">
        <f t="shared" si="2"/>
        <v/>
      </c>
      <c r="AM25" s="3" t="str">
        <f t="shared" si="3"/>
        <v/>
      </c>
      <c r="AN25" s="3" t="str">
        <f t="shared" si="4"/>
        <v/>
      </c>
      <c r="AO25" s="3" t="str">
        <f t="shared" si="5"/>
        <v/>
      </c>
      <c r="AP25" s="3" t="str">
        <f t="shared" si="6"/>
        <v/>
      </c>
      <c r="AQ25" s="3" t="str">
        <f t="shared" si="7"/>
        <v/>
      </c>
      <c r="AR25" s="3" t="str">
        <f t="shared" si="8"/>
        <v/>
      </c>
      <c r="AS25" s="3" t="str">
        <f t="shared" si="9"/>
        <v>CalanoidaQ &lt; 0.93334555641088</v>
      </c>
      <c r="AT25" s="3" t="str">
        <f t="shared" si="10"/>
        <v>CalanoidaP &gt; 0.281070040899056</v>
      </c>
      <c r="AU25" s="3" t="str">
        <f t="shared" si="11"/>
        <v>CalanoidaP &lt; 0.301108053525674</v>
      </c>
      <c r="AV25" s="3" t="str">
        <f t="shared" si="38"/>
        <v/>
      </c>
      <c r="AW25" s="3" t="str">
        <f t="shared" si="39"/>
        <v/>
      </c>
      <c r="AX25" s="3" t="str">
        <f t="shared" si="12"/>
        <v/>
      </c>
      <c r="AY25" s="3" t="str">
        <f t="shared" si="13"/>
        <v/>
      </c>
      <c r="AZ25" s="3" t="str">
        <f t="shared" si="14"/>
        <v/>
      </c>
      <c r="BA25" s="3" t="str">
        <f t="shared" si="15"/>
        <v/>
      </c>
      <c r="BB25" s="3" t="str">
        <f t="shared" si="16"/>
        <v/>
      </c>
      <c r="BC25" s="3" t="str">
        <f t="shared" si="17"/>
        <v/>
      </c>
      <c r="BD25" s="3" t="str">
        <f t="shared" si="18"/>
        <v/>
      </c>
      <c r="BE25" s="3" t="str">
        <f t="shared" si="19"/>
        <v/>
      </c>
      <c r="BF25" s="3" t="str">
        <f t="shared" si="20"/>
        <v/>
      </c>
      <c r="BG25" s="3" t="str">
        <f t="shared" si="21"/>
        <v/>
      </c>
      <c r="BH25" s="3" t="str">
        <f t="shared" si="22"/>
        <v/>
      </c>
      <c r="BI25" s="3" t="str">
        <f t="shared" si="23"/>
        <v/>
      </c>
      <c r="BJ25" s="3" t="str">
        <f t="shared" si="24"/>
        <v/>
      </c>
      <c r="BK25" s="3" t="str">
        <f t="shared" si="25"/>
        <v/>
      </c>
      <c r="BL25" s="3" t="str">
        <f t="shared" si="26"/>
        <v>CalanoidaEX: Calanoida -&gt; CalanoidaExport</v>
      </c>
      <c r="BO25" s="3" t="str">
        <f t="shared" si="40"/>
        <v/>
      </c>
      <c r="BP25" s="3" t="str">
        <f t="shared" si="41"/>
        <v/>
      </c>
      <c r="BQ25" s="3" t="str">
        <f t="shared" si="42"/>
        <v>CalanoidaExport</v>
      </c>
      <c r="BR25" s="3" t="str">
        <f t="shared" si="27"/>
        <v/>
      </c>
      <c r="BS25" s="3" t="str">
        <f t="shared" si="28"/>
        <v/>
      </c>
      <c r="BV25" s="4" t="str">
        <f t="shared" si="29"/>
        <v>CalanoidaQ = Flowto(Calanoida)</v>
      </c>
      <c r="BW25" s="4" t="str">
        <f t="shared" si="30"/>
        <v/>
      </c>
      <c r="BX25" s="4" t="str">
        <f t="shared" si="31"/>
        <v/>
      </c>
      <c r="BY25" s="28" t="str">
        <f t="shared" si="43"/>
        <v/>
      </c>
      <c r="BZ25" s="28" t="str">
        <f t="shared" si="32"/>
        <v/>
      </c>
      <c r="CA25" s="28" t="str">
        <f t="shared" si="33"/>
        <v/>
      </c>
      <c r="CB25" s="28" t="str">
        <f t="shared" si="34"/>
        <v>CalanoidaP = CalanoidaQ</v>
      </c>
      <c r="CD25" s="28" t="str">
        <f t="shared" si="44"/>
        <v/>
      </c>
      <c r="CF25" s="3" t="str">
        <f t="shared" si="35"/>
        <v/>
      </c>
      <c r="CG25" s="28"/>
      <c r="CH25" s="3"/>
      <c r="CI25" s="3"/>
    </row>
    <row r="26" spans="1:87" x14ac:dyDescent="0.3">
      <c r="A26" s="65">
        <v>13</v>
      </c>
      <c r="B26" s="35" t="s">
        <v>534</v>
      </c>
      <c r="C26" s="62">
        <v>1</v>
      </c>
      <c r="D26" s="62">
        <v>0</v>
      </c>
      <c r="E26" s="62">
        <v>1</v>
      </c>
      <c r="F26" s="62">
        <v>0</v>
      </c>
      <c r="G26" s="62">
        <v>0</v>
      </c>
      <c r="H26" s="67">
        <v>1</v>
      </c>
      <c r="J26" s="10"/>
      <c r="K26" s="56"/>
      <c r="L26" s="5">
        <v>322.82822594164742</v>
      </c>
      <c r="M26" s="53"/>
      <c r="N26" s="15"/>
      <c r="O26" s="16"/>
      <c r="P26" s="15"/>
      <c r="Q26" s="16"/>
      <c r="R26" s="15"/>
      <c r="S26" s="16"/>
      <c r="T26" s="15">
        <v>498.18113487315924</v>
      </c>
      <c r="U26" s="16">
        <v>160.68585853676433</v>
      </c>
      <c r="V26" s="18">
        <v>172.14145605252693</v>
      </c>
      <c r="W26" s="16">
        <v>38.942155776374442</v>
      </c>
      <c r="X26" s="5">
        <v>67.053454488895341</v>
      </c>
      <c r="Y26" s="16"/>
      <c r="Z26" s="5" t="s">
        <v>535</v>
      </c>
      <c r="AA26" s="16"/>
      <c r="AB26" s="18"/>
      <c r="AC26" s="90"/>
      <c r="AD26" s="77"/>
      <c r="AE26" s="77"/>
      <c r="AG26" s="1" t="str">
        <f t="shared" si="0"/>
        <v>Pseudodiaptomus</v>
      </c>
      <c r="AH26" s="3">
        <f t="shared" si="1"/>
        <v>0</v>
      </c>
      <c r="AI26" s="3" t="str">
        <f t="shared" si="36"/>
        <v>Pseudodiaptomus = 322.828225941647</v>
      </c>
      <c r="AJ26" s="28" t="str">
        <f t="shared" si="37"/>
        <v/>
      </c>
      <c r="AK26" s="28"/>
      <c r="AL26" s="3" t="str">
        <f t="shared" si="2"/>
        <v/>
      </c>
      <c r="AM26" s="3" t="str">
        <f t="shared" si="3"/>
        <v/>
      </c>
      <c r="AN26" s="3" t="str">
        <f t="shared" si="4"/>
        <v/>
      </c>
      <c r="AO26" s="3" t="str">
        <f t="shared" si="5"/>
        <v/>
      </c>
      <c r="AP26" s="3" t="str">
        <f t="shared" si="6"/>
        <v/>
      </c>
      <c r="AQ26" s="3" t="str">
        <f t="shared" si="7"/>
        <v/>
      </c>
      <c r="AR26" s="3" t="str">
        <f t="shared" si="8"/>
        <v/>
      </c>
      <c r="AS26" s="3" t="str">
        <f t="shared" si="9"/>
        <v>PseudodiaptomusQ &lt; 498.181134873159</v>
      </c>
      <c r="AT26" s="3" t="str">
        <f t="shared" si="10"/>
        <v>PseudodiaptomusP &gt; 160.685858536764</v>
      </c>
      <c r="AU26" s="3" t="str">
        <f t="shared" si="11"/>
        <v>PseudodiaptomusP &lt; 172.141456052527</v>
      </c>
      <c r="AV26" s="3" t="str">
        <f t="shared" si="38"/>
        <v/>
      </c>
      <c r="AW26" s="3" t="str">
        <f t="shared" si="39"/>
        <v/>
      </c>
      <c r="AX26" s="3" t="str">
        <f t="shared" si="12"/>
        <v/>
      </c>
      <c r="AY26" s="3" t="str">
        <f t="shared" si="13"/>
        <v/>
      </c>
      <c r="AZ26" s="3" t="str">
        <f t="shared" si="14"/>
        <v/>
      </c>
      <c r="BA26" s="3" t="str">
        <f t="shared" si="15"/>
        <v/>
      </c>
      <c r="BB26" s="3" t="str">
        <f t="shared" si="16"/>
        <v/>
      </c>
      <c r="BC26" s="3" t="str">
        <f t="shared" si="17"/>
        <v/>
      </c>
      <c r="BD26" s="3" t="str">
        <f t="shared" si="18"/>
        <v/>
      </c>
      <c r="BE26" s="3" t="str">
        <f t="shared" si="19"/>
        <v/>
      </c>
      <c r="BF26" s="3" t="str">
        <f t="shared" si="20"/>
        <v/>
      </c>
      <c r="BG26" s="3" t="str">
        <f t="shared" si="21"/>
        <v/>
      </c>
      <c r="BH26" s="3" t="str">
        <f t="shared" si="22"/>
        <v/>
      </c>
      <c r="BI26" s="3" t="str">
        <f t="shared" si="23"/>
        <v/>
      </c>
      <c r="BJ26" s="3" t="str">
        <f t="shared" si="24"/>
        <v/>
      </c>
      <c r="BK26" s="3" t="str">
        <f t="shared" si="25"/>
        <v/>
      </c>
      <c r="BL26" s="3" t="str">
        <f t="shared" si="26"/>
        <v>PseudodiaptomusEX: Pseudodiaptomus -&gt; PseudodiaptomusExport</v>
      </c>
      <c r="BO26" s="3" t="str">
        <f t="shared" si="40"/>
        <v/>
      </c>
      <c r="BP26" s="3" t="str">
        <f t="shared" si="41"/>
        <v/>
      </c>
      <c r="BQ26" s="3" t="str">
        <f t="shared" si="42"/>
        <v>PseudodiaptomusExport</v>
      </c>
      <c r="BR26" s="3" t="str">
        <f t="shared" si="27"/>
        <v/>
      </c>
      <c r="BS26" s="3" t="str">
        <f t="shared" si="28"/>
        <v/>
      </c>
      <c r="BV26" s="4" t="str">
        <f t="shared" si="29"/>
        <v>PseudodiaptomusQ = Flowto(Pseudodiaptomus)</v>
      </c>
      <c r="BW26" s="4" t="str">
        <f t="shared" si="30"/>
        <v/>
      </c>
      <c r="BX26" s="4" t="str">
        <f t="shared" si="31"/>
        <v/>
      </c>
      <c r="BY26" s="28" t="str">
        <f t="shared" si="43"/>
        <v/>
      </c>
      <c r="BZ26" s="28" t="str">
        <f t="shared" si="32"/>
        <v/>
      </c>
      <c r="CA26" s="28" t="str">
        <f t="shared" si="33"/>
        <v/>
      </c>
      <c r="CB26" s="28" t="str">
        <f t="shared" si="34"/>
        <v>PseudodiaptomusP = PseudodiaptomusQ</v>
      </c>
      <c r="CD26" s="28" t="str">
        <f t="shared" si="44"/>
        <v/>
      </c>
      <c r="CF26" s="3" t="str">
        <f t="shared" si="35"/>
        <v/>
      </c>
      <c r="CG26" s="28"/>
      <c r="CH26" s="3"/>
      <c r="CI26" s="3"/>
    </row>
    <row r="27" spans="1:87" x14ac:dyDescent="0.3">
      <c r="A27" s="65">
        <v>14</v>
      </c>
      <c r="B27" s="35" t="s">
        <v>182</v>
      </c>
      <c r="C27" s="62">
        <v>1</v>
      </c>
      <c r="D27" s="62">
        <v>0</v>
      </c>
      <c r="E27" s="62">
        <v>1</v>
      </c>
      <c r="F27" s="62">
        <v>0</v>
      </c>
      <c r="G27" s="62">
        <v>0</v>
      </c>
      <c r="H27" s="67">
        <v>1</v>
      </c>
      <c r="J27" s="10"/>
      <c r="K27" s="56"/>
      <c r="L27" s="5">
        <v>0.21378230057118214</v>
      </c>
      <c r="M27" s="53"/>
      <c r="N27" s="15"/>
      <c r="O27" s="16"/>
      <c r="P27" s="15"/>
      <c r="Q27" s="16"/>
      <c r="R27" s="15"/>
      <c r="S27" s="16"/>
      <c r="T27" s="15">
        <v>0.38591919942020608</v>
      </c>
      <c r="U27" s="16">
        <v>0.10640888790639463</v>
      </c>
      <c r="V27" s="18">
        <v>0.11399497795225055</v>
      </c>
      <c r="W27" s="16">
        <v>2.9350013995748027E-2</v>
      </c>
      <c r="X27" s="5">
        <v>5.0131618553177534E-2</v>
      </c>
      <c r="Y27" s="16"/>
      <c r="Z27" s="5" t="s">
        <v>183</v>
      </c>
      <c r="AA27" s="16"/>
      <c r="AB27" s="18"/>
      <c r="AC27" s="90"/>
      <c r="AD27" s="77"/>
      <c r="AE27" s="77"/>
      <c r="AG27" s="1" t="str">
        <f t="shared" si="0"/>
        <v>Cyclopoida</v>
      </c>
      <c r="AH27" s="3">
        <f t="shared" si="1"/>
        <v>0</v>
      </c>
      <c r="AI27" s="3" t="str">
        <f t="shared" si="36"/>
        <v>Cyclopoida = 0.213782300571182</v>
      </c>
      <c r="AJ27" s="28" t="str">
        <f t="shared" si="37"/>
        <v/>
      </c>
      <c r="AK27" s="28"/>
      <c r="AL27" s="3" t="str">
        <f t="shared" si="2"/>
        <v/>
      </c>
      <c r="AM27" s="3" t="str">
        <f t="shared" si="3"/>
        <v/>
      </c>
      <c r="AN27" s="3" t="str">
        <f t="shared" si="4"/>
        <v/>
      </c>
      <c r="AO27" s="3" t="str">
        <f t="shared" si="5"/>
        <v/>
      </c>
      <c r="AP27" s="3" t="str">
        <f t="shared" si="6"/>
        <v/>
      </c>
      <c r="AQ27" s="3" t="str">
        <f t="shared" si="7"/>
        <v/>
      </c>
      <c r="AR27" s="3" t="str">
        <f t="shared" si="8"/>
        <v/>
      </c>
      <c r="AS27" s="3" t="str">
        <f t="shared" si="9"/>
        <v>CyclopoidaQ &lt; 0.385919199420206</v>
      </c>
      <c r="AT27" s="3" t="str">
        <f t="shared" si="10"/>
        <v>CyclopoidaP &gt; 0.106408887906395</v>
      </c>
      <c r="AU27" s="3" t="str">
        <f t="shared" si="11"/>
        <v>CyclopoidaP &lt; 0.113994977952251</v>
      </c>
      <c r="AV27" s="3" t="str">
        <f t="shared" si="38"/>
        <v/>
      </c>
      <c r="AW27" s="3" t="str">
        <f t="shared" si="39"/>
        <v/>
      </c>
      <c r="AX27" s="3" t="str">
        <f t="shared" si="12"/>
        <v/>
      </c>
      <c r="AY27" s="3" t="str">
        <f t="shared" si="13"/>
        <v/>
      </c>
      <c r="AZ27" s="3" t="str">
        <f t="shared" si="14"/>
        <v/>
      </c>
      <c r="BA27" s="3" t="str">
        <f t="shared" si="15"/>
        <v/>
      </c>
      <c r="BB27" s="3" t="str">
        <f t="shared" si="16"/>
        <v/>
      </c>
      <c r="BC27" s="3" t="str">
        <f t="shared" si="17"/>
        <v/>
      </c>
      <c r="BD27" s="3" t="str">
        <f t="shared" si="18"/>
        <v/>
      </c>
      <c r="BE27" s="3" t="str">
        <f t="shared" si="19"/>
        <v/>
      </c>
      <c r="BF27" s="3" t="str">
        <f t="shared" si="20"/>
        <v/>
      </c>
      <c r="BG27" s="3" t="str">
        <f t="shared" si="21"/>
        <v/>
      </c>
      <c r="BH27" s="3" t="str">
        <f t="shared" si="22"/>
        <v/>
      </c>
      <c r="BI27" s="3" t="str">
        <f t="shared" si="23"/>
        <v/>
      </c>
      <c r="BJ27" s="3" t="str">
        <f t="shared" si="24"/>
        <v/>
      </c>
      <c r="BK27" s="3" t="str">
        <f t="shared" si="25"/>
        <v/>
      </c>
      <c r="BL27" s="3" t="str">
        <f t="shared" si="26"/>
        <v>CyclopoidaEX: Cyclopoida -&gt; CyclopoidaExport</v>
      </c>
      <c r="BO27" s="3" t="str">
        <f t="shared" si="40"/>
        <v/>
      </c>
      <c r="BP27" s="3" t="str">
        <f t="shared" si="41"/>
        <v/>
      </c>
      <c r="BQ27" s="3" t="str">
        <f t="shared" si="42"/>
        <v>CyclopoidaExport</v>
      </c>
      <c r="BR27" s="3" t="str">
        <f t="shared" si="27"/>
        <v/>
      </c>
      <c r="BS27" s="3" t="str">
        <f t="shared" si="28"/>
        <v/>
      </c>
      <c r="BV27" s="4" t="str">
        <f t="shared" si="29"/>
        <v>CyclopoidaQ = Flowto(Cyclopoida)</v>
      </c>
      <c r="BW27" s="4" t="str">
        <f t="shared" si="30"/>
        <v/>
      </c>
      <c r="BX27" s="4" t="str">
        <f t="shared" si="31"/>
        <v/>
      </c>
      <c r="BY27" s="28" t="str">
        <f t="shared" si="43"/>
        <v/>
      </c>
      <c r="BZ27" s="28" t="str">
        <f t="shared" si="32"/>
        <v/>
      </c>
      <c r="CA27" s="28" t="str">
        <f t="shared" si="33"/>
        <v/>
      </c>
      <c r="CB27" s="28" t="str">
        <f t="shared" si="34"/>
        <v>CyclopoidaP = CyclopoidaQ</v>
      </c>
      <c r="CD27" s="28" t="str">
        <f t="shared" si="44"/>
        <v/>
      </c>
      <c r="CF27" s="3" t="str">
        <f t="shared" si="35"/>
        <v/>
      </c>
      <c r="CG27" s="28"/>
      <c r="CH27" s="3"/>
      <c r="CI27" s="3"/>
    </row>
    <row r="28" spans="1:87" x14ac:dyDescent="0.3">
      <c r="A28" s="65">
        <v>15</v>
      </c>
      <c r="B28" s="35" t="s">
        <v>184</v>
      </c>
      <c r="C28" s="62">
        <v>1</v>
      </c>
      <c r="D28" s="62">
        <v>0</v>
      </c>
      <c r="E28" s="62">
        <v>1</v>
      </c>
      <c r="F28" s="62">
        <v>1</v>
      </c>
      <c r="G28" s="62">
        <v>0</v>
      </c>
      <c r="H28" s="67">
        <v>1</v>
      </c>
      <c r="J28" s="10"/>
      <c r="K28" s="56"/>
      <c r="L28" s="5">
        <v>19.037425884366954</v>
      </c>
      <c r="M28" s="53"/>
      <c r="N28" s="15"/>
      <c r="O28" s="16"/>
      <c r="P28" s="15"/>
      <c r="Q28" s="16"/>
      <c r="R28" s="15"/>
      <c r="S28" s="16"/>
      <c r="T28" s="15">
        <v>49.905880286572263</v>
      </c>
      <c r="U28" s="16">
        <v>1.8193441304329148</v>
      </c>
      <c r="V28" s="18">
        <v>6.9582163958457262</v>
      </c>
      <c r="W28" s="16">
        <v>3.3679857677548264</v>
      </c>
      <c r="X28" s="5">
        <v>6.1349090084218254</v>
      </c>
      <c r="Y28" s="16"/>
      <c r="Z28" s="5" t="s">
        <v>185</v>
      </c>
      <c r="AA28" s="16"/>
      <c r="AB28" s="18"/>
      <c r="AC28" s="90"/>
      <c r="AD28" s="77"/>
      <c r="AE28" s="77"/>
      <c r="AG28" s="1" t="str">
        <f t="shared" si="0"/>
        <v>Copepoda</v>
      </c>
      <c r="AH28" s="3">
        <f t="shared" si="1"/>
        <v>0</v>
      </c>
      <c r="AI28" s="3" t="str">
        <f t="shared" si="36"/>
        <v>Copepoda = 19.037425884367</v>
      </c>
      <c r="AJ28" s="28" t="str">
        <f t="shared" si="37"/>
        <v/>
      </c>
      <c r="AK28" s="28"/>
      <c r="AL28" s="3" t="str">
        <f t="shared" si="2"/>
        <v/>
      </c>
      <c r="AM28" s="3" t="str">
        <f t="shared" si="3"/>
        <v/>
      </c>
      <c r="AN28" s="3" t="str">
        <f t="shared" si="4"/>
        <v/>
      </c>
      <c r="AO28" s="3" t="str">
        <f t="shared" si="5"/>
        <v/>
      </c>
      <c r="AP28" s="3" t="str">
        <f t="shared" si="6"/>
        <v/>
      </c>
      <c r="AQ28" s="3" t="str">
        <f t="shared" si="7"/>
        <v/>
      </c>
      <c r="AR28" s="3" t="str">
        <f t="shared" si="8"/>
        <v/>
      </c>
      <c r="AS28" s="3" t="str">
        <f t="shared" si="9"/>
        <v>CopepodaQ &lt; 49.9058802865723</v>
      </c>
      <c r="AT28" s="3" t="str">
        <f t="shared" si="10"/>
        <v>CopepodaP &gt; 1.81934413043291</v>
      </c>
      <c r="AU28" s="3" t="str">
        <f t="shared" si="11"/>
        <v>CopepodaP &lt; 6.95821639584573</v>
      </c>
      <c r="AV28" s="3" t="str">
        <f t="shared" si="38"/>
        <v/>
      </c>
      <c r="AW28" s="3" t="str">
        <f t="shared" si="39"/>
        <v/>
      </c>
      <c r="AX28" s="3" t="str">
        <f t="shared" si="12"/>
        <v/>
      </c>
      <c r="AY28" s="3" t="str">
        <f t="shared" si="13"/>
        <v/>
      </c>
      <c r="AZ28" s="3" t="str">
        <f t="shared" si="14"/>
        <v/>
      </c>
      <c r="BA28" s="3" t="str">
        <f t="shared" si="15"/>
        <v/>
      </c>
      <c r="BB28" s="3" t="str">
        <f t="shared" si="16"/>
        <v/>
      </c>
      <c r="BC28" s="3" t="str">
        <f t="shared" si="17"/>
        <v/>
      </c>
      <c r="BD28" s="3" t="str">
        <f t="shared" si="18"/>
        <v/>
      </c>
      <c r="BE28" s="3" t="str">
        <f t="shared" si="19"/>
        <v/>
      </c>
      <c r="BF28" s="3" t="str">
        <f t="shared" si="20"/>
        <v/>
      </c>
      <c r="BG28" s="3" t="str">
        <f t="shared" si="21"/>
        <v/>
      </c>
      <c r="BH28" s="3" t="str">
        <f t="shared" si="22"/>
        <v/>
      </c>
      <c r="BI28" s="3" t="str">
        <f t="shared" si="23"/>
        <v/>
      </c>
      <c r="BJ28" s="3" t="str">
        <f t="shared" si="24"/>
        <v/>
      </c>
      <c r="BK28" s="3" t="str">
        <f t="shared" si="25"/>
        <v/>
      </c>
      <c r="BL28" s="3" t="str">
        <f t="shared" si="26"/>
        <v>CopepodaEX: Copepoda -&gt; CopepodaExport</v>
      </c>
      <c r="BO28" s="3" t="str">
        <f t="shared" si="40"/>
        <v/>
      </c>
      <c r="BP28" s="3" t="str">
        <f t="shared" si="41"/>
        <v/>
      </c>
      <c r="BQ28" s="3" t="str">
        <f t="shared" si="42"/>
        <v>CopepodaExport</v>
      </c>
      <c r="BR28" s="3" t="str">
        <f t="shared" si="27"/>
        <v/>
      </c>
      <c r="BS28" s="3" t="str">
        <f t="shared" si="28"/>
        <v/>
      </c>
      <c r="BV28" s="4" t="str">
        <f t="shared" si="29"/>
        <v>CopepodaQ = Flowto(Copepoda)</v>
      </c>
      <c r="BW28" s="4" t="str">
        <f t="shared" si="30"/>
        <v/>
      </c>
      <c r="BX28" s="4" t="str">
        <f t="shared" si="31"/>
        <v/>
      </c>
      <c r="BY28" s="28" t="str">
        <f t="shared" si="43"/>
        <v/>
      </c>
      <c r="BZ28" s="28" t="str">
        <f t="shared" si="32"/>
        <v/>
      </c>
      <c r="CA28" s="28" t="str">
        <f t="shared" si="33"/>
        <v/>
      </c>
      <c r="CB28" s="28" t="str">
        <f t="shared" si="34"/>
        <v>CopepodaP = CopepodaQ</v>
      </c>
      <c r="CD28" s="28" t="str">
        <f t="shared" si="44"/>
        <v/>
      </c>
      <c r="CF28" s="3" t="str">
        <f t="shared" si="35"/>
        <v/>
      </c>
      <c r="CG28" s="28"/>
      <c r="CH28" s="3"/>
      <c r="CI28" s="3"/>
    </row>
    <row r="29" spans="1:87" x14ac:dyDescent="0.3">
      <c r="A29" s="65">
        <v>16</v>
      </c>
      <c r="B29" s="35" t="s">
        <v>186</v>
      </c>
      <c r="C29" s="62">
        <v>1</v>
      </c>
      <c r="D29" s="62">
        <v>0</v>
      </c>
      <c r="E29" s="62">
        <v>1</v>
      </c>
      <c r="F29" s="62">
        <v>0</v>
      </c>
      <c r="G29" s="62">
        <v>0</v>
      </c>
      <c r="H29" s="67">
        <v>1</v>
      </c>
      <c r="J29" s="10"/>
      <c r="K29" s="56"/>
      <c r="L29" s="5">
        <v>8.6047540280842182E-3</v>
      </c>
      <c r="M29" s="53"/>
      <c r="N29" s="15"/>
      <c r="O29" s="16"/>
      <c r="P29" s="15"/>
      <c r="Q29" s="16"/>
      <c r="R29" s="15"/>
      <c r="S29" s="16"/>
      <c r="T29" s="15">
        <v>2.0569190268117335E-2</v>
      </c>
      <c r="U29" s="16">
        <v>4.2829659162155042E-3</v>
      </c>
      <c r="V29" s="18">
        <v>4.5883066235850242E-3</v>
      </c>
      <c r="W29" s="16">
        <v>2.3035929564922827E-3</v>
      </c>
      <c r="X29" s="5">
        <v>3.4601643365442755E-3</v>
      </c>
      <c r="Y29" s="16"/>
      <c r="Z29" s="5" t="s">
        <v>187</v>
      </c>
      <c r="AA29" s="16"/>
      <c r="AB29" s="18"/>
      <c r="AC29" s="90"/>
      <c r="AD29" s="77"/>
      <c r="AE29" s="77"/>
      <c r="AG29" s="1" t="str">
        <f t="shared" si="0"/>
        <v>Decapoda</v>
      </c>
      <c r="AH29" s="3">
        <f t="shared" si="1"/>
        <v>0</v>
      </c>
      <c r="AI29" s="3" t="str">
        <f t="shared" si="36"/>
        <v>Decapoda = 0.00860475402808422</v>
      </c>
      <c r="AJ29" s="28" t="str">
        <f t="shared" si="37"/>
        <v/>
      </c>
      <c r="AK29" s="28"/>
      <c r="AL29" s="3" t="str">
        <f t="shared" si="2"/>
        <v/>
      </c>
      <c r="AM29" s="3" t="str">
        <f t="shared" si="3"/>
        <v/>
      </c>
      <c r="AN29" s="3" t="str">
        <f t="shared" si="4"/>
        <v/>
      </c>
      <c r="AO29" s="3" t="str">
        <f t="shared" si="5"/>
        <v/>
      </c>
      <c r="AP29" s="3" t="str">
        <f t="shared" si="6"/>
        <v/>
      </c>
      <c r="AQ29" s="3" t="str">
        <f t="shared" si="7"/>
        <v/>
      </c>
      <c r="AR29" s="3" t="str">
        <f t="shared" si="8"/>
        <v/>
      </c>
      <c r="AS29" s="3" t="str">
        <f t="shared" si="9"/>
        <v>DecapodaQ &lt; 0.0205691902681173</v>
      </c>
      <c r="AT29" s="3" t="str">
        <f t="shared" si="10"/>
        <v>DecapodaP &gt; 0.0042829659162155</v>
      </c>
      <c r="AU29" s="3" t="str">
        <f t="shared" si="11"/>
        <v>DecapodaP &lt; 0.00458830662358502</v>
      </c>
      <c r="AV29" s="3" t="str">
        <f t="shared" si="38"/>
        <v/>
      </c>
      <c r="AW29" s="3" t="str">
        <f t="shared" si="39"/>
        <v/>
      </c>
      <c r="AX29" s="3" t="str">
        <f t="shared" si="12"/>
        <v/>
      </c>
      <c r="AY29" s="3" t="str">
        <f t="shared" si="13"/>
        <v/>
      </c>
      <c r="AZ29" s="3" t="str">
        <f t="shared" si="14"/>
        <v/>
      </c>
      <c r="BA29" s="3" t="str">
        <f t="shared" si="15"/>
        <v/>
      </c>
      <c r="BB29" s="3" t="str">
        <f t="shared" si="16"/>
        <v/>
      </c>
      <c r="BC29" s="3" t="str">
        <f t="shared" si="17"/>
        <v/>
      </c>
      <c r="BD29" s="3" t="str">
        <f t="shared" si="18"/>
        <v/>
      </c>
      <c r="BE29" s="3" t="str">
        <f t="shared" si="19"/>
        <v/>
      </c>
      <c r="BF29" s="3" t="str">
        <f t="shared" si="20"/>
        <v/>
      </c>
      <c r="BG29" s="3" t="str">
        <f t="shared" si="21"/>
        <v/>
      </c>
      <c r="BH29" s="3" t="str">
        <f t="shared" si="22"/>
        <v/>
      </c>
      <c r="BI29" s="3" t="str">
        <f t="shared" si="23"/>
        <v/>
      </c>
      <c r="BJ29" s="3" t="str">
        <f t="shared" si="24"/>
        <v/>
      </c>
      <c r="BK29" s="3" t="str">
        <f t="shared" si="25"/>
        <v/>
      </c>
      <c r="BL29" s="3" t="str">
        <f t="shared" si="26"/>
        <v>DecapodaEX: Decapoda -&gt; DecapodaExport</v>
      </c>
      <c r="BO29" s="3" t="str">
        <f t="shared" si="40"/>
        <v/>
      </c>
      <c r="BP29" s="3" t="str">
        <f t="shared" si="41"/>
        <v/>
      </c>
      <c r="BQ29" s="3" t="str">
        <f t="shared" si="42"/>
        <v>DecapodaExport</v>
      </c>
      <c r="BR29" s="3" t="str">
        <f t="shared" si="27"/>
        <v/>
      </c>
      <c r="BS29" s="3" t="str">
        <f t="shared" si="28"/>
        <v/>
      </c>
      <c r="BV29" s="4" t="str">
        <f t="shared" si="29"/>
        <v>DecapodaQ = Flowto(Decapoda)</v>
      </c>
      <c r="BW29" s="4" t="str">
        <f t="shared" si="30"/>
        <v/>
      </c>
      <c r="BX29" s="4" t="str">
        <f t="shared" si="31"/>
        <v/>
      </c>
      <c r="BY29" s="28" t="str">
        <f t="shared" si="43"/>
        <v/>
      </c>
      <c r="BZ29" s="28" t="str">
        <f t="shared" si="32"/>
        <v/>
      </c>
      <c r="CA29" s="28" t="str">
        <f t="shared" si="33"/>
        <v/>
      </c>
      <c r="CB29" s="28" t="str">
        <f t="shared" si="34"/>
        <v>DecapodaP = DecapodaQ</v>
      </c>
      <c r="CD29" s="28" t="str">
        <f t="shared" si="44"/>
        <v/>
      </c>
      <c r="CF29" s="3" t="str">
        <f t="shared" si="35"/>
        <v/>
      </c>
      <c r="CG29" s="28"/>
      <c r="CH29" s="3"/>
      <c r="CI29" s="3"/>
    </row>
    <row r="30" spans="1:87" x14ac:dyDescent="0.3">
      <c r="A30" s="65">
        <v>17</v>
      </c>
      <c r="B30" s="35" t="s">
        <v>200</v>
      </c>
      <c r="C30" s="62">
        <v>1</v>
      </c>
      <c r="D30" s="62">
        <v>0</v>
      </c>
      <c r="E30" s="62">
        <v>1</v>
      </c>
      <c r="F30" s="62">
        <v>1</v>
      </c>
      <c r="G30" s="62">
        <v>0</v>
      </c>
      <c r="H30" s="67">
        <v>1</v>
      </c>
      <c r="J30" s="10"/>
      <c r="K30" s="56"/>
      <c r="L30" s="5">
        <v>5.9377805013536733</v>
      </c>
      <c r="M30" s="53"/>
      <c r="N30" s="15"/>
      <c r="O30" s="16"/>
      <c r="P30" s="15"/>
      <c r="Q30" s="16"/>
      <c r="R30" s="15"/>
      <c r="S30" s="16"/>
      <c r="T30" s="15">
        <v>26.002357206533095</v>
      </c>
      <c r="U30" s="16">
        <v>1.09687783639892</v>
      </c>
      <c r="V30" s="18">
        <v>3.1096528724468326</v>
      </c>
      <c r="W30" s="16">
        <v>1.5211744900462698</v>
      </c>
      <c r="X30" s="5">
        <v>2.8763223306933168</v>
      </c>
      <c r="Y30" s="16"/>
      <c r="Z30" s="5" t="s">
        <v>201</v>
      </c>
      <c r="AA30" s="16"/>
      <c r="AB30" s="18"/>
      <c r="AC30" s="90"/>
      <c r="AD30" s="77"/>
      <c r="AE30" s="77"/>
      <c r="AG30" s="1" t="str">
        <f t="shared" si="0"/>
        <v>Crustacean_Nauplii</v>
      </c>
      <c r="AH30" s="3">
        <f t="shared" si="1"/>
        <v>0</v>
      </c>
      <c r="AI30" s="3" t="str">
        <f t="shared" si="36"/>
        <v>Crustacean_Nauplii = 5.93778050135367</v>
      </c>
      <c r="AJ30" s="28" t="str">
        <f t="shared" si="37"/>
        <v/>
      </c>
      <c r="AK30" s="28"/>
      <c r="AL30" s="3" t="str">
        <f t="shared" si="2"/>
        <v/>
      </c>
      <c r="AM30" s="3" t="str">
        <f t="shared" si="3"/>
        <v/>
      </c>
      <c r="AN30" s="3" t="str">
        <f t="shared" si="4"/>
        <v/>
      </c>
      <c r="AO30" s="3" t="str">
        <f t="shared" si="5"/>
        <v/>
      </c>
      <c r="AP30" s="3" t="str">
        <f t="shared" si="6"/>
        <v/>
      </c>
      <c r="AQ30" s="3" t="str">
        <f t="shared" si="7"/>
        <v/>
      </c>
      <c r="AR30" s="3" t="str">
        <f t="shared" si="8"/>
        <v/>
      </c>
      <c r="AS30" s="3" t="str">
        <f t="shared" si="9"/>
        <v>Crustacean_NaupliiQ &lt; 26.0023572065331</v>
      </c>
      <c r="AT30" s="3" t="str">
        <f t="shared" si="10"/>
        <v>Crustacean_NaupliiP &gt; 1.09687783639892</v>
      </c>
      <c r="AU30" s="3" t="str">
        <f t="shared" si="11"/>
        <v>Crustacean_NaupliiP &lt; 3.10965287244683</v>
      </c>
      <c r="AV30" s="3" t="str">
        <f t="shared" si="38"/>
        <v/>
      </c>
      <c r="AW30" s="3" t="str">
        <f t="shared" si="39"/>
        <v/>
      </c>
      <c r="AX30" s="3" t="str">
        <f t="shared" si="12"/>
        <v/>
      </c>
      <c r="AY30" s="3" t="str">
        <f t="shared" si="13"/>
        <v/>
      </c>
      <c r="AZ30" s="3" t="str">
        <f t="shared" si="14"/>
        <v/>
      </c>
      <c r="BA30" s="3" t="str">
        <f t="shared" si="15"/>
        <v/>
      </c>
      <c r="BB30" s="3" t="str">
        <f t="shared" si="16"/>
        <v/>
      </c>
      <c r="BC30" s="3" t="str">
        <f t="shared" si="17"/>
        <v/>
      </c>
      <c r="BD30" s="3" t="str">
        <f t="shared" si="18"/>
        <v/>
      </c>
      <c r="BE30" s="3" t="str">
        <f t="shared" si="19"/>
        <v/>
      </c>
      <c r="BF30" s="3" t="str">
        <f t="shared" si="20"/>
        <v/>
      </c>
      <c r="BG30" s="3" t="str">
        <f t="shared" si="21"/>
        <v/>
      </c>
      <c r="BH30" s="3" t="str">
        <f t="shared" si="22"/>
        <v/>
      </c>
      <c r="BI30" s="3" t="str">
        <f t="shared" si="23"/>
        <v/>
      </c>
      <c r="BJ30" s="3" t="str">
        <f t="shared" si="24"/>
        <v/>
      </c>
      <c r="BK30" s="3" t="str">
        <f t="shared" si="25"/>
        <v/>
      </c>
      <c r="BL30" s="3" t="str">
        <f t="shared" si="26"/>
        <v>Crustacean_NaupliiEX: Crustacean_Nauplii -&gt; Crustacean_NaupliiExport</v>
      </c>
      <c r="BO30" s="3" t="str">
        <f t="shared" si="40"/>
        <v/>
      </c>
      <c r="BP30" s="3" t="str">
        <f t="shared" si="41"/>
        <v/>
      </c>
      <c r="BQ30" s="3" t="str">
        <f t="shared" si="42"/>
        <v>Crustacean_NaupliiExport</v>
      </c>
      <c r="BR30" s="3" t="str">
        <f t="shared" si="27"/>
        <v/>
      </c>
      <c r="BS30" s="3" t="str">
        <f t="shared" si="28"/>
        <v/>
      </c>
      <c r="BV30" s="4" t="str">
        <f t="shared" si="29"/>
        <v>Crustacean_NaupliiQ = Flowto(Crustacean_Nauplii)</v>
      </c>
      <c r="BW30" s="4" t="str">
        <f t="shared" si="30"/>
        <v/>
      </c>
      <c r="BX30" s="4" t="str">
        <f t="shared" si="31"/>
        <v/>
      </c>
      <c r="BY30" s="28" t="str">
        <f t="shared" si="43"/>
        <v/>
      </c>
      <c r="BZ30" s="28" t="str">
        <f t="shared" si="32"/>
        <v/>
      </c>
      <c r="CA30" s="28" t="str">
        <f t="shared" si="33"/>
        <v/>
      </c>
      <c r="CB30" s="28" t="str">
        <f t="shared" si="34"/>
        <v>Crustacean_NaupliiP = Crustacean_NaupliiQ</v>
      </c>
      <c r="CD30" s="28" t="str">
        <f t="shared" si="44"/>
        <v/>
      </c>
      <c r="CF30" s="3" t="str">
        <f t="shared" si="35"/>
        <v/>
      </c>
      <c r="CG30" s="28"/>
      <c r="CH30" s="3"/>
      <c r="CI30" s="3"/>
    </row>
    <row r="31" spans="1:87" x14ac:dyDescent="0.3">
      <c r="A31" s="65">
        <v>18</v>
      </c>
      <c r="B31" s="35" t="s">
        <v>188</v>
      </c>
      <c r="C31" s="62">
        <v>1</v>
      </c>
      <c r="D31" s="62">
        <v>0</v>
      </c>
      <c r="E31" s="62">
        <v>1</v>
      </c>
      <c r="F31" s="62">
        <v>1</v>
      </c>
      <c r="G31" s="62">
        <v>0</v>
      </c>
      <c r="H31" s="67">
        <v>1</v>
      </c>
      <c r="J31" s="10"/>
      <c r="K31" s="56"/>
      <c r="L31" s="5">
        <v>13.565271572523041</v>
      </c>
      <c r="M31" s="53"/>
      <c r="N31" s="15"/>
      <c r="O31" s="16"/>
      <c r="P31" s="15"/>
      <c r="Q31" s="16"/>
      <c r="R31" s="15"/>
      <c r="S31" s="16"/>
      <c r="T31" s="15">
        <v>33.163149335709747</v>
      </c>
      <c r="U31" s="16">
        <v>1.4130763537335382</v>
      </c>
      <c r="V31" s="18">
        <v>2.5538985884838068</v>
      </c>
      <c r="W31" s="16">
        <v>2.2864230133295043</v>
      </c>
      <c r="X31" s="5">
        <v>4.1159998838484313</v>
      </c>
      <c r="Y31" s="16"/>
      <c r="Z31" s="5" t="s">
        <v>189</v>
      </c>
      <c r="AA31" s="16"/>
      <c r="AB31" s="18"/>
      <c r="AC31" s="90"/>
      <c r="AD31" s="77"/>
      <c r="AE31" s="77"/>
      <c r="AG31" s="1" t="str">
        <f t="shared" si="0"/>
        <v>Ostracoda</v>
      </c>
      <c r="AH31" s="3">
        <f t="shared" si="1"/>
        <v>0</v>
      </c>
      <c r="AI31" s="3" t="str">
        <f t="shared" si="36"/>
        <v>Ostracoda = 13.565271572523</v>
      </c>
      <c r="AJ31" s="28" t="str">
        <f t="shared" si="37"/>
        <v/>
      </c>
      <c r="AK31" s="28"/>
      <c r="AL31" s="3" t="str">
        <f t="shared" si="2"/>
        <v/>
      </c>
      <c r="AM31" s="3" t="str">
        <f t="shared" si="3"/>
        <v/>
      </c>
      <c r="AN31" s="3" t="str">
        <f t="shared" si="4"/>
        <v/>
      </c>
      <c r="AO31" s="3" t="str">
        <f t="shared" si="5"/>
        <v/>
      </c>
      <c r="AP31" s="3" t="str">
        <f t="shared" si="6"/>
        <v/>
      </c>
      <c r="AQ31" s="3" t="str">
        <f t="shared" si="7"/>
        <v/>
      </c>
      <c r="AR31" s="3" t="str">
        <f t="shared" si="8"/>
        <v/>
      </c>
      <c r="AS31" s="3" t="str">
        <f t="shared" si="9"/>
        <v>OstracodaQ &lt; 33.1631493357097</v>
      </c>
      <c r="AT31" s="3" t="str">
        <f t="shared" si="10"/>
        <v>OstracodaP &gt; 1.41307635373354</v>
      </c>
      <c r="AU31" s="3" t="str">
        <f t="shared" si="11"/>
        <v>OstracodaP &lt; 2.55389858848381</v>
      </c>
      <c r="AV31" s="3" t="str">
        <f t="shared" si="38"/>
        <v/>
      </c>
      <c r="AW31" s="3" t="str">
        <f t="shared" si="39"/>
        <v/>
      </c>
      <c r="AX31" s="3" t="str">
        <f t="shared" si="12"/>
        <v/>
      </c>
      <c r="AY31" s="3" t="str">
        <f t="shared" si="13"/>
        <v/>
      </c>
      <c r="AZ31" s="3" t="str">
        <f t="shared" si="14"/>
        <v/>
      </c>
      <c r="BA31" s="3" t="str">
        <f t="shared" si="15"/>
        <v/>
      </c>
      <c r="BB31" s="3" t="str">
        <f t="shared" si="16"/>
        <v/>
      </c>
      <c r="BC31" s="3" t="str">
        <f t="shared" si="17"/>
        <v/>
      </c>
      <c r="BD31" s="3" t="str">
        <f t="shared" si="18"/>
        <v/>
      </c>
      <c r="BE31" s="3" t="str">
        <f t="shared" si="19"/>
        <v/>
      </c>
      <c r="BF31" s="3" t="str">
        <f t="shared" si="20"/>
        <v/>
      </c>
      <c r="BG31" s="3" t="str">
        <f t="shared" si="21"/>
        <v/>
      </c>
      <c r="BH31" s="3" t="str">
        <f t="shared" si="22"/>
        <v/>
      </c>
      <c r="BI31" s="3" t="str">
        <f t="shared" si="23"/>
        <v/>
      </c>
      <c r="BJ31" s="3" t="str">
        <f t="shared" si="24"/>
        <v/>
      </c>
      <c r="BK31" s="3" t="str">
        <f t="shared" si="25"/>
        <v/>
      </c>
      <c r="BL31" s="3" t="str">
        <f t="shared" si="26"/>
        <v>OstracodaEX: Ostracoda -&gt; OstracodaExport</v>
      </c>
      <c r="BO31" s="3" t="str">
        <f t="shared" si="40"/>
        <v/>
      </c>
      <c r="BP31" s="3" t="str">
        <f t="shared" si="41"/>
        <v/>
      </c>
      <c r="BQ31" s="3" t="str">
        <f t="shared" si="42"/>
        <v>OstracodaExport</v>
      </c>
      <c r="BR31" s="3" t="str">
        <f t="shared" si="27"/>
        <v/>
      </c>
      <c r="BS31" s="3" t="str">
        <f t="shared" si="28"/>
        <v/>
      </c>
      <c r="BV31" s="4" t="str">
        <f t="shared" si="29"/>
        <v>OstracodaQ = Flowto(Ostracoda)</v>
      </c>
      <c r="BW31" s="4" t="str">
        <f t="shared" si="30"/>
        <v/>
      </c>
      <c r="BX31" s="4" t="str">
        <f t="shared" si="31"/>
        <v/>
      </c>
      <c r="BY31" s="28" t="str">
        <f t="shared" si="43"/>
        <v/>
      </c>
      <c r="BZ31" s="28" t="str">
        <f t="shared" si="32"/>
        <v/>
      </c>
      <c r="CA31" s="28" t="str">
        <f t="shared" si="33"/>
        <v/>
      </c>
      <c r="CB31" s="28" t="str">
        <f t="shared" si="34"/>
        <v>OstracodaP = OstracodaQ</v>
      </c>
      <c r="CD31" s="28" t="str">
        <f t="shared" si="44"/>
        <v/>
      </c>
      <c r="CF31" s="3" t="str">
        <f t="shared" si="35"/>
        <v/>
      </c>
      <c r="CG31" s="28"/>
      <c r="CH31" s="3"/>
      <c r="CI31" s="3"/>
    </row>
    <row r="32" spans="1:87" x14ac:dyDescent="0.3">
      <c r="A32" s="65">
        <v>19</v>
      </c>
      <c r="B32" s="35" t="s">
        <v>416</v>
      </c>
      <c r="C32" s="62">
        <v>1</v>
      </c>
      <c r="D32" s="62">
        <v>0</v>
      </c>
      <c r="E32" s="62">
        <v>1</v>
      </c>
      <c r="F32" s="62">
        <v>1</v>
      </c>
      <c r="G32" s="62">
        <v>0</v>
      </c>
      <c r="H32" s="67">
        <v>1</v>
      </c>
      <c r="J32" s="10"/>
      <c r="K32" s="56"/>
      <c r="L32" s="5">
        <v>3.5298681691708298</v>
      </c>
      <c r="M32" s="53"/>
      <c r="N32" s="5"/>
      <c r="O32" s="16"/>
      <c r="P32" s="5"/>
      <c r="Q32" s="16"/>
      <c r="R32" s="5"/>
      <c r="S32" s="16"/>
      <c r="T32" s="5">
        <v>12.608250296671956</v>
      </c>
      <c r="U32" s="16">
        <v>1.921516367554122</v>
      </c>
      <c r="V32" s="18">
        <v>2.7225981140868294</v>
      </c>
      <c r="W32" s="16">
        <v>0.56099427827148773</v>
      </c>
      <c r="X32" s="5">
        <v>1.452389811964796</v>
      </c>
      <c r="Y32" s="16"/>
      <c r="Z32" s="5" t="s">
        <v>417</v>
      </c>
      <c r="AA32" s="16"/>
      <c r="AB32" s="18"/>
      <c r="AC32" s="90"/>
      <c r="AD32" s="77"/>
      <c r="AE32" s="77"/>
      <c r="AG32" s="1" t="str">
        <f t="shared" si="0"/>
        <v>Insecta</v>
      </c>
      <c r="AH32" s="3">
        <f t="shared" si="1"/>
        <v>0</v>
      </c>
      <c r="AI32" s="3" t="str">
        <f t="shared" si="36"/>
        <v>Insecta = 3.52986816917083</v>
      </c>
      <c r="AJ32" s="28" t="str">
        <f t="shared" si="37"/>
        <v/>
      </c>
      <c r="AK32" s="28"/>
      <c r="AL32" s="3" t="str">
        <f t="shared" si="2"/>
        <v/>
      </c>
      <c r="AM32" s="3" t="str">
        <f t="shared" si="3"/>
        <v/>
      </c>
      <c r="AN32" s="3" t="str">
        <f t="shared" si="4"/>
        <v/>
      </c>
      <c r="AO32" s="3" t="str">
        <f t="shared" si="5"/>
        <v/>
      </c>
      <c r="AP32" s="3" t="str">
        <f t="shared" si="6"/>
        <v/>
      </c>
      <c r="AQ32" s="3" t="str">
        <f t="shared" si="7"/>
        <v/>
      </c>
      <c r="AR32" s="3" t="str">
        <f t="shared" si="8"/>
        <v/>
      </c>
      <c r="AS32" s="3" t="str">
        <f t="shared" si="9"/>
        <v>InsectaQ &lt; 12.608250296672</v>
      </c>
      <c r="AT32" s="3" t="str">
        <f t="shared" si="10"/>
        <v>InsectaP &gt; 1.92151636755412</v>
      </c>
      <c r="AU32" s="3" t="str">
        <f t="shared" si="11"/>
        <v>InsectaP &lt; 2.72259811408683</v>
      </c>
      <c r="AV32" s="3" t="str">
        <f t="shared" si="38"/>
        <v/>
      </c>
      <c r="AW32" s="3" t="str">
        <f t="shared" si="39"/>
        <v/>
      </c>
      <c r="AX32" s="3" t="str">
        <f t="shared" si="12"/>
        <v/>
      </c>
      <c r="AY32" s="3" t="str">
        <f t="shared" si="13"/>
        <v/>
      </c>
      <c r="AZ32" s="3" t="str">
        <f t="shared" si="14"/>
        <v/>
      </c>
      <c r="BA32" s="3" t="str">
        <f t="shared" si="15"/>
        <v/>
      </c>
      <c r="BB32" s="3" t="str">
        <f t="shared" si="16"/>
        <v/>
      </c>
      <c r="BC32" s="3" t="str">
        <f t="shared" si="17"/>
        <v/>
      </c>
      <c r="BD32" s="3" t="str">
        <f t="shared" si="18"/>
        <v/>
      </c>
      <c r="BE32" s="3" t="str">
        <f t="shared" si="19"/>
        <v/>
      </c>
      <c r="BF32" s="3" t="str">
        <f t="shared" si="20"/>
        <v/>
      </c>
      <c r="BG32" s="3" t="str">
        <f t="shared" si="21"/>
        <v/>
      </c>
      <c r="BH32" s="3" t="str">
        <f t="shared" si="22"/>
        <v/>
      </c>
      <c r="BI32" s="3" t="str">
        <f t="shared" si="23"/>
        <v/>
      </c>
      <c r="BJ32" s="3" t="str">
        <f t="shared" si="24"/>
        <v/>
      </c>
      <c r="BK32" s="3" t="str">
        <f t="shared" si="25"/>
        <v/>
      </c>
      <c r="BL32" s="3" t="str">
        <f t="shared" si="26"/>
        <v>InsectaEX: Insecta -&gt; InsectaExport</v>
      </c>
      <c r="BO32" s="3" t="str">
        <f t="shared" si="40"/>
        <v/>
      </c>
      <c r="BP32" s="3" t="str">
        <f t="shared" si="41"/>
        <v/>
      </c>
      <c r="BQ32" s="3" t="str">
        <f t="shared" si="42"/>
        <v>InsectaExport</v>
      </c>
      <c r="BR32" s="3" t="str">
        <f t="shared" si="27"/>
        <v/>
      </c>
      <c r="BS32" s="3" t="str">
        <f t="shared" si="28"/>
        <v/>
      </c>
      <c r="BV32" s="4" t="str">
        <f t="shared" si="29"/>
        <v>InsectaQ = Flowto(Insecta)</v>
      </c>
      <c r="BW32" s="4" t="str">
        <f t="shared" si="30"/>
        <v/>
      </c>
      <c r="BX32" s="4" t="str">
        <f t="shared" si="31"/>
        <v/>
      </c>
      <c r="BY32" s="28" t="str">
        <f t="shared" si="43"/>
        <v/>
      </c>
      <c r="BZ32" s="28" t="str">
        <f t="shared" si="32"/>
        <v/>
      </c>
      <c r="CA32" s="28" t="str">
        <f t="shared" si="33"/>
        <v/>
      </c>
      <c r="CB32" s="28" t="str">
        <f t="shared" si="34"/>
        <v>InsectaP = InsectaQ</v>
      </c>
      <c r="CD32" s="28" t="str">
        <f t="shared" si="44"/>
        <v/>
      </c>
      <c r="CF32" s="3" t="str">
        <f t="shared" si="35"/>
        <v/>
      </c>
      <c r="CG32" s="28"/>
      <c r="CH32" s="3"/>
      <c r="CI32" s="3"/>
    </row>
    <row r="33" spans="1:87" x14ac:dyDescent="0.3">
      <c r="A33" s="65">
        <v>20</v>
      </c>
      <c r="B33" s="35" t="s">
        <v>418</v>
      </c>
      <c r="C33" s="62">
        <v>1</v>
      </c>
      <c r="D33" s="62">
        <v>0</v>
      </c>
      <c r="E33" s="62">
        <v>1</v>
      </c>
      <c r="F33" s="62">
        <v>1</v>
      </c>
      <c r="G33" s="62">
        <v>0</v>
      </c>
      <c r="H33" s="67">
        <v>1</v>
      </c>
      <c r="J33" s="10"/>
      <c r="K33" s="56"/>
      <c r="L33" s="5">
        <v>547.97192952715466</v>
      </c>
      <c r="M33" s="53"/>
      <c r="N33" s="5"/>
      <c r="O33" s="16"/>
      <c r="P33" s="5"/>
      <c r="Q33" s="16"/>
      <c r="R33" s="5"/>
      <c r="S33" s="16"/>
      <c r="T33" s="5">
        <v>357.59521655295458</v>
      </c>
      <c r="U33" s="16">
        <v>21.617309295937396</v>
      </c>
      <c r="V33" s="18">
        <v>29.870334983693198</v>
      </c>
      <c r="W33" s="16">
        <v>29.956163989463736</v>
      </c>
      <c r="X33" s="5">
        <v>70.208659808487567</v>
      </c>
      <c r="Y33" s="16"/>
      <c r="Z33" s="5" t="s">
        <v>419</v>
      </c>
      <c r="AA33" s="16"/>
      <c r="AB33" s="18"/>
      <c r="AC33" s="90"/>
      <c r="AD33" s="77"/>
      <c r="AE33" s="77"/>
      <c r="AG33" s="1" t="str">
        <f t="shared" si="0"/>
        <v>Chironomidae</v>
      </c>
      <c r="AH33" s="3">
        <f t="shared" si="1"/>
        <v>0</v>
      </c>
      <c r="AI33" s="3" t="str">
        <f t="shared" si="36"/>
        <v>Chironomidae = 547.971929527155</v>
      </c>
      <c r="AJ33" s="28" t="str">
        <f t="shared" si="37"/>
        <v/>
      </c>
      <c r="AK33" s="28"/>
      <c r="AL33" s="3" t="str">
        <f t="shared" si="2"/>
        <v/>
      </c>
      <c r="AM33" s="3" t="str">
        <f t="shared" si="3"/>
        <v/>
      </c>
      <c r="AN33" s="3" t="str">
        <f t="shared" si="4"/>
        <v/>
      </c>
      <c r="AO33" s="3" t="str">
        <f t="shared" si="5"/>
        <v/>
      </c>
      <c r="AP33" s="3" t="str">
        <f t="shared" si="6"/>
        <v/>
      </c>
      <c r="AQ33" s="3" t="str">
        <f t="shared" si="7"/>
        <v/>
      </c>
      <c r="AR33" s="3" t="str">
        <f t="shared" si="8"/>
        <v/>
      </c>
      <c r="AS33" s="3" t="str">
        <f t="shared" si="9"/>
        <v>ChironomidaeQ &lt; 357.595216552955</v>
      </c>
      <c r="AT33" s="3" t="str">
        <f t="shared" si="10"/>
        <v>ChironomidaeP &gt; 21.6173092959374</v>
      </c>
      <c r="AU33" s="3" t="str">
        <f t="shared" si="11"/>
        <v>ChironomidaeP &lt; 29.8703349836932</v>
      </c>
      <c r="AV33" s="3" t="str">
        <f t="shared" si="38"/>
        <v/>
      </c>
      <c r="AW33" s="3" t="str">
        <f t="shared" si="39"/>
        <v/>
      </c>
      <c r="AX33" s="3" t="str">
        <f t="shared" si="12"/>
        <v/>
      </c>
      <c r="AY33" s="3" t="str">
        <f t="shared" si="13"/>
        <v/>
      </c>
      <c r="AZ33" s="3" t="str">
        <f t="shared" si="14"/>
        <v/>
      </c>
      <c r="BA33" s="3" t="str">
        <f t="shared" si="15"/>
        <v/>
      </c>
      <c r="BB33" s="3" t="str">
        <f t="shared" si="16"/>
        <v/>
      </c>
      <c r="BC33" s="3" t="str">
        <f t="shared" si="17"/>
        <v/>
      </c>
      <c r="BD33" s="3" t="str">
        <f t="shared" si="18"/>
        <v/>
      </c>
      <c r="BE33" s="3" t="str">
        <f t="shared" si="19"/>
        <v/>
      </c>
      <c r="BF33" s="3" t="str">
        <f t="shared" si="20"/>
        <v/>
      </c>
      <c r="BG33" s="3" t="str">
        <f t="shared" si="21"/>
        <v/>
      </c>
      <c r="BH33" s="3" t="str">
        <f t="shared" si="22"/>
        <v/>
      </c>
      <c r="BI33" s="3" t="str">
        <f t="shared" si="23"/>
        <v/>
      </c>
      <c r="BJ33" s="3" t="str">
        <f t="shared" si="24"/>
        <v/>
      </c>
      <c r="BK33" s="3" t="str">
        <f t="shared" si="25"/>
        <v/>
      </c>
      <c r="BL33" s="3" t="str">
        <f t="shared" si="26"/>
        <v>ChironomidaeEX: Chironomidae -&gt; ChironomidaeExport</v>
      </c>
      <c r="BO33" s="3" t="str">
        <f t="shared" si="40"/>
        <v/>
      </c>
      <c r="BP33" s="3" t="str">
        <f t="shared" si="41"/>
        <v/>
      </c>
      <c r="BQ33" s="3" t="str">
        <f t="shared" si="42"/>
        <v>ChironomidaeExport</v>
      </c>
      <c r="BR33" s="3" t="str">
        <f t="shared" si="27"/>
        <v/>
      </c>
      <c r="BS33" s="3" t="str">
        <f t="shared" si="28"/>
        <v/>
      </c>
      <c r="BV33" s="4" t="str">
        <f t="shared" si="29"/>
        <v>ChironomidaeQ = Flowto(Chironomidae)</v>
      </c>
      <c r="BW33" s="4" t="str">
        <f t="shared" si="30"/>
        <v/>
      </c>
      <c r="BX33" s="4" t="str">
        <f t="shared" si="31"/>
        <v/>
      </c>
      <c r="BY33" s="28" t="str">
        <f t="shared" si="43"/>
        <v/>
      </c>
      <c r="BZ33" s="28" t="str">
        <f t="shared" si="32"/>
        <v/>
      </c>
      <c r="CA33" s="28" t="str">
        <f t="shared" si="33"/>
        <v/>
      </c>
      <c r="CB33" s="28" t="str">
        <f t="shared" si="34"/>
        <v>ChironomidaeP = ChironomidaeQ</v>
      </c>
      <c r="CD33" s="28" t="str">
        <f t="shared" si="44"/>
        <v/>
      </c>
      <c r="CF33" s="3" t="str">
        <f t="shared" si="35"/>
        <v/>
      </c>
      <c r="CG33" s="28"/>
      <c r="CH33" s="3"/>
      <c r="CI33" s="3"/>
    </row>
    <row r="34" spans="1:87" x14ac:dyDescent="0.3">
      <c r="A34" s="65">
        <v>21</v>
      </c>
      <c r="B34" s="35" t="s">
        <v>190</v>
      </c>
      <c r="C34" s="62">
        <v>1</v>
      </c>
      <c r="D34" s="62">
        <v>0</v>
      </c>
      <c r="E34" s="62">
        <v>1</v>
      </c>
      <c r="F34" s="62">
        <v>1</v>
      </c>
      <c r="G34" s="62">
        <v>0</v>
      </c>
      <c r="H34" s="67">
        <v>1</v>
      </c>
      <c r="J34" s="10"/>
      <c r="K34" s="56"/>
      <c r="L34" s="5">
        <v>6.2296119022651905E-2</v>
      </c>
      <c r="M34" s="53"/>
      <c r="N34" s="5"/>
      <c r="O34" s="16"/>
      <c r="P34" s="5"/>
      <c r="Q34" s="16"/>
      <c r="R34" s="5"/>
      <c r="S34" s="16"/>
      <c r="T34" s="5">
        <v>0.11734101477938969</v>
      </c>
      <c r="U34" s="16">
        <v>2.4007604017869152E-2</v>
      </c>
      <c r="V34" s="18">
        <v>2.9670420175450383E-2</v>
      </c>
      <c r="W34" s="16">
        <v>9.9802322500886376E-3</v>
      </c>
      <c r="X34" s="5">
        <v>1.2671016749706948E-2</v>
      </c>
      <c r="Y34" s="16"/>
      <c r="Z34" s="5" t="s">
        <v>191</v>
      </c>
      <c r="AA34" s="16"/>
      <c r="AB34" s="18"/>
      <c r="AC34" s="90"/>
      <c r="AD34" s="77"/>
      <c r="AE34" s="77"/>
      <c r="AG34" s="1" t="str">
        <f t="shared" si="0"/>
        <v>Cnideria</v>
      </c>
      <c r="AH34" s="3">
        <f t="shared" si="1"/>
        <v>0</v>
      </c>
      <c r="AI34" s="3" t="str">
        <f t="shared" si="36"/>
        <v>Cnideria = 0.0622961190226519</v>
      </c>
      <c r="AJ34" s="28" t="str">
        <f t="shared" si="37"/>
        <v/>
      </c>
      <c r="AK34" s="28"/>
      <c r="AL34" s="3" t="str">
        <f t="shared" si="2"/>
        <v/>
      </c>
      <c r="AM34" s="3" t="str">
        <f t="shared" si="3"/>
        <v/>
      </c>
      <c r="AN34" s="3" t="str">
        <f t="shared" si="4"/>
        <v/>
      </c>
      <c r="AO34" s="3" t="str">
        <f t="shared" si="5"/>
        <v/>
      </c>
      <c r="AP34" s="3" t="str">
        <f t="shared" si="6"/>
        <v/>
      </c>
      <c r="AQ34" s="3" t="str">
        <f t="shared" si="7"/>
        <v/>
      </c>
      <c r="AR34" s="3" t="str">
        <f t="shared" si="8"/>
        <v/>
      </c>
      <c r="AS34" s="3" t="str">
        <f t="shared" si="9"/>
        <v>CnideriaQ &lt; 0.11734101477939</v>
      </c>
      <c r="AT34" s="3" t="str">
        <f t="shared" si="10"/>
        <v>CnideriaP &gt; 0.0240076040178692</v>
      </c>
      <c r="AU34" s="3" t="str">
        <f t="shared" si="11"/>
        <v>CnideriaP &lt; 0.0296704201754504</v>
      </c>
      <c r="AV34" s="3" t="str">
        <f t="shared" si="38"/>
        <v/>
      </c>
      <c r="AW34" s="3" t="str">
        <f t="shared" si="39"/>
        <v/>
      </c>
      <c r="AX34" s="3" t="str">
        <f t="shared" si="12"/>
        <v/>
      </c>
      <c r="AY34" s="3" t="str">
        <f t="shared" si="13"/>
        <v/>
      </c>
      <c r="AZ34" s="3" t="str">
        <f t="shared" si="14"/>
        <v/>
      </c>
      <c r="BA34" s="3" t="str">
        <f t="shared" si="15"/>
        <v/>
      </c>
      <c r="BB34" s="3" t="str">
        <f t="shared" si="16"/>
        <v/>
      </c>
      <c r="BC34" s="3" t="str">
        <f t="shared" si="17"/>
        <v/>
      </c>
      <c r="BD34" s="3" t="str">
        <f t="shared" si="18"/>
        <v/>
      </c>
      <c r="BE34" s="3" t="str">
        <f t="shared" si="19"/>
        <v/>
      </c>
      <c r="BF34" s="3" t="str">
        <f t="shared" si="20"/>
        <v/>
      </c>
      <c r="BG34" s="3" t="str">
        <f t="shared" si="21"/>
        <v/>
      </c>
      <c r="BH34" s="3" t="str">
        <f t="shared" si="22"/>
        <v/>
      </c>
      <c r="BI34" s="3" t="str">
        <f t="shared" si="23"/>
        <v/>
      </c>
      <c r="BJ34" s="3" t="str">
        <f t="shared" si="24"/>
        <v/>
      </c>
      <c r="BK34" s="3" t="str">
        <f t="shared" si="25"/>
        <v/>
      </c>
      <c r="BL34" s="3" t="str">
        <f t="shared" si="26"/>
        <v>CnideriaEX: Cnideria -&gt; CnideriaExport</v>
      </c>
      <c r="BO34" s="3" t="str">
        <f t="shared" si="40"/>
        <v/>
      </c>
      <c r="BP34" s="3" t="str">
        <f t="shared" si="41"/>
        <v/>
      </c>
      <c r="BQ34" s="3" t="str">
        <f t="shared" si="42"/>
        <v>CnideriaExport</v>
      </c>
      <c r="BR34" s="3" t="str">
        <f t="shared" si="27"/>
        <v/>
      </c>
      <c r="BS34" s="3" t="str">
        <f t="shared" si="28"/>
        <v/>
      </c>
      <c r="BV34" s="4" t="str">
        <f t="shared" si="29"/>
        <v>CnideriaQ = Flowto(Cnideria)</v>
      </c>
      <c r="BW34" s="4" t="str">
        <f t="shared" si="30"/>
        <v/>
      </c>
      <c r="BX34" s="4" t="str">
        <f t="shared" si="31"/>
        <v/>
      </c>
      <c r="BY34" s="28" t="str">
        <f t="shared" si="43"/>
        <v/>
      </c>
      <c r="BZ34" s="28" t="str">
        <f t="shared" si="32"/>
        <v/>
      </c>
      <c r="CA34" s="28" t="str">
        <f t="shared" si="33"/>
        <v/>
      </c>
      <c r="CB34" s="28" t="str">
        <f t="shared" si="34"/>
        <v>CnideriaP = CnideriaQ</v>
      </c>
      <c r="CD34" s="28" t="str">
        <f t="shared" si="44"/>
        <v/>
      </c>
      <c r="CF34" s="3" t="str">
        <f t="shared" si="35"/>
        <v/>
      </c>
      <c r="CG34" s="28"/>
      <c r="CH34" s="3"/>
      <c r="CI34" s="3"/>
    </row>
    <row r="35" spans="1:87" x14ac:dyDescent="0.3">
      <c r="A35" s="65">
        <v>22</v>
      </c>
      <c r="B35" s="35" t="s">
        <v>509</v>
      </c>
      <c r="C35" s="62">
        <v>1</v>
      </c>
      <c r="D35" s="62">
        <v>0</v>
      </c>
      <c r="E35" s="62">
        <v>0</v>
      </c>
      <c r="F35" s="62">
        <v>1</v>
      </c>
      <c r="G35" s="62">
        <v>0</v>
      </c>
      <c r="H35" s="67">
        <v>1</v>
      </c>
      <c r="J35" s="10"/>
      <c r="K35" s="56"/>
      <c r="L35" s="5">
        <v>3872.2055142231952</v>
      </c>
      <c r="M35" s="53"/>
      <c r="N35" s="5"/>
      <c r="O35" s="16"/>
      <c r="P35" s="5"/>
      <c r="Q35" s="16"/>
      <c r="R35" s="5"/>
      <c r="S35" s="16"/>
      <c r="T35" s="5">
        <v>877.74654224665812</v>
      </c>
      <c r="U35" s="16">
        <v>22.120640977907183</v>
      </c>
      <c r="V35" s="18">
        <v>25.356467373120214</v>
      </c>
      <c r="W35" s="16">
        <v>121.83873245652052</v>
      </c>
      <c r="X35" s="5">
        <v>152.04389901251918</v>
      </c>
      <c r="Y35" s="16"/>
      <c r="Z35" s="5" t="s">
        <v>521</v>
      </c>
      <c r="AA35" s="16"/>
      <c r="AB35" s="18"/>
      <c r="AC35" s="90"/>
      <c r="AD35" s="77"/>
      <c r="AE35" s="77"/>
      <c r="AG35" s="1" t="str">
        <f t="shared" si="0"/>
        <v>B_virgiliae</v>
      </c>
      <c r="AH35" s="3">
        <f t="shared" si="1"/>
        <v>0</v>
      </c>
      <c r="AI35" s="3" t="str">
        <f t="shared" si="36"/>
        <v>B_virgiliae = 3872.2055142232</v>
      </c>
      <c r="AJ35" s="28" t="str">
        <f t="shared" si="37"/>
        <v/>
      </c>
      <c r="AK35" s="28"/>
      <c r="AL35" s="3" t="str">
        <f t="shared" si="2"/>
        <v/>
      </c>
      <c r="AM35" s="3" t="str">
        <f t="shared" si="3"/>
        <v/>
      </c>
      <c r="AN35" s="3" t="str">
        <f t="shared" si="4"/>
        <v/>
      </c>
      <c r="AO35" s="3" t="str">
        <f t="shared" si="5"/>
        <v/>
      </c>
      <c r="AP35" s="3" t="str">
        <f t="shared" si="6"/>
        <v/>
      </c>
      <c r="AQ35" s="3" t="str">
        <f t="shared" si="7"/>
        <v/>
      </c>
      <c r="AR35" s="3" t="str">
        <f t="shared" si="8"/>
        <v/>
      </c>
      <c r="AS35" s="3" t="str">
        <f t="shared" si="9"/>
        <v>B_virgiliaeQ &lt; 877.746542246658</v>
      </c>
      <c r="AT35" s="3" t="str">
        <f t="shared" si="10"/>
        <v>B_virgiliaeP &gt; 22.1206409779072</v>
      </c>
      <c r="AU35" s="3" t="str">
        <f t="shared" si="11"/>
        <v>B_virgiliaeP &lt; 25.3564673731202</v>
      </c>
      <c r="AV35" s="3" t="str">
        <f t="shared" si="38"/>
        <v/>
      </c>
      <c r="AW35" s="3" t="str">
        <f t="shared" si="39"/>
        <v/>
      </c>
      <c r="AX35" s="3" t="str">
        <f t="shared" si="12"/>
        <v/>
      </c>
      <c r="AY35" s="3" t="str">
        <f t="shared" si="13"/>
        <v/>
      </c>
      <c r="AZ35" s="3" t="str">
        <f t="shared" si="14"/>
        <v/>
      </c>
      <c r="BA35" s="3" t="str">
        <f t="shared" si="15"/>
        <v/>
      </c>
      <c r="BB35" s="3" t="str">
        <f t="shared" si="16"/>
        <v/>
      </c>
      <c r="BC35" s="3" t="str">
        <f t="shared" si="17"/>
        <v/>
      </c>
      <c r="BD35" s="3" t="str">
        <f t="shared" si="18"/>
        <v/>
      </c>
      <c r="BE35" s="3" t="str">
        <f t="shared" si="19"/>
        <v/>
      </c>
      <c r="BF35" s="3" t="str">
        <f t="shared" si="20"/>
        <v/>
      </c>
      <c r="BG35" s="3" t="str">
        <f t="shared" si="21"/>
        <v/>
      </c>
      <c r="BH35" s="3" t="str">
        <f t="shared" si="22"/>
        <v/>
      </c>
      <c r="BI35" s="3" t="str">
        <f t="shared" si="23"/>
        <v/>
      </c>
      <c r="BJ35" s="3" t="str">
        <f t="shared" si="24"/>
        <v/>
      </c>
      <c r="BK35" s="3" t="str">
        <f t="shared" si="25"/>
        <v/>
      </c>
      <c r="BL35" s="3" t="str">
        <f t="shared" si="26"/>
        <v>B_virgiliaeEX: B_virgiliae -&gt; B_virgiliaeExport</v>
      </c>
      <c r="BO35" s="3" t="str">
        <f t="shared" si="40"/>
        <v/>
      </c>
      <c r="BP35" s="3" t="str">
        <f t="shared" si="41"/>
        <v/>
      </c>
      <c r="BQ35" s="3" t="str">
        <f t="shared" si="42"/>
        <v>B_virgiliaeExport</v>
      </c>
      <c r="BR35" s="3" t="str">
        <f t="shared" si="27"/>
        <v/>
      </c>
      <c r="BS35" s="3" t="str">
        <f t="shared" si="28"/>
        <v/>
      </c>
      <c r="BV35" s="4" t="str">
        <f t="shared" si="29"/>
        <v>B_virgiliaeQ = Flowto(B_virgiliae)</v>
      </c>
      <c r="BW35" s="4" t="str">
        <f t="shared" si="30"/>
        <v/>
      </c>
      <c r="BX35" s="4" t="str">
        <f t="shared" si="31"/>
        <v/>
      </c>
      <c r="BY35" s="28" t="str">
        <f t="shared" si="43"/>
        <v/>
      </c>
      <c r="BZ35" s="28" t="str">
        <f t="shared" si="32"/>
        <v/>
      </c>
      <c r="CA35" s="28" t="str">
        <f t="shared" si="33"/>
        <v/>
      </c>
      <c r="CB35" s="28" t="str">
        <f t="shared" si="34"/>
        <v>B_virgiliaeP = B_virgiliaeQ</v>
      </c>
      <c r="CD35" s="28" t="str">
        <f t="shared" si="44"/>
        <v/>
      </c>
      <c r="CF35" s="3" t="str">
        <f t="shared" si="35"/>
        <v/>
      </c>
      <c r="CG35" s="28"/>
      <c r="CH35" s="3"/>
      <c r="CI35" s="3"/>
    </row>
    <row r="36" spans="1:87" x14ac:dyDescent="0.3">
      <c r="A36" s="65">
        <v>23</v>
      </c>
      <c r="B36" s="35" t="s">
        <v>192</v>
      </c>
      <c r="C36" s="62">
        <v>1</v>
      </c>
      <c r="D36" s="62">
        <v>0</v>
      </c>
      <c r="E36" s="62">
        <v>0</v>
      </c>
      <c r="F36" s="62">
        <v>1</v>
      </c>
      <c r="G36" s="62">
        <v>0</v>
      </c>
      <c r="H36" s="67">
        <v>1</v>
      </c>
      <c r="J36" s="10"/>
      <c r="K36" s="56"/>
      <c r="L36" s="5">
        <v>1.1793728629972295</v>
      </c>
      <c r="M36" s="53"/>
      <c r="N36" s="5"/>
      <c r="O36" s="16"/>
      <c r="P36" s="5"/>
      <c r="Q36" s="16"/>
      <c r="R36" s="5"/>
      <c r="S36" s="16"/>
      <c r="T36" s="5">
        <v>2.2174377690597056</v>
      </c>
      <c r="U36" s="16">
        <v>2.9418810634011479E-2</v>
      </c>
      <c r="V36" s="18">
        <v>0.18402106682652428</v>
      </c>
      <c r="W36" s="16">
        <v>0.12760670560207726</v>
      </c>
      <c r="X36" s="5">
        <v>0.22665852567311659</v>
      </c>
      <c r="Y36" s="16"/>
      <c r="Z36" s="5" t="s">
        <v>193</v>
      </c>
      <c r="AA36" s="16"/>
      <c r="AB36" s="18"/>
      <c r="AC36" s="90"/>
      <c r="AD36" s="77"/>
      <c r="AE36" s="77"/>
      <c r="AG36" s="1" t="str">
        <f t="shared" si="0"/>
        <v>Bivalvia</v>
      </c>
      <c r="AH36" s="3">
        <f t="shared" si="1"/>
        <v>0</v>
      </c>
      <c r="AI36" s="3" t="str">
        <f t="shared" si="36"/>
        <v>Bivalvia = 1.17937286299723</v>
      </c>
      <c r="AJ36" s="28" t="str">
        <f t="shared" si="37"/>
        <v/>
      </c>
      <c r="AK36" s="28"/>
      <c r="AL36" s="3" t="str">
        <f t="shared" si="2"/>
        <v/>
      </c>
      <c r="AM36" s="3" t="str">
        <f t="shared" si="3"/>
        <v/>
      </c>
      <c r="AN36" s="3" t="str">
        <f t="shared" si="4"/>
        <v/>
      </c>
      <c r="AO36" s="3" t="str">
        <f t="shared" si="5"/>
        <v/>
      </c>
      <c r="AP36" s="3" t="str">
        <f t="shared" si="6"/>
        <v/>
      </c>
      <c r="AQ36" s="3" t="str">
        <f t="shared" si="7"/>
        <v/>
      </c>
      <c r="AR36" s="3" t="str">
        <f t="shared" si="8"/>
        <v/>
      </c>
      <c r="AS36" s="3" t="str">
        <f t="shared" si="9"/>
        <v>BivalviaQ &lt; 2.21743776905971</v>
      </c>
      <c r="AT36" s="3" t="str">
        <f t="shared" si="10"/>
        <v>BivalviaP &gt; 0.0294188106340115</v>
      </c>
      <c r="AU36" s="3" t="str">
        <f t="shared" si="11"/>
        <v>BivalviaP &lt; 0.184021066826524</v>
      </c>
      <c r="AV36" s="3" t="str">
        <f t="shared" si="38"/>
        <v/>
      </c>
      <c r="AW36" s="3" t="str">
        <f t="shared" si="39"/>
        <v/>
      </c>
      <c r="AX36" s="3" t="str">
        <f t="shared" si="12"/>
        <v/>
      </c>
      <c r="AY36" s="3" t="str">
        <f t="shared" si="13"/>
        <v/>
      </c>
      <c r="AZ36" s="3" t="str">
        <f t="shared" si="14"/>
        <v/>
      </c>
      <c r="BA36" s="3" t="str">
        <f t="shared" si="15"/>
        <v/>
      </c>
      <c r="BB36" s="3" t="str">
        <f t="shared" si="16"/>
        <v/>
      </c>
      <c r="BC36" s="3" t="str">
        <f t="shared" si="17"/>
        <v/>
      </c>
      <c r="BD36" s="3" t="str">
        <f t="shared" si="18"/>
        <v/>
      </c>
      <c r="BE36" s="3" t="str">
        <f t="shared" si="19"/>
        <v/>
      </c>
      <c r="BF36" s="3" t="str">
        <f t="shared" si="20"/>
        <v/>
      </c>
      <c r="BG36" s="3" t="str">
        <f t="shared" si="21"/>
        <v/>
      </c>
      <c r="BH36" s="3" t="str">
        <f t="shared" si="22"/>
        <v/>
      </c>
      <c r="BI36" s="3" t="str">
        <f t="shared" si="23"/>
        <v/>
      </c>
      <c r="BJ36" s="3" t="str">
        <f t="shared" si="24"/>
        <v/>
      </c>
      <c r="BK36" s="3" t="str">
        <f t="shared" si="25"/>
        <v/>
      </c>
      <c r="BL36" s="3" t="str">
        <f t="shared" si="26"/>
        <v>BivalviaEX: Bivalvia -&gt; BivalviaExport</v>
      </c>
      <c r="BO36" s="3" t="str">
        <f t="shared" si="40"/>
        <v/>
      </c>
      <c r="BP36" s="3" t="str">
        <f t="shared" si="41"/>
        <v/>
      </c>
      <c r="BQ36" s="3" t="str">
        <f t="shared" si="42"/>
        <v>BivalviaExport</v>
      </c>
      <c r="BR36" s="3" t="str">
        <f t="shared" si="27"/>
        <v/>
      </c>
      <c r="BS36" s="3" t="str">
        <f t="shared" si="28"/>
        <v/>
      </c>
      <c r="BV36" s="4" t="str">
        <f t="shared" si="29"/>
        <v>BivalviaQ = Flowto(Bivalvia)</v>
      </c>
      <c r="BW36" s="4" t="str">
        <f t="shared" si="30"/>
        <v/>
      </c>
      <c r="BX36" s="4" t="str">
        <f t="shared" si="31"/>
        <v/>
      </c>
      <c r="BY36" s="28" t="str">
        <f t="shared" si="43"/>
        <v/>
      </c>
      <c r="BZ36" s="28" t="str">
        <f t="shared" si="32"/>
        <v/>
      </c>
      <c r="CA36" s="28" t="str">
        <f t="shared" si="33"/>
        <v/>
      </c>
      <c r="CB36" s="28" t="str">
        <f t="shared" si="34"/>
        <v>BivalviaP = BivalviaQ</v>
      </c>
      <c r="CD36" s="28" t="str">
        <f t="shared" si="44"/>
        <v/>
      </c>
      <c r="CF36" s="3" t="str">
        <f t="shared" si="35"/>
        <v/>
      </c>
      <c r="CG36" s="28"/>
      <c r="CH36" s="3"/>
      <c r="CI36" s="3"/>
    </row>
    <row r="37" spans="1:87" x14ac:dyDescent="0.3">
      <c r="A37" s="65">
        <v>24</v>
      </c>
      <c r="B37" s="35" t="s">
        <v>420</v>
      </c>
      <c r="C37" s="62">
        <v>1</v>
      </c>
      <c r="D37" s="62">
        <v>0</v>
      </c>
      <c r="E37" s="62">
        <v>0</v>
      </c>
      <c r="F37" s="62">
        <v>1</v>
      </c>
      <c r="G37" s="62">
        <v>0</v>
      </c>
      <c r="H37" s="67">
        <v>1</v>
      </c>
      <c r="J37" s="10"/>
      <c r="K37" s="56"/>
      <c r="L37" s="5">
        <v>268.21181619256015</v>
      </c>
      <c r="M37" s="53"/>
      <c r="N37" s="5"/>
      <c r="O37" s="16"/>
      <c r="P37" s="5"/>
      <c r="Q37" s="16"/>
      <c r="R37" s="5"/>
      <c r="S37" s="16"/>
      <c r="T37" s="5">
        <v>68.047441574818492</v>
      </c>
      <c r="U37" s="16">
        <v>1.7774056921418917</v>
      </c>
      <c r="V37" s="18">
        <v>2.0317048152335397</v>
      </c>
      <c r="W37" s="16">
        <v>4.4030273234799768</v>
      </c>
      <c r="X37" s="5">
        <v>5.4183912127429856</v>
      </c>
      <c r="Y37" s="16"/>
      <c r="Z37" s="5" t="s">
        <v>421</v>
      </c>
      <c r="AA37" s="16"/>
      <c r="AB37" s="18"/>
      <c r="AC37" s="90"/>
      <c r="AD37" s="77"/>
      <c r="AE37" s="77"/>
      <c r="AG37" s="1" t="str">
        <f t="shared" si="0"/>
        <v>T_granifera</v>
      </c>
      <c r="AH37" s="3">
        <f t="shared" si="1"/>
        <v>0</v>
      </c>
      <c r="AI37" s="3" t="str">
        <f t="shared" si="36"/>
        <v>T_granifera = 268.21181619256</v>
      </c>
      <c r="AJ37" s="28" t="str">
        <f t="shared" si="37"/>
        <v/>
      </c>
      <c r="AK37" s="28"/>
      <c r="AL37" s="3" t="str">
        <f t="shared" si="2"/>
        <v/>
      </c>
      <c r="AM37" s="3" t="str">
        <f t="shared" si="3"/>
        <v/>
      </c>
      <c r="AN37" s="3" t="str">
        <f t="shared" si="4"/>
        <v/>
      </c>
      <c r="AO37" s="3" t="str">
        <f t="shared" si="5"/>
        <v/>
      </c>
      <c r="AP37" s="3" t="str">
        <f t="shared" si="6"/>
        <v/>
      </c>
      <c r="AQ37" s="3" t="str">
        <f t="shared" si="7"/>
        <v/>
      </c>
      <c r="AR37" s="3" t="str">
        <f t="shared" si="8"/>
        <v/>
      </c>
      <c r="AS37" s="3" t="str">
        <f t="shared" si="9"/>
        <v>T_graniferaQ &lt; 68.0474415748185</v>
      </c>
      <c r="AT37" s="3" t="str">
        <f t="shared" si="10"/>
        <v>T_graniferaP &gt; 1.77740569214189</v>
      </c>
      <c r="AU37" s="3" t="str">
        <f t="shared" si="11"/>
        <v>T_graniferaP &lt; 2.03170481523354</v>
      </c>
      <c r="AV37" s="3" t="str">
        <f t="shared" si="38"/>
        <v/>
      </c>
      <c r="AW37" s="3" t="str">
        <f t="shared" si="39"/>
        <v/>
      </c>
      <c r="AX37" s="3" t="str">
        <f t="shared" si="12"/>
        <v/>
      </c>
      <c r="AY37" s="3" t="str">
        <f t="shared" si="13"/>
        <v/>
      </c>
      <c r="AZ37" s="3" t="str">
        <f t="shared" si="14"/>
        <v/>
      </c>
      <c r="BA37" s="3" t="str">
        <f t="shared" si="15"/>
        <v/>
      </c>
      <c r="BB37" s="3" t="str">
        <f t="shared" si="16"/>
        <v/>
      </c>
      <c r="BC37" s="3" t="str">
        <f t="shared" si="17"/>
        <v/>
      </c>
      <c r="BD37" s="3" t="str">
        <f t="shared" si="18"/>
        <v/>
      </c>
      <c r="BE37" s="3" t="str">
        <f t="shared" si="19"/>
        <v/>
      </c>
      <c r="BF37" s="3" t="str">
        <f t="shared" si="20"/>
        <v/>
      </c>
      <c r="BG37" s="3" t="str">
        <f t="shared" si="21"/>
        <v/>
      </c>
      <c r="BH37" s="3" t="str">
        <f t="shared" si="22"/>
        <v/>
      </c>
      <c r="BI37" s="3" t="str">
        <f t="shared" si="23"/>
        <v/>
      </c>
      <c r="BJ37" s="3" t="str">
        <f t="shared" si="24"/>
        <v/>
      </c>
      <c r="BK37" s="3" t="str">
        <f t="shared" si="25"/>
        <v/>
      </c>
      <c r="BL37" s="3" t="str">
        <f t="shared" si="26"/>
        <v>T_graniferaEX: T_granifera -&gt; T_graniferaExport</v>
      </c>
      <c r="BO37" s="3" t="str">
        <f t="shared" si="40"/>
        <v/>
      </c>
      <c r="BP37" s="3" t="str">
        <f t="shared" si="41"/>
        <v/>
      </c>
      <c r="BQ37" s="3" t="str">
        <f t="shared" si="42"/>
        <v>T_graniferaExport</v>
      </c>
      <c r="BR37" s="3" t="str">
        <f t="shared" si="27"/>
        <v/>
      </c>
      <c r="BS37" s="3" t="str">
        <f t="shared" si="28"/>
        <v/>
      </c>
      <c r="BV37" s="4" t="str">
        <f t="shared" si="29"/>
        <v>T_graniferaQ = Flowto(T_granifera)</v>
      </c>
      <c r="BW37" s="4" t="str">
        <f t="shared" si="30"/>
        <v/>
      </c>
      <c r="BX37" s="4" t="str">
        <f t="shared" si="31"/>
        <v/>
      </c>
      <c r="BY37" s="28" t="str">
        <f t="shared" si="43"/>
        <v/>
      </c>
      <c r="BZ37" s="28" t="str">
        <f t="shared" si="32"/>
        <v/>
      </c>
      <c r="CA37" s="28" t="str">
        <f t="shared" si="33"/>
        <v/>
      </c>
      <c r="CB37" s="28" t="str">
        <f t="shared" si="34"/>
        <v>T_graniferaP = T_graniferaQ</v>
      </c>
      <c r="CD37" s="28" t="str">
        <f t="shared" si="44"/>
        <v/>
      </c>
      <c r="CF37" s="3" t="str">
        <f t="shared" si="35"/>
        <v/>
      </c>
      <c r="CG37" s="28"/>
      <c r="CH37" s="3"/>
      <c r="CI37" s="3"/>
    </row>
    <row r="38" spans="1:87" x14ac:dyDescent="0.3">
      <c r="A38" s="65">
        <v>25</v>
      </c>
      <c r="B38" s="35" t="s">
        <v>194</v>
      </c>
      <c r="C38" s="62">
        <v>1</v>
      </c>
      <c r="D38" s="62">
        <v>0</v>
      </c>
      <c r="E38" s="62">
        <v>0</v>
      </c>
      <c r="F38" s="62">
        <v>1</v>
      </c>
      <c r="G38" s="62">
        <v>0</v>
      </c>
      <c r="H38" s="67">
        <v>1</v>
      </c>
      <c r="J38" s="10"/>
      <c r="K38" s="56"/>
      <c r="L38" s="5">
        <v>6.385386162379235</v>
      </c>
      <c r="M38" s="53"/>
      <c r="N38" s="5"/>
      <c r="O38" s="16"/>
      <c r="P38" s="5"/>
      <c r="Q38" s="16"/>
      <c r="R38" s="5"/>
      <c r="S38" s="16"/>
      <c r="T38" s="5">
        <v>23.005632750108173</v>
      </c>
      <c r="U38" s="16">
        <v>0.4302146546509189</v>
      </c>
      <c r="V38" s="18">
        <v>1.6622379378102998</v>
      </c>
      <c r="W38" s="16">
        <v>0.67816070319895683</v>
      </c>
      <c r="X38" s="5">
        <v>0.7574580220841084</v>
      </c>
      <c r="Y38" s="16"/>
      <c r="Z38" s="5" t="s">
        <v>195</v>
      </c>
      <c r="AA38" s="16"/>
      <c r="AB38" s="18"/>
      <c r="AC38" s="90"/>
      <c r="AD38" s="77"/>
      <c r="AE38" s="77"/>
      <c r="AG38" s="1" t="str">
        <f t="shared" si="0"/>
        <v>Nematoda</v>
      </c>
      <c r="AH38" s="3">
        <f t="shared" si="1"/>
        <v>0</v>
      </c>
      <c r="AI38" s="3" t="str">
        <f t="shared" si="36"/>
        <v>Nematoda = 6.38538616237923</v>
      </c>
      <c r="AJ38" s="28" t="str">
        <f t="shared" si="37"/>
        <v/>
      </c>
      <c r="AK38" s="28"/>
      <c r="AL38" s="3" t="str">
        <f t="shared" si="2"/>
        <v/>
      </c>
      <c r="AM38" s="3" t="str">
        <f t="shared" si="3"/>
        <v/>
      </c>
      <c r="AN38" s="3" t="str">
        <f t="shared" si="4"/>
        <v/>
      </c>
      <c r="AO38" s="3" t="str">
        <f t="shared" si="5"/>
        <v/>
      </c>
      <c r="AP38" s="3" t="str">
        <f t="shared" si="6"/>
        <v/>
      </c>
      <c r="AQ38" s="3" t="str">
        <f t="shared" si="7"/>
        <v/>
      </c>
      <c r="AR38" s="3" t="str">
        <f t="shared" si="8"/>
        <v/>
      </c>
      <c r="AS38" s="3" t="str">
        <f t="shared" si="9"/>
        <v>NematodaQ &lt; 23.0056327501082</v>
      </c>
      <c r="AT38" s="3" t="str">
        <f t="shared" si="10"/>
        <v>NematodaP &gt; 0.430214654650919</v>
      </c>
      <c r="AU38" s="3" t="str">
        <f t="shared" si="11"/>
        <v>NematodaP &lt; 1.6622379378103</v>
      </c>
      <c r="AV38" s="3" t="str">
        <f t="shared" si="38"/>
        <v/>
      </c>
      <c r="AW38" s="3" t="str">
        <f t="shared" si="39"/>
        <v/>
      </c>
      <c r="AX38" s="3" t="str">
        <f t="shared" si="12"/>
        <v/>
      </c>
      <c r="AY38" s="3" t="str">
        <f t="shared" si="13"/>
        <v/>
      </c>
      <c r="AZ38" s="3" t="str">
        <f t="shared" si="14"/>
        <v/>
      </c>
      <c r="BA38" s="3" t="str">
        <f t="shared" si="15"/>
        <v/>
      </c>
      <c r="BB38" s="3" t="str">
        <f t="shared" si="16"/>
        <v/>
      </c>
      <c r="BC38" s="3" t="str">
        <f t="shared" si="17"/>
        <v/>
      </c>
      <c r="BD38" s="3" t="str">
        <f t="shared" si="18"/>
        <v/>
      </c>
      <c r="BE38" s="3" t="str">
        <f t="shared" si="19"/>
        <v/>
      </c>
      <c r="BF38" s="3" t="str">
        <f t="shared" si="20"/>
        <v/>
      </c>
      <c r="BG38" s="3" t="str">
        <f t="shared" si="21"/>
        <v/>
      </c>
      <c r="BH38" s="3" t="str">
        <f t="shared" si="22"/>
        <v/>
      </c>
      <c r="BI38" s="3" t="str">
        <f t="shared" si="23"/>
        <v/>
      </c>
      <c r="BJ38" s="3" t="str">
        <f t="shared" si="24"/>
        <v/>
      </c>
      <c r="BK38" s="3" t="str">
        <f t="shared" si="25"/>
        <v/>
      </c>
      <c r="BL38" s="3" t="str">
        <f t="shared" si="26"/>
        <v>NematodaEX: Nematoda -&gt; NematodaExport</v>
      </c>
      <c r="BO38" s="3" t="str">
        <f t="shared" si="40"/>
        <v/>
      </c>
      <c r="BP38" s="3" t="str">
        <f t="shared" si="41"/>
        <v/>
      </c>
      <c r="BQ38" s="3" t="str">
        <f t="shared" si="42"/>
        <v>NematodaExport</v>
      </c>
      <c r="BR38" s="3" t="str">
        <f t="shared" si="27"/>
        <v/>
      </c>
      <c r="BS38" s="3" t="str">
        <f t="shared" si="28"/>
        <v/>
      </c>
      <c r="BV38" s="4" t="str">
        <f t="shared" si="29"/>
        <v>NematodaQ = Flowto(Nematoda)</v>
      </c>
      <c r="BW38" s="4" t="str">
        <f t="shared" si="30"/>
        <v/>
      </c>
      <c r="BX38" s="4" t="str">
        <f t="shared" si="31"/>
        <v/>
      </c>
      <c r="BY38" s="28" t="str">
        <f t="shared" si="43"/>
        <v/>
      </c>
      <c r="BZ38" s="28" t="str">
        <f t="shared" si="32"/>
        <v/>
      </c>
      <c r="CA38" s="28" t="str">
        <f t="shared" si="33"/>
        <v/>
      </c>
      <c r="CB38" s="28" t="str">
        <f t="shared" si="34"/>
        <v>NematodaP = NematodaQ</v>
      </c>
      <c r="CD38" s="28" t="str">
        <f t="shared" si="44"/>
        <v/>
      </c>
      <c r="CF38" s="3" t="str">
        <f t="shared" si="35"/>
        <v/>
      </c>
      <c r="CG38" s="28"/>
      <c r="CH38" s="3"/>
      <c r="CI38" s="3"/>
    </row>
    <row r="39" spans="1:87" x14ac:dyDescent="0.3">
      <c r="A39" s="65">
        <v>26</v>
      </c>
      <c r="B39" s="35" t="s">
        <v>422</v>
      </c>
      <c r="C39" s="62">
        <v>1</v>
      </c>
      <c r="D39" s="62">
        <v>0</v>
      </c>
      <c r="E39" s="62">
        <v>1</v>
      </c>
      <c r="F39" s="62">
        <v>0</v>
      </c>
      <c r="G39" s="62">
        <v>0</v>
      </c>
      <c r="H39" s="67">
        <v>1</v>
      </c>
      <c r="J39" s="10"/>
      <c r="K39" s="56"/>
      <c r="L39" s="5">
        <v>4.9151526035968451E-2</v>
      </c>
      <c r="M39" s="53"/>
      <c r="N39" s="5"/>
      <c r="O39" s="16"/>
      <c r="P39" s="5"/>
      <c r="Q39" s="16"/>
      <c r="R39" s="5"/>
      <c r="S39" s="16"/>
      <c r="T39" s="5">
        <v>0.23679343024397048</v>
      </c>
      <c r="U39" s="16">
        <v>2.446488418552752E-2</v>
      </c>
      <c r="V39" s="18">
        <v>2.6209031860072424E-2</v>
      </c>
      <c r="W39" s="16">
        <v>1.382036495087771E-2</v>
      </c>
      <c r="X39" s="5">
        <v>4.3030837099455134E-2</v>
      </c>
      <c r="Y39" s="16"/>
      <c r="Z39" s="5" t="s">
        <v>423</v>
      </c>
      <c r="AA39" s="16"/>
      <c r="AB39" s="18"/>
      <c r="AC39" s="90"/>
      <c r="AD39" s="77"/>
      <c r="AE39" s="77"/>
      <c r="AG39" s="1" t="str">
        <f t="shared" si="0"/>
        <v>Plankton_Rotifera</v>
      </c>
      <c r="AH39" s="3">
        <f t="shared" si="1"/>
        <v>0</v>
      </c>
      <c r="AI39" s="3" t="str">
        <f t="shared" si="36"/>
        <v>Plankton_Rotifera = 0.0491515260359685</v>
      </c>
      <c r="AJ39" s="28" t="str">
        <f t="shared" si="37"/>
        <v/>
      </c>
      <c r="AK39" s="28"/>
      <c r="AL39" s="3" t="str">
        <f t="shared" si="2"/>
        <v/>
      </c>
      <c r="AM39" s="3" t="str">
        <f t="shared" si="3"/>
        <v/>
      </c>
      <c r="AN39" s="3" t="str">
        <f t="shared" si="4"/>
        <v/>
      </c>
      <c r="AO39" s="3" t="str">
        <f t="shared" si="5"/>
        <v/>
      </c>
      <c r="AP39" s="3" t="str">
        <f t="shared" si="6"/>
        <v/>
      </c>
      <c r="AQ39" s="3" t="str">
        <f t="shared" si="7"/>
        <v/>
      </c>
      <c r="AR39" s="3" t="str">
        <f t="shared" si="8"/>
        <v/>
      </c>
      <c r="AS39" s="3" t="str">
        <f t="shared" si="9"/>
        <v>Plankton_RotiferaQ &lt; 0.23679343024397</v>
      </c>
      <c r="AT39" s="3" t="str">
        <f t="shared" si="10"/>
        <v>Plankton_RotiferaP &gt; 0.0244648841855275</v>
      </c>
      <c r="AU39" s="3" t="str">
        <f t="shared" si="11"/>
        <v>Plankton_RotiferaP &lt; 0.0262090318600724</v>
      </c>
      <c r="AV39" s="3" t="str">
        <f t="shared" si="38"/>
        <v/>
      </c>
      <c r="AW39" s="3" t="str">
        <f t="shared" si="39"/>
        <v/>
      </c>
      <c r="AX39" s="3" t="str">
        <f t="shared" si="12"/>
        <v/>
      </c>
      <c r="AY39" s="3" t="str">
        <f t="shared" si="13"/>
        <v/>
      </c>
      <c r="AZ39" s="3" t="str">
        <f t="shared" si="14"/>
        <v/>
      </c>
      <c r="BA39" s="3" t="str">
        <f t="shared" si="15"/>
        <v/>
      </c>
      <c r="BB39" s="3" t="str">
        <f t="shared" si="16"/>
        <v/>
      </c>
      <c r="BC39" s="3" t="str">
        <f t="shared" si="17"/>
        <v/>
      </c>
      <c r="BD39" s="3" t="str">
        <f t="shared" si="18"/>
        <v/>
      </c>
      <c r="BE39" s="3" t="str">
        <f t="shared" si="19"/>
        <v/>
      </c>
      <c r="BF39" s="3" t="str">
        <f t="shared" si="20"/>
        <v/>
      </c>
      <c r="BG39" s="3" t="str">
        <f t="shared" si="21"/>
        <v/>
      </c>
      <c r="BH39" s="3" t="str">
        <f t="shared" si="22"/>
        <v/>
      </c>
      <c r="BI39" s="3" t="str">
        <f t="shared" si="23"/>
        <v/>
      </c>
      <c r="BJ39" s="3" t="str">
        <f t="shared" si="24"/>
        <v/>
      </c>
      <c r="BK39" s="3" t="str">
        <f t="shared" si="25"/>
        <v/>
      </c>
      <c r="BL39" s="3" t="str">
        <f t="shared" si="26"/>
        <v>Plankton_RotiferaEX: Plankton_Rotifera -&gt; Plankton_RotiferaExport</v>
      </c>
      <c r="BO39" s="3" t="str">
        <f t="shared" si="40"/>
        <v/>
      </c>
      <c r="BP39" s="3" t="str">
        <f t="shared" si="41"/>
        <v/>
      </c>
      <c r="BQ39" s="3" t="str">
        <f t="shared" si="42"/>
        <v>Plankton_RotiferaExport</v>
      </c>
      <c r="BR39" s="3" t="str">
        <f t="shared" si="27"/>
        <v/>
      </c>
      <c r="BS39" s="3" t="str">
        <f t="shared" si="28"/>
        <v/>
      </c>
      <c r="BV39" s="4" t="str">
        <f t="shared" si="29"/>
        <v>Plankton_RotiferaQ = Flowto(Plankton_Rotifera)</v>
      </c>
      <c r="BW39" s="4" t="str">
        <f t="shared" si="30"/>
        <v/>
      </c>
      <c r="BX39" s="4" t="str">
        <f t="shared" si="31"/>
        <v/>
      </c>
      <c r="BY39" s="28" t="str">
        <f t="shared" si="43"/>
        <v/>
      </c>
      <c r="BZ39" s="28" t="str">
        <f t="shared" si="32"/>
        <v/>
      </c>
      <c r="CA39" s="28" t="str">
        <f t="shared" si="33"/>
        <v/>
      </c>
      <c r="CB39" s="28" t="str">
        <f t="shared" si="34"/>
        <v>Plankton_RotiferaP = Plankton_RotiferaQ</v>
      </c>
      <c r="CD39" s="28" t="str">
        <f t="shared" si="44"/>
        <v/>
      </c>
      <c r="CF39" s="3" t="str">
        <f t="shared" si="35"/>
        <v/>
      </c>
      <c r="CG39" s="28"/>
      <c r="CH39" s="3"/>
      <c r="CI39" s="3"/>
    </row>
    <row r="40" spans="1:87" x14ac:dyDescent="0.3">
      <c r="A40" s="65">
        <v>27</v>
      </c>
      <c r="B40" s="35" t="s">
        <v>196</v>
      </c>
      <c r="C40" s="62">
        <v>1</v>
      </c>
      <c r="D40" s="62">
        <v>0</v>
      </c>
      <c r="E40" s="62">
        <v>0</v>
      </c>
      <c r="F40" s="62">
        <v>1</v>
      </c>
      <c r="G40" s="62">
        <v>0</v>
      </c>
      <c r="H40" s="67">
        <v>1</v>
      </c>
      <c r="J40" s="10"/>
      <c r="K40" s="56"/>
      <c r="L40" s="5">
        <v>24.752732833908436</v>
      </c>
      <c r="M40" s="53"/>
      <c r="N40" s="5"/>
      <c r="O40" s="16"/>
      <c r="P40" s="5"/>
      <c r="Q40" s="16"/>
      <c r="R40" s="5"/>
      <c r="S40" s="16"/>
      <c r="T40" s="5">
        <v>70.127135773191142</v>
      </c>
      <c r="U40" s="16">
        <v>5.6439247348128347</v>
      </c>
      <c r="V40" s="18">
        <v>11.229417552478697</v>
      </c>
      <c r="W40" s="16">
        <v>2.4031122359591919</v>
      </c>
      <c r="X40" s="5">
        <v>7.0907288967397344</v>
      </c>
      <c r="Y40" s="16"/>
      <c r="Z40" s="5" t="s">
        <v>197</v>
      </c>
      <c r="AA40" s="16"/>
      <c r="AB40" s="18"/>
      <c r="AC40" s="90"/>
      <c r="AD40" s="77"/>
      <c r="AE40" s="77"/>
      <c r="AG40" s="1" t="str">
        <f t="shared" si="0"/>
        <v>Benthic_Rotifera</v>
      </c>
      <c r="AH40" s="3">
        <f t="shared" si="1"/>
        <v>0</v>
      </c>
      <c r="AI40" s="3" t="str">
        <f t="shared" si="36"/>
        <v>Benthic_Rotifera = 24.7527328339084</v>
      </c>
      <c r="AJ40" s="28" t="str">
        <f t="shared" si="37"/>
        <v/>
      </c>
      <c r="AK40" s="28"/>
      <c r="AL40" s="3" t="str">
        <f t="shared" si="2"/>
        <v/>
      </c>
      <c r="AM40" s="3" t="str">
        <f t="shared" si="3"/>
        <v/>
      </c>
      <c r="AN40" s="3" t="str">
        <f t="shared" si="4"/>
        <v/>
      </c>
      <c r="AO40" s="3" t="str">
        <f t="shared" si="5"/>
        <v/>
      </c>
      <c r="AP40" s="3" t="str">
        <f t="shared" si="6"/>
        <v/>
      </c>
      <c r="AQ40" s="3" t="str">
        <f t="shared" si="7"/>
        <v/>
      </c>
      <c r="AR40" s="3" t="str">
        <f t="shared" si="8"/>
        <v/>
      </c>
      <c r="AS40" s="3" t="str">
        <f t="shared" si="9"/>
        <v>Benthic_RotiferaQ &lt; 70.1271357731911</v>
      </c>
      <c r="AT40" s="3" t="str">
        <f t="shared" si="10"/>
        <v>Benthic_RotiferaP &gt; 5.64392473481283</v>
      </c>
      <c r="AU40" s="3" t="str">
        <f t="shared" si="11"/>
        <v>Benthic_RotiferaP &lt; 11.2294175524787</v>
      </c>
      <c r="AV40" s="3" t="str">
        <f t="shared" si="38"/>
        <v/>
      </c>
      <c r="AW40" s="3" t="str">
        <f t="shared" si="39"/>
        <v/>
      </c>
      <c r="AX40" s="3" t="str">
        <f t="shared" si="12"/>
        <v/>
      </c>
      <c r="AY40" s="3" t="str">
        <f t="shared" si="13"/>
        <v/>
      </c>
      <c r="AZ40" s="3" t="str">
        <f t="shared" si="14"/>
        <v/>
      </c>
      <c r="BA40" s="3" t="str">
        <f t="shared" si="15"/>
        <v/>
      </c>
      <c r="BB40" s="3" t="str">
        <f t="shared" si="16"/>
        <v/>
      </c>
      <c r="BC40" s="3" t="str">
        <f t="shared" si="17"/>
        <v/>
      </c>
      <c r="BD40" s="3" t="str">
        <f t="shared" si="18"/>
        <v/>
      </c>
      <c r="BE40" s="3" t="str">
        <f t="shared" si="19"/>
        <v/>
      </c>
      <c r="BF40" s="3" t="str">
        <f t="shared" si="20"/>
        <v/>
      </c>
      <c r="BG40" s="3" t="str">
        <f t="shared" si="21"/>
        <v/>
      </c>
      <c r="BH40" s="3" t="str">
        <f t="shared" si="22"/>
        <v/>
      </c>
      <c r="BI40" s="3" t="str">
        <f t="shared" si="23"/>
        <v/>
      </c>
      <c r="BJ40" s="3" t="str">
        <f t="shared" si="24"/>
        <v/>
      </c>
      <c r="BK40" s="3" t="str">
        <f t="shared" si="25"/>
        <v/>
      </c>
      <c r="BL40" s="3" t="str">
        <f t="shared" si="26"/>
        <v>Benthic_RotiferaEX: Benthic_Rotifera -&gt; Benthic_RotiferaExport</v>
      </c>
      <c r="BO40" s="3" t="str">
        <f t="shared" si="40"/>
        <v/>
      </c>
      <c r="BP40" s="3" t="str">
        <f t="shared" si="41"/>
        <v/>
      </c>
      <c r="BQ40" s="3" t="str">
        <f t="shared" si="42"/>
        <v>Benthic_RotiferaExport</v>
      </c>
      <c r="BR40" s="3" t="str">
        <f t="shared" si="27"/>
        <v/>
      </c>
      <c r="BS40" s="3" t="str">
        <f t="shared" si="28"/>
        <v/>
      </c>
      <c r="BV40" s="4" t="str">
        <f t="shared" si="29"/>
        <v>Benthic_RotiferaQ = Flowto(Benthic_Rotifera)</v>
      </c>
      <c r="BW40" s="4" t="str">
        <f t="shared" si="30"/>
        <v/>
      </c>
      <c r="BX40" s="4" t="str">
        <f t="shared" si="31"/>
        <v/>
      </c>
      <c r="BY40" s="28" t="str">
        <f t="shared" si="43"/>
        <v/>
      </c>
      <c r="BZ40" s="28" t="str">
        <f t="shared" si="32"/>
        <v/>
      </c>
      <c r="CA40" s="28" t="str">
        <f t="shared" si="33"/>
        <v/>
      </c>
      <c r="CB40" s="28" t="str">
        <f t="shared" si="34"/>
        <v>Benthic_RotiferaP = Benthic_RotiferaQ</v>
      </c>
      <c r="CD40" s="28" t="str">
        <f t="shared" si="44"/>
        <v/>
      </c>
      <c r="CF40" s="3" t="str">
        <f t="shared" si="35"/>
        <v/>
      </c>
      <c r="CG40" s="28"/>
      <c r="CH40" s="3"/>
      <c r="CI40" s="3"/>
    </row>
    <row r="41" spans="1:87" x14ac:dyDescent="0.3">
      <c r="A41" s="65">
        <v>28</v>
      </c>
      <c r="B41" s="35" t="s">
        <v>424</v>
      </c>
      <c r="C41" s="62">
        <v>1</v>
      </c>
      <c r="D41" s="62">
        <v>0</v>
      </c>
      <c r="E41" s="62">
        <v>0</v>
      </c>
      <c r="F41" s="62">
        <v>1</v>
      </c>
      <c r="G41" s="62">
        <v>0</v>
      </c>
      <c r="H41" s="67">
        <v>1</v>
      </c>
      <c r="J41" s="10"/>
      <c r="K41" s="56"/>
      <c r="L41" s="5">
        <v>1.3106794499081313</v>
      </c>
      <c r="M41" s="53"/>
      <c r="N41" s="5"/>
      <c r="O41" s="16"/>
      <c r="P41" s="5"/>
      <c r="Q41" s="16"/>
      <c r="R41" s="5"/>
      <c r="S41" s="16"/>
      <c r="T41" s="5">
        <v>3.1627157212568653</v>
      </c>
      <c r="U41" s="16">
        <v>8.9051377816327271E-2</v>
      </c>
      <c r="V41" s="18">
        <v>0.28654175666596771</v>
      </c>
      <c r="W41" s="16">
        <v>0.10997174500531592</v>
      </c>
      <c r="X41" s="5">
        <v>0.39262418242934477</v>
      </c>
      <c r="Y41" s="16"/>
      <c r="Z41" s="5" t="s">
        <v>425</v>
      </c>
      <c r="AA41" s="16"/>
      <c r="AB41" s="18"/>
      <c r="AC41" s="90"/>
      <c r="AD41" s="77"/>
      <c r="AE41" s="77"/>
      <c r="AG41" s="1" t="str">
        <f t="shared" si="0"/>
        <v>Turbellaria</v>
      </c>
      <c r="AH41" s="3">
        <f t="shared" si="1"/>
        <v>0</v>
      </c>
      <c r="AI41" s="3" t="str">
        <f t="shared" si="36"/>
        <v>Turbellaria = 1.31067944990813</v>
      </c>
      <c r="AJ41" s="28" t="str">
        <f t="shared" si="37"/>
        <v/>
      </c>
      <c r="AK41" s="28"/>
      <c r="AL41" s="3" t="str">
        <f t="shared" si="2"/>
        <v/>
      </c>
      <c r="AM41" s="3" t="str">
        <f t="shared" si="3"/>
        <v/>
      </c>
      <c r="AN41" s="3" t="str">
        <f t="shared" si="4"/>
        <v/>
      </c>
      <c r="AO41" s="3" t="str">
        <f t="shared" si="5"/>
        <v/>
      </c>
      <c r="AP41" s="3" t="str">
        <f t="shared" si="6"/>
        <v/>
      </c>
      <c r="AQ41" s="3" t="str">
        <f t="shared" si="7"/>
        <v/>
      </c>
      <c r="AR41" s="3" t="str">
        <f t="shared" si="8"/>
        <v/>
      </c>
      <c r="AS41" s="3" t="str">
        <f t="shared" si="9"/>
        <v>TurbellariaQ &lt; 3.16271572125687</v>
      </c>
      <c r="AT41" s="3" t="str">
        <f t="shared" si="10"/>
        <v>TurbellariaP &gt; 0.0890513778163273</v>
      </c>
      <c r="AU41" s="3" t="str">
        <f t="shared" si="11"/>
        <v>TurbellariaP &lt; 0.286541756665968</v>
      </c>
      <c r="AV41" s="3" t="str">
        <f t="shared" si="38"/>
        <v/>
      </c>
      <c r="AW41" s="3" t="str">
        <f t="shared" si="39"/>
        <v/>
      </c>
      <c r="AX41" s="3" t="str">
        <f t="shared" si="12"/>
        <v/>
      </c>
      <c r="AY41" s="3" t="str">
        <f t="shared" si="13"/>
        <v/>
      </c>
      <c r="AZ41" s="3" t="str">
        <f t="shared" si="14"/>
        <v/>
      </c>
      <c r="BA41" s="3" t="str">
        <f t="shared" si="15"/>
        <v/>
      </c>
      <c r="BB41" s="3" t="str">
        <f t="shared" si="16"/>
        <v/>
      </c>
      <c r="BC41" s="3" t="str">
        <f t="shared" si="17"/>
        <v/>
      </c>
      <c r="BD41" s="3" t="str">
        <f t="shared" si="18"/>
        <v/>
      </c>
      <c r="BE41" s="3" t="str">
        <f t="shared" si="19"/>
        <v/>
      </c>
      <c r="BF41" s="3" t="str">
        <f t="shared" si="20"/>
        <v/>
      </c>
      <c r="BG41" s="3" t="str">
        <f t="shared" si="21"/>
        <v/>
      </c>
      <c r="BH41" s="3" t="str">
        <f t="shared" si="22"/>
        <v/>
      </c>
      <c r="BI41" s="3" t="str">
        <f t="shared" si="23"/>
        <v/>
      </c>
      <c r="BJ41" s="3" t="str">
        <f t="shared" si="24"/>
        <v/>
      </c>
      <c r="BK41" s="3" t="str">
        <f t="shared" si="25"/>
        <v/>
      </c>
      <c r="BL41" s="3" t="str">
        <f t="shared" si="26"/>
        <v>TurbellariaEX: Turbellaria -&gt; TurbellariaExport</v>
      </c>
      <c r="BO41" s="3" t="str">
        <f t="shared" si="40"/>
        <v/>
      </c>
      <c r="BP41" s="3" t="str">
        <f t="shared" si="41"/>
        <v/>
      </c>
      <c r="BQ41" s="3" t="str">
        <f t="shared" si="42"/>
        <v>TurbellariaExport</v>
      </c>
      <c r="BR41" s="3" t="str">
        <f t="shared" si="27"/>
        <v/>
      </c>
      <c r="BS41" s="3" t="str">
        <f t="shared" si="28"/>
        <v/>
      </c>
      <c r="BV41" s="4" t="str">
        <f t="shared" si="29"/>
        <v>TurbellariaQ = Flowto(Turbellaria)</v>
      </c>
      <c r="BW41" s="4" t="str">
        <f t="shared" si="30"/>
        <v/>
      </c>
      <c r="BX41" s="4" t="str">
        <f t="shared" si="31"/>
        <v/>
      </c>
      <c r="BY41" s="28" t="str">
        <f t="shared" si="43"/>
        <v/>
      </c>
      <c r="BZ41" s="28" t="str">
        <f t="shared" si="32"/>
        <v/>
      </c>
      <c r="CA41" s="28" t="str">
        <f t="shared" si="33"/>
        <v/>
      </c>
      <c r="CB41" s="28" t="str">
        <f t="shared" si="34"/>
        <v>TurbellariaP = TurbellariaQ</v>
      </c>
      <c r="CD41" s="28" t="str">
        <f t="shared" si="44"/>
        <v/>
      </c>
      <c r="CF41" s="3" t="str">
        <f t="shared" si="35"/>
        <v/>
      </c>
      <c r="CG41" s="28"/>
      <c r="CH41" s="3"/>
      <c r="CI41" s="3"/>
    </row>
    <row r="42" spans="1:87" x14ac:dyDescent="0.3">
      <c r="A42" s="65">
        <v>29</v>
      </c>
      <c r="B42" s="35" t="s">
        <v>198</v>
      </c>
      <c r="C42" s="62">
        <v>1</v>
      </c>
      <c r="D42" s="62">
        <v>0</v>
      </c>
      <c r="E42" s="62">
        <v>0</v>
      </c>
      <c r="F42" s="62">
        <v>1</v>
      </c>
      <c r="G42" s="62">
        <v>0</v>
      </c>
      <c r="H42" s="67">
        <v>1</v>
      </c>
      <c r="J42" s="10"/>
      <c r="K42" s="56"/>
      <c r="L42" s="5">
        <v>0.90956235983224121</v>
      </c>
      <c r="M42" s="53"/>
      <c r="N42" s="5"/>
      <c r="O42" s="16"/>
      <c r="P42" s="5"/>
      <c r="Q42" s="16"/>
      <c r="R42" s="5"/>
      <c r="S42" s="16"/>
      <c r="T42" s="5">
        <v>2.6258558932490956</v>
      </c>
      <c r="U42" s="16">
        <v>3.5631936647588881E-2</v>
      </c>
      <c r="V42" s="18">
        <v>0.1078005319269464</v>
      </c>
      <c r="W42" s="16">
        <v>0.14637389276605595</v>
      </c>
      <c r="X42" s="5">
        <v>0.46705662560767425</v>
      </c>
      <c r="Y42" s="16"/>
      <c r="Z42" s="5" t="s">
        <v>199</v>
      </c>
      <c r="AA42" s="16"/>
      <c r="AB42" s="18"/>
      <c r="AC42" s="90"/>
      <c r="AD42" s="77"/>
      <c r="AE42" s="77"/>
      <c r="AG42" s="1" t="str">
        <f t="shared" ref="AG42:AG63" si="45">IF(AND(C42=0,D42=0,L42&gt;0),B42&amp;"NLNode",IF(AND(C42=1,L42&gt;0),B42,""))</f>
        <v>Misc</v>
      </c>
      <c r="AH42" s="3">
        <f t="shared" ref="AH42:AH63" si="46">J42*K42</f>
        <v>0</v>
      </c>
      <c r="AI42" s="3" t="str">
        <f t="shared" si="36"/>
        <v>Misc = 0.909562359832241</v>
      </c>
      <c r="AJ42" s="28" t="str">
        <f t="shared" si="37"/>
        <v/>
      </c>
      <c r="AK42" s="28"/>
      <c r="AL42" s="3" t="str">
        <f t="shared" ref="AL42:AL63" si="47">IF(AND(C42=1,D42=1,Q42&gt;0),B42&amp;"GPP &gt; "&amp;Q42, "")</f>
        <v/>
      </c>
      <c r="AM42" s="3" t="str">
        <f t="shared" ref="AM42:AM63" si="48">IF(AND(C42=1,D42=1,R42&gt;0),B42&amp;"GPP &lt; "&amp;R42,"")</f>
        <v/>
      </c>
      <c r="AN42" s="3" t="str">
        <f t="shared" ref="AN42:AN63" si="49">IF(AND(C42=1,G42=1,M42&gt;0),B42&amp;"IN &gt; "&amp;M42,IF(AND(C42=0,G42=1,M42&gt;0),B42&amp;"NLNodeIN &gt; "&amp;M42,""))</f>
        <v/>
      </c>
      <c r="AO42" s="3" t="str">
        <f t="shared" ref="AO42:AO63" si="50">IF(AND(C42=1,G42=1,N42&gt;0),B42&amp;"IN &lt; "&amp;N42,IF(AND(C42=0,G42=1,N42&gt;0),B42&amp;"NLNodeIN &lt; "&amp;N42,""))</f>
        <v/>
      </c>
      <c r="AP42" s="3" t="str">
        <f t="shared" ref="AP42:AP63" si="51">IF(AND(C42=1,H42=1,O42&gt;0),B42&amp;"EX &gt; "&amp;O42,IF(AND(C42=0,H42=1,O42&gt;0),B42&amp;"NLNodeEX &gt; "&amp;O42,""))</f>
        <v/>
      </c>
      <c r="AQ42" s="3" t="str">
        <f t="shared" ref="AQ42:AQ63" si="52">IF(AND(C42=1,H42=1,P42&gt;0),B42&amp;"EX &lt; "&amp;P42,IF(AND(C42=0,H42=1,P42&gt;0),B42&amp;"NLNodeEX &lt; "&amp;P42,""))</f>
        <v/>
      </c>
      <c r="AR42" s="3" t="str">
        <f t="shared" ref="AR42:AR63" si="53">IF(AND(C42=1,D42=0,S42&gt;0),B42&amp;"Q &gt; "&amp;S42,"")</f>
        <v/>
      </c>
      <c r="AS42" s="3" t="str">
        <f t="shared" ref="AS42:AS63" si="54">IF(AND(C42=1,D42=0,T42&gt;0),B42&amp;"Q &lt; "&amp;T42,"")</f>
        <v>MiscQ &lt; 2.6258558932491</v>
      </c>
      <c r="AT42" s="3" t="str">
        <f t="shared" ref="AT42:AT63" si="55">IF(AND(C42=1,D42=1,U42&gt; 0),B42&amp;"NPP &gt; "&amp;U42,IF(AND(C42=1,D42=0,U42&gt;0),B42&amp;"P &gt; "&amp;U42,""))</f>
        <v>MiscP &gt; 0.0356319366475889</v>
      </c>
      <c r="AU42" s="3" t="str">
        <f t="shared" ref="AU42:AU63" si="56">IF(AND(C42=1,D42=1,V42&gt; 0),B42&amp;"NPP &lt; "&amp;V42,IF(AND(C42=1,D42=0,V42&gt;0),B42&amp;"P &lt; "&amp;V42,""))</f>
        <v>MiscP &lt; 0.107800531926946</v>
      </c>
      <c r="AV42" s="3" t="str">
        <f t="shared" si="38"/>
        <v/>
      </c>
      <c r="AW42" s="3" t="str">
        <f t="shared" si="39"/>
        <v/>
      </c>
      <c r="AX42" s="3" t="str">
        <f t="shared" ref="AX42:AX63" si="57">IF(AND($F$4=1,C42=1,Y42&gt; 0),B42&amp;"E &gt; "&amp;Y42,"")</f>
        <v/>
      </c>
      <c r="AY42" s="3" t="str">
        <f t="shared" ref="AY42:AY63" si="58">IF(AND($F$4=1,C42=1,Z42&gt; 0),B42&amp;"E &lt; "&amp;Z42,"")</f>
        <v/>
      </c>
      <c r="AZ42" s="3" t="str">
        <f t="shared" ref="AZ42:AZ63" si="59">IF(AND($F$5=1,C42=1,AA42&gt; 0),B42&amp;"M &gt; "&amp;AA42,"")</f>
        <v/>
      </c>
      <c r="BA42" s="3" t="str">
        <f t="shared" ref="BA42:BA63" si="60">IF(AND($F$5=1,C42=1,AB42&gt; 0),B42&amp;"M &lt; "&amp;AB42,"")</f>
        <v/>
      </c>
      <c r="BB42" s="3" t="str">
        <f t="shared" si="16"/>
        <v/>
      </c>
      <c r="BC42" s="3" t="str">
        <f t="shared" si="17"/>
        <v/>
      </c>
      <c r="BD42" s="3" t="str">
        <f t="shared" si="18"/>
        <v/>
      </c>
      <c r="BE42" s="3" t="str">
        <f t="shared" ref="BE42:BE64" si="61">IF(AND($F$4=1, L42&gt;0,C42=1,E42=1,F42=0,$E$11=1,$E$12=0,$E$13=0,$F$13=0),B42&amp;"E: "&amp;B42&amp;" -&gt; "&amp;$B$11&amp;"NLNode",IF(AND($F$4=1, L42&gt;0,C42=1,E42=0,F42=1,$F$11=0,$F$12=1,$F$13=0,$F$13=0),B42&amp;"E: "&amp;B42&amp;" -&gt; "&amp;$B$12&amp;"NLNode",IF(AND($F$4=1, L42&gt;0,C42=1,$E$13=1,$F$13=1),B42&amp;"E: "&amp;B42&amp;" -&gt; "&amp;$B$13&amp;"NLNode","")))</f>
        <v/>
      </c>
      <c r="BF42" s="3" t="str">
        <f t="shared" ref="BF42:BF64" si="62">IF(AND($F$5=1, L42&gt;0,C42=1,E42=1,F42=0,$E$11=1,$E$12=0,$E$13=0, $F$13=0),B42&amp;"M: "&amp;B42&amp;" -&gt; "&amp;$B$11&amp;"NLNode",IF(AND($F$5=1, L42&gt;0,C42=1,E42=0,F42=1,$F$11 = 0,$F$12=1,$F$13=0, $F$13=0),B42&amp;"M: "&amp;B42&amp;" -&gt; "&amp;$B$12&amp;"NLNode",IF(AND($F$5=1, L42&gt;0,C42=1,$E$13=1,$F$13=1),B42&amp;"M: "&amp;B42&amp;" -&gt; "&amp;$B$13&amp;"NLNode","")))</f>
        <v/>
      </c>
      <c r="BG42" s="3" t="str">
        <f t="shared" ref="BG42:BG64" si="63">IF(AND($F$4=1, L42&gt;0,C42=1,E42=1,F42=1,$E$11 =1,$F$12=1,$E$13=0, $F$13=0),B42&amp;"E"&amp;$B$11&amp;": "&amp;B42&amp;" -&gt; "&amp;$B$11&amp;"NLNode","")</f>
        <v/>
      </c>
      <c r="BH42" s="3" t="str">
        <f t="shared" ref="BH42:BH64" si="64">IF(AND($F$4=1,L42&gt;0,C42=1,E42=1,F42=1,$E$11 =1,$F$12=1,$E$13=0, $F$13=0),B42&amp;"E"&amp;$B$12&amp;": "&amp;B42&amp;" -&gt; "&amp;$B$12&amp;"NLNode", "")</f>
        <v/>
      </c>
      <c r="BI42" s="3" t="str">
        <f t="shared" ref="BI42:BI64" si="65">IF(AND($F$5=1,C42=1,E42=1,F42=1,$E$11 =1,$F$12=1,$E$13=0, $F$13=0,L42&gt;0),B42&amp;"M"&amp;$B$11&amp;": "&amp;B42&amp;" -&gt; "&amp;$B$11&amp;"NLNode","")</f>
        <v/>
      </c>
      <c r="BJ42" s="3" t="str">
        <f t="shared" ref="BJ42:BJ64" si="66">IF(AND($F$5=1,C42=1,E42=1,F42=1,$E$11 =1,$F$12=1,$E$13=0, $F$13=0,L42&gt;0),B42&amp;"M"&amp;$B$12&amp;": "&amp;B42&amp;" -&gt; "&amp;$B$12&amp;"NLNode", "")</f>
        <v/>
      </c>
      <c r="BK42" s="3" t="str">
        <f t="shared" si="25"/>
        <v/>
      </c>
      <c r="BL42" s="3" t="str">
        <f t="shared" si="26"/>
        <v>MiscEX: Misc -&gt; MiscExport</v>
      </c>
      <c r="BO42" s="3" t="str">
        <f t="shared" ref="BO42:BO63" si="67">IF(B42="CO2", "CO2","")</f>
        <v/>
      </c>
      <c r="BP42" s="3" t="str">
        <f t="shared" si="41"/>
        <v/>
      </c>
      <c r="BQ42" s="3" t="str">
        <f t="shared" si="42"/>
        <v>MiscExport</v>
      </c>
      <c r="BR42" s="3" t="str">
        <f t="shared" si="27"/>
        <v/>
      </c>
      <c r="BS42" s="3" t="str">
        <f t="shared" si="28"/>
        <v/>
      </c>
      <c r="BV42" s="4" t="str">
        <f t="shared" ref="BV42:BV63" si="68">IF(AND(C42=1,D42=0,L42&gt;0),B42&amp;"Q = Flowto("&amp;B42&amp;")",IF(AND(C42=1,D42=1,L42&gt;0),B42&amp;"GPP = Flowto("&amp;B42&amp;")", ""))</f>
        <v>MiscQ = Flowto(Misc)</v>
      </c>
      <c r="BW42" s="4" t="str">
        <f t="shared" ref="BW42:BW63" si="69">IF(AND($F$5=1, C42=1, E42=1, F42=1,$E$11=1,$F$12=1,$E$13=0, $F$13=0,L42&gt;0), B42&amp;"M"&amp;" = "&amp;B42&amp;"M"&amp;$B$11&amp;" + "&amp;B42&amp;"M"&amp;$B$12, "")</f>
        <v/>
      </c>
      <c r="BX42" s="4" t="str">
        <f t="shared" ref="BX42:BX63" si="70">IF(AND($F$4=1, C42=1, E42=1, F42=1,$E$11=1,$F$12=1,$E$13=0, $F$13=0,L42&gt;0), B42&amp;"E"&amp;" = "&amp;B42&amp;"E"&amp;$B$11&amp;" + "&amp;B42&amp;"E"&amp;$B$12, "")</f>
        <v/>
      </c>
      <c r="BY42" s="28" t="str">
        <f t="shared" si="43"/>
        <v/>
      </c>
      <c r="BZ42" s="28" t="str">
        <f t="shared" si="32"/>
        <v/>
      </c>
      <c r="CA42" s="28" t="str">
        <f t="shared" ref="CA42:CA64" si="71">IF(AND($F$3=1,$F$4=0,$F$5=0,C42=1,D42=1,L42&gt;0),B42&amp;"NPP"&amp;" = "&amp;B42&amp;"GPP"&amp;" - "&amp;B42&amp;"R",IF(AND($F$3=1,$F$4=0,$F$5=0,C42=1,D42=0,L42&gt;0),B42&amp;"P"&amp;" = "&amp;B42&amp;"Q"&amp;" - "&amp;B42&amp;"R", IF(AND($F$3=0,$F$4=1,$F$5=0,C42=1,D42=1,L42&gt;0), B42&amp;"NPP"&amp;" = "&amp;B42&amp;"GPP"&amp;" - "&amp;B42&amp;"E", IF(AND($F$3 = 0, $F$4 =1, $F$5 = 0, C42 =1, D42 =0, L42&gt;0),  B42&amp;"P"&amp;" = "&amp;B42&amp;"Q"&amp;" - "&amp;B42&amp;"E", IF(AND($F$3=0,$F$4=0,$F$5=1,C42=1,D42=1,L42&gt;0), B42&amp;"NPP"&amp;" = "&amp;B42&amp;"GPP"&amp;" - "&amp;B42&amp;"M", IF(AND($F$3 = 0, $F$4 =0, $F$5 = 1, C42 =1, D42 =0, L42&gt;0),  B42&amp;"P"&amp;" = "&amp;B42&amp;"Q"&amp;" - "&amp;B42&amp;"M", ""))))))</f>
        <v/>
      </c>
      <c r="CB42" s="28" t="str">
        <f t="shared" si="34"/>
        <v>MiscP = MiscQ</v>
      </c>
      <c r="CD42" s="28" t="str">
        <f t="shared" si="44"/>
        <v/>
      </c>
      <c r="CF42" s="3" t="str">
        <f t="shared" ref="CF42:CF63" si="72">IF(AD42&gt;0,AD42,"")</f>
        <v/>
      </c>
      <c r="CG42" s="28"/>
      <c r="CH42" s="3"/>
      <c r="CI42" s="3"/>
    </row>
    <row r="43" spans="1:87" x14ac:dyDescent="0.3">
      <c r="A43" s="65">
        <v>30</v>
      </c>
      <c r="B43" s="35"/>
      <c r="C43" s="62"/>
      <c r="D43" s="62"/>
      <c r="E43" s="62"/>
      <c r="F43" s="62"/>
      <c r="G43" s="62"/>
      <c r="H43" s="67"/>
      <c r="J43" s="10"/>
      <c r="K43" s="56"/>
      <c r="L43" s="5"/>
      <c r="M43" s="53"/>
      <c r="N43" s="5"/>
      <c r="O43" s="16"/>
      <c r="P43" s="5"/>
      <c r="Q43" s="16"/>
      <c r="R43" s="5"/>
      <c r="S43" s="16"/>
      <c r="T43" s="5"/>
      <c r="U43" s="16"/>
      <c r="V43" s="18"/>
      <c r="W43" s="16"/>
      <c r="X43" s="5"/>
      <c r="Y43" s="16"/>
      <c r="Z43" s="5"/>
      <c r="AA43" s="16"/>
      <c r="AB43" s="18"/>
      <c r="AC43" s="90"/>
      <c r="AD43" s="77"/>
      <c r="AE43" s="77"/>
      <c r="AG43" s="1" t="str">
        <f t="shared" si="45"/>
        <v/>
      </c>
      <c r="AH43" s="3">
        <f t="shared" si="46"/>
        <v>0</v>
      </c>
      <c r="AI43" s="3" t="str">
        <f t="shared" si="36"/>
        <v/>
      </c>
      <c r="AJ43" s="28" t="str">
        <f t="shared" si="37"/>
        <v/>
      </c>
      <c r="AK43" s="28"/>
      <c r="AL43" s="3" t="str">
        <f t="shared" si="47"/>
        <v/>
      </c>
      <c r="AM43" s="3" t="str">
        <f t="shared" si="48"/>
        <v/>
      </c>
      <c r="AN43" s="3" t="str">
        <f t="shared" si="49"/>
        <v/>
      </c>
      <c r="AO43" s="3" t="str">
        <f t="shared" si="50"/>
        <v/>
      </c>
      <c r="AP43" s="3" t="str">
        <f t="shared" si="51"/>
        <v/>
      </c>
      <c r="AQ43" s="3" t="str">
        <f t="shared" si="52"/>
        <v/>
      </c>
      <c r="AR43" s="3" t="str">
        <f t="shared" si="53"/>
        <v/>
      </c>
      <c r="AS43" s="3" t="str">
        <f t="shared" si="54"/>
        <v/>
      </c>
      <c r="AT43" s="3" t="str">
        <f t="shared" si="55"/>
        <v/>
      </c>
      <c r="AU43" s="3" t="str">
        <f t="shared" si="56"/>
        <v/>
      </c>
      <c r="AV43" s="3" t="str">
        <f t="shared" si="38"/>
        <v/>
      </c>
      <c r="AW43" s="3" t="str">
        <f t="shared" si="39"/>
        <v/>
      </c>
      <c r="AX43" s="3" t="str">
        <f t="shared" si="57"/>
        <v/>
      </c>
      <c r="AY43" s="3" t="str">
        <f t="shared" si="58"/>
        <v/>
      </c>
      <c r="AZ43" s="3" t="str">
        <f t="shared" si="59"/>
        <v/>
      </c>
      <c r="BA43" s="3" t="str">
        <f t="shared" si="60"/>
        <v/>
      </c>
      <c r="BB43" s="3" t="str">
        <f t="shared" si="16"/>
        <v/>
      </c>
      <c r="BC43" s="3" t="str">
        <f t="shared" si="17"/>
        <v/>
      </c>
      <c r="BD43" s="3" t="str">
        <f t="shared" si="18"/>
        <v/>
      </c>
      <c r="BE43" s="3" t="str">
        <f t="shared" si="61"/>
        <v/>
      </c>
      <c r="BF43" s="3" t="str">
        <f t="shared" si="62"/>
        <v/>
      </c>
      <c r="BG43" s="3" t="str">
        <f t="shared" si="63"/>
        <v/>
      </c>
      <c r="BH43" s="3" t="str">
        <f t="shared" si="64"/>
        <v/>
      </c>
      <c r="BI43" s="3" t="str">
        <f t="shared" si="65"/>
        <v/>
      </c>
      <c r="BJ43" s="3" t="str">
        <f t="shared" si="66"/>
        <v/>
      </c>
      <c r="BK43" s="3" t="str">
        <f t="shared" si="25"/>
        <v/>
      </c>
      <c r="BL43" s="3" t="str">
        <f t="shared" si="26"/>
        <v/>
      </c>
      <c r="BO43" s="3" t="str">
        <f t="shared" si="67"/>
        <v/>
      </c>
      <c r="BP43" s="3" t="str">
        <f t="shared" si="41"/>
        <v/>
      </c>
      <c r="BQ43" s="3" t="str">
        <f t="shared" si="42"/>
        <v/>
      </c>
      <c r="BR43" s="3" t="str">
        <f t="shared" si="27"/>
        <v/>
      </c>
      <c r="BS43" s="3" t="str">
        <f t="shared" si="28"/>
        <v/>
      </c>
      <c r="BV43" s="4" t="str">
        <f t="shared" si="68"/>
        <v/>
      </c>
      <c r="BW43" s="4" t="str">
        <f t="shared" si="69"/>
        <v/>
      </c>
      <c r="BX43" s="4" t="str">
        <f t="shared" si="70"/>
        <v/>
      </c>
      <c r="BY43" s="28" t="str">
        <f t="shared" si="43"/>
        <v/>
      </c>
      <c r="BZ43" s="28" t="str">
        <f t="shared" si="32"/>
        <v/>
      </c>
      <c r="CA43" s="28" t="str">
        <f t="shared" si="71"/>
        <v/>
      </c>
      <c r="CB43" s="28" t="str">
        <f t="shared" si="34"/>
        <v/>
      </c>
      <c r="CD43" s="28" t="str">
        <f t="shared" si="44"/>
        <v/>
      </c>
      <c r="CF43" s="3" t="str">
        <f t="shared" si="72"/>
        <v/>
      </c>
      <c r="CG43" s="28"/>
      <c r="CH43" s="3"/>
      <c r="CI43" s="3"/>
    </row>
    <row r="44" spans="1:87" x14ac:dyDescent="0.3">
      <c r="A44" s="65">
        <v>31</v>
      </c>
      <c r="B44" s="35"/>
      <c r="C44" s="62"/>
      <c r="D44" s="62"/>
      <c r="E44" s="62"/>
      <c r="F44" s="62"/>
      <c r="G44" s="62"/>
      <c r="H44" s="67"/>
      <c r="J44" s="10"/>
      <c r="K44" s="56"/>
      <c r="L44" s="5"/>
      <c r="M44" s="53"/>
      <c r="N44" s="5"/>
      <c r="O44" s="16"/>
      <c r="P44" s="5"/>
      <c r="Q44" s="16"/>
      <c r="R44" s="5"/>
      <c r="S44" s="16"/>
      <c r="T44" s="5"/>
      <c r="U44" s="16"/>
      <c r="V44" s="18"/>
      <c r="W44" s="16"/>
      <c r="X44" s="5"/>
      <c r="Y44" s="16"/>
      <c r="Z44" s="5"/>
      <c r="AA44" s="16"/>
      <c r="AB44" s="18"/>
      <c r="AC44" s="90"/>
      <c r="AD44" s="77"/>
      <c r="AE44" s="77"/>
      <c r="AG44" s="1" t="str">
        <f t="shared" si="45"/>
        <v/>
      </c>
      <c r="AH44" s="3">
        <f t="shared" si="46"/>
        <v>0</v>
      </c>
      <c r="AI44" s="3" t="str">
        <f t="shared" si="36"/>
        <v/>
      </c>
      <c r="AJ44" s="28" t="str">
        <f t="shared" si="37"/>
        <v/>
      </c>
      <c r="AK44" s="28"/>
      <c r="AL44" s="3" t="str">
        <f t="shared" si="47"/>
        <v/>
      </c>
      <c r="AM44" s="3" t="str">
        <f t="shared" si="48"/>
        <v/>
      </c>
      <c r="AN44" s="3" t="str">
        <f t="shared" si="49"/>
        <v/>
      </c>
      <c r="AO44" s="3" t="str">
        <f t="shared" si="50"/>
        <v/>
      </c>
      <c r="AP44" s="3" t="str">
        <f t="shared" si="51"/>
        <v/>
      </c>
      <c r="AQ44" s="3" t="str">
        <f t="shared" si="52"/>
        <v/>
      </c>
      <c r="AR44" s="3" t="str">
        <f t="shared" si="53"/>
        <v/>
      </c>
      <c r="AS44" s="3" t="str">
        <f t="shared" si="54"/>
        <v/>
      </c>
      <c r="AT44" s="3" t="str">
        <f t="shared" si="55"/>
        <v/>
      </c>
      <c r="AU44" s="3" t="str">
        <f t="shared" si="56"/>
        <v/>
      </c>
      <c r="AV44" s="3" t="str">
        <f t="shared" si="38"/>
        <v/>
      </c>
      <c r="AW44" s="3" t="str">
        <f t="shared" si="39"/>
        <v/>
      </c>
      <c r="AX44" s="3" t="str">
        <f t="shared" si="57"/>
        <v/>
      </c>
      <c r="AY44" s="3" t="str">
        <f t="shared" si="58"/>
        <v/>
      </c>
      <c r="AZ44" s="3" t="str">
        <f t="shared" si="59"/>
        <v/>
      </c>
      <c r="BA44" s="3" t="str">
        <f t="shared" si="60"/>
        <v/>
      </c>
      <c r="BB44" s="3" t="str">
        <f t="shared" si="16"/>
        <v/>
      </c>
      <c r="BC44" s="3" t="str">
        <f t="shared" si="17"/>
        <v/>
      </c>
      <c r="BD44" s="3" t="str">
        <f t="shared" si="18"/>
        <v/>
      </c>
      <c r="BE44" s="3" t="str">
        <f t="shared" si="61"/>
        <v/>
      </c>
      <c r="BF44" s="3" t="str">
        <f t="shared" si="62"/>
        <v/>
      </c>
      <c r="BG44" s="3" t="str">
        <f t="shared" si="63"/>
        <v/>
      </c>
      <c r="BH44" s="3" t="str">
        <f t="shared" si="64"/>
        <v/>
      </c>
      <c r="BI44" s="3" t="str">
        <f t="shared" si="65"/>
        <v/>
      </c>
      <c r="BJ44" s="3" t="str">
        <f t="shared" si="66"/>
        <v/>
      </c>
      <c r="BK44" s="3" t="str">
        <f t="shared" si="25"/>
        <v/>
      </c>
      <c r="BL44" s="3" t="str">
        <f t="shared" si="26"/>
        <v/>
      </c>
      <c r="BO44" s="3" t="str">
        <f t="shared" si="67"/>
        <v/>
      </c>
      <c r="BP44" s="3" t="str">
        <f t="shared" si="41"/>
        <v/>
      </c>
      <c r="BQ44" s="3" t="str">
        <f t="shared" si="42"/>
        <v/>
      </c>
      <c r="BR44" s="3" t="str">
        <f t="shared" si="27"/>
        <v/>
      </c>
      <c r="BS44" s="3" t="str">
        <f t="shared" si="28"/>
        <v/>
      </c>
      <c r="BV44" s="4" t="str">
        <f t="shared" si="68"/>
        <v/>
      </c>
      <c r="BW44" s="4" t="str">
        <f t="shared" si="69"/>
        <v/>
      </c>
      <c r="BX44" s="4" t="str">
        <f t="shared" si="70"/>
        <v/>
      </c>
      <c r="BY44" s="28" t="str">
        <f t="shared" si="43"/>
        <v/>
      </c>
      <c r="BZ44" s="28" t="str">
        <f t="shared" si="32"/>
        <v/>
      </c>
      <c r="CA44" s="28" t="str">
        <f t="shared" si="71"/>
        <v/>
      </c>
      <c r="CB44" s="28" t="str">
        <f t="shared" si="34"/>
        <v/>
      </c>
      <c r="CD44" s="28" t="str">
        <f t="shared" si="44"/>
        <v/>
      </c>
      <c r="CF44" s="3" t="str">
        <f t="shared" si="72"/>
        <v/>
      </c>
      <c r="CG44" s="28"/>
      <c r="CH44" s="3"/>
      <c r="CI44" s="3"/>
    </row>
    <row r="45" spans="1:87" x14ac:dyDescent="0.3">
      <c r="A45" s="65">
        <v>32</v>
      </c>
      <c r="B45" s="35"/>
      <c r="C45" s="62"/>
      <c r="D45" s="62"/>
      <c r="E45" s="62"/>
      <c r="F45" s="62"/>
      <c r="G45" s="62"/>
      <c r="H45" s="67"/>
      <c r="J45" s="10"/>
      <c r="K45" s="56"/>
      <c r="L45" s="5"/>
      <c r="M45" s="53"/>
      <c r="N45" s="5"/>
      <c r="O45" s="16"/>
      <c r="P45" s="5"/>
      <c r="Q45" s="16"/>
      <c r="R45" s="5"/>
      <c r="S45" s="16"/>
      <c r="T45" s="5"/>
      <c r="U45" s="16"/>
      <c r="V45" s="18"/>
      <c r="W45" s="16"/>
      <c r="X45" s="5"/>
      <c r="Y45" s="16"/>
      <c r="Z45" s="5"/>
      <c r="AA45" s="16"/>
      <c r="AB45" s="18"/>
      <c r="AC45" s="90"/>
      <c r="AD45" s="77"/>
      <c r="AE45" s="77"/>
      <c r="AG45" s="1" t="str">
        <f t="shared" si="45"/>
        <v/>
      </c>
      <c r="AH45" s="3">
        <f t="shared" si="46"/>
        <v>0</v>
      </c>
      <c r="AI45" s="3" t="str">
        <f t="shared" si="36"/>
        <v/>
      </c>
      <c r="AJ45" s="28" t="str">
        <f t="shared" si="37"/>
        <v/>
      </c>
      <c r="AK45" s="28"/>
      <c r="AL45" s="3" t="str">
        <f t="shared" si="47"/>
        <v/>
      </c>
      <c r="AM45" s="3" t="str">
        <f t="shared" si="48"/>
        <v/>
      </c>
      <c r="AN45" s="3" t="str">
        <f t="shared" si="49"/>
        <v/>
      </c>
      <c r="AO45" s="3" t="str">
        <f t="shared" si="50"/>
        <v/>
      </c>
      <c r="AP45" s="3" t="str">
        <f t="shared" si="51"/>
        <v/>
      </c>
      <c r="AQ45" s="3" t="str">
        <f t="shared" si="52"/>
        <v/>
      </c>
      <c r="AR45" s="3" t="str">
        <f t="shared" si="53"/>
        <v/>
      </c>
      <c r="AS45" s="3" t="str">
        <f t="shared" si="54"/>
        <v/>
      </c>
      <c r="AT45" s="3" t="str">
        <f t="shared" si="55"/>
        <v/>
      </c>
      <c r="AU45" s="3" t="str">
        <f t="shared" si="56"/>
        <v/>
      </c>
      <c r="AV45" s="3" t="str">
        <f t="shared" si="38"/>
        <v/>
      </c>
      <c r="AW45" s="3" t="str">
        <f t="shared" si="39"/>
        <v/>
      </c>
      <c r="AX45" s="3" t="str">
        <f t="shared" si="57"/>
        <v/>
      </c>
      <c r="AY45" s="3" t="str">
        <f t="shared" si="58"/>
        <v/>
      </c>
      <c r="AZ45" s="3" t="str">
        <f t="shared" si="59"/>
        <v/>
      </c>
      <c r="BA45" s="3" t="str">
        <f t="shared" si="60"/>
        <v/>
      </c>
      <c r="BB45" s="3" t="str">
        <f t="shared" si="16"/>
        <v/>
      </c>
      <c r="BC45" s="3" t="str">
        <f t="shared" si="17"/>
        <v/>
      </c>
      <c r="BD45" s="3" t="str">
        <f t="shared" si="18"/>
        <v/>
      </c>
      <c r="BE45" s="3" t="str">
        <f t="shared" si="61"/>
        <v/>
      </c>
      <c r="BF45" s="3" t="str">
        <f t="shared" si="62"/>
        <v/>
      </c>
      <c r="BG45" s="3" t="str">
        <f t="shared" si="63"/>
        <v/>
      </c>
      <c r="BH45" s="3" t="str">
        <f t="shared" si="64"/>
        <v/>
      </c>
      <c r="BI45" s="3" t="str">
        <f t="shared" si="65"/>
        <v/>
      </c>
      <c r="BJ45" s="3" t="str">
        <f t="shared" si="66"/>
        <v/>
      </c>
      <c r="BK45" s="3" t="str">
        <f t="shared" si="25"/>
        <v/>
      </c>
      <c r="BL45" s="3" t="str">
        <f t="shared" si="26"/>
        <v/>
      </c>
      <c r="BO45" s="3" t="str">
        <f t="shared" si="67"/>
        <v/>
      </c>
      <c r="BP45" s="3" t="str">
        <f t="shared" si="41"/>
        <v/>
      </c>
      <c r="BQ45" s="3" t="str">
        <f t="shared" si="42"/>
        <v/>
      </c>
      <c r="BR45" s="3" t="str">
        <f t="shared" si="27"/>
        <v/>
      </c>
      <c r="BS45" s="3" t="str">
        <f t="shared" si="28"/>
        <v/>
      </c>
      <c r="BV45" s="4" t="str">
        <f t="shared" si="68"/>
        <v/>
      </c>
      <c r="BW45" s="4" t="str">
        <f t="shared" si="69"/>
        <v/>
      </c>
      <c r="BX45" s="4" t="str">
        <f t="shared" si="70"/>
        <v/>
      </c>
      <c r="BY45" s="28" t="str">
        <f t="shared" si="43"/>
        <v/>
      </c>
      <c r="BZ45" s="28" t="str">
        <f t="shared" si="32"/>
        <v/>
      </c>
      <c r="CA45" s="28" t="str">
        <f t="shared" si="71"/>
        <v/>
      </c>
      <c r="CB45" s="28" t="str">
        <f t="shared" si="34"/>
        <v/>
      </c>
      <c r="CD45" s="28" t="str">
        <f t="shared" si="44"/>
        <v/>
      </c>
      <c r="CF45" s="3" t="str">
        <f t="shared" si="72"/>
        <v/>
      </c>
      <c r="CG45" s="28"/>
      <c r="CH45" s="3"/>
      <c r="CI45" s="3"/>
    </row>
    <row r="46" spans="1:87" x14ac:dyDescent="0.3">
      <c r="A46" s="65">
        <v>33</v>
      </c>
      <c r="B46" s="35"/>
      <c r="C46" s="62"/>
      <c r="D46" s="62"/>
      <c r="E46" s="62"/>
      <c r="F46" s="62"/>
      <c r="G46" s="62"/>
      <c r="H46" s="67"/>
      <c r="J46" s="10"/>
      <c r="K46" s="56"/>
      <c r="L46" s="5"/>
      <c r="M46" s="53"/>
      <c r="N46" s="5"/>
      <c r="O46" s="16"/>
      <c r="P46" s="5"/>
      <c r="Q46" s="16"/>
      <c r="R46" s="5"/>
      <c r="S46" s="16"/>
      <c r="T46" s="5"/>
      <c r="U46" s="16"/>
      <c r="V46" s="18"/>
      <c r="W46" s="16"/>
      <c r="X46" s="5"/>
      <c r="Y46" s="16"/>
      <c r="Z46" s="5"/>
      <c r="AA46" s="16"/>
      <c r="AB46" s="18"/>
      <c r="AC46" s="90"/>
      <c r="AD46" s="77"/>
      <c r="AE46" s="77"/>
      <c r="AG46" s="1" t="str">
        <f t="shared" si="45"/>
        <v/>
      </c>
      <c r="AH46" s="3">
        <f t="shared" si="46"/>
        <v>0</v>
      </c>
      <c r="AI46" s="3" t="str">
        <f t="shared" si="36"/>
        <v/>
      </c>
      <c r="AJ46" s="28" t="str">
        <f t="shared" si="37"/>
        <v/>
      </c>
      <c r="AK46" s="28"/>
      <c r="AL46" s="3" t="str">
        <f t="shared" si="47"/>
        <v/>
      </c>
      <c r="AM46" s="3" t="str">
        <f t="shared" si="48"/>
        <v/>
      </c>
      <c r="AN46" s="3" t="str">
        <f t="shared" si="49"/>
        <v/>
      </c>
      <c r="AO46" s="3" t="str">
        <f t="shared" si="50"/>
        <v/>
      </c>
      <c r="AP46" s="3" t="str">
        <f t="shared" si="51"/>
        <v/>
      </c>
      <c r="AQ46" s="3" t="str">
        <f t="shared" si="52"/>
        <v/>
      </c>
      <c r="AR46" s="3" t="str">
        <f t="shared" si="53"/>
        <v/>
      </c>
      <c r="AS46" s="3" t="str">
        <f t="shared" si="54"/>
        <v/>
      </c>
      <c r="AT46" s="3" t="str">
        <f t="shared" si="55"/>
        <v/>
      </c>
      <c r="AU46" s="3" t="str">
        <f t="shared" si="56"/>
        <v/>
      </c>
      <c r="AV46" s="3" t="str">
        <f t="shared" si="38"/>
        <v/>
      </c>
      <c r="AW46" s="3" t="str">
        <f t="shared" si="39"/>
        <v/>
      </c>
      <c r="AX46" s="3" t="str">
        <f t="shared" si="57"/>
        <v/>
      </c>
      <c r="AY46" s="3" t="str">
        <f t="shared" si="58"/>
        <v/>
      </c>
      <c r="AZ46" s="3" t="str">
        <f t="shared" si="59"/>
        <v/>
      </c>
      <c r="BA46" s="3" t="str">
        <f t="shared" si="60"/>
        <v/>
      </c>
      <c r="BB46" s="3" t="str">
        <f t="shared" si="16"/>
        <v/>
      </c>
      <c r="BC46" s="3" t="str">
        <f t="shared" si="17"/>
        <v/>
      </c>
      <c r="BD46" s="3" t="str">
        <f t="shared" si="18"/>
        <v/>
      </c>
      <c r="BE46" s="3" t="str">
        <f t="shared" si="61"/>
        <v/>
      </c>
      <c r="BF46" s="3" t="str">
        <f t="shared" si="62"/>
        <v/>
      </c>
      <c r="BG46" s="3" t="str">
        <f t="shared" si="63"/>
        <v/>
      </c>
      <c r="BH46" s="3" t="str">
        <f t="shared" si="64"/>
        <v/>
      </c>
      <c r="BI46" s="3" t="str">
        <f t="shared" si="65"/>
        <v/>
      </c>
      <c r="BJ46" s="3" t="str">
        <f t="shared" si="66"/>
        <v/>
      </c>
      <c r="BK46" s="3" t="str">
        <f t="shared" si="25"/>
        <v/>
      </c>
      <c r="BL46" s="3" t="str">
        <f t="shared" si="26"/>
        <v/>
      </c>
      <c r="BO46" s="3" t="str">
        <f t="shared" si="67"/>
        <v/>
      </c>
      <c r="BP46" s="3" t="str">
        <f t="shared" si="41"/>
        <v/>
      </c>
      <c r="BQ46" s="3" t="str">
        <f t="shared" si="42"/>
        <v/>
      </c>
      <c r="BR46" s="3" t="str">
        <f t="shared" si="27"/>
        <v/>
      </c>
      <c r="BS46" s="3" t="str">
        <f t="shared" si="28"/>
        <v/>
      </c>
      <c r="BV46" s="4" t="str">
        <f t="shared" si="68"/>
        <v/>
      </c>
      <c r="BW46" s="4" t="str">
        <f t="shared" si="69"/>
        <v/>
      </c>
      <c r="BX46" s="4" t="str">
        <f t="shared" si="70"/>
        <v/>
      </c>
      <c r="BY46" s="28" t="str">
        <f t="shared" si="43"/>
        <v/>
      </c>
      <c r="BZ46" s="28" t="str">
        <f t="shared" si="32"/>
        <v/>
      </c>
      <c r="CA46" s="28" t="str">
        <f t="shared" si="71"/>
        <v/>
      </c>
      <c r="CB46" s="28" t="str">
        <f t="shared" si="34"/>
        <v/>
      </c>
      <c r="CD46" s="28" t="str">
        <f t="shared" si="44"/>
        <v/>
      </c>
      <c r="CF46" s="3" t="str">
        <f t="shared" si="72"/>
        <v/>
      </c>
      <c r="CG46" s="28"/>
      <c r="CH46" s="3"/>
      <c r="CI46" s="3"/>
    </row>
    <row r="47" spans="1:87" x14ac:dyDescent="0.3">
      <c r="A47" s="65">
        <v>34</v>
      </c>
      <c r="B47" s="35"/>
      <c r="C47" s="62"/>
      <c r="D47" s="62"/>
      <c r="E47" s="62"/>
      <c r="F47" s="62"/>
      <c r="G47" s="62"/>
      <c r="H47" s="67"/>
      <c r="J47" s="10"/>
      <c r="K47" s="56"/>
      <c r="L47" s="5"/>
      <c r="M47" s="53"/>
      <c r="N47" s="5"/>
      <c r="O47" s="16"/>
      <c r="P47" s="5"/>
      <c r="Q47" s="16"/>
      <c r="R47" s="5"/>
      <c r="S47" s="16"/>
      <c r="T47" s="5"/>
      <c r="U47" s="16"/>
      <c r="V47" s="18"/>
      <c r="W47" s="16"/>
      <c r="X47" s="5"/>
      <c r="Y47" s="16"/>
      <c r="Z47" s="5"/>
      <c r="AA47" s="16"/>
      <c r="AB47" s="18"/>
      <c r="AC47" s="90"/>
      <c r="AD47" s="77"/>
      <c r="AE47" s="77"/>
      <c r="AG47" s="1" t="str">
        <f t="shared" si="45"/>
        <v/>
      </c>
      <c r="AH47" s="3">
        <f t="shared" si="46"/>
        <v>0</v>
      </c>
      <c r="AI47" s="3" t="str">
        <f t="shared" si="36"/>
        <v/>
      </c>
      <c r="AJ47" s="28" t="str">
        <f t="shared" si="37"/>
        <v/>
      </c>
      <c r="AK47" s="28"/>
      <c r="AL47" s="3" t="str">
        <f t="shared" si="47"/>
        <v/>
      </c>
      <c r="AM47" s="3" t="str">
        <f t="shared" si="48"/>
        <v/>
      </c>
      <c r="AN47" s="3" t="str">
        <f t="shared" si="49"/>
        <v/>
      </c>
      <c r="AO47" s="3" t="str">
        <f t="shared" si="50"/>
        <v/>
      </c>
      <c r="AP47" s="3" t="str">
        <f t="shared" si="51"/>
        <v/>
      </c>
      <c r="AQ47" s="3" t="str">
        <f t="shared" si="52"/>
        <v/>
      </c>
      <c r="AR47" s="3" t="str">
        <f t="shared" si="53"/>
        <v/>
      </c>
      <c r="AS47" s="3" t="str">
        <f t="shared" si="54"/>
        <v/>
      </c>
      <c r="AT47" s="3" t="str">
        <f t="shared" si="55"/>
        <v/>
      </c>
      <c r="AU47" s="3" t="str">
        <f t="shared" si="56"/>
        <v/>
      </c>
      <c r="AV47" s="3" t="str">
        <f t="shared" si="38"/>
        <v/>
      </c>
      <c r="AW47" s="3" t="str">
        <f t="shared" si="39"/>
        <v/>
      </c>
      <c r="AX47" s="3" t="str">
        <f t="shared" si="57"/>
        <v/>
      </c>
      <c r="AY47" s="3" t="str">
        <f t="shared" si="58"/>
        <v/>
      </c>
      <c r="AZ47" s="3" t="str">
        <f t="shared" si="59"/>
        <v/>
      </c>
      <c r="BA47" s="3" t="str">
        <f t="shared" si="60"/>
        <v/>
      </c>
      <c r="BB47" s="3" t="str">
        <f t="shared" si="16"/>
        <v/>
      </c>
      <c r="BC47" s="3" t="str">
        <f t="shared" si="17"/>
        <v/>
      </c>
      <c r="BD47" s="3" t="str">
        <f t="shared" si="18"/>
        <v/>
      </c>
      <c r="BE47" s="3" t="str">
        <f t="shared" si="61"/>
        <v/>
      </c>
      <c r="BF47" s="3" t="str">
        <f t="shared" si="62"/>
        <v/>
      </c>
      <c r="BG47" s="3" t="str">
        <f t="shared" si="63"/>
        <v/>
      </c>
      <c r="BH47" s="3" t="str">
        <f t="shared" si="64"/>
        <v/>
      </c>
      <c r="BI47" s="3" t="str">
        <f t="shared" si="65"/>
        <v/>
      </c>
      <c r="BJ47" s="3" t="str">
        <f t="shared" si="66"/>
        <v/>
      </c>
      <c r="BK47" s="3" t="str">
        <f t="shared" si="25"/>
        <v/>
      </c>
      <c r="BL47" s="3" t="str">
        <f t="shared" si="26"/>
        <v/>
      </c>
      <c r="BO47" s="3" t="str">
        <f t="shared" si="67"/>
        <v/>
      </c>
      <c r="BP47" s="3" t="str">
        <f t="shared" si="41"/>
        <v/>
      </c>
      <c r="BQ47" s="3" t="str">
        <f t="shared" si="42"/>
        <v/>
      </c>
      <c r="BR47" s="3" t="str">
        <f t="shared" si="27"/>
        <v/>
      </c>
      <c r="BS47" s="3" t="str">
        <f t="shared" si="28"/>
        <v/>
      </c>
      <c r="BV47" s="4" t="str">
        <f t="shared" si="68"/>
        <v/>
      </c>
      <c r="BW47" s="4" t="str">
        <f t="shared" si="69"/>
        <v/>
      </c>
      <c r="BX47" s="4" t="str">
        <f t="shared" si="70"/>
        <v/>
      </c>
      <c r="BY47" s="28" t="str">
        <f t="shared" si="43"/>
        <v/>
      </c>
      <c r="BZ47" s="28" t="str">
        <f t="shared" si="32"/>
        <v/>
      </c>
      <c r="CA47" s="28" t="str">
        <f t="shared" si="71"/>
        <v/>
      </c>
      <c r="CB47" s="28" t="str">
        <f t="shared" si="34"/>
        <v/>
      </c>
      <c r="CD47" s="28" t="str">
        <f t="shared" si="44"/>
        <v/>
      </c>
      <c r="CF47" s="3" t="str">
        <f t="shared" si="72"/>
        <v/>
      </c>
      <c r="CG47" s="28"/>
      <c r="CH47" s="3"/>
      <c r="CI47" s="3"/>
    </row>
    <row r="48" spans="1:87" x14ac:dyDescent="0.3">
      <c r="A48" s="65">
        <v>35</v>
      </c>
      <c r="B48" s="35"/>
      <c r="C48" s="62"/>
      <c r="D48" s="62"/>
      <c r="E48" s="62"/>
      <c r="F48" s="62"/>
      <c r="G48" s="62"/>
      <c r="H48" s="67"/>
      <c r="J48" s="10"/>
      <c r="K48" s="56"/>
      <c r="L48" s="5"/>
      <c r="M48" s="53"/>
      <c r="N48" s="5"/>
      <c r="O48" s="16"/>
      <c r="P48" s="5"/>
      <c r="Q48" s="16"/>
      <c r="R48" s="5"/>
      <c r="S48" s="16"/>
      <c r="T48" s="5"/>
      <c r="U48" s="16"/>
      <c r="V48" s="18"/>
      <c r="W48" s="16"/>
      <c r="X48" s="5"/>
      <c r="Y48" s="16"/>
      <c r="Z48" s="5"/>
      <c r="AA48" s="17"/>
      <c r="AB48" s="18"/>
      <c r="AC48" s="90"/>
      <c r="AD48" s="77"/>
      <c r="AE48" s="77"/>
      <c r="AG48" s="1" t="str">
        <f t="shared" si="45"/>
        <v/>
      </c>
      <c r="AH48" s="3">
        <f t="shared" si="46"/>
        <v>0</v>
      </c>
      <c r="AI48" s="3" t="str">
        <f t="shared" si="36"/>
        <v/>
      </c>
      <c r="AJ48" s="28" t="str">
        <f t="shared" si="37"/>
        <v/>
      </c>
      <c r="AK48" s="28"/>
      <c r="AL48" s="3" t="str">
        <f t="shared" si="47"/>
        <v/>
      </c>
      <c r="AM48" s="3" t="str">
        <f t="shared" si="48"/>
        <v/>
      </c>
      <c r="AN48" s="3" t="str">
        <f t="shared" si="49"/>
        <v/>
      </c>
      <c r="AO48" s="3" t="str">
        <f t="shared" si="50"/>
        <v/>
      </c>
      <c r="AP48" s="3" t="str">
        <f t="shared" si="51"/>
        <v/>
      </c>
      <c r="AQ48" s="3" t="str">
        <f t="shared" si="52"/>
        <v/>
      </c>
      <c r="AR48" s="3" t="str">
        <f t="shared" si="53"/>
        <v/>
      </c>
      <c r="AS48" s="3" t="str">
        <f t="shared" si="54"/>
        <v/>
      </c>
      <c r="AT48" s="3" t="str">
        <f t="shared" si="55"/>
        <v/>
      </c>
      <c r="AU48" s="3" t="str">
        <f t="shared" si="56"/>
        <v/>
      </c>
      <c r="AV48" s="3" t="str">
        <f t="shared" si="38"/>
        <v/>
      </c>
      <c r="AW48" s="3" t="str">
        <f t="shared" si="39"/>
        <v/>
      </c>
      <c r="AX48" s="3" t="str">
        <f t="shared" si="57"/>
        <v/>
      </c>
      <c r="AY48" s="3" t="str">
        <f t="shared" si="58"/>
        <v/>
      </c>
      <c r="AZ48" s="3" t="str">
        <f t="shared" si="59"/>
        <v/>
      </c>
      <c r="BA48" s="3" t="str">
        <f t="shared" si="60"/>
        <v/>
      </c>
      <c r="BB48" s="3" t="str">
        <f t="shared" si="16"/>
        <v/>
      </c>
      <c r="BC48" s="3" t="str">
        <f t="shared" si="17"/>
        <v/>
      </c>
      <c r="BD48" s="3" t="str">
        <f t="shared" si="18"/>
        <v/>
      </c>
      <c r="BE48" s="3" t="str">
        <f t="shared" si="61"/>
        <v/>
      </c>
      <c r="BF48" s="3" t="str">
        <f t="shared" si="62"/>
        <v/>
      </c>
      <c r="BG48" s="3" t="str">
        <f t="shared" si="63"/>
        <v/>
      </c>
      <c r="BH48" s="3" t="str">
        <f t="shared" si="64"/>
        <v/>
      </c>
      <c r="BI48" s="3" t="str">
        <f t="shared" si="65"/>
        <v/>
      </c>
      <c r="BJ48" s="3" t="str">
        <f t="shared" si="66"/>
        <v/>
      </c>
      <c r="BK48" s="3" t="str">
        <f t="shared" si="25"/>
        <v/>
      </c>
      <c r="BL48" s="3" t="str">
        <f t="shared" si="26"/>
        <v/>
      </c>
      <c r="BO48" s="3" t="str">
        <f t="shared" si="67"/>
        <v/>
      </c>
      <c r="BP48" s="3" t="str">
        <f t="shared" si="41"/>
        <v/>
      </c>
      <c r="BQ48" s="3" t="str">
        <f t="shared" si="42"/>
        <v/>
      </c>
      <c r="BR48" s="3" t="str">
        <f t="shared" si="27"/>
        <v/>
      </c>
      <c r="BS48" s="3" t="str">
        <f t="shared" si="28"/>
        <v/>
      </c>
      <c r="BV48" s="4" t="str">
        <f t="shared" si="68"/>
        <v/>
      </c>
      <c r="BW48" s="4" t="str">
        <f t="shared" si="69"/>
        <v/>
      </c>
      <c r="BX48" s="4" t="str">
        <f t="shared" si="70"/>
        <v/>
      </c>
      <c r="BY48" s="28" t="str">
        <f t="shared" si="43"/>
        <v/>
      </c>
      <c r="BZ48" s="28" t="str">
        <f t="shared" si="32"/>
        <v/>
      </c>
      <c r="CA48" s="28" t="str">
        <f t="shared" si="71"/>
        <v/>
      </c>
      <c r="CB48" s="28" t="str">
        <f t="shared" si="34"/>
        <v/>
      </c>
      <c r="CD48" s="28" t="str">
        <f t="shared" si="44"/>
        <v/>
      </c>
      <c r="CF48" s="3" t="str">
        <f t="shared" si="72"/>
        <v/>
      </c>
      <c r="CG48" s="28"/>
      <c r="CH48" s="3"/>
      <c r="CI48" s="3"/>
    </row>
    <row r="49" spans="1:87" x14ac:dyDescent="0.3">
      <c r="A49" s="65">
        <v>36</v>
      </c>
      <c r="B49" s="35"/>
      <c r="C49" s="62"/>
      <c r="D49" s="62"/>
      <c r="E49" s="62"/>
      <c r="F49" s="62"/>
      <c r="G49" s="62"/>
      <c r="H49" s="67"/>
      <c r="J49" s="10"/>
      <c r="K49" s="56"/>
      <c r="L49" s="5"/>
      <c r="M49" s="53"/>
      <c r="N49" s="5"/>
      <c r="O49" s="16"/>
      <c r="P49" s="5"/>
      <c r="Q49" s="16"/>
      <c r="R49" s="5"/>
      <c r="S49" s="16"/>
      <c r="T49" s="5"/>
      <c r="U49" s="16"/>
      <c r="V49" s="18"/>
      <c r="W49" s="16"/>
      <c r="X49" s="5"/>
      <c r="Y49" s="16"/>
      <c r="Z49" s="5"/>
      <c r="AA49" s="17"/>
      <c r="AB49" s="18"/>
      <c r="AC49" s="90"/>
      <c r="AD49" s="77"/>
      <c r="AE49" s="77"/>
      <c r="AG49" s="1" t="str">
        <f t="shared" si="45"/>
        <v/>
      </c>
      <c r="AH49" s="3">
        <f t="shared" si="46"/>
        <v>0</v>
      </c>
      <c r="AI49" s="3" t="str">
        <f t="shared" si="36"/>
        <v/>
      </c>
      <c r="AJ49" s="28" t="str">
        <f t="shared" si="37"/>
        <v/>
      </c>
      <c r="AK49" s="28"/>
      <c r="AL49" s="3" t="str">
        <f t="shared" si="47"/>
        <v/>
      </c>
      <c r="AM49" s="3" t="str">
        <f t="shared" si="48"/>
        <v/>
      </c>
      <c r="AN49" s="3" t="str">
        <f t="shared" si="49"/>
        <v/>
      </c>
      <c r="AO49" s="3" t="str">
        <f t="shared" si="50"/>
        <v/>
      </c>
      <c r="AP49" s="3" t="str">
        <f t="shared" si="51"/>
        <v/>
      </c>
      <c r="AQ49" s="3" t="str">
        <f t="shared" si="52"/>
        <v/>
      </c>
      <c r="AR49" s="3" t="str">
        <f t="shared" si="53"/>
        <v/>
      </c>
      <c r="AS49" s="3" t="str">
        <f t="shared" si="54"/>
        <v/>
      </c>
      <c r="AT49" s="3" t="str">
        <f t="shared" si="55"/>
        <v/>
      </c>
      <c r="AU49" s="3" t="str">
        <f t="shared" si="56"/>
        <v/>
      </c>
      <c r="AV49" s="3" t="str">
        <f t="shared" si="38"/>
        <v/>
      </c>
      <c r="AW49" s="3" t="str">
        <f t="shared" si="39"/>
        <v/>
      </c>
      <c r="AX49" s="3" t="str">
        <f t="shared" si="57"/>
        <v/>
      </c>
      <c r="AY49" s="3" t="str">
        <f t="shared" si="58"/>
        <v/>
      </c>
      <c r="AZ49" s="3" t="str">
        <f t="shared" si="59"/>
        <v/>
      </c>
      <c r="BA49" s="3" t="str">
        <f t="shared" si="60"/>
        <v/>
      </c>
      <c r="BB49" s="3" t="str">
        <f t="shared" si="16"/>
        <v/>
      </c>
      <c r="BC49" s="3" t="str">
        <f t="shared" si="17"/>
        <v/>
      </c>
      <c r="BD49" s="3" t="str">
        <f t="shared" si="18"/>
        <v/>
      </c>
      <c r="BE49" s="3" t="str">
        <f t="shared" si="61"/>
        <v/>
      </c>
      <c r="BF49" s="3" t="str">
        <f t="shared" si="62"/>
        <v/>
      </c>
      <c r="BG49" s="3" t="str">
        <f t="shared" si="63"/>
        <v/>
      </c>
      <c r="BH49" s="3" t="str">
        <f t="shared" si="64"/>
        <v/>
      </c>
      <c r="BI49" s="3" t="str">
        <f t="shared" si="65"/>
        <v/>
      </c>
      <c r="BJ49" s="3" t="str">
        <f t="shared" si="66"/>
        <v/>
      </c>
      <c r="BK49" s="3" t="str">
        <f t="shared" si="25"/>
        <v/>
      </c>
      <c r="BL49" s="3" t="str">
        <f t="shared" si="26"/>
        <v/>
      </c>
      <c r="BO49" s="3" t="str">
        <f t="shared" si="67"/>
        <v/>
      </c>
      <c r="BP49" s="3" t="str">
        <f t="shared" si="41"/>
        <v/>
      </c>
      <c r="BQ49" s="3" t="str">
        <f t="shared" si="42"/>
        <v/>
      </c>
      <c r="BR49" s="3" t="str">
        <f t="shared" si="27"/>
        <v/>
      </c>
      <c r="BS49" s="3" t="str">
        <f t="shared" si="28"/>
        <v/>
      </c>
      <c r="BV49" s="4" t="str">
        <f t="shared" si="68"/>
        <v/>
      </c>
      <c r="BW49" s="4" t="str">
        <f t="shared" si="69"/>
        <v/>
      </c>
      <c r="BX49" s="4" t="str">
        <f t="shared" si="70"/>
        <v/>
      </c>
      <c r="BY49" s="28" t="str">
        <f t="shared" si="43"/>
        <v/>
      </c>
      <c r="BZ49" s="28" t="str">
        <f t="shared" si="32"/>
        <v/>
      </c>
      <c r="CA49" s="28" t="str">
        <f t="shared" si="71"/>
        <v/>
      </c>
      <c r="CB49" s="28" t="str">
        <f t="shared" si="34"/>
        <v/>
      </c>
      <c r="CD49" s="28" t="str">
        <f t="shared" si="44"/>
        <v/>
      </c>
      <c r="CF49" s="3" t="str">
        <f t="shared" si="72"/>
        <v/>
      </c>
      <c r="CG49" s="28"/>
      <c r="CH49" s="3"/>
      <c r="CI49" s="3"/>
    </row>
    <row r="50" spans="1:87" x14ac:dyDescent="0.3">
      <c r="A50" s="65">
        <v>37</v>
      </c>
      <c r="B50" s="35"/>
      <c r="C50" s="62"/>
      <c r="D50" s="62"/>
      <c r="E50" s="62"/>
      <c r="F50" s="62"/>
      <c r="G50" s="62"/>
      <c r="H50" s="67"/>
      <c r="J50" s="10"/>
      <c r="K50" s="56"/>
      <c r="L50" s="5"/>
      <c r="M50" s="53"/>
      <c r="N50" s="5"/>
      <c r="O50" s="16"/>
      <c r="P50" s="5"/>
      <c r="Q50" s="16"/>
      <c r="R50" s="5"/>
      <c r="S50" s="16"/>
      <c r="T50" s="5"/>
      <c r="U50" s="16"/>
      <c r="V50" s="18"/>
      <c r="W50" s="16"/>
      <c r="X50" s="5"/>
      <c r="Y50" s="16"/>
      <c r="Z50" s="5"/>
      <c r="AA50" s="17"/>
      <c r="AB50" s="18"/>
      <c r="AC50" s="90"/>
      <c r="AD50" s="77"/>
      <c r="AE50" s="77"/>
      <c r="AG50" s="1" t="str">
        <f t="shared" si="45"/>
        <v/>
      </c>
      <c r="AH50" s="3">
        <f t="shared" si="46"/>
        <v>0</v>
      </c>
      <c r="AI50" s="3" t="str">
        <f t="shared" si="36"/>
        <v/>
      </c>
      <c r="AJ50" s="28" t="str">
        <f t="shared" si="37"/>
        <v/>
      </c>
      <c r="AK50" s="28"/>
      <c r="AL50" s="3" t="str">
        <f t="shared" si="47"/>
        <v/>
      </c>
      <c r="AM50" s="3" t="str">
        <f t="shared" si="48"/>
        <v/>
      </c>
      <c r="AN50" s="3" t="str">
        <f t="shared" si="49"/>
        <v/>
      </c>
      <c r="AO50" s="3" t="str">
        <f t="shared" si="50"/>
        <v/>
      </c>
      <c r="AP50" s="3" t="str">
        <f t="shared" si="51"/>
        <v/>
      </c>
      <c r="AQ50" s="3" t="str">
        <f t="shared" si="52"/>
        <v/>
      </c>
      <c r="AR50" s="3" t="str">
        <f t="shared" si="53"/>
        <v/>
      </c>
      <c r="AS50" s="3" t="str">
        <f t="shared" si="54"/>
        <v/>
      </c>
      <c r="AT50" s="3" t="str">
        <f t="shared" si="55"/>
        <v/>
      </c>
      <c r="AU50" s="3" t="str">
        <f t="shared" si="56"/>
        <v/>
      </c>
      <c r="AV50" s="3" t="str">
        <f t="shared" si="38"/>
        <v/>
      </c>
      <c r="AW50" s="3" t="str">
        <f t="shared" si="39"/>
        <v/>
      </c>
      <c r="AX50" s="3" t="str">
        <f t="shared" si="57"/>
        <v/>
      </c>
      <c r="AY50" s="3" t="str">
        <f t="shared" si="58"/>
        <v/>
      </c>
      <c r="AZ50" s="3" t="str">
        <f t="shared" si="59"/>
        <v/>
      </c>
      <c r="BA50" s="3" t="str">
        <f t="shared" si="60"/>
        <v/>
      </c>
      <c r="BB50" s="3" t="str">
        <f t="shared" si="16"/>
        <v/>
      </c>
      <c r="BC50" s="3" t="str">
        <f t="shared" si="17"/>
        <v/>
      </c>
      <c r="BD50" s="3" t="str">
        <f t="shared" si="18"/>
        <v/>
      </c>
      <c r="BE50" s="3" t="str">
        <f t="shared" si="61"/>
        <v/>
      </c>
      <c r="BF50" s="3" t="str">
        <f t="shared" si="62"/>
        <v/>
      </c>
      <c r="BG50" s="3" t="str">
        <f t="shared" si="63"/>
        <v/>
      </c>
      <c r="BH50" s="3" t="str">
        <f t="shared" si="64"/>
        <v/>
      </c>
      <c r="BI50" s="3" t="str">
        <f t="shared" si="65"/>
        <v/>
      </c>
      <c r="BJ50" s="3" t="str">
        <f t="shared" si="66"/>
        <v/>
      </c>
      <c r="BK50" s="3" t="str">
        <f t="shared" si="25"/>
        <v/>
      </c>
      <c r="BL50" s="3" t="str">
        <f t="shared" si="26"/>
        <v/>
      </c>
      <c r="BO50" s="3" t="str">
        <f t="shared" si="67"/>
        <v/>
      </c>
      <c r="BP50" s="3" t="str">
        <f t="shared" si="41"/>
        <v/>
      </c>
      <c r="BQ50" s="3" t="str">
        <f t="shared" si="42"/>
        <v/>
      </c>
      <c r="BR50" s="3" t="str">
        <f t="shared" si="27"/>
        <v/>
      </c>
      <c r="BS50" s="3" t="str">
        <f t="shared" si="28"/>
        <v/>
      </c>
      <c r="BV50" s="4" t="str">
        <f t="shared" si="68"/>
        <v/>
      </c>
      <c r="BW50" s="4" t="str">
        <f t="shared" si="69"/>
        <v/>
      </c>
      <c r="BX50" s="4" t="str">
        <f t="shared" si="70"/>
        <v/>
      </c>
      <c r="BY50" s="28" t="str">
        <f t="shared" si="43"/>
        <v/>
      </c>
      <c r="BZ50" s="28" t="str">
        <f t="shared" si="32"/>
        <v/>
      </c>
      <c r="CA50" s="28" t="str">
        <f t="shared" si="71"/>
        <v/>
      </c>
      <c r="CB50" s="28" t="str">
        <f t="shared" si="34"/>
        <v/>
      </c>
      <c r="CD50" s="28" t="str">
        <f t="shared" si="44"/>
        <v/>
      </c>
      <c r="CF50" s="3" t="str">
        <f t="shared" si="72"/>
        <v/>
      </c>
      <c r="CG50" s="28"/>
      <c r="CH50" s="3"/>
      <c r="CI50" s="3"/>
    </row>
    <row r="51" spans="1:87" x14ac:dyDescent="0.3">
      <c r="A51" s="65">
        <v>38</v>
      </c>
      <c r="B51" s="35"/>
      <c r="C51" s="62"/>
      <c r="D51" s="62"/>
      <c r="E51" s="62"/>
      <c r="F51" s="62"/>
      <c r="G51" s="62"/>
      <c r="H51" s="67"/>
      <c r="J51" s="10"/>
      <c r="K51" s="56"/>
      <c r="L51" s="5"/>
      <c r="M51" s="53"/>
      <c r="N51" s="5"/>
      <c r="O51" s="16"/>
      <c r="P51" s="5"/>
      <c r="Q51" s="16"/>
      <c r="R51" s="5"/>
      <c r="S51" s="16"/>
      <c r="T51" s="5"/>
      <c r="U51" s="16"/>
      <c r="V51" s="18"/>
      <c r="W51" s="16"/>
      <c r="X51" s="5"/>
      <c r="Y51" s="16"/>
      <c r="Z51" s="5"/>
      <c r="AA51" s="17"/>
      <c r="AB51" s="18"/>
      <c r="AC51" s="90"/>
      <c r="AD51" s="77"/>
      <c r="AE51" s="77"/>
      <c r="AG51" s="1" t="str">
        <f t="shared" si="45"/>
        <v/>
      </c>
      <c r="AH51" s="3">
        <f t="shared" si="46"/>
        <v>0</v>
      </c>
      <c r="AI51" s="3" t="str">
        <f t="shared" si="36"/>
        <v/>
      </c>
      <c r="AJ51" s="28" t="str">
        <f t="shared" si="37"/>
        <v/>
      </c>
      <c r="AK51" s="28"/>
      <c r="AL51" s="3" t="str">
        <f t="shared" si="47"/>
        <v/>
      </c>
      <c r="AM51" s="3" t="str">
        <f t="shared" si="48"/>
        <v/>
      </c>
      <c r="AN51" s="3" t="str">
        <f t="shared" si="49"/>
        <v/>
      </c>
      <c r="AO51" s="3" t="str">
        <f t="shared" si="50"/>
        <v/>
      </c>
      <c r="AP51" s="3" t="str">
        <f t="shared" si="51"/>
        <v/>
      </c>
      <c r="AQ51" s="3" t="str">
        <f t="shared" si="52"/>
        <v/>
      </c>
      <c r="AR51" s="3" t="str">
        <f t="shared" si="53"/>
        <v/>
      </c>
      <c r="AS51" s="3" t="str">
        <f t="shared" si="54"/>
        <v/>
      </c>
      <c r="AT51" s="3" t="str">
        <f t="shared" si="55"/>
        <v/>
      </c>
      <c r="AU51" s="3" t="str">
        <f t="shared" si="56"/>
        <v/>
      </c>
      <c r="AV51" s="3" t="str">
        <f t="shared" si="38"/>
        <v/>
      </c>
      <c r="AW51" s="3" t="str">
        <f t="shared" si="39"/>
        <v/>
      </c>
      <c r="AX51" s="3" t="str">
        <f t="shared" si="57"/>
        <v/>
      </c>
      <c r="AY51" s="3" t="str">
        <f t="shared" si="58"/>
        <v/>
      </c>
      <c r="AZ51" s="3" t="str">
        <f t="shared" si="59"/>
        <v/>
      </c>
      <c r="BA51" s="3" t="str">
        <f t="shared" si="60"/>
        <v/>
      </c>
      <c r="BB51" s="3" t="str">
        <f t="shared" si="16"/>
        <v/>
      </c>
      <c r="BC51" s="3" t="str">
        <f t="shared" si="17"/>
        <v/>
      </c>
      <c r="BD51" s="3" t="str">
        <f t="shared" si="18"/>
        <v/>
      </c>
      <c r="BE51" s="3" t="str">
        <f t="shared" si="61"/>
        <v/>
      </c>
      <c r="BF51" s="3" t="str">
        <f t="shared" si="62"/>
        <v/>
      </c>
      <c r="BG51" s="3" t="str">
        <f t="shared" si="63"/>
        <v/>
      </c>
      <c r="BH51" s="3" t="str">
        <f t="shared" si="64"/>
        <v/>
      </c>
      <c r="BI51" s="3" t="str">
        <f t="shared" si="65"/>
        <v/>
      </c>
      <c r="BJ51" s="3" t="str">
        <f t="shared" si="66"/>
        <v/>
      </c>
      <c r="BK51" s="3" t="str">
        <f t="shared" si="25"/>
        <v/>
      </c>
      <c r="BL51" s="3" t="str">
        <f t="shared" si="26"/>
        <v/>
      </c>
      <c r="BO51" s="3" t="str">
        <f t="shared" si="67"/>
        <v/>
      </c>
      <c r="BP51" s="3" t="str">
        <f t="shared" si="41"/>
        <v/>
      </c>
      <c r="BQ51" s="3" t="str">
        <f t="shared" si="42"/>
        <v/>
      </c>
      <c r="BR51" s="3" t="str">
        <f t="shared" si="27"/>
        <v/>
      </c>
      <c r="BS51" s="3" t="str">
        <f t="shared" si="28"/>
        <v/>
      </c>
      <c r="BV51" s="4" t="str">
        <f t="shared" si="68"/>
        <v/>
      </c>
      <c r="BW51" s="4" t="str">
        <f t="shared" si="69"/>
        <v/>
      </c>
      <c r="BX51" s="4" t="str">
        <f t="shared" si="70"/>
        <v/>
      </c>
      <c r="BY51" s="28" t="str">
        <f t="shared" si="43"/>
        <v/>
      </c>
      <c r="BZ51" s="28" t="str">
        <f t="shared" si="32"/>
        <v/>
      </c>
      <c r="CA51" s="28" t="str">
        <f t="shared" si="71"/>
        <v/>
      </c>
      <c r="CB51" s="28" t="str">
        <f t="shared" si="34"/>
        <v/>
      </c>
      <c r="CD51" s="28" t="str">
        <f t="shared" si="44"/>
        <v/>
      </c>
      <c r="CF51" s="3" t="str">
        <f t="shared" si="72"/>
        <v/>
      </c>
      <c r="CG51" s="28"/>
      <c r="CH51" s="3"/>
      <c r="CI51" s="3"/>
    </row>
    <row r="52" spans="1:87" x14ac:dyDescent="0.3">
      <c r="A52" s="65">
        <v>39</v>
      </c>
      <c r="B52" s="35"/>
      <c r="C52" s="62"/>
      <c r="D52" s="62"/>
      <c r="E52" s="62"/>
      <c r="F52" s="62"/>
      <c r="G52" s="62"/>
      <c r="H52" s="67"/>
      <c r="J52" s="10"/>
      <c r="K52" s="56"/>
      <c r="L52" s="5"/>
      <c r="M52" s="53"/>
      <c r="N52" s="5"/>
      <c r="O52" s="16"/>
      <c r="P52" s="5"/>
      <c r="Q52" s="16"/>
      <c r="R52" s="5"/>
      <c r="S52" s="16"/>
      <c r="T52" s="5"/>
      <c r="U52" s="16"/>
      <c r="V52" s="18"/>
      <c r="W52" s="16"/>
      <c r="X52" s="5"/>
      <c r="Y52" s="16"/>
      <c r="Z52" s="5"/>
      <c r="AA52" s="17"/>
      <c r="AB52" s="18"/>
      <c r="AC52" s="90"/>
      <c r="AD52" s="77"/>
      <c r="AE52" s="77"/>
      <c r="AG52" s="1" t="str">
        <f t="shared" si="45"/>
        <v/>
      </c>
      <c r="AH52" s="3">
        <f t="shared" si="46"/>
        <v>0</v>
      </c>
      <c r="AI52" s="3" t="str">
        <f t="shared" si="36"/>
        <v/>
      </c>
      <c r="AJ52" s="28" t="str">
        <f t="shared" si="37"/>
        <v/>
      </c>
      <c r="AK52" s="28"/>
      <c r="AL52" s="3" t="str">
        <f t="shared" si="47"/>
        <v/>
      </c>
      <c r="AM52" s="3" t="str">
        <f t="shared" si="48"/>
        <v/>
      </c>
      <c r="AN52" s="3" t="str">
        <f t="shared" si="49"/>
        <v/>
      </c>
      <c r="AO52" s="3" t="str">
        <f t="shared" si="50"/>
        <v/>
      </c>
      <c r="AP52" s="3" t="str">
        <f t="shared" si="51"/>
        <v/>
      </c>
      <c r="AQ52" s="3" t="str">
        <f t="shared" si="52"/>
        <v/>
      </c>
      <c r="AR52" s="3" t="str">
        <f t="shared" si="53"/>
        <v/>
      </c>
      <c r="AS52" s="3" t="str">
        <f t="shared" si="54"/>
        <v/>
      </c>
      <c r="AT52" s="3" t="str">
        <f t="shared" si="55"/>
        <v/>
      </c>
      <c r="AU52" s="3" t="str">
        <f t="shared" si="56"/>
        <v/>
      </c>
      <c r="AV52" s="3" t="str">
        <f t="shared" si="38"/>
        <v/>
      </c>
      <c r="AW52" s="3" t="str">
        <f t="shared" si="39"/>
        <v/>
      </c>
      <c r="AX52" s="3" t="str">
        <f t="shared" si="57"/>
        <v/>
      </c>
      <c r="AY52" s="3" t="str">
        <f t="shared" si="58"/>
        <v/>
      </c>
      <c r="AZ52" s="3" t="str">
        <f t="shared" si="59"/>
        <v/>
      </c>
      <c r="BA52" s="3" t="str">
        <f t="shared" si="60"/>
        <v/>
      </c>
      <c r="BB52" s="3" t="str">
        <f t="shared" si="16"/>
        <v/>
      </c>
      <c r="BC52" s="3" t="str">
        <f t="shared" si="17"/>
        <v/>
      </c>
      <c r="BD52" s="3" t="str">
        <f t="shared" si="18"/>
        <v/>
      </c>
      <c r="BE52" s="3" t="str">
        <f t="shared" si="61"/>
        <v/>
      </c>
      <c r="BF52" s="3" t="str">
        <f t="shared" si="62"/>
        <v/>
      </c>
      <c r="BG52" s="3" t="str">
        <f t="shared" si="63"/>
        <v/>
      </c>
      <c r="BH52" s="3" t="str">
        <f t="shared" si="64"/>
        <v/>
      </c>
      <c r="BI52" s="3" t="str">
        <f t="shared" si="65"/>
        <v/>
      </c>
      <c r="BJ52" s="3" t="str">
        <f t="shared" si="66"/>
        <v/>
      </c>
      <c r="BK52" s="3" t="str">
        <f t="shared" si="25"/>
        <v/>
      </c>
      <c r="BL52" s="3" t="str">
        <f t="shared" si="26"/>
        <v/>
      </c>
      <c r="BO52" s="3" t="str">
        <f t="shared" si="67"/>
        <v/>
      </c>
      <c r="BP52" s="3" t="str">
        <f t="shared" si="41"/>
        <v/>
      </c>
      <c r="BQ52" s="3" t="str">
        <f t="shared" si="42"/>
        <v/>
      </c>
      <c r="BR52" s="3" t="str">
        <f t="shared" si="27"/>
        <v/>
      </c>
      <c r="BS52" s="3" t="str">
        <f t="shared" si="28"/>
        <v/>
      </c>
      <c r="BV52" s="4" t="str">
        <f t="shared" si="68"/>
        <v/>
      </c>
      <c r="BW52" s="4" t="str">
        <f t="shared" si="69"/>
        <v/>
      </c>
      <c r="BX52" s="4" t="str">
        <f t="shared" si="70"/>
        <v/>
      </c>
      <c r="BY52" s="28" t="str">
        <f t="shared" si="43"/>
        <v/>
      </c>
      <c r="BZ52" s="28" t="str">
        <f t="shared" si="32"/>
        <v/>
      </c>
      <c r="CA52" s="28" t="str">
        <f t="shared" si="71"/>
        <v/>
      </c>
      <c r="CB52" s="28" t="str">
        <f t="shared" si="34"/>
        <v/>
      </c>
      <c r="CD52" s="28" t="str">
        <f t="shared" si="44"/>
        <v/>
      </c>
      <c r="CF52" s="3" t="str">
        <f t="shared" si="72"/>
        <v/>
      </c>
      <c r="CG52" s="28"/>
      <c r="CH52" s="3"/>
      <c r="CI52" s="3"/>
    </row>
    <row r="53" spans="1:87" x14ac:dyDescent="0.3">
      <c r="A53" s="65">
        <v>40</v>
      </c>
      <c r="B53" s="35"/>
      <c r="C53" s="62"/>
      <c r="D53" s="62"/>
      <c r="E53" s="62"/>
      <c r="F53" s="62"/>
      <c r="G53" s="62"/>
      <c r="H53" s="67"/>
      <c r="J53" s="10"/>
      <c r="K53" s="56"/>
      <c r="L53" s="5"/>
      <c r="M53" s="53"/>
      <c r="N53" s="5"/>
      <c r="O53" s="16"/>
      <c r="P53" s="5"/>
      <c r="Q53" s="16"/>
      <c r="R53" s="5"/>
      <c r="S53" s="16"/>
      <c r="T53" s="5"/>
      <c r="U53" s="16"/>
      <c r="V53" s="18"/>
      <c r="W53" s="16"/>
      <c r="X53" s="5"/>
      <c r="Y53" s="16"/>
      <c r="Z53" s="5"/>
      <c r="AA53" s="17"/>
      <c r="AB53" s="18"/>
      <c r="AC53" s="90"/>
      <c r="AD53" s="77"/>
      <c r="AE53" s="77"/>
      <c r="AG53" s="1" t="str">
        <f t="shared" si="45"/>
        <v/>
      </c>
      <c r="AH53" s="3">
        <f t="shared" si="46"/>
        <v>0</v>
      </c>
      <c r="AI53" s="3" t="str">
        <f t="shared" si="36"/>
        <v/>
      </c>
      <c r="AJ53" s="28" t="str">
        <f t="shared" si="37"/>
        <v/>
      </c>
      <c r="AK53" s="28"/>
      <c r="AL53" s="3" t="str">
        <f t="shared" si="47"/>
        <v/>
      </c>
      <c r="AM53" s="3" t="str">
        <f t="shared" si="48"/>
        <v/>
      </c>
      <c r="AN53" s="3" t="str">
        <f t="shared" si="49"/>
        <v/>
      </c>
      <c r="AO53" s="3" t="str">
        <f t="shared" si="50"/>
        <v/>
      </c>
      <c r="AP53" s="3" t="str">
        <f t="shared" si="51"/>
        <v/>
      </c>
      <c r="AQ53" s="3" t="str">
        <f t="shared" si="52"/>
        <v/>
      </c>
      <c r="AR53" s="3" t="str">
        <f t="shared" si="53"/>
        <v/>
      </c>
      <c r="AS53" s="3" t="str">
        <f t="shared" si="54"/>
        <v/>
      </c>
      <c r="AT53" s="3" t="str">
        <f t="shared" si="55"/>
        <v/>
      </c>
      <c r="AU53" s="3" t="str">
        <f t="shared" si="56"/>
        <v/>
      </c>
      <c r="AV53" s="3" t="str">
        <f t="shared" si="38"/>
        <v/>
      </c>
      <c r="AW53" s="3" t="str">
        <f t="shared" si="39"/>
        <v/>
      </c>
      <c r="AX53" s="3" t="str">
        <f t="shared" si="57"/>
        <v/>
      </c>
      <c r="AY53" s="3" t="str">
        <f t="shared" si="58"/>
        <v/>
      </c>
      <c r="AZ53" s="3" t="str">
        <f t="shared" si="59"/>
        <v/>
      </c>
      <c r="BA53" s="3" t="str">
        <f t="shared" si="60"/>
        <v/>
      </c>
      <c r="BB53" s="3" t="str">
        <f t="shared" si="16"/>
        <v/>
      </c>
      <c r="BC53" s="3" t="str">
        <f t="shared" si="17"/>
        <v/>
      </c>
      <c r="BD53" s="3" t="str">
        <f t="shared" si="18"/>
        <v/>
      </c>
      <c r="BE53" s="3" t="str">
        <f t="shared" si="61"/>
        <v/>
      </c>
      <c r="BF53" s="3" t="str">
        <f t="shared" si="62"/>
        <v/>
      </c>
      <c r="BG53" s="3" t="str">
        <f t="shared" si="63"/>
        <v/>
      </c>
      <c r="BH53" s="3" t="str">
        <f t="shared" si="64"/>
        <v/>
      </c>
      <c r="BI53" s="3" t="str">
        <f t="shared" si="65"/>
        <v/>
      </c>
      <c r="BJ53" s="3" t="str">
        <f t="shared" si="66"/>
        <v/>
      </c>
      <c r="BK53" s="3" t="str">
        <f t="shared" si="25"/>
        <v/>
      </c>
      <c r="BL53" s="3" t="str">
        <f t="shared" si="26"/>
        <v/>
      </c>
      <c r="BO53" s="3" t="str">
        <f t="shared" si="67"/>
        <v/>
      </c>
      <c r="BP53" s="3" t="str">
        <f t="shared" si="41"/>
        <v/>
      </c>
      <c r="BQ53" s="3" t="str">
        <f t="shared" si="42"/>
        <v/>
      </c>
      <c r="BR53" s="3" t="str">
        <f t="shared" si="27"/>
        <v/>
      </c>
      <c r="BS53" s="3" t="str">
        <f t="shared" si="28"/>
        <v/>
      </c>
      <c r="BV53" s="4" t="str">
        <f t="shared" si="68"/>
        <v/>
      </c>
      <c r="BW53" s="4" t="str">
        <f t="shared" si="69"/>
        <v/>
      </c>
      <c r="BX53" s="4" t="str">
        <f t="shared" si="70"/>
        <v/>
      </c>
      <c r="BY53" s="28" t="str">
        <f t="shared" si="43"/>
        <v/>
      </c>
      <c r="BZ53" s="28" t="str">
        <f t="shared" si="32"/>
        <v/>
      </c>
      <c r="CA53" s="28" t="str">
        <f t="shared" si="71"/>
        <v/>
      </c>
      <c r="CB53" s="28" t="str">
        <f t="shared" si="34"/>
        <v/>
      </c>
      <c r="CD53" s="28" t="str">
        <f t="shared" si="44"/>
        <v/>
      </c>
      <c r="CF53" s="3" t="str">
        <f t="shared" si="72"/>
        <v/>
      </c>
      <c r="CG53" s="28"/>
      <c r="CH53" s="3"/>
      <c r="CI53" s="3"/>
    </row>
    <row r="54" spans="1:87" x14ac:dyDescent="0.3">
      <c r="A54" s="65">
        <v>41</v>
      </c>
      <c r="B54" s="35"/>
      <c r="C54" s="62"/>
      <c r="D54" s="62"/>
      <c r="E54" s="62"/>
      <c r="F54" s="62"/>
      <c r="G54" s="62"/>
      <c r="H54" s="67"/>
      <c r="J54" s="10"/>
      <c r="K54" s="56"/>
      <c r="L54" s="5"/>
      <c r="M54" s="53"/>
      <c r="N54" s="5"/>
      <c r="O54" s="16"/>
      <c r="P54" s="5"/>
      <c r="Q54" s="16"/>
      <c r="R54" s="5"/>
      <c r="S54" s="16"/>
      <c r="T54" s="5"/>
      <c r="U54" s="16"/>
      <c r="V54" s="18"/>
      <c r="W54" s="16"/>
      <c r="X54" s="5"/>
      <c r="Y54" s="16"/>
      <c r="Z54" s="5"/>
      <c r="AA54" s="17"/>
      <c r="AB54" s="18"/>
      <c r="AC54" s="90"/>
      <c r="AD54" s="77"/>
      <c r="AE54" s="77"/>
      <c r="AG54" s="1" t="str">
        <f t="shared" si="45"/>
        <v/>
      </c>
      <c r="AH54" s="3">
        <f t="shared" si="46"/>
        <v>0</v>
      </c>
      <c r="AI54" s="3" t="str">
        <f t="shared" si="36"/>
        <v/>
      </c>
      <c r="AJ54" s="28" t="str">
        <f t="shared" si="37"/>
        <v/>
      </c>
      <c r="AK54" s="28"/>
      <c r="AL54" s="3" t="str">
        <f t="shared" si="47"/>
        <v/>
      </c>
      <c r="AM54" s="3" t="str">
        <f t="shared" si="48"/>
        <v/>
      </c>
      <c r="AN54" s="3" t="str">
        <f t="shared" si="49"/>
        <v/>
      </c>
      <c r="AO54" s="3" t="str">
        <f t="shared" si="50"/>
        <v/>
      </c>
      <c r="AP54" s="3" t="str">
        <f t="shared" si="51"/>
        <v/>
      </c>
      <c r="AQ54" s="3" t="str">
        <f t="shared" si="52"/>
        <v/>
      </c>
      <c r="AR54" s="3" t="str">
        <f t="shared" si="53"/>
        <v/>
      </c>
      <c r="AS54" s="3" t="str">
        <f t="shared" si="54"/>
        <v/>
      </c>
      <c r="AT54" s="3" t="str">
        <f t="shared" si="55"/>
        <v/>
      </c>
      <c r="AU54" s="3" t="str">
        <f t="shared" si="56"/>
        <v/>
      </c>
      <c r="AV54" s="3" t="str">
        <f t="shared" si="38"/>
        <v/>
      </c>
      <c r="AW54" s="3" t="str">
        <f t="shared" si="39"/>
        <v/>
      </c>
      <c r="AX54" s="3" t="str">
        <f t="shared" si="57"/>
        <v/>
      </c>
      <c r="AY54" s="3" t="str">
        <f t="shared" si="58"/>
        <v/>
      </c>
      <c r="AZ54" s="3" t="str">
        <f t="shared" si="59"/>
        <v/>
      </c>
      <c r="BA54" s="3" t="str">
        <f t="shared" si="60"/>
        <v/>
      </c>
      <c r="BB54" s="3" t="str">
        <f t="shared" si="16"/>
        <v/>
      </c>
      <c r="BC54" s="3" t="str">
        <f t="shared" si="17"/>
        <v/>
      </c>
      <c r="BD54" s="3" t="str">
        <f t="shared" si="18"/>
        <v/>
      </c>
      <c r="BE54" s="3" t="str">
        <f t="shared" si="61"/>
        <v/>
      </c>
      <c r="BF54" s="3" t="str">
        <f t="shared" si="62"/>
        <v/>
      </c>
      <c r="BG54" s="3" t="str">
        <f t="shared" si="63"/>
        <v/>
      </c>
      <c r="BH54" s="3" t="str">
        <f t="shared" si="64"/>
        <v/>
      </c>
      <c r="BI54" s="3" t="str">
        <f t="shared" si="65"/>
        <v/>
      </c>
      <c r="BJ54" s="3" t="str">
        <f t="shared" si="66"/>
        <v/>
      </c>
      <c r="BK54" s="3" t="str">
        <f t="shared" si="25"/>
        <v/>
      </c>
      <c r="BL54" s="3" t="str">
        <f t="shared" si="26"/>
        <v/>
      </c>
      <c r="BO54" s="3" t="str">
        <f t="shared" si="67"/>
        <v/>
      </c>
      <c r="BP54" s="3" t="str">
        <f t="shared" si="41"/>
        <v/>
      </c>
      <c r="BQ54" s="3" t="str">
        <f t="shared" si="42"/>
        <v/>
      </c>
      <c r="BR54" s="3" t="str">
        <f t="shared" si="27"/>
        <v/>
      </c>
      <c r="BS54" s="3" t="str">
        <f t="shared" si="28"/>
        <v/>
      </c>
      <c r="BV54" s="4" t="str">
        <f t="shared" si="68"/>
        <v/>
      </c>
      <c r="BW54" s="4" t="str">
        <f t="shared" si="69"/>
        <v/>
      </c>
      <c r="BX54" s="4" t="str">
        <f t="shared" si="70"/>
        <v/>
      </c>
      <c r="BY54" s="28" t="str">
        <f t="shared" si="43"/>
        <v/>
      </c>
      <c r="BZ54" s="28" t="str">
        <f t="shared" si="32"/>
        <v/>
      </c>
      <c r="CA54" s="28" t="str">
        <f t="shared" si="71"/>
        <v/>
      </c>
      <c r="CB54" s="28" t="str">
        <f t="shared" si="34"/>
        <v/>
      </c>
      <c r="CD54" s="28" t="str">
        <f t="shared" si="44"/>
        <v/>
      </c>
      <c r="CF54" s="3" t="str">
        <f t="shared" si="72"/>
        <v/>
      </c>
      <c r="CG54" s="28"/>
      <c r="CH54" s="3"/>
      <c r="CI54" s="3"/>
    </row>
    <row r="55" spans="1:87" x14ac:dyDescent="0.3">
      <c r="A55" s="65">
        <v>42</v>
      </c>
      <c r="B55" s="35"/>
      <c r="C55" s="62"/>
      <c r="D55" s="62"/>
      <c r="E55" s="62"/>
      <c r="F55" s="62"/>
      <c r="G55" s="62"/>
      <c r="H55" s="67"/>
      <c r="J55" s="10"/>
      <c r="K55" s="56"/>
      <c r="L55" s="5"/>
      <c r="M55" s="53"/>
      <c r="N55" s="5"/>
      <c r="O55" s="16"/>
      <c r="P55" s="5"/>
      <c r="Q55" s="16"/>
      <c r="R55" s="5"/>
      <c r="S55" s="16"/>
      <c r="T55" s="5"/>
      <c r="U55" s="16"/>
      <c r="V55" s="18"/>
      <c r="W55" s="16"/>
      <c r="X55" s="5"/>
      <c r="Y55" s="16"/>
      <c r="Z55" s="5"/>
      <c r="AA55" s="17"/>
      <c r="AB55" s="18"/>
      <c r="AC55" s="90"/>
      <c r="AD55" s="77"/>
      <c r="AE55" s="77"/>
      <c r="AG55" s="1" t="str">
        <f t="shared" si="45"/>
        <v/>
      </c>
      <c r="AH55" s="3">
        <f t="shared" si="46"/>
        <v>0</v>
      </c>
      <c r="AI55" s="3" t="str">
        <f t="shared" si="36"/>
        <v/>
      </c>
      <c r="AJ55" s="28" t="str">
        <f t="shared" si="37"/>
        <v/>
      </c>
      <c r="AK55" s="28"/>
      <c r="AL55" s="3" t="str">
        <f t="shared" si="47"/>
        <v/>
      </c>
      <c r="AM55" s="3" t="str">
        <f t="shared" si="48"/>
        <v/>
      </c>
      <c r="AN55" s="3" t="str">
        <f t="shared" si="49"/>
        <v/>
      </c>
      <c r="AO55" s="3" t="str">
        <f t="shared" si="50"/>
        <v/>
      </c>
      <c r="AP55" s="3" t="str">
        <f t="shared" si="51"/>
        <v/>
      </c>
      <c r="AQ55" s="3" t="str">
        <f t="shared" si="52"/>
        <v/>
      </c>
      <c r="AR55" s="3" t="str">
        <f t="shared" si="53"/>
        <v/>
      </c>
      <c r="AS55" s="3" t="str">
        <f t="shared" si="54"/>
        <v/>
      </c>
      <c r="AT55" s="3" t="str">
        <f t="shared" si="55"/>
        <v/>
      </c>
      <c r="AU55" s="3" t="str">
        <f t="shared" si="56"/>
        <v/>
      </c>
      <c r="AV55" s="3" t="str">
        <f t="shared" si="38"/>
        <v/>
      </c>
      <c r="AW55" s="3" t="str">
        <f t="shared" si="39"/>
        <v/>
      </c>
      <c r="AX55" s="3" t="str">
        <f t="shared" si="57"/>
        <v/>
      </c>
      <c r="AY55" s="3" t="str">
        <f t="shared" si="58"/>
        <v/>
      </c>
      <c r="AZ55" s="3" t="str">
        <f t="shared" si="59"/>
        <v/>
      </c>
      <c r="BA55" s="3" t="str">
        <f t="shared" si="60"/>
        <v/>
      </c>
      <c r="BB55" s="3" t="str">
        <f t="shared" si="16"/>
        <v/>
      </c>
      <c r="BC55" s="3" t="str">
        <f t="shared" si="17"/>
        <v/>
      </c>
      <c r="BD55" s="3" t="str">
        <f t="shared" si="18"/>
        <v/>
      </c>
      <c r="BE55" s="3" t="str">
        <f t="shared" si="61"/>
        <v/>
      </c>
      <c r="BF55" s="3" t="str">
        <f t="shared" si="62"/>
        <v/>
      </c>
      <c r="BG55" s="3" t="str">
        <f t="shared" si="63"/>
        <v/>
      </c>
      <c r="BH55" s="3" t="str">
        <f t="shared" si="64"/>
        <v/>
      </c>
      <c r="BI55" s="3" t="str">
        <f t="shared" si="65"/>
        <v/>
      </c>
      <c r="BJ55" s="3" t="str">
        <f t="shared" si="66"/>
        <v/>
      </c>
      <c r="BK55" s="3" t="str">
        <f t="shared" si="25"/>
        <v/>
      </c>
      <c r="BL55" s="3" t="str">
        <f t="shared" si="26"/>
        <v/>
      </c>
      <c r="BO55" s="3" t="str">
        <f t="shared" si="67"/>
        <v/>
      </c>
      <c r="BP55" s="3" t="str">
        <f t="shared" si="41"/>
        <v/>
      </c>
      <c r="BQ55" s="3" t="str">
        <f t="shared" si="42"/>
        <v/>
      </c>
      <c r="BR55" s="3" t="str">
        <f t="shared" si="27"/>
        <v/>
      </c>
      <c r="BS55" s="3" t="str">
        <f t="shared" si="28"/>
        <v/>
      </c>
      <c r="BV55" s="4" t="str">
        <f t="shared" si="68"/>
        <v/>
      </c>
      <c r="BW55" s="4" t="str">
        <f t="shared" si="69"/>
        <v/>
      </c>
      <c r="BX55" s="4" t="str">
        <f t="shared" si="70"/>
        <v/>
      </c>
      <c r="BY55" s="28" t="str">
        <f t="shared" si="43"/>
        <v/>
      </c>
      <c r="BZ55" s="28" t="str">
        <f t="shared" si="32"/>
        <v/>
      </c>
      <c r="CA55" s="28" t="str">
        <f t="shared" si="71"/>
        <v/>
      </c>
      <c r="CB55" s="28" t="str">
        <f t="shared" si="34"/>
        <v/>
      </c>
      <c r="CD55" s="28" t="str">
        <f t="shared" si="44"/>
        <v/>
      </c>
      <c r="CF55" s="3" t="str">
        <f t="shared" si="72"/>
        <v/>
      </c>
      <c r="CG55" s="28"/>
      <c r="CH55" s="3"/>
      <c r="CI55" s="3"/>
    </row>
    <row r="56" spans="1:87" x14ac:dyDescent="0.3">
      <c r="A56" s="65">
        <v>43</v>
      </c>
      <c r="B56" s="35"/>
      <c r="C56" s="62"/>
      <c r="D56" s="62"/>
      <c r="E56" s="62"/>
      <c r="F56" s="62"/>
      <c r="G56" s="62"/>
      <c r="H56" s="67"/>
      <c r="J56" s="10"/>
      <c r="K56" s="56"/>
      <c r="L56" s="5"/>
      <c r="M56" s="53"/>
      <c r="N56" s="5"/>
      <c r="O56" s="16"/>
      <c r="P56" s="5"/>
      <c r="Q56" s="16"/>
      <c r="R56" s="5"/>
      <c r="S56" s="16"/>
      <c r="T56" s="5"/>
      <c r="U56" s="16"/>
      <c r="V56" s="18"/>
      <c r="W56" s="16"/>
      <c r="X56" s="5"/>
      <c r="Y56" s="16"/>
      <c r="Z56" s="5"/>
      <c r="AA56" s="17"/>
      <c r="AB56" s="18"/>
      <c r="AC56" s="90"/>
      <c r="AD56" s="77"/>
      <c r="AE56" s="77"/>
      <c r="AG56" s="1" t="str">
        <f t="shared" si="45"/>
        <v/>
      </c>
      <c r="AH56" s="3">
        <f t="shared" si="46"/>
        <v>0</v>
      </c>
      <c r="AI56" s="3" t="str">
        <f t="shared" si="36"/>
        <v/>
      </c>
      <c r="AJ56" s="28" t="str">
        <f t="shared" si="37"/>
        <v/>
      </c>
      <c r="AK56" s="28"/>
      <c r="AL56" s="3" t="str">
        <f t="shared" si="47"/>
        <v/>
      </c>
      <c r="AM56" s="3" t="str">
        <f t="shared" si="48"/>
        <v/>
      </c>
      <c r="AN56" s="3" t="str">
        <f t="shared" si="49"/>
        <v/>
      </c>
      <c r="AO56" s="3" t="str">
        <f t="shared" si="50"/>
        <v/>
      </c>
      <c r="AP56" s="3" t="str">
        <f t="shared" si="51"/>
        <v/>
      </c>
      <c r="AQ56" s="3" t="str">
        <f t="shared" si="52"/>
        <v/>
      </c>
      <c r="AR56" s="3" t="str">
        <f t="shared" si="53"/>
        <v/>
      </c>
      <c r="AS56" s="3" t="str">
        <f t="shared" si="54"/>
        <v/>
      </c>
      <c r="AT56" s="3" t="str">
        <f t="shared" si="55"/>
        <v/>
      </c>
      <c r="AU56" s="3" t="str">
        <f t="shared" si="56"/>
        <v/>
      </c>
      <c r="AV56" s="3" t="str">
        <f t="shared" si="38"/>
        <v/>
      </c>
      <c r="AW56" s="3" t="str">
        <f t="shared" si="39"/>
        <v/>
      </c>
      <c r="AX56" s="3" t="str">
        <f t="shared" si="57"/>
        <v/>
      </c>
      <c r="AY56" s="3" t="str">
        <f t="shared" si="58"/>
        <v/>
      </c>
      <c r="AZ56" s="3" t="str">
        <f t="shared" si="59"/>
        <v/>
      </c>
      <c r="BA56" s="3" t="str">
        <f t="shared" si="60"/>
        <v/>
      </c>
      <c r="BB56" s="3" t="str">
        <f t="shared" si="16"/>
        <v/>
      </c>
      <c r="BC56" s="3" t="str">
        <f t="shared" si="17"/>
        <v/>
      </c>
      <c r="BD56" s="3" t="str">
        <f t="shared" si="18"/>
        <v/>
      </c>
      <c r="BE56" s="3" t="str">
        <f t="shared" si="61"/>
        <v/>
      </c>
      <c r="BF56" s="3" t="str">
        <f t="shared" si="62"/>
        <v/>
      </c>
      <c r="BG56" s="3" t="str">
        <f t="shared" si="63"/>
        <v/>
      </c>
      <c r="BH56" s="3" t="str">
        <f t="shared" si="64"/>
        <v/>
      </c>
      <c r="BI56" s="3" t="str">
        <f t="shared" si="65"/>
        <v/>
      </c>
      <c r="BJ56" s="3" t="str">
        <f t="shared" si="66"/>
        <v/>
      </c>
      <c r="BK56" s="3" t="str">
        <f t="shared" si="25"/>
        <v/>
      </c>
      <c r="BL56" s="3" t="str">
        <f t="shared" si="26"/>
        <v/>
      </c>
      <c r="BO56" s="3" t="str">
        <f t="shared" si="67"/>
        <v/>
      </c>
      <c r="BP56" s="3" t="str">
        <f t="shared" si="41"/>
        <v/>
      </c>
      <c r="BQ56" s="3" t="str">
        <f t="shared" si="42"/>
        <v/>
      </c>
      <c r="BR56" s="3" t="str">
        <f t="shared" si="27"/>
        <v/>
      </c>
      <c r="BS56" s="3" t="str">
        <f t="shared" si="28"/>
        <v/>
      </c>
      <c r="BV56" s="4" t="str">
        <f t="shared" si="68"/>
        <v/>
      </c>
      <c r="BW56" s="4" t="str">
        <f t="shared" si="69"/>
        <v/>
      </c>
      <c r="BX56" s="4" t="str">
        <f t="shared" si="70"/>
        <v/>
      </c>
      <c r="BY56" s="28" t="str">
        <f t="shared" si="43"/>
        <v/>
      </c>
      <c r="BZ56" s="28" t="str">
        <f t="shared" si="32"/>
        <v/>
      </c>
      <c r="CA56" s="28" t="str">
        <f t="shared" si="71"/>
        <v/>
      </c>
      <c r="CB56" s="28" t="str">
        <f t="shared" si="34"/>
        <v/>
      </c>
      <c r="CD56" s="28" t="str">
        <f t="shared" si="44"/>
        <v/>
      </c>
      <c r="CF56" s="3" t="str">
        <f t="shared" si="72"/>
        <v/>
      </c>
      <c r="CG56" s="28"/>
      <c r="CH56" s="3"/>
      <c r="CI56" s="3"/>
    </row>
    <row r="57" spans="1:87" x14ac:dyDescent="0.3">
      <c r="A57" s="65">
        <v>44</v>
      </c>
      <c r="B57" s="35"/>
      <c r="C57" s="62"/>
      <c r="D57" s="62"/>
      <c r="E57" s="62"/>
      <c r="F57" s="62"/>
      <c r="G57" s="62"/>
      <c r="H57" s="67"/>
      <c r="J57" s="10"/>
      <c r="K57" s="56"/>
      <c r="L57" s="5"/>
      <c r="M57" s="53"/>
      <c r="N57" s="5"/>
      <c r="O57" s="16"/>
      <c r="P57" s="5"/>
      <c r="Q57" s="16"/>
      <c r="R57" s="5"/>
      <c r="S57" s="16"/>
      <c r="T57" s="5"/>
      <c r="U57" s="16"/>
      <c r="V57" s="18"/>
      <c r="W57" s="16"/>
      <c r="X57" s="5"/>
      <c r="Y57" s="16"/>
      <c r="Z57" s="5"/>
      <c r="AA57" s="17"/>
      <c r="AB57" s="18"/>
      <c r="AC57" s="90"/>
      <c r="AD57" s="77"/>
      <c r="AE57" s="77"/>
      <c r="AG57" s="1" t="str">
        <f t="shared" si="45"/>
        <v/>
      </c>
      <c r="AH57" s="3">
        <f t="shared" si="46"/>
        <v>0</v>
      </c>
      <c r="AI57" s="3" t="str">
        <f t="shared" si="36"/>
        <v/>
      </c>
      <c r="AJ57" s="28" t="str">
        <f t="shared" si="37"/>
        <v/>
      </c>
      <c r="AK57" s="28"/>
      <c r="AL57" s="3" t="str">
        <f t="shared" si="47"/>
        <v/>
      </c>
      <c r="AM57" s="3" t="str">
        <f t="shared" si="48"/>
        <v/>
      </c>
      <c r="AN57" s="3" t="str">
        <f t="shared" si="49"/>
        <v/>
      </c>
      <c r="AO57" s="3" t="str">
        <f t="shared" si="50"/>
        <v/>
      </c>
      <c r="AP57" s="3" t="str">
        <f t="shared" si="51"/>
        <v/>
      </c>
      <c r="AQ57" s="3" t="str">
        <f t="shared" si="52"/>
        <v/>
      </c>
      <c r="AR57" s="3" t="str">
        <f t="shared" si="53"/>
        <v/>
      </c>
      <c r="AS57" s="3" t="str">
        <f t="shared" si="54"/>
        <v/>
      </c>
      <c r="AT57" s="3" t="str">
        <f t="shared" si="55"/>
        <v/>
      </c>
      <c r="AU57" s="3" t="str">
        <f t="shared" si="56"/>
        <v/>
      </c>
      <c r="AV57" s="3" t="str">
        <f t="shared" si="38"/>
        <v/>
      </c>
      <c r="AW57" s="3" t="str">
        <f t="shared" si="39"/>
        <v/>
      </c>
      <c r="AX57" s="3" t="str">
        <f t="shared" si="57"/>
        <v/>
      </c>
      <c r="AY57" s="3" t="str">
        <f t="shared" si="58"/>
        <v/>
      </c>
      <c r="AZ57" s="3" t="str">
        <f t="shared" si="59"/>
        <v/>
      </c>
      <c r="BA57" s="3" t="str">
        <f t="shared" si="60"/>
        <v/>
      </c>
      <c r="BB57" s="3" t="str">
        <f t="shared" si="16"/>
        <v/>
      </c>
      <c r="BC57" s="3" t="str">
        <f t="shared" si="17"/>
        <v/>
      </c>
      <c r="BD57" s="3" t="str">
        <f t="shared" si="18"/>
        <v/>
      </c>
      <c r="BE57" s="3" t="str">
        <f t="shared" si="61"/>
        <v/>
      </c>
      <c r="BF57" s="3" t="str">
        <f t="shared" si="62"/>
        <v/>
      </c>
      <c r="BG57" s="3" t="str">
        <f t="shared" si="63"/>
        <v/>
      </c>
      <c r="BH57" s="3" t="str">
        <f t="shared" si="64"/>
        <v/>
      </c>
      <c r="BI57" s="3" t="str">
        <f t="shared" si="65"/>
        <v/>
      </c>
      <c r="BJ57" s="3" t="str">
        <f t="shared" si="66"/>
        <v/>
      </c>
      <c r="BK57" s="3" t="str">
        <f t="shared" si="25"/>
        <v/>
      </c>
      <c r="BL57" s="3" t="str">
        <f t="shared" si="26"/>
        <v/>
      </c>
      <c r="BO57" s="3" t="str">
        <f t="shared" si="67"/>
        <v/>
      </c>
      <c r="BP57" s="3" t="str">
        <f t="shared" si="41"/>
        <v/>
      </c>
      <c r="BQ57" s="3" t="str">
        <f t="shared" si="42"/>
        <v/>
      </c>
      <c r="BR57" s="3" t="str">
        <f t="shared" si="27"/>
        <v/>
      </c>
      <c r="BS57" s="3" t="str">
        <f t="shared" si="28"/>
        <v/>
      </c>
      <c r="BV57" s="4" t="str">
        <f t="shared" si="68"/>
        <v/>
      </c>
      <c r="BW57" s="4" t="str">
        <f t="shared" si="69"/>
        <v/>
      </c>
      <c r="BX57" s="4" t="str">
        <f t="shared" si="70"/>
        <v/>
      </c>
      <c r="BY57" s="28" t="str">
        <f t="shared" si="43"/>
        <v/>
      </c>
      <c r="BZ57" s="28" t="str">
        <f t="shared" si="32"/>
        <v/>
      </c>
      <c r="CA57" s="28" t="str">
        <f t="shared" si="71"/>
        <v/>
      </c>
      <c r="CB57" s="28" t="str">
        <f t="shared" si="34"/>
        <v/>
      </c>
      <c r="CD57" s="28" t="str">
        <f t="shared" si="44"/>
        <v/>
      </c>
      <c r="CF57" s="3" t="str">
        <f t="shared" si="72"/>
        <v/>
      </c>
      <c r="CG57" s="28"/>
      <c r="CH57" s="3"/>
      <c r="CI57" s="3"/>
    </row>
    <row r="58" spans="1:87" x14ac:dyDescent="0.3">
      <c r="A58" s="65">
        <v>45</v>
      </c>
      <c r="B58" s="35"/>
      <c r="C58" s="62"/>
      <c r="D58" s="62"/>
      <c r="E58" s="62"/>
      <c r="F58" s="62"/>
      <c r="G58" s="62"/>
      <c r="H58" s="67"/>
      <c r="J58" s="10"/>
      <c r="K58" s="56"/>
      <c r="L58" s="5"/>
      <c r="M58" s="53"/>
      <c r="N58" s="5"/>
      <c r="O58" s="16"/>
      <c r="P58" s="5"/>
      <c r="Q58" s="16"/>
      <c r="R58" s="5"/>
      <c r="S58" s="16"/>
      <c r="T58" s="5"/>
      <c r="U58" s="16"/>
      <c r="V58" s="18"/>
      <c r="W58" s="16"/>
      <c r="X58" s="5"/>
      <c r="Y58" s="16"/>
      <c r="Z58" s="5"/>
      <c r="AA58" s="17"/>
      <c r="AB58" s="18"/>
      <c r="AC58" s="90"/>
      <c r="AD58" s="77"/>
      <c r="AE58" s="77"/>
      <c r="AG58" s="1" t="str">
        <f t="shared" si="45"/>
        <v/>
      </c>
      <c r="AH58" s="3">
        <f t="shared" si="46"/>
        <v>0</v>
      </c>
      <c r="AI58" s="3" t="str">
        <f t="shared" si="36"/>
        <v/>
      </c>
      <c r="AJ58" s="28" t="str">
        <f t="shared" si="37"/>
        <v/>
      </c>
      <c r="AK58" s="28"/>
      <c r="AL58" s="3" t="str">
        <f t="shared" si="47"/>
        <v/>
      </c>
      <c r="AM58" s="3" t="str">
        <f t="shared" si="48"/>
        <v/>
      </c>
      <c r="AN58" s="3" t="str">
        <f t="shared" si="49"/>
        <v/>
      </c>
      <c r="AO58" s="3" t="str">
        <f t="shared" si="50"/>
        <v/>
      </c>
      <c r="AP58" s="3" t="str">
        <f t="shared" si="51"/>
        <v/>
      </c>
      <c r="AQ58" s="3" t="str">
        <f t="shared" si="52"/>
        <v/>
      </c>
      <c r="AR58" s="3" t="str">
        <f t="shared" si="53"/>
        <v/>
      </c>
      <c r="AS58" s="3" t="str">
        <f t="shared" si="54"/>
        <v/>
      </c>
      <c r="AT58" s="3" t="str">
        <f t="shared" si="55"/>
        <v/>
      </c>
      <c r="AU58" s="3" t="str">
        <f t="shared" si="56"/>
        <v/>
      </c>
      <c r="AV58" s="3" t="str">
        <f t="shared" si="38"/>
        <v/>
      </c>
      <c r="AW58" s="3" t="str">
        <f t="shared" si="39"/>
        <v/>
      </c>
      <c r="AX58" s="3" t="str">
        <f t="shared" si="57"/>
        <v/>
      </c>
      <c r="AY58" s="3" t="str">
        <f t="shared" si="58"/>
        <v/>
      </c>
      <c r="AZ58" s="3" t="str">
        <f t="shared" si="59"/>
        <v/>
      </c>
      <c r="BA58" s="3" t="str">
        <f t="shared" si="60"/>
        <v/>
      </c>
      <c r="BB58" s="3" t="str">
        <f t="shared" si="16"/>
        <v/>
      </c>
      <c r="BC58" s="3" t="str">
        <f t="shared" si="17"/>
        <v/>
      </c>
      <c r="BD58" s="3" t="str">
        <f t="shared" si="18"/>
        <v/>
      </c>
      <c r="BE58" s="3" t="str">
        <f t="shared" si="61"/>
        <v/>
      </c>
      <c r="BF58" s="3" t="str">
        <f t="shared" si="62"/>
        <v/>
      </c>
      <c r="BG58" s="3" t="str">
        <f t="shared" si="63"/>
        <v/>
      </c>
      <c r="BH58" s="3" t="str">
        <f t="shared" si="64"/>
        <v/>
      </c>
      <c r="BI58" s="3" t="str">
        <f t="shared" si="65"/>
        <v/>
      </c>
      <c r="BJ58" s="3" t="str">
        <f t="shared" si="66"/>
        <v/>
      </c>
      <c r="BK58" s="3" t="str">
        <f t="shared" si="25"/>
        <v/>
      </c>
      <c r="BL58" s="3" t="str">
        <f t="shared" si="26"/>
        <v/>
      </c>
      <c r="BO58" s="3" t="str">
        <f t="shared" si="67"/>
        <v/>
      </c>
      <c r="BP58" s="3" t="str">
        <f t="shared" si="41"/>
        <v/>
      </c>
      <c r="BQ58" s="3" t="str">
        <f t="shared" si="42"/>
        <v/>
      </c>
      <c r="BR58" s="3" t="str">
        <f t="shared" si="27"/>
        <v/>
      </c>
      <c r="BS58" s="3" t="str">
        <f t="shared" si="28"/>
        <v/>
      </c>
      <c r="BV58" s="4" t="str">
        <f t="shared" si="68"/>
        <v/>
      </c>
      <c r="BW58" s="4" t="str">
        <f t="shared" si="69"/>
        <v/>
      </c>
      <c r="BX58" s="4" t="str">
        <f t="shared" si="70"/>
        <v/>
      </c>
      <c r="BY58" s="28" t="str">
        <f t="shared" si="43"/>
        <v/>
      </c>
      <c r="BZ58" s="28" t="str">
        <f t="shared" si="32"/>
        <v/>
      </c>
      <c r="CA58" s="28" t="str">
        <f t="shared" si="71"/>
        <v/>
      </c>
      <c r="CB58" s="28" t="str">
        <f t="shared" si="34"/>
        <v/>
      </c>
      <c r="CD58" s="28" t="str">
        <f t="shared" si="44"/>
        <v/>
      </c>
      <c r="CF58" s="3" t="str">
        <f t="shared" si="72"/>
        <v/>
      </c>
      <c r="CG58" s="28"/>
      <c r="CH58" s="3"/>
      <c r="CI58" s="3"/>
    </row>
    <row r="59" spans="1:87" x14ac:dyDescent="0.3">
      <c r="A59" s="65">
        <v>46</v>
      </c>
      <c r="B59" s="35"/>
      <c r="C59" s="62"/>
      <c r="D59" s="62"/>
      <c r="E59" s="62"/>
      <c r="F59" s="62"/>
      <c r="G59" s="62"/>
      <c r="H59" s="67"/>
      <c r="J59" s="10"/>
      <c r="K59" s="56"/>
      <c r="L59" s="5"/>
      <c r="M59" s="53"/>
      <c r="N59" s="5"/>
      <c r="O59" s="16"/>
      <c r="P59" s="5"/>
      <c r="Q59" s="16"/>
      <c r="R59" s="5"/>
      <c r="S59" s="16"/>
      <c r="T59" s="5"/>
      <c r="U59" s="16"/>
      <c r="V59" s="18"/>
      <c r="W59" s="16"/>
      <c r="X59" s="5"/>
      <c r="Y59" s="16"/>
      <c r="Z59" s="5"/>
      <c r="AA59" s="17"/>
      <c r="AB59" s="18"/>
      <c r="AC59" s="90"/>
      <c r="AD59" s="77"/>
      <c r="AE59" s="77"/>
      <c r="AG59" s="1" t="str">
        <f t="shared" si="45"/>
        <v/>
      </c>
      <c r="AH59" s="3">
        <f t="shared" si="46"/>
        <v>0</v>
      </c>
      <c r="AI59" s="3" t="str">
        <f t="shared" si="36"/>
        <v/>
      </c>
      <c r="AJ59" s="28" t="str">
        <f t="shared" si="37"/>
        <v/>
      </c>
      <c r="AK59" s="28"/>
      <c r="AL59" s="3" t="str">
        <f t="shared" si="47"/>
        <v/>
      </c>
      <c r="AM59" s="3" t="str">
        <f t="shared" si="48"/>
        <v/>
      </c>
      <c r="AN59" s="3" t="str">
        <f t="shared" si="49"/>
        <v/>
      </c>
      <c r="AO59" s="3" t="str">
        <f t="shared" si="50"/>
        <v/>
      </c>
      <c r="AP59" s="3" t="str">
        <f t="shared" si="51"/>
        <v/>
      </c>
      <c r="AQ59" s="3" t="str">
        <f t="shared" si="52"/>
        <v/>
      </c>
      <c r="AR59" s="3" t="str">
        <f t="shared" si="53"/>
        <v/>
      </c>
      <c r="AS59" s="3" t="str">
        <f t="shared" si="54"/>
        <v/>
      </c>
      <c r="AT59" s="3" t="str">
        <f t="shared" si="55"/>
        <v/>
      </c>
      <c r="AU59" s="3" t="str">
        <f t="shared" si="56"/>
        <v/>
      </c>
      <c r="AV59" s="3" t="str">
        <f t="shared" si="38"/>
        <v/>
      </c>
      <c r="AW59" s="3" t="str">
        <f t="shared" si="39"/>
        <v/>
      </c>
      <c r="AX59" s="3" t="str">
        <f t="shared" si="57"/>
        <v/>
      </c>
      <c r="AY59" s="3" t="str">
        <f t="shared" si="58"/>
        <v/>
      </c>
      <c r="AZ59" s="3" t="str">
        <f t="shared" si="59"/>
        <v/>
      </c>
      <c r="BA59" s="3" t="str">
        <f t="shared" si="60"/>
        <v/>
      </c>
      <c r="BB59" s="3" t="str">
        <f t="shared" si="16"/>
        <v/>
      </c>
      <c r="BC59" s="3" t="str">
        <f t="shared" si="17"/>
        <v/>
      </c>
      <c r="BD59" s="3" t="str">
        <f t="shared" si="18"/>
        <v/>
      </c>
      <c r="BE59" s="3" t="str">
        <f t="shared" si="61"/>
        <v/>
      </c>
      <c r="BF59" s="3" t="str">
        <f t="shared" si="62"/>
        <v/>
      </c>
      <c r="BG59" s="3" t="str">
        <f t="shared" si="63"/>
        <v/>
      </c>
      <c r="BH59" s="3" t="str">
        <f t="shared" si="64"/>
        <v/>
      </c>
      <c r="BI59" s="3" t="str">
        <f t="shared" si="65"/>
        <v/>
      </c>
      <c r="BJ59" s="3" t="str">
        <f t="shared" si="66"/>
        <v/>
      </c>
      <c r="BK59" s="3" t="str">
        <f t="shared" si="25"/>
        <v/>
      </c>
      <c r="BL59" s="3" t="str">
        <f t="shared" si="26"/>
        <v/>
      </c>
      <c r="BO59" s="3" t="str">
        <f t="shared" si="67"/>
        <v/>
      </c>
      <c r="BP59" s="3" t="str">
        <f t="shared" si="41"/>
        <v/>
      </c>
      <c r="BQ59" s="3" t="str">
        <f t="shared" si="42"/>
        <v/>
      </c>
      <c r="BR59" s="3" t="str">
        <f t="shared" si="27"/>
        <v/>
      </c>
      <c r="BS59" s="3" t="str">
        <f t="shared" si="28"/>
        <v/>
      </c>
      <c r="BV59" s="4" t="str">
        <f t="shared" si="68"/>
        <v/>
      </c>
      <c r="BW59" s="4" t="str">
        <f t="shared" si="69"/>
        <v/>
      </c>
      <c r="BX59" s="4" t="str">
        <f t="shared" si="70"/>
        <v/>
      </c>
      <c r="BY59" s="28" t="str">
        <f t="shared" si="43"/>
        <v/>
      </c>
      <c r="BZ59" s="28" t="str">
        <f t="shared" si="32"/>
        <v/>
      </c>
      <c r="CA59" s="28" t="str">
        <f t="shared" si="71"/>
        <v/>
      </c>
      <c r="CB59" s="28" t="str">
        <f t="shared" si="34"/>
        <v/>
      </c>
      <c r="CD59" s="28" t="str">
        <f t="shared" si="44"/>
        <v/>
      </c>
      <c r="CF59" s="3" t="str">
        <f t="shared" si="72"/>
        <v/>
      </c>
      <c r="CG59" s="28"/>
      <c r="CH59" s="3"/>
      <c r="CI59" s="3"/>
    </row>
    <row r="60" spans="1:87" x14ac:dyDescent="0.3">
      <c r="A60" s="65">
        <v>47</v>
      </c>
      <c r="B60" s="35"/>
      <c r="C60" s="62"/>
      <c r="D60" s="62"/>
      <c r="E60" s="62"/>
      <c r="F60" s="62"/>
      <c r="G60" s="62"/>
      <c r="H60" s="67"/>
      <c r="J60" s="10"/>
      <c r="K60" s="56"/>
      <c r="L60" s="5"/>
      <c r="M60" s="53"/>
      <c r="N60" s="5"/>
      <c r="O60" s="16"/>
      <c r="P60" s="5"/>
      <c r="Q60" s="16"/>
      <c r="R60" s="5"/>
      <c r="S60" s="16"/>
      <c r="T60" s="5"/>
      <c r="U60" s="16"/>
      <c r="V60" s="18"/>
      <c r="W60" s="16"/>
      <c r="X60" s="5"/>
      <c r="Y60" s="16"/>
      <c r="Z60" s="5"/>
      <c r="AA60" s="17"/>
      <c r="AB60" s="18"/>
      <c r="AC60" s="90"/>
      <c r="AD60" s="77"/>
      <c r="AE60" s="77"/>
      <c r="AG60" s="1" t="str">
        <f t="shared" si="45"/>
        <v/>
      </c>
      <c r="AH60" s="3">
        <f t="shared" si="46"/>
        <v>0</v>
      </c>
      <c r="AI60" s="3" t="str">
        <f t="shared" si="36"/>
        <v/>
      </c>
      <c r="AJ60" s="28" t="str">
        <f t="shared" si="37"/>
        <v/>
      </c>
      <c r="AK60" s="28"/>
      <c r="AL60" s="3" t="str">
        <f t="shared" si="47"/>
        <v/>
      </c>
      <c r="AM60" s="3" t="str">
        <f t="shared" si="48"/>
        <v/>
      </c>
      <c r="AN60" s="3" t="str">
        <f t="shared" si="49"/>
        <v/>
      </c>
      <c r="AO60" s="3" t="str">
        <f t="shared" si="50"/>
        <v/>
      </c>
      <c r="AP60" s="3" t="str">
        <f t="shared" si="51"/>
        <v/>
      </c>
      <c r="AQ60" s="3" t="str">
        <f t="shared" si="52"/>
        <v/>
      </c>
      <c r="AR60" s="3" t="str">
        <f t="shared" si="53"/>
        <v/>
      </c>
      <c r="AS60" s="3" t="str">
        <f t="shared" si="54"/>
        <v/>
      </c>
      <c r="AT60" s="3" t="str">
        <f t="shared" si="55"/>
        <v/>
      </c>
      <c r="AU60" s="3" t="str">
        <f t="shared" si="56"/>
        <v/>
      </c>
      <c r="AV60" s="3" t="str">
        <f t="shared" si="38"/>
        <v/>
      </c>
      <c r="AW60" s="3" t="str">
        <f t="shared" si="39"/>
        <v/>
      </c>
      <c r="AX60" s="3" t="str">
        <f t="shared" si="57"/>
        <v/>
      </c>
      <c r="AY60" s="3" t="str">
        <f t="shared" si="58"/>
        <v/>
      </c>
      <c r="AZ60" s="3" t="str">
        <f t="shared" si="59"/>
        <v/>
      </c>
      <c r="BA60" s="3" t="str">
        <f t="shared" si="60"/>
        <v/>
      </c>
      <c r="BB60" s="3" t="str">
        <f t="shared" si="16"/>
        <v/>
      </c>
      <c r="BC60" s="3" t="str">
        <f t="shared" si="17"/>
        <v/>
      </c>
      <c r="BD60" s="3" t="str">
        <f t="shared" si="18"/>
        <v/>
      </c>
      <c r="BE60" s="3" t="str">
        <f t="shared" si="61"/>
        <v/>
      </c>
      <c r="BF60" s="3" t="str">
        <f t="shared" si="62"/>
        <v/>
      </c>
      <c r="BG60" s="3" t="str">
        <f t="shared" si="63"/>
        <v/>
      </c>
      <c r="BH60" s="3" t="str">
        <f t="shared" si="64"/>
        <v/>
      </c>
      <c r="BI60" s="3" t="str">
        <f t="shared" si="65"/>
        <v/>
      </c>
      <c r="BJ60" s="3" t="str">
        <f t="shared" si="66"/>
        <v/>
      </c>
      <c r="BK60" s="3" t="str">
        <f t="shared" si="25"/>
        <v/>
      </c>
      <c r="BL60" s="3" t="str">
        <f t="shared" si="26"/>
        <v/>
      </c>
      <c r="BO60" s="3" t="str">
        <f t="shared" si="67"/>
        <v/>
      </c>
      <c r="BP60" s="3" t="str">
        <f t="shared" si="41"/>
        <v/>
      </c>
      <c r="BQ60" s="3" t="str">
        <f t="shared" si="42"/>
        <v/>
      </c>
      <c r="BR60" s="3" t="str">
        <f t="shared" si="27"/>
        <v/>
      </c>
      <c r="BS60" s="3" t="str">
        <f t="shared" si="28"/>
        <v/>
      </c>
      <c r="BV60" s="4" t="str">
        <f t="shared" si="68"/>
        <v/>
      </c>
      <c r="BW60" s="4" t="str">
        <f t="shared" si="69"/>
        <v/>
      </c>
      <c r="BX60" s="4" t="str">
        <f t="shared" si="70"/>
        <v/>
      </c>
      <c r="BY60" s="28" t="str">
        <f t="shared" si="43"/>
        <v/>
      </c>
      <c r="BZ60" s="28" t="str">
        <f t="shared" si="32"/>
        <v/>
      </c>
      <c r="CA60" s="28" t="str">
        <f t="shared" si="71"/>
        <v/>
      </c>
      <c r="CB60" s="28" t="str">
        <f t="shared" si="34"/>
        <v/>
      </c>
      <c r="CD60" s="28" t="str">
        <f t="shared" si="44"/>
        <v/>
      </c>
      <c r="CF60" s="3" t="str">
        <f t="shared" si="72"/>
        <v/>
      </c>
      <c r="CG60" s="28"/>
      <c r="CH60" s="3"/>
      <c r="CI60" s="3"/>
    </row>
    <row r="61" spans="1:87" x14ac:dyDescent="0.3">
      <c r="A61" s="65">
        <v>48</v>
      </c>
      <c r="B61" s="35"/>
      <c r="C61" s="62"/>
      <c r="D61" s="62"/>
      <c r="E61" s="62"/>
      <c r="F61" s="62"/>
      <c r="G61" s="62"/>
      <c r="H61" s="67"/>
      <c r="J61" s="10"/>
      <c r="K61" s="56"/>
      <c r="L61" s="5"/>
      <c r="M61" s="53"/>
      <c r="N61" s="5"/>
      <c r="O61" s="16"/>
      <c r="P61" s="5"/>
      <c r="Q61" s="16"/>
      <c r="R61" s="5"/>
      <c r="S61" s="16"/>
      <c r="T61" s="5"/>
      <c r="U61" s="16"/>
      <c r="V61" s="18"/>
      <c r="W61" s="16"/>
      <c r="X61" s="5"/>
      <c r="Y61" s="16"/>
      <c r="Z61" s="5"/>
      <c r="AA61" s="17"/>
      <c r="AB61" s="18"/>
      <c r="AC61" s="90"/>
      <c r="AD61" s="77"/>
      <c r="AE61" s="77"/>
      <c r="AG61" s="1" t="str">
        <f t="shared" si="45"/>
        <v/>
      </c>
      <c r="AH61" s="3">
        <f t="shared" si="46"/>
        <v>0</v>
      </c>
      <c r="AI61" s="3" t="str">
        <f t="shared" si="36"/>
        <v/>
      </c>
      <c r="AJ61" s="28" t="str">
        <f t="shared" si="37"/>
        <v/>
      </c>
      <c r="AK61" s="28"/>
      <c r="AL61" s="3" t="str">
        <f t="shared" si="47"/>
        <v/>
      </c>
      <c r="AM61" s="3" t="str">
        <f t="shared" si="48"/>
        <v/>
      </c>
      <c r="AN61" s="3" t="str">
        <f t="shared" si="49"/>
        <v/>
      </c>
      <c r="AO61" s="3" t="str">
        <f t="shared" si="50"/>
        <v/>
      </c>
      <c r="AP61" s="3" t="str">
        <f t="shared" si="51"/>
        <v/>
      </c>
      <c r="AQ61" s="3" t="str">
        <f t="shared" si="52"/>
        <v/>
      </c>
      <c r="AR61" s="3" t="str">
        <f t="shared" si="53"/>
        <v/>
      </c>
      <c r="AS61" s="3" t="str">
        <f t="shared" si="54"/>
        <v/>
      </c>
      <c r="AT61" s="3" t="str">
        <f t="shared" si="55"/>
        <v/>
      </c>
      <c r="AU61" s="3" t="str">
        <f t="shared" si="56"/>
        <v/>
      </c>
      <c r="AV61" s="3" t="str">
        <f t="shared" si="38"/>
        <v/>
      </c>
      <c r="AW61" s="3" t="str">
        <f t="shared" si="39"/>
        <v/>
      </c>
      <c r="AX61" s="3" t="str">
        <f t="shared" si="57"/>
        <v/>
      </c>
      <c r="AY61" s="3" t="str">
        <f t="shared" si="58"/>
        <v/>
      </c>
      <c r="AZ61" s="3" t="str">
        <f t="shared" si="59"/>
        <v/>
      </c>
      <c r="BA61" s="3" t="str">
        <f t="shared" si="60"/>
        <v/>
      </c>
      <c r="BB61" s="3" t="str">
        <f t="shared" si="16"/>
        <v/>
      </c>
      <c r="BC61" s="3" t="str">
        <f t="shared" si="17"/>
        <v/>
      </c>
      <c r="BD61" s="3" t="str">
        <f t="shared" si="18"/>
        <v/>
      </c>
      <c r="BE61" s="3" t="str">
        <f t="shared" si="61"/>
        <v/>
      </c>
      <c r="BF61" s="3" t="str">
        <f t="shared" si="62"/>
        <v/>
      </c>
      <c r="BG61" s="3" t="str">
        <f t="shared" si="63"/>
        <v/>
      </c>
      <c r="BH61" s="3" t="str">
        <f t="shared" si="64"/>
        <v/>
      </c>
      <c r="BI61" s="3" t="str">
        <f t="shared" si="65"/>
        <v/>
      </c>
      <c r="BJ61" s="3" t="str">
        <f t="shared" si="66"/>
        <v/>
      </c>
      <c r="BK61" s="3" t="str">
        <f t="shared" si="25"/>
        <v/>
      </c>
      <c r="BL61" s="3" t="str">
        <f t="shared" si="26"/>
        <v/>
      </c>
      <c r="BO61" s="3" t="str">
        <f t="shared" si="67"/>
        <v/>
      </c>
      <c r="BP61" s="3" t="str">
        <f t="shared" si="41"/>
        <v/>
      </c>
      <c r="BQ61" s="3" t="str">
        <f t="shared" si="42"/>
        <v/>
      </c>
      <c r="BR61" s="3" t="str">
        <f t="shared" si="27"/>
        <v/>
      </c>
      <c r="BS61" s="3" t="str">
        <f t="shared" si="28"/>
        <v/>
      </c>
      <c r="BV61" s="4" t="str">
        <f t="shared" si="68"/>
        <v/>
      </c>
      <c r="BW61" s="4" t="str">
        <f t="shared" si="69"/>
        <v/>
      </c>
      <c r="BX61" s="4" t="str">
        <f t="shared" si="70"/>
        <v/>
      </c>
      <c r="BY61" s="28" t="str">
        <f t="shared" si="43"/>
        <v/>
      </c>
      <c r="BZ61" s="28" t="str">
        <f t="shared" si="32"/>
        <v/>
      </c>
      <c r="CA61" s="28" t="str">
        <f t="shared" si="71"/>
        <v/>
      </c>
      <c r="CB61" s="28" t="str">
        <f t="shared" si="34"/>
        <v/>
      </c>
      <c r="CD61" s="28" t="str">
        <f t="shared" si="44"/>
        <v/>
      </c>
      <c r="CF61" s="3" t="str">
        <f t="shared" si="72"/>
        <v/>
      </c>
      <c r="CG61" s="28"/>
      <c r="CH61" s="3"/>
      <c r="CI61" s="3"/>
    </row>
    <row r="62" spans="1:87" x14ac:dyDescent="0.3">
      <c r="A62" s="65">
        <v>49</v>
      </c>
      <c r="B62" s="35"/>
      <c r="C62" s="62"/>
      <c r="D62" s="62"/>
      <c r="E62" s="62"/>
      <c r="F62" s="62"/>
      <c r="G62" s="62"/>
      <c r="H62" s="67"/>
      <c r="J62" s="10"/>
      <c r="K62" s="56"/>
      <c r="L62" s="5"/>
      <c r="M62" s="53"/>
      <c r="N62" s="5"/>
      <c r="O62" s="16"/>
      <c r="P62" s="5"/>
      <c r="Q62" s="16"/>
      <c r="R62" s="5"/>
      <c r="S62" s="16"/>
      <c r="T62" s="5"/>
      <c r="U62" s="16"/>
      <c r="V62" s="18"/>
      <c r="W62" s="16"/>
      <c r="X62" s="5"/>
      <c r="Y62" s="16"/>
      <c r="Z62" s="5"/>
      <c r="AA62" s="17"/>
      <c r="AB62" s="18"/>
      <c r="AC62" s="90"/>
      <c r="AD62" s="77"/>
      <c r="AE62" s="77"/>
      <c r="AG62" s="1" t="str">
        <f t="shared" si="45"/>
        <v/>
      </c>
      <c r="AH62" s="3">
        <f t="shared" si="46"/>
        <v>0</v>
      </c>
      <c r="AI62" s="3" t="str">
        <f t="shared" si="36"/>
        <v/>
      </c>
      <c r="AJ62" s="28" t="str">
        <f t="shared" si="37"/>
        <v/>
      </c>
      <c r="AK62" s="28"/>
      <c r="AL62" s="3" t="str">
        <f t="shared" si="47"/>
        <v/>
      </c>
      <c r="AM62" s="3" t="str">
        <f t="shared" si="48"/>
        <v/>
      </c>
      <c r="AN62" s="3" t="str">
        <f t="shared" si="49"/>
        <v/>
      </c>
      <c r="AO62" s="3" t="str">
        <f t="shared" si="50"/>
        <v/>
      </c>
      <c r="AP62" s="3" t="str">
        <f t="shared" si="51"/>
        <v/>
      </c>
      <c r="AQ62" s="3" t="str">
        <f t="shared" si="52"/>
        <v/>
      </c>
      <c r="AR62" s="3" t="str">
        <f t="shared" si="53"/>
        <v/>
      </c>
      <c r="AS62" s="3" t="str">
        <f t="shared" si="54"/>
        <v/>
      </c>
      <c r="AT62" s="3" t="str">
        <f t="shared" si="55"/>
        <v/>
      </c>
      <c r="AU62" s="3" t="str">
        <f t="shared" si="56"/>
        <v/>
      </c>
      <c r="AV62" s="3" t="str">
        <f t="shared" si="38"/>
        <v/>
      </c>
      <c r="AW62" s="3" t="str">
        <f t="shared" si="39"/>
        <v/>
      </c>
      <c r="AX62" s="3" t="str">
        <f t="shared" si="57"/>
        <v/>
      </c>
      <c r="AY62" s="3" t="str">
        <f t="shared" si="58"/>
        <v/>
      </c>
      <c r="AZ62" s="3" t="str">
        <f t="shared" si="59"/>
        <v/>
      </c>
      <c r="BA62" s="3" t="str">
        <f t="shared" si="60"/>
        <v/>
      </c>
      <c r="BB62" s="3" t="str">
        <f t="shared" si="16"/>
        <v/>
      </c>
      <c r="BC62" s="3" t="str">
        <f t="shared" si="17"/>
        <v/>
      </c>
      <c r="BD62" s="3" t="str">
        <f t="shared" si="18"/>
        <v/>
      </c>
      <c r="BE62" s="3" t="str">
        <f t="shared" si="61"/>
        <v/>
      </c>
      <c r="BF62" s="3" t="str">
        <f t="shared" si="62"/>
        <v/>
      </c>
      <c r="BG62" s="3" t="str">
        <f t="shared" si="63"/>
        <v/>
      </c>
      <c r="BH62" s="3" t="str">
        <f t="shared" si="64"/>
        <v/>
      </c>
      <c r="BI62" s="3" t="str">
        <f t="shared" si="65"/>
        <v/>
      </c>
      <c r="BJ62" s="3" t="str">
        <f t="shared" si="66"/>
        <v/>
      </c>
      <c r="BK62" s="3" t="str">
        <f t="shared" si="25"/>
        <v/>
      </c>
      <c r="BL62" s="3" t="str">
        <f t="shared" si="26"/>
        <v/>
      </c>
      <c r="BO62" s="3" t="str">
        <f t="shared" si="67"/>
        <v/>
      </c>
      <c r="BP62" s="3" t="str">
        <f t="shared" si="41"/>
        <v/>
      </c>
      <c r="BQ62" s="3" t="str">
        <f t="shared" si="42"/>
        <v/>
      </c>
      <c r="BR62" s="3" t="str">
        <f t="shared" si="27"/>
        <v/>
      </c>
      <c r="BS62" s="3" t="str">
        <f t="shared" si="28"/>
        <v/>
      </c>
      <c r="BV62" s="4" t="str">
        <f t="shared" si="68"/>
        <v/>
      </c>
      <c r="BW62" s="4" t="str">
        <f t="shared" si="69"/>
        <v/>
      </c>
      <c r="BX62" s="4" t="str">
        <f t="shared" si="70"/>
        <v/>
      </c>
      <c r="BY62" s="28" t="str">
        <f t="shared" si="43"/>
        <v/>
      </c>
      <c r="BZ62" s="28" t="str">
        <f t="shared" si="32"/>
        <v/>
      </c>
      <c r="CA62" s="28" t="str">
        <f t="shared" si="71"/>
        <v/>
      </c>
      <c r="CB62" s="28" t="str">
        <f t="shared" si="34"/>
        <v/>
      </c>
      <c r="CD62" s="28" t="str">
        <f t="shared" si="44"/>
        <v/>
      </c>
      <c r="CF62" s="3" t="str">
        <f t="shared" si="72"/>
        <v/>
      </c>
      <c r="CG62" s="28"/>
      <c r="CH62" s="3"/>
      <c r="CI62" s="3"/>
    </row>
    <row r="63" spans="1:87" ht="15" thickBot="1" x14ac:dyDescent="0.35">
      <c r="A63" s="68">
        <v>50</v>
      </c>
      <c r="B63" s="69"/>
      <c r="C63" s="70"/>
      <c r="D63" s="70"/>
      <c r="E63" s="70"/>
      <c r="F63" s="70"/>
      <c r="G63" s="70"/>
      <c r="H63" s="71"/>
      <c r="J63" s="23"/>
      <c r="K63" s="60"/>
      <c r="L63" s="7"/>
      <c r="M63" s="55"/>
      <c r="N63" s="7"/>
      <c r="O63" s="24"/>
      <c r="P63" s="7"/>
      <c r="Q63" s="24"/>
      <c r="R63" s="7"/>
      <c r="S63" s="24"/>
      <c r="T63" s="7"/>
      <c r="U63" s="24"/>
      <c r="V63" s="25"/>
      <c r="W63" s="24"/>
      <c r="X63" s="7"/>
      <c r="Y63" s="24"/>
      <c r="Z63" s="7"/>
      <c r="AA63" s="26"/>
      <c r="AB63" s="25"/>
      <c r="AC63" s="91"/>
      <c r="AD63" s="27"/>
      <c r="AE63" s="27"/>
      <c r="AG63" s="1" t="str">
        <f t="shared" si="45"/>
        <v/>
      </c>
      <c r="AH63" s="3">
        <f t="shared" si="46"/>
        <v>0</v>
      </c>
      <c r="AI63" s="3" t="str">
        <f t="shared" si="36"/>
        <v/>
      </c>
      <c r="AJ63" s="28" t="str">
        <f t="shared" si="37"/>
        <v/>
      </c>
      <c r="AK63" s="28"/>
      <c r="AL63" s="3" t="str">
        <f t="shared" si="47"/>
        <v/>
      </c>
      <c r="AM63" s="3" t="str">
        <f t="shared" si="48"/>
        <v/>
      </c>
      <c r="AN63" s="3" t="str">
        <f t="shared" si="49"/>
        <v/>
      </c>
      <c r="AO63" s="3" t="str">
        <f t="shared" si="50"/>
        <v/>
      </c>
      <c r="AP63" s="3" t="str">
        <f t="shared" si="51"/>
        <v/>
      </c>
      <c r="AQ63" s="3" t="str">
        <f t="shared" si="52"/>
        <v/>
      </c>
      <c r="AR63" s="3" t="str">
        <f t="shared" si="53"/>
        <v/>
      </c>
      <c r="AS63" s="3" t="str">
        <f t="shared" si="54"/>
        <v/>
      </c>
      <c r="AT63" s="3" t="str">
        <f t="shared" si="55"/>
        <v/>
      </c>
      <c r="AU63" s="3" t="str">
        <f t="shared" si="56"/>
        <v/>
      </c>
      <c r="AV63" s="3" t="str">
        <f t="shared" si="38"/>
        <v/>
      </c>
      <c r="AW63" s="3" t="str">
        <f t="shared" si="39"/>
        <v/>
      </c>
      <c r="AX63" s="3" t="str">
        <f t="shared" si="57"/>
        <v/>
      </c>
      <c r="AY63" s="3" t="str">
        <f t="shared" si="58"/>
        <v/>
      </c>
      <c r="AZ63" s="3" t="str">
        <f t="shared" si="59"/>
        <v/>
      </c>
      <c r="BA63" s="3" t="str">
        <f t="shared" si="60"/>
        <v/>
      </c>
      <c r="BB63" s="3" t="str">
        <f t="shared" si="16"/>
        <v/>
      </c>
      <c r="BC63" s="3" t="str">
        <f t="shared" si="17"/>
        <v/>
      </c>
      <c r="BD63" s="3" t="str">
        <f t="shared" si="18"/>
        <v/>
      </c>
      <c r="BE63" s="3" t="str">
        <f t="shared" si="61"/>
        <v/>
      </c>
      <c r="BF63" s="3" t="str">
        <f t="shared" si="62"/>
        <v/>
      </c>
      <c r="BG63" s="3" t="str">
        <f t="shared" si="63"/>
        <v/>
      </c>
      <c r="BH63" s="3" t="str">
        <f t="shared" si="64"/>
        <v/>
      </c>
      <c r="BI63" s="3" t="str">
        <f t="shared" si="65"/>
        <v/>
      </c>
      <c r="BJ63" s="3" t="str">
        <f t="shared" si="66"/>
        <v/>
      </c>
      <c r="BK63" s="3" t="str">
        <f t="shared" si="25"/>
        <v/>
      </c>
      <c r="BL63" s="3" t="str">
        <f t="shared" si="26"/>
        <v/>
      </c>
      <c r="BO63" s="3" t="str">
        <f t="shared" si="67"/>
        <v/>
      </c>
      <c r="BP63" s="3" t="str">
        <f t="shared" si="41"/>
        <v/>
      </c>
      <c r="BQ63" s="3" t="str">
        <f t="shared" si="42"/>
        <v/>
      </c>
      <c r="BR63" s="3" t="str">
        <f t="shared" si="27"/>
        <v/>
      </c>
      <c r="BS63" s="3" t="str">
        <f t="shared" si="28"/>
        <v/>
      </c>
      <c r="BV63" s="4" t="str">
        <f t="shared" si="68"/>
        <v/>
      </c>
      <c r="BW63" s="4" t="str">
        <f t="shared" si="69"/>
        <v/>
      </c>
      <c r="BX63" s="4" t="str">
        <f t="shared" si="70"/>
        <v/>
      </c>
      <c r="BY63" s="28" t="str">
        <f t="shared" si="43"/>
        <v/>
      </c>
      <c r="BZ63" s="28" t="str">
        <f t="shared" si="32"/>
        <v/>
      </c>
      <c r="CA63" s="28" t="str">
        <f t="shared" si="71"/>
        <v/>
      </c>
      <c r="CB63" s="28" t="str">
        <f t="shared" si="34"/>
        <v/>
      </c>
      <c r="CD63" s="28" t="str">
        <f t="shared" si="44"/>
        <v/>
      </c>
      <c r="CF63" s="3" t="str">
        <f t="shared" si="72"/>
        <v/>
      </c>
      <c r="CG63" s="28"/>
      <c r="CH63" s="3"/>
      <c r="CI63" s="3"/>
    </row>
    <row r="64" spans="1:87" x14ac:dyDescent="0.3">
      <c r="AJ64" s="28"/>
      <c r="AK64" s="28" t="s">
        <v>39</v>
      </c>
      <c r="BB64" s="3" t="str">
        <f t="shared" si="16"/>
        <v/>
      </c>
      <c r="BC64" s="3" t="str">
        <f t="shared" ref="BC64" si="73">IF(AND($F$3 = 1, C64=1,D64=1,L64&gt;0),B64&amp;"GPP: "&amp;"CO2 -&gt; "&amp;B64,"")</f>
        <v/>
      </c>
      <c r="BD64" s="28" t="str">
        <f t="shared" ref="BD64" si="74">IF(AND($F$3 = 1, L64&gt;0,C64=1),B64&amp;"R: "&amp;B64&amp;" -&gt; CO2","")</f>
        <v/>
      </c>
      <c r="BE64" s="28" t="str">
        <f t="shared" si="61"/>
        <v/>
      </c>
      <c r="BF64" s="28" t="str">
        <f t="shared" si="62"/>
        <v/>
      </c>
      <c r="BG64" s="28" t="str">
        <f t="shared" si="63"/>
        <v/>
      </c>
      <c r="BH64" s="28" t="str">
        <f t="shared" si="64"/>
        <v/>
      </c>
      <c r="BI64" s="28" t="str">
        <f t="shared" si="65"/>
        <v/>
      </c>
      <c r="BJ64" s="28" t="str">
        <f t="shared" si="66"/>
        <v/>
      </c>
      <c r="BK64" s="3" t="str">
        <f t="shared" ref="BK64" si="75">IF(AND(G64=1,C64=1,L64&gt;0),B64&amp;"IN"&amp;": "&amp;B64&amp;"Input -&gt; "&amp;B64,IF(AND(L64&gt;0,G64=1,C64=0,E64=1,F64=0),B64&amp;"NLNodeIN"&amp;": "&amp;B64&amp;"NLNodeInput -&gt; "&amp;B64&amp;"NLNode",IF(AND(L64&gt;0,G64=1,C64=0,E64=0,F64=1),B64&amp;"NLNodeIN"&amp;": "&amp;B64&amp;"NLNodeInput -&gt; "&amp;B64&amp;"NLNode",IF(AND(L64&gt;0,G64=1,C64=0,E64=1,F64=1),B64&amp;"NLNodeIN"&amp;": "&amp;B64&amp;"NLNodeInput -&gt; "&amp;B64&amp;"NLNode",""))))</f>
        <v/>
      </c>
      <c r="BL64" s="3" t="str">
        <f t="shared" ref="BL64" si="76">IF(AND(L64&gt;0,H64=1,C64=1),B64&amp;"EX: "&amp;B64&amp;" -&gt; "&amp;BQ64,IF(AND(L64&gt;0,H64=1,C64=0,E64=1,F64=0),B64&amp;"NLNodeEX: "&amp;B64&amp;"NLNode -&gt; "&amp;B64&amp;"NLNodeExport",IF(AND(L64&gt;0,H64=1,C64=0,E64=0,F64=1),B64&amp;"NLNodeEX: "&amp;B64&amp;"NLNode -&gt; "&amp;B64&amp;"NLNodeExport",IF(AND(L64&gt;0,H64=1,C64=0,E64=1,F64=1),B64&amp;"NLNodeEX: "&amp;B64&amp;"NLNode -&gt; "&amp;B64&amp;"NLNodeExport",""))))</f>
        <v/>
      </c>
      <c r="BR64" s="3" t="str">
        <f t="shared" ref="BR64" si="77">IF(AND(C64=0,G64=1,L64&gt;0),B64&amp;"NLNodeInput","")</f>
        <v/>
      </c>
      <c r="BS64" s="3" t="str">
        <f t="shared" ref="BS64" si="78">IF(AND(C64=0,H64=1,L64&gt;0),B64&amp;"NLNodeExport","")</f>
        <v/>
      </c>
      <c r="BT64" s="3" t="s">
        <v>40</v>
      </c>
      <c r="BV64" s="4" t="str">
        <f>IF(AND(C64=1,G64=1,L64&gt;0),B64&amp;"Input",IF(AND(C64=0,G64=1,L64&gt;0),B64&amp;"NLNodeInput",""))</f>
        <v/>
      </c>
      <c r="BW64" s="4"/>
      <c r="BX64" s="4"/>
      <c r="BY64" s="4"/>
      <c r="BZ64" s="28" t="str">
        <f t="shared" ref="BZ64" si="79">IF(AND($F$3 =1, $F$4=0, $F$5=1, C64=1, D64=1, L64&gt;0), B64&amp;"NPP"&amp;" = "&amp;B64&amp;"GPP"&amp;" - "&amp;B64&amp;"R"&amp;" - "&amp;B64&amp;"M",IF(AND($F$3 = 1,$F$4 = 0,$F$5 = 1,C64 = 1,D64 = 0,L64 &gt; 0), B64&amp;"P"&amp;" = "&amp;B64&amp;"Q"&amp;" - "&amp;B64&amp;"R"&amp;" - "&amp;B64&amp;"M", IF(AND($F$3 = 1, $F$4 = 1, $F$5 = 0, C64 = 1, D64 = 1, L64 &gt; 0), B64&amp;"NPP"&amp;" = "&amp;B64&amp;"GPP"&amp;" - "&amp;B64&amp;"R"&amp;" - "&amp;B64&amp;"E",IF(AND($F$3 = 1, $F$4 = 1, $F$5 = 0, C64 = 1, D64 = 0, L64 &gt; 0), B64&amp;"P"&amp;" = "&amp;B64&amp;"Q"&amp;" - "&amp;B64&amp;"R"&amp;" - "&amp;B64&amp;"E", IF(AND($F$3 = 0, $F$4 = 1, $F$5=1, C64 = 1, D64 = 1, L64 &gt; 0), B64&amp;"NPP"&amp;" = "&amp;B64&amp;"GPP"&amp;" - "&amp;B64&amp;"E"&amp;" - "&amp;B64&amp;"M", IF(AND($F$3 = 0, $F$4 = 1, $F$5=1, C64 = 1, D64 = 0, L64 &gt; 0),  B64&amp;"P"&amp;" = "&amp;B64&amp;"Q"&amp;" - "&amp;B64&amp;"E"&amp;" - "&amp;B64&amp;"M","" ))))))</f>
        <v/>
      </c>
      <c r="CA64" s="28" t="str">
        <f t="shared" si="71"/>
        <v/>
      </c>
      <c r="CB64" s="28" t="str">
        <f t="shared" ref="CB64" si="80">IF(AND($F$3=0,$F$4=0,$F$5=0,C64=1,D64=1,L64&gt;0),B64&amp;"NPP"&amp;" = "&amp;B64&amp;"GPP",IF(AND($F$3=0,$F$4=0,$F$5=0,C64=1,D64=0,L64&gt;0),B64&amp;"P"&amp;" = "&amp;B64&amp;"Q", ""))</f>
        <v/>
      </c>
      <c r="CE64" s="4" t="s">
        <v>41</v>
      </c>
      <c r="CF64" s="3" t="s">
        <v>42</v>
      </c>
      <c r="CG64" s="28"/>
      <c r="CH64" s="3"/>
      <c r="CI64" s="3"/>
    </row>
    <row r="65" spans="38:52" x14ac:dyDescent="0.3">
      <c r="AL65" s="3" t="str">
        <f t="shared" ref="AL65:AL70" si="81">IF(AND(C65=1,D65=1,Q65&gt;0),B65&amp;"GPP &gt; "&amp;Q65, "")</f>
        <v/>
      </c>
      <c r="AM65" s="3" t="str">
        <f t="shared" ref="AM65:AM70" si="82">IF(AND(C65=1,D65=1,R65&gt;0),B65&amp;"GPP &lt; "&amp;R65,"")</f>
        <v/>
      </c>
      <c r="AN65" s="3" t="str">
        <f t="shared" ref="AN65:AN70" si="83">IF(AND(C65=1,G65=1,M65&gt;0),B65&amp;"IN &gt; "&amp;M65,IF(AND(C65=0,G65=1,M65&gt;0),B65&amp;"NLNodeIN &gt; "&amp;M65,""))</f>
        <v/>
      </c>
      <c r="AO65" s="3" t="str">
        <f t="shared" ref="AO65:AO70" si="84">IF(AND(C65=1,G65=1,N65&gt;0),B65&amp;"IN &lt; "&amp;N65,IF(AND(C65=0,G65=1,N65&gt;0),B65&amp;"NLNodeIN &lt; "&amp;N65,""))</f>
        <v/>
      </c>
      <c r="AP65" s="3" t="str">
        <f t="shared" ref="AP65:AP70" si="85">IF(AND(C65=1,H65=1,O65&gt;0),B65&amp;"EX &gt; "&amp;O65,IF(AND(C65=0,H65=1,O65&gt;0),B65&amp;"NLNodeEX &gt; "&amp;O65,""))</f>
        <v/>
      </c>
      <c r="AQ65" s="3" t="str">
        <f t="shared" ref="AQ65:AQ70" si="86">IF(AND(C65=1,H65=1,P65&gt;0),B65&amp;"EX &lt; "&amp;P65,IF(AND(C65=0,H65=1,P65&gt;0),B65&amp;"NLNodeEX &lt; "&amp;P65,""))</f>
        <v/>
      </c>
      <c r="AR65" s="3" t="str">
        <f t="shared" ref="AR65:AR70" si="87">IF(AND(C65=1,D65=0,S65&gt;0),B65&amp;"Q &gt; "&amp;S65,"")</f>
        <v/>
      </c>
      <c r="AS65" s="3" t="str">
        <f t="shared" ref="AS65:AS70" si="88">IF(AND(C65=1,D65=0,S65&gt;0),B65&amp;"Q &lt; "&amp;T65,"")</f>
        <v/>
      </c>
      <c r="AT65" s="3" t="str">
        <f t="shared" ref="AT65:AT70" si="89">IF(AND(C65=1,D65=1,U65&gt; 0),B65&amp;"NPP &gt; "&amp;U65,IF(AND(C65=1,D65=0,U65&gt;0),B65&amp;"Prod &gt; "&amp;U65,""))</f>
        <v/>
      </c>
      <c r="AU65" s="3" t="str">
        <f t="shared" ref="AU65:AU70" si="90">IF(AND(C65=1,D65=1,V65&gt; 0),B65&amp;"NPP &lt; "&amp;V65,IF(AND(C65=1,D65=0,V65&gt;0),B65&amp;"Prod &lt; "&amp;V65,""))</f>
        <v/>
      </c>
      <c r="AV65" s="3" t="str">
        <f t="shared" ref="AV65:AV70" si="91">IF(AND(C65=1,W65&gt; 0),B65&amp;"Resp &gt; "&amp;W65,"")</f>
        <v/>
      </c>
      <c r="AW65" s="3" t="str">
        <f t="shared" ref="AW65:AW70" si="92">IF(AND(C65=1,W65&gt; 0),B65&amp;"Resp &lt; "&amp;X65,"")</f>
        <v/>
      </c>
      <c r="AX65" s="3" t="str">
        <f t="shared" ref="AX65:AX70" si="93">IF(AND(C65=1,Y65&gt; 0),B65&amp;"Egest &gt; "&amp;Y65,"")</f>
        <v/>
      </c>
      <c r="AY65" s="3" t="str">
        <f t="shared" ref="AY65:AY70" si="94">IF(AND(C65=1,Z65&gt; 0),B65&amp;"Egest &lt; "&amp;Z65,"")</f>
        <v/>
      </c>
      <c r="AZ65" s="3" t="str">
        <f t="shared" ref="AZ65:AZ70" si="95">IF(AND(C65=1,AA65&gt; 0),B65&amp;"Mort &gt; "&amp;AA65,"")</f>
        <v/>
      </c>
    </row>
    <row r="66" spans="38:52" x14ac:dyDescent="0.3">
      <c r="AL66" s="3" t="str">
        <f t="shared" si="81"/>
        <v/>
      </c>
      <c r="AM66" s="3" t="str">
        <f t="shared" si="82"/>
        <v/>
      </c>
      <c r="AN66" s="3" t="str">
        <f t="shared" si="83"/>
        <v/>
      </c>
      <c r="AO66" s="3" t="str">
        <f t="shared" si="84"/>
        <v/>
      </c>
      <c r="AP66" s="3" t="str">
        <f t="shared" si="85"/>
        <v/>
      </c>
      <c r="AQ66" s="3" t="str">
        <f t="shared" si="86"/>
        <v/>
      </c>
      <c r="AR66" s="3" t="str">
        <f t="shared" si="87"/>
        <v/>
      </c>
      <c r="AS66" s="3" t="str">
        <f t="shared" si="88"/>
        <v/>
      </c>
      <c r="AT66" s="3" t="str">
        <f t="shared" si="89"/>
        <v/>
      </c>
      <c r="AU66" s="3" t="str">
        <f t="shared" si="90"/>
        <v/>
      </c>
      <c r="AV66" s="3" t="str">
        <f t="shared" si="91"/>
        <v/>
      </c>
      <c r="AW66" s="3" t="str">
        <f t="shared" si="92"/>
        <v/>
      </c>
      <c r="AX66" s="3" t="str">
        <f t="shared" si="93"/>
        <v/>
      </c>
      <c r="AY66" s="3" t="str">
        <f t="shared" si="94"/>
        <v/>
      </c>
      <c r="AZ66" s="3" t="str">
        <f t="shared" si="95"/>
        <v/>
      </c>
    </row>
    <row r="67" spans="38:52" x14ac:dyDescent="0.3">
      <c r="AL67" s="3" t="str">
        <f t="shared" si="81"/>
        <v/>
      </c>
      <c r="AM67" s="3" t="str">
        <f t="shared" si="82"/>
        <v/>
      </c>
      <c r="AN67" s="3" t="str">
        <f t="shared" si="83"/>
        <v/>
      </c>
      <c r="AO67" s="3" t="str">
        <f t="shared" si="84"/>
        <v/>
      </c>
      <c r="AP67" s="3" t="str">
        <f t="shared" si="85"/>
        <v/>
      </c>
      <c r="AQ67" s="3" t="str">
        <f t="shared" si="86"/>
        <v/>
      </c>
      <c r="AR67" s="3" t="str">
        <f t="shared" si="87"/>
        <v/>
      </c>
      <c r="AS67" s="3" t="str">
        <f t="shared" si="88"/>
        <v/>
      </c>
      <c r="AT67" s="3" t="str">
        <f t="shared" si="89"/>
        <v/>
      </c>
      <c r="AU67" s="3" t="str">
        <f t="shared" si="90"/>
        <v/>
      </c>
      <c r="AV67" s="3" t="str">
        <f t="shared" si="91"/>
        <v/>
      </c>
      <c r="AW67" s="3" t="str">
        <f t="shared" si="92"/>
        <v/>
      </c>
      <c r="AX67" s="3" t="str">
        <f t="shared" si="93"/>
        <v/>
      </c>
      <c r="AY67" s="3" t="str">
        <f t="shared" si="94"/>
        <v/>
      </c>
      <c r="AZ67" s="3" t="str">
        <f t="shared" si="95"/>
        <v/>
      </c>
    </row>
    <row r="68" spans="38:52" x14ac:dyDescent="0.3">
      <c r="AL68" s="3" t="str">
        <f t="shared" si="81"/>
        <v/>
      </c>
      <c r="AM68" s="3" t="str">
        <f t="shared" si="82"/>
        <v/>
      </c>
      <c r="AN68" s="3" t="str">
        <f t="shared" si="83"/>
        <v/>
      </c>
      <c r="AO68" s="3" t="str">
        <f t="shared" si="84"/>
        <v/>
      </c>
      <c r="AP68" s="3" t="str">
        <f t="shared" si="85"/>
        <v/>
      </c>
      <c r="AQ68" s="3" t="str">
        <f t="shared" si="86"/>
        <v/>
      </c>
      <c r="AR68" s="3" t="str">
        <f t="shared" si="87"/>
        <v/>
      </c>
      <c r="AS68" s="3" t="str">
        <f t="shared" si="88"/>
        <v/>
      </c>
      <c r="AT68" s="3" t="str">
        <f t="shared" si="89"/>
        <v/>
      </c>
      <c r="AU68" s="3" t="str">
        <f t="shared" si="90"/>
        <v/>
      </c>
      <c r="AV68" s="3" t="str">
        <f t="shared" si="91"/>
        <v/>
      </c>
      <c r="AW68" s="3" t="str">
        <f t="shared" si="92"/>
        <v/>
      </c>
      <c r="AX68" s="3" t="str">
        <f t="shared" si="93"/>
        <v/>
      </c>
      <c r="AY68" s="3" t="str">
        <f t="shared" si="94"/>
        <v/>
      </c>
      <c r="AZ68" s="3" t="str">
        <f t="shared" si="95"/>
        <v/>
      </c>
    </row>
    <row r="69" spans="38:52" x14ac:dyDescent="0.3">
      <c r="AL69" s="3" t="str">
        <f t="shared" si="81"/>
        <v/>
      </c>
      <c r="AM69" s="3" t="str">
        <f t="shared" si="82"/>
        <v/>
      </c>
      <c r="AN69" s="3" t="str">
        <f t="shared" si="83"/>
        <v/>
      </c>
      <c r="AO69" s="3" t="str">
        <f t="shared" si="84"/>
        <v/>
      </c>
      <c r="AP69" s="3" t="str">
        <f t="shared" si="85"/>
        <v/>
      </c>
      <c r="AQ69" s="3" t="str">
        <f t="shared" si="86"/>
        <v/>
      </c>
      <c r="AR69" s="3" t="str">
        <f t="shared" si="87"/>
        <v/>
      </c>
      <c r="AS69" s="3" t="str">
        <f t="shared" si="88"/>
        <v/>
      </c>
      <c r="AT69" s="3" t="str">
        <f t="shared" si="89"/>
        <v/>
      </c>
      <c r="AU69" s="3" t="str">
        <f t="shared" si="90"/>
        <v/>
      </c>
      <c r="AV69" s="3" t="str">
        <f t="shared" si="91"/>
        <v/>
      </c>
      <c r="AW69" s="3" t="str">
        <f t="shared" si="92"/>
        <v/>
      </c>
      <c r="AX69" s="3" t="str">
        <f t="shared" si="93"/>
        <v/>
      </c>
      <c r="AY69" s="3" t="str">
        <f t="shared" si="94"/>
        <v/>
      </c>
      <c r="AZ69" s="3" t="str">
        <f t="shared" si="95"/>
        <v/>
      </c>
    </row>
    <row r="70" spans="38:52" x14ac:dyDescent="0.3">
      <c r="AL70" s="3" t="str">
        <f t="shared" si="81"/>
        <v/>
      </c>
      <c r="AM70" s="3" t="str">
        <f t="shared" si="82"/>
        <v/>
      </c>
      <c r="AN70" s="3" t="str">
        <f t="shared" si="83"/>
        <v/>
      </c>
      <c r="AO70" s="3" t="str">
        <f t="shared" si="84"/>
        <v/>
      </c>
      <c r="AP70" s="3" t="str">
        <f t="shared" si="85"/>
        <v/>
      </c>
      <c r="AQ70" s="3" t="str">
        <f t="shared" si="86"/>
        <v/>
      </c>
      <c r="AR70" s="3" t="str">
        <f t="shared" si="87"/>
        <v/>
      </c>
      <c r="AS70" s="3" t="str">
        <f t="shared" si="88"/>
        <v/>
      </c>
      <c r="AT70" s="3" t="str">
        <f t="shared" si="89"/>
        <v/>
      </c>
      <c r="AU70" s="3" t="str">
        <f t="shared" si="90"/>
        <v/>
      </c>
      <c r="AV70" s="3" t="str">
        <f t="shared" si="91"/>
        <v/>
      </c>
      <c r="AW70" s="3" t="str">
        <f t="shared" si="92"/>
        <v/>
      </c>
      <c r="AX70" s="3" t="str">
        <f t="shared" si="93"/>
        <v/>
      </c>
      <c r="AY70" s="3" t="str">
        <f t="shared" si="94"/>
        <v/>
      </c>
      <c r="AZ70" s="3" t="str">
        <f t="shared" si="95"/>
        <v/>
      </c>
    </row>
  </sheetData>
  <mergeCells count="14">
    <mergeCell ref="AE8:AE9"/>
    <mergeCell ref="U8:V8"/>
    <mergeCell ref="W8:X8"/>
    <mergeCell ref="Y8:Z8"/>
    <mergeCell ref="AA8:AB8"/>
    <mergeCell ref="AD8:AD9"/>
    <mergeCell ref="S8:T8"/>
    <mergeCell ref="M8:N8"/>
    <mergeCell ref="O8:P8"/>
    <mergeCell ref="C8:H8"/>
    <mergeCell ref="A1:B1"/>
    <mergeCell ref="D1:F1"/>
    <mergeCell ref="D2:F2"/>
    <mergeCell ref="Q8:R8"/>
  </mergeCells>
  <phoneticPr fontId="3" type="noConversion"/>
  <pageMargins left="0.7" right="0.7" top="0.75" bottom="0.75" header="0.3" footer="0.3"/>
  <pageSetup paperSize="9" orientation="portrait" r:id="rId1"/>
  <legacyDrawing r:id="rId2"/>
  <tableParts count="8">
    <tablePart r:id="rId3"/>
    <tablePart r:id="rId4"/>
    <tablePart r:id="rId5"/>
    <tablePart r:id="rId6"/>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BF172"/>
  <sheetViews>
    <sheetView zoomScale="40" zoomScaleNormal="40" workbookViewId="0">
      <pane xSplit="2" ySplit="2" topLeftCell="C3" activePane="bottomRight" state="frozen"/>
      <selection pane="topRight" activeCell="C1" sqref="C1"/>
      <selection pane="bottomLeft" activeCell="A3" sqref="A3"/>
      <selection pane="bottomRight" activeCell="H177" sqref="H177"/>
    </sheetView>
  </sheetViews>
  <sheetFormatPr defaultColWidth="15.33203125" defaultRowHeight="14.4" x14ac:dyDescent="0.3"/>
  <cols>
    <col min="1" max="1" width="4.77734375" style="29" customWidth="1"/>
    <col min="2" max="2" width="15.33203125" style="29" bestFit="1" customWidth="1"/>
    <col min="3" max="16384" width="15.33203125" style="29"/>
  </cols>
  <sheetData>
    <row r="1" spans="1:58" ht="15" customHeight="1" x14ac:dyDescent="0.3">
      <c r="A1" s="82"/>
      <c r="B1" s="79"/>
      <c r="C1" s="34">
        <v>1</v>
      </c>
      <c r="D1" s="34">
        <v>2</v>
      </c>
      <c r="E1" s="34">
        <v>3</v>
      </c>
      <c r="F1" s="34">
        <v>4</v>
      </c>
      <c r="G1" s="34">
        <v>5</v>
      </c>
      <c r="H1" s="34">
        <v>6</v>
      </c>
      <c r="I1" s="34">
        <v>7</v>
      </c>
      <c r="J1" s="34">
        <v>8</v>
      </c>
      <c r="K1" s="34">
        <v>9</v>
      </c>
      <c r="L1" s="34">
        <v>10</v>
      </c>
      <c r="M1" s="34">
        <v>11</v>
      </c>
      <c r="N1" s="34">
        <v>12</v>
      </c>
      <c r="O1" s="34">
        <v>13</v>
      </c>
      <c r="P1" s="34">
        <v>14</v>
      </c>
      <c r="Q1" s="34">
        <v>15</v>
      </c>
      <c r="R1" s="34">
        <v>16</v>
      </c>
      <c r="S1" s="34">
        <v>17</v>
      </c>
      <c r="T1" s="34">
        <v>18</v>
      </c>
      <c r="U1" s="34">
        <v>19</v>
      </c>
      <c r="V1" s="34">
        <v>20</v>
      </c>
      <c r="W1" s="34">
        <v>21</v>
      </c>
      <c r="X1" s="34">
        <v>22</v>
      </c>
      <c r="Y1" s="34">
        <v>23</v>
      </c>
      <c r="Z1" s="34">
        <v>24</v>
      </c>
      <c r="AA1" s="34">
        <v>25</v>
      </c>
      <c r="AB1" s="34">
        <v>26</v>
      </c>
      <c r="AC1" s="34">
        <v>27</v>
      </c>
      <c r="AD1" s="34">
        <v>28</v>
      </c>
      <c r="AE1" s="34">
        <v>29</v>
      </c>
      <c r="AF1" s="34">
        <v>30</v>
      </c>
      <c r="AG1" s="34">
        <v>31</v>
      </c>
      <c r="AH1" s="34">
        <v>32</v>
      </c>
      <c r="AI1" s="34">
        <v>33</v>
      </c>
      <c r="AJ1" s="34">
        <v>34</v>
      </c>
      <c r="AK1" s="34">
        <v>35</v>
      </c>
      <c r="AL1" s="34">
        <v>36</v>
      </c>
      <c r="AM1" s="34">
        <v>37</v>
      </c>
      <c r="AN1" s="34">
        <v>38</v>
      </c>
      <c r="AO1" s="34">
        <v>39</v>
      </c>
      <c r="AP1" s="34">
        <v>40</v>
      </c>
      <c r="AQ1" s="34">
        <v>41</v>
      </c>
      <c r="AR1" s="34">
        <v>42</v>
      </c>
      <c r="AS1" s="34">
        <v>43</v>
      </c>
      <c r="AT1" s="34">
        <v>44</v>
      </c>
      <c r="AU1" s="34">
        <v>45</v>
      </c>
      <c r="AV1" s="34">
        <v>46</v>
      </c>
      <c r="AW1" s="34">
        <v>47</v>
      </c>
      <c r="AX1" s="34">
        <v>48</v>
      </c>
      <c r="AY1" s="34">
        <v>49</v>
      </c>
      <c r="AZ1" s="34">
        <v>50</v>
      </c>
      <c r="BA1" s="34">
        <v>51</v>
      </c>
      <c r="BB1" s="34">
        <v>52</v>
      </c>
      <c r="BC1" s="42">
        <v>53</v>
      </c>
      <c r="BD1"/>
      <c r="BE1"/>
      <c r="BF1" s="41"/>
    </row>
    <row r="2" spans="1:58" x14ac:dyDescent="0.3">
      <c r="A2" s="37"/>
      <c r="B2" s="80"/>
      <c r="C2" s="34" t="str">
        <f t="array" ref="C2:BC2">TRANSPOSE(B3:B55)</f>
        <v>susPOMNLNode</v>
      </c>
      <c r="D2" s="34" t="str">
        <v>sedPOMNLNode</v>
      </c>
      <c r="E2" s="34" t="str">
        <v/>
      </c>
      <c r="F2" s="34" t="str">
        <v>phyto</v>
      </c>
      <c r="G2" s="34" t="str">
        <v>mpb</v>
      </c>
      <c r="H2" s="34" t="str">
        <v>Bacteria</v>
      </c>
      <c r="I2" s="34" t="str">
        <v>Naididae</v>
      </c>
      <c r="J2" s="34" t="str">
        <v>Oligochaeta</v>
      </c>
      <c r="K2" s="34" t="str">
        <v>Annelida</v>
      </c>
      <c r="L2" s="34" t="str">
        <v>CeratonereisSPP</v>
      </c>
      <c r="M2" s="34" t="str">
        <v>Polychaeta</v>
      </c>
      <c r="N2" s="34" t="str">
        <v>D_ornata</v>
      </c>
      <c r="O2" s="34" t="str">
        <v>Arachnida</v>
      </c>
      <c r="P2" s="34" t="str">
        <v>Cladocera</v>
      </c>
      <c r="Q2" s="34" t="str">
        <v>Calanoida</v>
      </c>
      <c r="R2" s="34" t="str">
        <v>Pseudodiaptomus</v>
      </c>
      <c r="S2" s="34" t="str">
        <v>Cyclopoida</v>
      </c>
      <c r="T2" s="34" t="str">
        <v>Copepoda</v>
      </c>
      <c r="U2" s="34" t="str">
        <v>Decapoda</v>
      </c>
      <c r="V2" s="34" t="str">
        <v>Crustacean_Nauplii</v>
      </c>
      <c r="W2" s="34" t="str">
        <v>Ostracoda</v>
      </c>
      <c r="X2" s="34" t="str">
        <v>Insecta</v>
      </c>
      <c r="Y2" s="34" t="str">
        <v>Chironomidae</v>
      </c>
      <c r="Z2" s="34" t="str">
        <v>Cnideria</v>
      </c>
      <c r="AA2" s="34" t="str">
        <v>B_virgiliae</v>
      </c>
      <c r="AB2" s="34" t="str">
        <v>Bivalvia</v>
      </c>
      <c r="AC2" s="34" t="str">
        <v>T_granifera</v>
      </c>
      <c r="AD2" s="34" t="str">
        <v>Nematoda</v>
      </c>
      <c r="AE2" s="34" t="str">
        <v>Plankton_Rotifera</v>
      </c>
      <c r="AF2" s="34" t="str">
        <v>Benthic_Rotifera</v>
      </c>
      <c r="AG2" s="34" t="str">
        <v>Turbellaria</v>
      </c>
      <c r="AH2" s="34" t="str">
        <v>Misc</v>
      </c>
      <c r="AI2" s="34" t="str">
        <v/>
      </c>
      <c r="AJ2" s="34" t="str">
        <v/>
      </c>
      <c r="AK2" s="34" t="str">
        <v/>
      </c>
      <c r="AL2" s="34" t="str">
        <v/>
      </c>
      <c r="AM2" s="34" t="str">
        <v/>
      </c>
      <c r="AN2" s="34" t="str">
        <v/>
      </c>
      <c r="AO2" s="34" t="str">
        <v/>
      </c>
      <c r="AP2" s="34" t="str">
        <v/>
      </c>
      <c r="AQ2" s="34" t="str">
        <v/>
      </c>
      <c r="AR2" s="34" t="str">
        <v/>
      </c>
      <c r="AS2" s="34" t="str">
        <v/>
      </c>
      <c r="AT2" s="34" t="str">
        <v/>
      </c>
      <c r="AU2" s="34" t="str">
        <v/>
      </c>
      <c r="AV2" s="34" t="str">
        <v/>
      </c>
      <c r="AW2" s="34" t="str">
        <v/>
      </c>
      <c r="AX2" s="34" t="str">
        <v/>
      </c>
      <c r="AY2" s="34" t="str">
        <v/>
      </c>
      <c r="AZ2" s="34" t="str">
        <v/>
      </c>
      <c r="BA2" s="34" t="str">
        <v/>
      </c>
      <c r="BB2" s="34" t="str">
        <v/>
      </c>
      <c r="BC2" s="42" t="str">
        <v/>
      </c>
      <c r="BD2"/>
      <c r="BE2"/>
      <c r="BF2" s="41"/>
    </row>
    <row r="3" spans="1:58" x14ac:dyDescent="0.3">
      <c r="A3" s="38">
        <v>1</v>
      </c>
      <c r="B3" s="81" t="str" cm="1">
        <f t="array" ref="B3:B55">'LIM Input'!AG11:AG63</f>
        <v>susPOMNLNode</v>
      </c>
      <c r="C3" s="43"/>
      <c r="D3" s="43">
        <v>1</v>
      </c>
      <c r="E3" s="43"/>
      <c r="F3" s="43"/>
      <c r="G3" s="43"/>
      <c r="H3" s="43">
        <v>1</v>
      </c>
      <c r="I3" s="43"/>
      <c r="J3" s="43"/>
      <c r="K3" s="43"/>
      <c r="L3" s="43" t="s">
        <v>537</v>
      </c>
      <c r="M3" s="43" t="s">
        <v>538</v>
      </c>
      <c r="N3" s="43">
        <v>1</v>
      </c>
      <c r="O3" s="43"/>
      <c r="P3" s="43">
        <v>1</v>
      </c>
      <c r="Q3" s="43" t="s">
        <v>426</v>
      </c>
      <c r="R3" s="43">
        <v>1</v>
      </c>
      <c r="S3" s="43">
        <v>1</v>
      </c>
      <c r="T3" s="43">
        <v>1</v>
      </c>
      <c r="U3" s="43">
        <v>1</v>
      </c>
      <c r="V3" s="43">
        <v>1</v>
      </c>
      <c r="W3" s="43">
        <v>1</v>
      </c>
      <c r="X3" s="43">
        <v>1</v>
      </c>
      <c r="Y3" s="43">
        <v>1</v>
      </c>
      <c r="Z3" s="43"/>
      <c r="AA3" s="43" t="s">
        <v>202</v>
      </c>
      <c r="AB3" s="43" t="s">
        <v>202</v>
      </c>
      <c r="AC3" s="43">
        <v>1</v>
      </c>
      <c r="AD3" s="43">
        <v>1</v>
      </c>
      <c r="AE3" s="43">
        <v>1</v>
      </c>
      <c r="AF3" s="43"/>
      <c r="AG3" s="43"/>
      <c r="AH3" s="43">
        <v>1</v>
      </c>
      <c r="AI3" s="43"/>
      <c r="AJ3" s="43"/>
      <c r="AK3" s="43"/>
      <c r="AL3" s="43"/>
      <c r="AM3" s="43"/>
      <c r="AN3" s="43"/>
      <c r="AO3" s="43"/>
      <c r="AP3" s="43"/>
      <c r="AQ3" s="43"/>
      <c r="AR3" s="43"/>
      <c r="AS3" s="43"/>
      <c r="AT3" s="43"/>
      <c r="AU3" s="43"/>
      <c r="AV3" s="43"/>
      <c r="AW3" s="43"/>
      <c r="AX3" s="43"/>
      <c r="AY3" s="43"/>
      <c r="AZ3" s="43"/>
      <c r="BA3" s="43"/>
      <c r="BB3" s="43"/>
      <c r="BC3" s="43"/>
      <c r="BD3"/>
      <c r="BE3"/>
      <c r="BF3" s="41"/>
    </row>
    <row r="4" spans="1:58" x14ac:dyDescent="0.3">
      <c r="A4" s="38">
        <v>2</v>
      </c>
      <c r="B4" s="81" t="str">
        <v>sedPOMNLNode</v>
      </c>
      <c r="C4" s="44">
        <v>1</v>
      </c>
      <c r="D4" s="44"/>
      <c r="E4" s="43"/>
      <c r="F4" s="43"/>
      <c r="G4" s="43"/>
      <c r="H4" s="43"/>
      <c r="I4" s="43" t="s">
        <v>203</v>
      </c>
      <c r="J4" s="43">
        <v>1</v>
      </c>
      <c r="K4" s="43">
        <v>1</v>
      </c>
      <c r="L4" s="43" t="s">
        <v>539</v>
      </c>
      <c r="M4" s="43" t="s">
        <v>540</v>
      </c>
      <c r="N4" s="43">
        <v>1</v>
      </c>
      <c r="O4" s="43"/>
      <c r="P4" s="43">
        <v>1</v>
      </c>
      <c r="Q4" s="43" t="s">
        <v>427</v>
      </c>
      <c r="R4" s="43">
        <v>1</v>
      </c>
      <c r="S4" s="43">
        <v>1</v>
      </c>
      <c r="T4" s="43">
        <v>1</v>
      </c>
      <c r="U4" s="43"/>
      <c r="V4" s="43">
        <v>1</v>
      </c>
      <c r="W4" s="43">
        <v>1</v>
      </c>
      <c r="X4" s="43">
        <v>1</v>
      </c>
      <c r="Y4" s="43">
        <v>1</v>
      </c>
      <c r="Z4" s="43">
        <v>1</v>
      </c>
      <c r="AA4" s="43" t="s">
        <v>204</v>
      </c>
      <c r="AB4" s="43" t="s">
        <v>204</v>
      </c>
      <c r="AC4" s="43">
        <v>1</v>
      </c>
      <c r="AD4" s="43">
        <v>1</v>
      </c>
      <c r="AE4" s="43"/>
      <c r="AF4" s="43">
        <v>1</v>
      </c>
      <c r="AG4" s="43"/>
      <c r="AH4" s="43">
        <v>1</v>
      </c>
      <c r="AI4" s="43"/>
      <c r="AJ4" s="43"/>
      <c r="AK4" s="43"/>
      <c r="AL4" s="43"/>
      <c r="AM4" s="43"/>
      <c r="AN4" s="43"/>
      <c r="AO4" s="43"/>
      <c r="AP4" s="43"/>
      <c r="AQ4" s="43"/>
      <c r="AR4" s="43"/>
      <c r="AS4" s="43"/>
      <c r="AT4" s="43"/>
      <c r="AU4" s="43"/>
      <c r="AV4" s="43"/>
      <c r="AW4" s="43"/>
      <c r="AX4" s="43"/>
      <c r="AY4" s="43"/>
      <c r="AZ4" s="43"/>
      <c r="BA4" s="43"/>
      <c r="BB4" s="43"/>
      <c r="BC4" s="43"/>
      <c r="BD4"/>
      <c r="BE4"/>
      <c r="BF4" s="41"/>
    </row>
    <row r="5" spans="1:58" x14ac:dyDescent="0.3">
      <c r="A5" s="38">
        <v>3</v>
      </c>
      <c r="B5" s="81" t="str">
        <v/>
      </c>
      <c r="C5" s="44"/>
      <c r="D5" s="44"/>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c r="BE5"/>
      <c r="BF5" s="41"/>
    </row>
    <row r="6" spans="1:58" x14ac:dyDescent="0.3">
      <c r="A6" s="38">
        <v>4</v>
      </c>
      <c r="B6" s="81" t="str">
        <v>phyto</v>
      </c>
      <c r="C6" s="44"/>
      <c r="D6" s="44"/>
      <c r="E6" s="43"/>
      <c r="F6" s="43"/>
      <c r="G6" s="43">
        <v>1</v>
      </c>
      <c r="H6" s="43"/>
      <c r="I6" s="43"/>
      <c r="J6" s="43"/>
      <c r="K6" s="43"/>
      <c r="L6" s="43"/>
      <c r="M6" s="43">
        <v>1</v>
      </c>
      <c r="N6" s="43">
        <v>1</v>
      </c>
      <c r="O6" s="43"/>
      <c r="P6" s="43">
        <v>1</v>
      </c>
      <c r="Q6" s="43">
        <v>1</v>
      </c>
      <c r="R6" s="43">
        <v>1</v>
      </c>
      <c r="S6" s="43">
        <v>1</v>
      </c>
      <c r="T6" s="43">
        <v>1</v>
      </c>
      <c r="U6" s="43">
        <v>1</v>
      </c>
      <c r="V6" s="43">
        <v>1</v>
      </c>
      <c r="W6" s="43">
        <v>1</v>
      </c>
      <c r="X6" s="43"/>
      <c r="Y6" s="43"/>
      <c r="Z6" s="43"/>
      <c r="AA6" s="43">
        <v>1</v>
      </c>
      <c r="AB6" s="43">
        <v>1</v>
      </c>
      <c r="AC6" s="43"/>
      <c r="AD6" s="43"/>
      <c r="AE6" s="43">
        <v>1</v>
      </c>
      <c r="AF6" s="43"/>
      <c r="AG6" s="43"/>
      <c r="AH6" s="43">
        <v>1</v>
      </c>
      <c r="AI6" s="43"/>
      <c r="AJ6" s="43"/>
      <c r="AK6" s="43"/>
      <c r="AL6" s="43"/>
      <c r="AM6" s="43"/>
      <c r="AN6" s="43"/>
      <c r="AO6" s="43"/>
      <c r="AP6" s="43"/>
      <c r="AQ6" s="43"/>
      <c r="AR6" s="43"/>
      <c r="AS6" s="43"/>
      <c r="AT6" s="43"/>
      <c r="AU6" s="43"/>
      <c r="AV6" s="43"/>
      <c r="AW6" s="43"/>
      <c r="AX6" s="43"/>
      <c r="AY6" s="43"/>
      <c r="AZ6" s="43"/>
      <c r="BA6" s="43"/>
      <c r="BB6" s="43"/>
      <c r="BC6" s="43"/>
      <c r="BD6"/>
      <c r="BE6"/>
      <c r="BF6" s="41"/>
    </row>
    <row r="7" spans="1:58" x14ac:dyDescent="0.3">
      <c r="A7" s="38">
        <v>5</v>
      </c>
      <c r="B7" s="72" t="str">
        <v>mpb</v>
      </c>
      <c r="C7" s="43"/>
      <c r="D7" s="43"/>
      <c r="E7" s="43"/>
      <c r="F7" s="43">
        <v>1</v>
      </c>
      <c r="G7" s="43"/>
      <c r="H7" s="43"/>
      <c r="I7" s="43">
        <v>1</v>
      </c>
      <c r="J7" s="43">
        <v>1</v>
      </c>
      <c r="K7" s="43">
        <v>1</v>
      </c>
      <c r="L7" s="43">
        <v>1</v>
      </c>
      <c r="M7" s="43">
        <v>1</v>
      </c>
      <c r="N7" s="43">
        <v>1</v>
      </c>
      <c r="O7" s="43"/>
      <c r="P7" s="43">
        <v>1</v>
      </c>
      <c r="Q7" s="43"/>
      <c r="R7" s="43"/>
      <c r="S7" s="43"/>
      <c r="T7" s="43">
        <v>1</v>
      </c>
      <c r="U7" s="43"/>
      <c r="V7" s="43">
        <v>1</v>
      </c>
      <c r="W7" s="43">
        <v>1</v>
      </c>
      <c r="X7" s="43">
        <v>1</v>
      </c>
      <c r="Y7" s="43">
        <v>1</v>
      </c>
      <c r="Z7" s="43">
        <v>1</v>
      </c>
      <c r="AA7" s="43">
        <v>1</v>
      </c>
      <c r="AB7" s="43">
        <v>1</v>
      </c>
      <c r="AC7" s="43">
        <v>1</v>
      </c>
      <c r="AD7" s="43"/>
      <c r="AE7" s="43"/>
      <c r="AF7" s="43">
        <v>1</v>
      </c>
      <c r="AG7" s="43"/>
      <c r="AH7" s="43">
        <v>1</v>
      </c>
      <c r="AI7" s="43"/>
      <c r="AJ7" s="43"/>
      <c r="AK7" s="43"/>
      <c r="AL7" s="43"/>
      <c r="AM7" s="43"/>
      <c r="AN7" s="43"/>
      <c r="AO7" s="43"/>
      <c r="AP7" s="43"/>
      <c r="AQ7" s="43"/>
      <c r="AR7" s="43"/>
      <c r="AS7" s="43"/>
      <c r="AT7" s="43"/>
      <c r="AU7" s="43"/>
      <c r="AV7" s="43"/>
      <c r="AW7" s="43"/>
      <c r="AX7" s="43"/>
      <c r="AY7" s="43"/>
      <c r="AZ7" s="43"/>
      <c r="BA7" s="43"/>
      <c r="BB7" s="43"/>
      <c r="BC7" s="43"/>
      <c r="BD7"/>
      <c r="BE7"/>
      <c r="BF7" s="41"/>
    </row>
    <row r="8" spans="1:58" x14ac:dyDescent="0.3">
      <c r="A8" s="38">
        <v>6</v>
      </c>
      <c r="B8" s="72" t="str">
        <v>Bacteria</v>
      </c>
      <c r="C8" s="43"/>
      <c r="D8" s="43"/>
      <c r="E8" s="43"/>
      <c r="F8" s="43"/>
      <c r="G8" s="43"/>
      <c r="H8" s="43"/>
      <c r="I8" s="43"/>
      <c r="J8" s="43"/>
      <c r="K8" s="43"/>
      <c r="L8" s="43"/>
      <c r="M8" s="43">
        <v>1</v>
      </c>
      <c r="N8" s="43">
        <v>1</v>
      </c>
      <c r="O8" s="43"/>
      <c r="P8" s="43">
        <v>1</v>
      </c>
      <c r="Q8" s="43">
        <v>1</v>
      </c>
      <c r="R8" s="43">
        <v>1</v>
      </c>
      <c r="S8" s="43">
        <v>1</v>
      </c>
      <c r="T8" s="43">
        <v>1</v>
      </c>
      <c r="U8" s="43">
        <v>1</v>
      </c>
      <c r="V8" s="43">
        <v>1</v>
      </c>
      <c r="W8" s="43">
        <v>1</v>
      </c>
      <c r="X8" s="43">
        <v>1</v>
      </c>
      <c r="Y8" s="43">
        <v>1</v>
      </c>
      <c r="Z8" s="43"/>
      <c r="AA8" s="43">
        <v>1</v>
      </c>
      <c r="AB8" s="43">
        <v>1</v>
      </c>
      <c r="AC8" s="43"/>
      <c r="AD8" s="43">
        <v>1</v>
      </c>
      <c r="AE8" s="43">
        <v>1</v>
      </c>
      <c r="AF8" s="43"/>
      <c r="AG8" s="43"/>
      <c r="AH8" s="43">
        <v>1</v>
      </c>
      <c r="AI8" s="43"/>
      <c r="AJ8" s="43"/>
      <c r="AK8" s="43"/>
      <c r="AL8" s="43"/>
      <c r="AM8" s="43"/>
      <c r="AN8" s="43"/>
      <c r="AO8" s="43"/>
      <c r="AP8" s="43"/>
      <c r="AQ8" s="43"/>
      <c r="AR8" s="43"/>
      <c r="AS8" s="43"/>
      <c r="AT8" s="43"/>
      <c r="AU8" s="43"/>
      <c r="AV8" s="43"/>
      <c r="AW8" s="43"/>
      <c r="AX8" s="43"/>
      <c r="AY8" s="43"/>
      <c r="AZ8" s="43"/>
      <c r="BA8" s="43"/>
      <c r="BB8" s="43"/>
      <c r="BC8" s="43"/>
      <c r="BD8"/>
      <c r="BE8"/>
      <c r="BF8" s="41"/>
    </row>
    <row r="9" spans="1:58" x14ac:dyDescent="0.3">
      <c r="A9" s="38">
        <v>7</v>
      </c>
      <c r="B9" s="38" t="str">
        <v>Naididae</v>
      </c>
      <c r="C9" s="43"/>
      <c r="D9" s="43"/>
      <c r="E9" s="43"/>
      <c r="F9" s="43"/>
      <c r="G9" s="43"/>
      <c r="H9" s="43"/>
      <c r="I9" s="43"/>
      <c r="J9" s="43"/>
      <c r="K9" s="43"/>
      <c r="L9" s="43">
        <v>1</v>
      </c>
      <c r="M9" s="43">
        <v>1</v>
      </c>
      <c r="N9" s="43"/>
      <c r="O9" s="43">
        <v>1</v>
      </c>
      <c r="P9" s="43"/>
      <c r="Q9" s="43"/>
      <c r="R9" s="43"/>
      <c r="S9" s="43"/>
      <c r="T9" s="43"/>
      <c r="U9" s="43"/>
      <c r="V9" s="43"/>
      <c r="W9" s="43"/>
      <c r="X9" s="43"/>
      <c r="Y9" s="43"/>
      <c r="Z9" s="43">
        <v>1</v>
      </c>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c r="BE9"/>
      <c r="BF9" s="41"/>
    </row>
    <row r="10" spans="1:58" x14ac:dyDescent="0.3">
      <c r="A10" s="38">
        <v>8</v>
      </c>
      <c r="B10" s="38" t="str">
        <v>Oligochaeta</v>
      </c>
      <c r="C10" s="43"/>
      <c r="D10" s="43"/>
      <c r="E10" s="43"/>
      <c r="F10" s="43"/>
      <c r="G10" s="43"/>
      <c r="H10" s="43"/>
      <c r="I10" s="43"/>
      <c r="J10" s="43"/>
      <c r="K10" s="43"/>
      <c r="L10" s="43">
        <v>1</v>
      </c>
      <c r="M10" s="43">
        <v>1</v>
      </c>
      <c r="N10" s="43"/>
      <c r="O10" s="43">
        <v>1</v>
      </c>
      <c r="P10" s="43"/>
      <c r="Q10" s="43"/>
      <c r="R10" s="43"/>
      <c r="S10" s="43"/>
      <c r="T10" s="43"/>
      <c r="U10" s="43"/>
      <c r="V10" s="43"/>
      <c r="W10" s="43"/>
      <c r="X10" s="43"/>
      <c r="Y10" s="43"/>
      <c r="Z10" s="43">
        <v>1</v>
      </c>
      <c r="AA10" s="43"/>
      <c r="AB10" s="43"/>
      <c r="AC10" s="43"/>
      <c r="AD10" s="43"/>
      <c r="AE10" s="43"/>
      <c r="AF10" s="43"/>
      <c r="AG10" s="43">
        <v>1</v>
      </c>
      <c r="AH10" s="43"/>
      <c r="AI10" s="43"/>
      <c r="AJ10" s="43"/>
      <c r="AK10" s="43"/>
      <c r="AL10" s="43"/>
      <c r="AM10" s="43"/>
      <c r="AN10" s="43"/>
      <c r="AO10" s="43"/>
      <c r="AP10" s="43"/>
      <c r="AQ10" s="43"/>
      <c r="AR10" s="43"/>
      <c r="AS10" s="43"/>
      <c r="AT10" s="43"/>
      <c r="AU10" s="43"/>
      <c r="AV10" s="43"/>
      <c r="AW10" s="43"/>
      <c r="AX10" s="43"/>
      <c r="AY10" s="43"/>
      <c r="AZ10" s="43"/>
      <c r="BA10" s="43"/>
      <c r="BB10" s="43"/>
      <c r="BC10" s="43"/>
      <c r="BD10"/>
      <c r="BE10"/>
      <c r="BF10" s="41"/>
    </row>
    <row r="11" spans="1:58" x14ac:dyDescent="0.3">
      <c r="A11" s="38">
        <v>9</v>
      </c>
      <c r="B11" s="38" t="str">
        <v>Annelida</v>
      </c>
      <c r="C11" s="43"/>
      <c r="D11" s="43"/>
      <c r="E11" s="43"/>
      <c r="F11" s="43"/>
      <c r="G11" s="43"/>
      <c r="H11" s="43"/>
      <c r="I11" s="43"/>
      <c r="J11" s="43"/>
      <c r="K11" s="43"/>
      <c r="L11" s="43"/>
      <c r="M11" s="43"/>
      <c r="N11" s="43"/>
      <c r="O11" s="43"/>
      <c r="P11" s="43"/>
      <c r="Q11" s="43"/>
      <c r="R11" s="43"/>
      <c r="S11" s="43"/>
      <c r="T11" s="43"/>
      <c r="U11" s="43"/>
      <c r="V11" s="43"/>
      <c r="W11" s="43"/>
      <c r="X11" s="43"/>
      <c r="Y11" s="43"/>
      <c r="Z11" s="43">
        <v>1</v>
      </c>
      <c r="AA11" s="43"/>
      <c r="AB11" s="43"/>
      <c r="AC11" s="43"/>
      <c r="AD11" s="43"/>
      <c r="AE11" s="43"/>
      <c r="AF11" s="43"/>
      <c r="AG11" s="43">
        <v>1</v>
      </c>
      <c r="AH11" s="43"/>
      <c r="AI11" s="43"/>
      <c r="AJ11" s="43"/>
      <c r="AK11" s="43"/>
      <c r="AL11" s="43"/>
      <c r="AM11" s="43"/>
      <c r="AN11" s="43"/>
      <c r="AO11" s="43"/>
      <c r="AP11" s="43"/>
      <c r="AQ11" s="43"/>
      <c r="AR11" s="43"/>
      <c r="AS11" s="43"/>
      <c r="AT11" s="43"/>
      <c r="AU11" s="43"/>
      <c r="AV11" s="43"/>
      <c r="AW11" s="43"/>
      <c r="AX11" s="43"/>
      <c r="AY11" s="43"/>
      <c r="AZ11" s="43"/>
      <c r="BA11" s="43"/>
      <c r="BB11" s="43"/>
      <c r="BC11" s="43"/>
      <c r="BD11"/>
      <c r="BE11"/>
      <c r="BF11" s="41"/>
    </row>
    <row r="12" spans="1:58" x14ac:dyDescent="0.3">
      <c r="A12" s="38">
        <v>10</v>
      </c>
      <c r="B12" s="38" t="str">
        <v>CeratonereisSPP</v>
      </c>
      <c r="C12" s="43"/>
      <c r="D12" s="43"/>
      <c r="E12" s="43"/>
      <c r="F12" s="43"/>
      <c r="G12" s="43"/>
      <c r="H12" s="43"/>
      <c r="I12" s="43"/>
      <c r="J12" s="43"/>
      <c r="K12" s="43"/>
      <c r="L12" s="43"/>
      <c r="M12" s="43"/>
      <c r="N12" s="43"/>
      <c r="O12" s="43"/>
      <c r="P12" s="43"/>
      <c r="Q12" s="43"/>
      <c r="R12" s="43"/>
      <c r="S12" s="43"/>
      <c r="T12" s="43"/>
      <c r="U12" s="43"/>
      <c r="V12" s="43"/>
      <c r="W12" s="43"/>
      <c r="X12" s="43"/>
      <c r="Y12" s="43"/>
      <c r="Z12" s="43">
        <v>1</v>
      </c>
      <c r="AA12" s="43"/>
      <c r="AB12" s="43"/>
      <c r="AC12" s="43"/>
      <c r="AD12" s="43"/>
      <c r="AE12" s="43"/>
      <c r="AF12" s="43"/>
      <c r="AG12" s="43">
        <v>1</v>
      </c>
      <c r="AH12" s="43"/>
      <c r="AI12" s="43"/>
      <c r="AJ12" s="43"/>
      <c r="AK12" s="43"/>
      <c r="AL12" s="43"/>
      <c r="AM12" s="43"/>
      <c r="AN12" s="43"/>
      <c r="AO12" s="43"/>
      <c r="AP12" s="43"/>
      <c r="AQ12" s="43"/>
      <c r="AR12" s="43"/>
      <c r="AS12" s="43"/>
      <c r="AT12" s="43"/>
      <c r="AU12" s="43"/>
      <c r="AV12" s="43"/>
      <c r="AW12" s="43"/>
      <c r="AX12" s="43"/>
      <c r="AY12" s="43"/>
      <c r="AZ12" s="43"/>
      <c r="BA12" s="43"/>
      <c r="BB12" s="43"/>
      <c r="BC12" s="43"/>
      <c r="BD12"/>
      <c r="BE12"/>
      <c r="BF12" s="41"/>
    </row>
    <row r="13" spans="1:58" x14ac:dyDescent="0.3">
      <c r="A13" s="38">
        <v>11</v>
      </c>
      <c r="B13" s="38" t="str">
        <v>Polychaeta</v>
      </c>
      <c r="C13" s="43"/>
      <c r="D13" s="43"/>
      <c r="E13" s="43"/>
      <c r="F13" s="43"/>
      <c r="G13" s="43"/>
      <c r="H13" s="43"/>
      <c r="I13" s="43"/>
      <c r="J13" s="43"/>
      <c r="K13" s="43"/>
      <c r="L13" s="43">
        <v>1</v>
      </c>
      <c r="M13" s="43">
        <v>1</v>
      </c>
      <c r="N13" s="43"/>
      <c r="O13" s="43"/>
      <c r="P13" s="43"/>
      <c r="Q13" s="43"/>
      <c r="R13" s="43"/>
      <c r="S13" s="43"/>
      <c r="T13" s="43"/>
      <c r="U13" s="43"/>
      <c r="V13" s="43"/>
      <c r="W13" s="43"/>
      <c r="X13" s="43"/>
      <c r="Y13" s="43"/>
      <c r="Z13" s="43">
        <v>1</v>
      </c>
      <c r="AA13" s="43"/>
      <c r="AB13" s="43"/>
      <c r="AC13" s="43"/>
      <c r="AD13" s="43"/>
      <c r="AE13" s="43"/>
      <c r="AF13" s="43"/>
      <c r="AG13" s="43">
        <v>1</v>
      </c>
      <c r="AH13" s="43"/>
      <c r="AI13" s="43"/>
      <c r="AJ13" s="43"/>
      <c r="AK13" s="43"/>
      <c r="AL13" s="43"/>
      <c r="AM13" s="43"/>
      <c r="AN13" s="43"/>
      <c r="AO13" s="43"/>
      <c r="AP13" s="43"/>
      <c r="AQ13" s="43"/>
      <c r="AR13" s="43"/>
      <c r="AS13" s="43"/>
      <c r="AT13" s="43"/>
      <c r="AU13" s="43"/>
      <c r="AV13" s="43"/>
      <c r="AW13" s="43"/>
      <c r="AX13" s="43"/>
      <c r="AY13" s="43"/>
      <c r="AZ13" s="43"/>
      <c r="BA13" s="43"/>
      <c r="BB13" s="43"/>
      <c r="BC13" s="43"/>
      <c r="BD13"/>
      <c r="BE13"/>
      <c r="BF13" s="41"/>
    </row>
    <row r="14" spans="1:58" x14ac:dyDescent="0.3">
      <c r="A14" s="38">
        <v>12</v>
      </c>
      <c r="B14" s="38" t="str">
        <v>D_ornata</v>
      </c>
      <c r="C14" s="43"/>
      <c r="D14" s="43"/>
      <c r="E14" s="43"/>
      <c r="F14" s="43"/>
      <c r="G14" s="43"/>
      <c r="H14" s="43"/>
      <c r="I14" s="43"/>
      <c r="J14" s="43"/>
      <c r="K14" s="43"/>
      <c r="L14" s="43">
        <v>1</v>
      </c>
      <c r="M14" s="43">
        <v>1</v>
      </c>
      <c r="N14" s="43"/>
      <c r="O14" s="43"/>
      <c r="P14" s="43"/>
      <c r="Q14" s="43"/>
      <c r="R14" s="43"/>
      <c r="S14" s="43"/>
      <c r="T14" s="43"/>
      <c r="U14" s="43"/>
      <c r="V14" s="43"/>
      <c r="W14" s="43"/>
      <c r="X14" s="43"/>
      <c r="Y14" s="43"/>
      <c r="Z14" s="43">
        <v>1</v>
      </c>
      <c r="AA14" s="43"/>
      <c r="AB14" s="43"/>
      <c r="AC14" s="43"/>
      <c r="AD14" s="43"/>
      <c r="AE14" s="43"/>
      <c r="AF14" s="43"/>
      <c r="AG14" s="43">
        <v>1</v>
      </c>
      <c r="AH14" s="43"/>
      <c r="AI14" s="43"/>
      <c r="AJ14" s="43"/>
      <c r="AK14" s="43"/>
      <c r="AL14" s="43"/>
      <c r="AM14" s="43"/>
      <c r="AN14" s="43"/>
      <c r="AO14" s="43"/>
      <c r="AP14" s="43"/>
      <c r="AQ14" s="43"/>
      <c r="AR14" s="43"/>
      <c r="AS14" s="43"/>
      <c r="AT14" s="43"/>
      <c r="AU14" s="43"/>
      <c r="AV14" s="43"/>
      <c r="AW14" s="43"/>
      <c r="AX14" s="43"/>
      <c r="AY14" s="43"/>
      <c r="AZ14" s="43"/>
      <c r="BA14" s="43"/>
      <c r="BB14" s="43"/>
      <c r="BC14" s="43"/>
      <c r="BD14"/>
      <c r="BE14"/>
      <c r="BF14" s="41"/>
    </row>
    <row r="15" spans="1:58" x14ac:dyDescent="0.3">
      <c r="A15" s="38">
        <v>13</v>
      </c>
      <c r="B15" s="38" t="str">
        <v>Arachnida</v>
      </c>
      <c r="C15" s="43"/>
      <c r="D15" s="43"/>
      <c r="E15" s="43"/>
      <c r="F15" s="43"/>
      <c r="G15" s="43"/>
      <c r="H15" s="43"/>
      <c r="I15" s="43"/>
      <c r="J15" s="43"/>
      <c r="K15" s="43"/>
      <c r="L15" s="43"/>
      <c r="M15" s="43"/>
      <c r="N15" s="43"/>
      <c r="O15" s="43">
        <v>1</v>
      </c>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c r="BE15"/>
      <c r="BF15" s="41"/>
    </row>
    <row r="16" spans="1:58" x14ac:dyDescent="0.3">
      <c r="A16" s="38">
        <v>14</v>
      </c>
      <c r="B16" s="38" t="str">
        <v>Cladocera</v>
      </c>
      <c r="C16" s="43"/>
      <c r="D16" s="43"/>
      <c r="E16" s="43"/>
      <c r="F16" s="43"/>
      <c r="G16" s="43"/>
      <c r="H16" s="43"/>
      <c r="I16" s="43"/>
      <c r="J16" s="43"/>
      <c r="K16" s="43"/>
      <c r="L16" s="43">
        <v>1</v>
      </c>
      <c r="M16" s="43">
        <v>1</v>
      </c>
      <c r="N16" s="43"/>
      <c r="O16" s="43">
        <v>1</v>
      </c>
      <c r="P16" s="43"/>
      <c r="Q16" s="43"/>
      <c r="R16" s="43"/>
      <c r="S16" s="43">
        <v>1</v>
      </c>
      <c r="T16" s="43"/>
      <c r="U16" s="43">
        <v>1</v>
      </c>
      <c r="V16" s="43"/>
      <c r="W16" s="43"/>
      <c r="X16" s="43">
        <v>1</v>
      </c>
      <c r="Y16" s="43">
        <v>1</v>
      </c>
      <c r="Z16" s="43">
        <v>1</v>
      </c>
      <c r="AA16" s="43"/>
      <c r="AB16" s="43"/>
      <c r="AC16" s="43"/>
      <c r="AD16" s="43"/>
      <c r="AE16" s="43"/>
      <c r="AF16" s="43"/>
      <c r="AG16" s="43">
        <v>1</v>
      </c>
      <c r="AH16" s="43"/>
      <c r="AI16" s="43"/>
      <c r="AJ16" s="43"/>
      <c r="AK16" s="43"/>
      <c r="AL16" s="43"/>
      <c r="AM16" s="43"/>
      <c r="AN16" s="43"/>
      <c r="AO16" s="43"/>
      <c r="AP16" s="43"/>
      <c r="AQ16" s="43"/>
      <c r="AR16" s="43"/>
      <c r="AS16" s="43"/>
      <c r="AT16" s="43"/>
      <c r="AU16" s="43"/>
      <c r="AV16" s="43"/>
      <c r="AW16" s="43"/>
      <c r="AX16" s="43"/>
      <c r="AY16" s="43"/>
      <c r="AZ16" s="43"/>
      <c r="BA16" s="43"/>
      <c r="BB16" s="43"/>
      <c r="BC16" s="43"/>
      <c r="BD16"/>
      <c r="BE16"/>
      <c r="BF16" s="41"/>
    </row>
    <row r="17" spans="1:58" x14ac:dyDescent="0.3">
      <c r="A17" s="38">
        <v>15</v>
      </c>
      <c r="B17" s="38" t="str">
        <v>Calanoida</v>
      </c>
      <c r="C17" s="43"/>
      <c r="D17" s="43"/>
      <c r="E17" s="43"/>
      <c r="F17" s="43"/>
      <c r="G17" s="43"/>
      <c r="H17" s="43"/>
      <c r="I17" s="43"/>
      <c r="J17" s="43"/>
      <c r="K17" s="43"/>
      <c r="L17" s="43"/>
      <c r="M17" s="43"/>
      <c r="N17" s="43"/>
      <c r="O17" s="43">
        <v>1</v>
      </c>
      <c r="P17" s="43"/>
      <c r="Q17" s="43"/>
      <c r="R17" s="43"/>
      <c r="S17" s="43">
        <v>1</v>
      </c>
      <c r="T17" s="43"/>
      <c r="U17" s="43">
        <v>1</v>
      </c>
      <c r="V17" s="43"/>
      <c r="W17" s="43"/>
      <c r="X17" s="43">
        <v>1</v>
      </c>
      <c r="Y17" s="43">
        <v>1</v>
      </c>
      <c r="Z17" s="43">
        <v>1</v>
      </c>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c r="BE17"/>
      <c r="BF17" s="41"/>
    </row>
    <row r="18" spans="1:58" x14ac:dyDescent="0.3">
      <c r="A18" s="38">
        <v>16</v>
      </c>
      <c r="B18" s="38" t="str">
        <v>Pseudodiaptomus</v>
      </c>
      <c r="C18" s="43"/>
      <c r="D18" s="43"/>
      <c r="E18" s="43"/>
      <c r="F18" s="43"/>
      <c r="G18" s="43"/>
      <c r="H18" s="43"/>
      <c r="I18" s="43"/>
      <c r="J18" s="43"/>
      <c r="K18" s="43"/>
      <c r="L18" s="43"/>
      <c r="M18" s="43"/>
      <c r="N18" s="43"/>
      <c r="O18" s="43">
        <v>1</v>
      </c>
      <c r="P18" s="43"/>
      <c r="Q18" s="43"/>
      <c r="R18" s="43"/>
      <c r="S18" s="43">
        <v>1</v>
      </c>
      <c r="T18" s="43"/>
      <c r="U18" s="43">
        <v>1</v>
      </c>
      <c r="V18" s="43"/>
      <c r="W18" s="43"/>
      <c r="X18" s="43">
        <v>1</v>
      </c>
      <c r="Y18" s="43">
        <v>1</v>
      </c>
      <c r="Z18" s="43">
        <v>1</v>
      </c>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c r="BE18"/>
      <c r="BF18" s="41"/>
    </row>
    <row r="19" spans="1:58" x14ac:dyDescent="0.3">
      <c r="A19" s="38">
        <v>17</v>
      </c>
      <c r="B19" s="38" t="str">
        <v>Cyclopoida</v>
      </c>
      <c r="C19" s="43"/>
      <c r="D19" s="43"/>
      <c r="E19" s="43"/>
      <c r="F19" s="43"/>
      <c r="G19" s="43"/>
      <c r="H19" s="43"/>
      <c r="I19" s="43"/>
      <c r="J19" s="43"/>
      <c r="K19" s="43"/>
      <c r="L19" s="43"/>
      <c r="M19" s="43"/>
      <c r="N19" s="43"/>
      <c r="O19" s="43">
        <v>1</v>
      </c>
      <c r="P19" s="43"/>
      <c r="Q19" s="43"/>
      <c r="R19" s="43"/>
      <c r="S19" s="43">
        <v>1</v>
      </c>
      <c r="T19" s="43"/>
      <c r="U19" s="43">
        <v>1</v>
      </c>
      <c r="V19" s="43"/>
      <c r="W19" s="43"/>
      <c r="X19" s="43">
        <v>1</v>
      </c>
      <c r="Y19" s="43">
        <v>1</v>
      </c>
      <c r="Z19" s="43">
        <v>1</v>
      </c>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c r="BE19"/>
      <c r="BF19" s="41"/>
    </row>
    <row r="20" spans="1:58" x14ac:dyDescent="0.3">
      <c r="A20" s="38">
        <v>18</v>
      </c>
      <c r="B20" s="38" t="str">
        <v>Copepoda</v>
      </c>
      <c r="C20" s="43"/>
      <c r="D20" s="43"/>
      <c r="E20" s="43"/>
      <c r="F20" s="43"/>
      <c r="G20" s="43"/>
      <c r="H20" s="43"/>
      <c r="I20" s="43"/>
      <c r="J20" s="43"/>
      <c r="K20" s="43"/>
      <c r="L20" s="43">
        <v>1</v>
      </c>
      <c r="M20" s="43">
        <v>1</v>
      </c>
      <c r="N20" s="43"/>
      <c r="O20" s="43">
        <v>1</v>
      </c>
      <c r="P20" s="43"/>
      <c r="Q20" s="43"/>
      <c r="R20" s="43"/>
      <c r="S20" s="43">
        <v>1</v>
      </c>
      <c r="T20" s="43"/>
      <c r="U20" s="43">
        <v>1</v>
      </c>
      <c r="V20" s="43"/>
      <c r="W20" s="43"/>
      <c r="X20" s="43">
        <v>1</v>
      </c>
      <c r="Y20" s="43">
        <v>1</v>
      </c>
      <c r="Z20" s="43">
        <v>1</v>
      </c>
      <c r="AA20" s="43"/>
      <c r="AB20" s="43"/>
      <c r="AC20" s="43"/>
      <c r="AD20" s="43"/>
      <c r="AE20" s="43"/>
      <c r="AF20" s="43"/>
      <c r="AG20" s="43">
        <v>1</v>
      </c>
      <c r="AH20" s="43"/>
      <c r="AI20" s="43"/>
      <c r="AJ20" s="43"/>
      <c r="AK20" s="43"/>
      <c r="AL20" s="43"/>
      <c r="AM20" s="43"/>
      <c r="AN20" s="43"/>
      <c r="AO20" s="43"/>
      <c r="AP20" s="43"/>
      <c r="AQ20" s="43"/>
      <c r="AR20" s="43"/>
      <c r="AS20" s="43"/>
      <c r="AT20" s="43"/>
      <c r="AU20" s="43"/>
      <c r="AV20" s="43"/>
      <c r="AW20" s="43"/>
      <c r="AX20" s="43"/>
      <c r="AY20" s="43"/>
      <c r="AZ20" s="43"/>
      <c r="BA20" s="43"/>
      <c r="BB20" s="43"/>
      <c r="BC20" s="43"/>
      <c r="BD20"/>
      <c r="BE20"/>
      <c r="BF20" s="41"/>
    </row>
    <row r="21" spans="1:58" x14ac:dyDescent="0.3">
      <c r="A21" s="38">
        <v>19</v>
      </c>
      <c r="B21" s="38" t="str">
        <v>Decapoda</v>
      </c>
      <c r="C21" s="43"/>
      <c r="D21" s="43"/>
      <c r="E21" s="43"/>
      <c r="F21" s="43"/>
      <c r="G21" s="43"/>
      <c r="H21" s="43"/>
      <c r="I21" s="43"/>
      <c r="J21" s="43"/>
      <c r="K21" s="43"/>
      <c r="L21" s="43"/>
      <c r="M21" s="43"/>
      <c r="N21" s="43"/>
      <c r="O21" s="43">
        <v>1</v>
      </c>
      <c r="P21" s="43"/>
      <c r="Q21" s="43"/>
      <c r="R21" s="43"/>
      <c r="S21" s="43">
        <v>1</v>
      </c>
      <c r="T21" s="43"/>
      <c r="U21" s="43">
        <v>1</v>
      </c>
      <c r="V21" s="43"/>
      <c r="W21" s="43"/>
      <c r="X21" s="43">
        <v>1</v>
      </c>
      <c r="Y21" s="43">
        <v>1</v>
      </c>
      <c r="Z21" s="43">
        <v>1</v>
      </c>
      <c r="AA21" s="43"/>
      <c r="AB21" s="43"/>
      <c r="AC21" s="43"/>
      <c r="AD21" s="43"/>
      <c r="AE21" s="43"/>
      <c r="AF21" s="43"/>
      <c r="AG21" s="43">
        <v>1</v>
      </c>
      <c r="AH21" s="43"/>
      <c r="AI21" s="43"/>
      <c r="AJ21" s="43"/>
      <c r="AK21" s="43"/>
      <c r="AL21" s="43"/>
      <c r="AM21" s="43"/>
      <c r="AN21" s="43"/>
      <c r="AO21" s="43"/>
      <c r="AP21" s="43"/>
      <c r="AQ21" s="43"/>
      <c r="AR21" s="43"/>
      <c r="AS21" s="43"/>
      <c r="AT21" s="43"/>
      <c r="AU21" s="43"/>
      <c r="AV21" s="43"/>
      <c r="AW21" s="43"/>
      <c r="AX21" s="43"/>
      <c r="AY21" s="43"/>
      <c r="AZ21" s="43"/>
      <c r="BA21" s="43"/>
      <c r="BB21" s="43"/>
      <c r="BC21" s="43"/>
      <c r="BD21"/>
      <c r="BE21"/>
      <c r="BF21" s="41"/>
    </row>
    <row r="22" spans="1:58" x14ac:dyDescent="0.3">
      <c r="A22" s="38">
        <v>20</v>
      </c>
      <c r="B22" s="38" t="str">
        <v>Crustacean_Nauplii</v>
      </c>
      <c r="C22" s="43"/>
      <c r="D22" s="43"/>
      <c r="E22" s="43"/>
      <c r="F22" s="43"/>
      <c r="G22" s="43"/>
      <c r="H22" s="43"/>
      <c r="I22" s="43"/>
      <c r="J22" s="43"/>
      <c r="K22" s="43"/>
      <c r="L22" s="43"/>
      <c r="M22" s="43"/>
      <c r="N22" s="43"/>
      <c r="O22" s="43">
        <v>1</v>
      </c>
      <c r="P22" s="43"/>
      <c r="Q22" s="43"/>
      <c r="R22" s="43"/>
      <c r="S22" s="43">
        <v>1</v>
      </c>
      <c r="T22" s="43"/>
      <c r="U22" s="43">
        <v>1</v>
      </c>
      <c r="V22" s="43"/>
      <c r="W22" s="43"/>
      <c r="X22" s="43">
        <v>1</v>
      </c>
      <c r="Y22" s="43">
        <v>1</v>
      </c>
      <c r="Z22" s="43">
        <v>1</v>
      </c>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c r="BE22"/>
      <c r="BF22" s="41"/>
    </row>
    <row r="23" spans="1:58" x14ac:dyDescent="0.3">
      <c r="A23" s="38">
        <v>21</v>
      </c>
      <c r="B23" s="38" t="str">
        <v>Ostracoda</v>
      </c>
      <c r="C23" s="43"/>
      <c r="D23" s="43"/>
      <c r="E23" s="43"/>
      <c r="F23" s="43"/>
      <c r="G23" s="43"/>
      <c r="H23" s="43"/>
      <c r="I23" s="43"/>
      <c r="J23" s="43"/>
      <c r="K23" s="43"/>
      <c r="L23" s="43">
        <v>1</v>
      </c>
      <c r="M23" s="43">
        <v>1</v>
      </c>
      <c r="N23" s="43"/>
      <c r="O23" s="43">
        <v>1</v>
      </c>
      <c r="P23" s="43"/>
      <c r="Q23" s="43"/>
      <c r="R23" s="43"/>
      <c r="S23" s="43">
        <v>1</v>
      </c>
      <c r="T23" s="43"/>
      <c r="U23" s="43"/>
      <c r="V23" s="43"/>
      <c r="W23" s="43"/>
      <c r="X23" s="43">
        <v>1</v>
      </c>
      <c r="Y23" s="43">
        <v>1</v>
      </c>
      <c r="Z23" s="43">
        <v>1</v>
      </c>
      <c r="AA23" s="43"/>
      <c r="AB23" s="43"/>
      <c r="AC23" s="43"/>
      <c r="AD23" s="43"/>
      <c r="AE23" s="43"/>
      <c r="AF23" s="43"/>
      <c r="AG23" s="43">
        <v>1</v>
      </c>
      <c r="AH23" s="43"/>
      <c r="AI23" s="43"/>
      <c r="AJ23" s="43"/>
      <c r="AK23" s="43"/>
      <c r="AL23" s="43"/>
      <c r="AM23" s="43"/>
      <c r="AN23" s="43"/>
      <c r="AO23" s="43"/>
      <c r="AP23" s="43"/>
      <c r="AQ23" s="43"/>
      <c r="AR23" s="43"/>
      <c r="AS23" s="43"/>
      <c r="AT23" s="43"/>
      <c r="AU23" s="43"/>
      <c r="AV23" s="43"/>
      <c r="AW23" s="43"/>
      <c r="AX23" s="43"/>
      <c r="AY23" s="43"/>
      <c r="AZ23" s="43"/>
      <c r="BA23" s="43"/>
      <c r="BB23" s="43"/>
      <c r="BC23" s="43"/>
      <c r="BD23"/>
      <c r="BE23"/>
      <c r="BF23" s="41"/>
    </row>
    <row r="24" spans="1:58" x14ac:dyDescent="0.3">
      <c r="A24" s="38">
        <v>22</v>
      </c>
      <c r="B24" s="38" t="str">
        <v>Insecta</v>
      </c>
      <c r="C24" s="43"/>
      <c r="D24" s="43"/>
      <c r="E24" s="43"/>
      <c r="F24" s="43"/>
      <c r="G24" s="43"/>
      <c r="H24" s="43"/>
      <c r="I24" s="43"/>
      <c r="J24" s="43"/>
      <c r="K24" s="43"/>
      <c r="L24" s="43">
        <v>1</v>
      </c>
      <c r="M24" s="43">
        <v>1</v>
      </c>
      <c r="N24" s="43"/>
      <c r="O24" s="43">
        <v>1</v>
      </c>
      <c r="P24" s="43"/>
      <c r="Q24" s="43"/>
      <c r="R24" s="43"/>
      <c r="S24" s="43"/>
      <c r="T24" s="43"/>
      <c r="U24" s="43"/>
      <c r="V24" s="43"/>
      <c r="W24" s="43"/>
      <c r="X24" s="43">
        <v>1</v>
      </c>
      <c r="Y24" s="43">
        <v>1</v>
      </c>
      <c r="Z24" s="43">
        <v>1</v>
      </c>
      <c r="AA24" s="43"/>
      <c r="AB24" s="43"/>
      <c r="AC24" s="43"/>
      <c r="AD24" s="43"/>
      <c r="AE24" s="43"/>
      <c r="AF24" s="43"/>
      <c r="AG24" s="43">
        <v>1</v>
      </c>
      <c r="AH24" s="43"/>
      <c r="AI24" s="43"/>
      <c r="AJ24" s="43"/>
      <c r="AK24" s="43"/>
      <c r="AL24" s="43"/>
      <c r="AM24" s="43"/>
      <c r="AN24" s="43"/>
      <c r="AO24" s="43"/>
      <c r="AP24" s="43"/>
      <c r="AQ24" s="43"/>
      <c r="AR24" s="43"/>
      <c r="AS24" s="43"/>
      <c r="AT24" s="43"/>
      <c r="AU24" s="43"/>
      <c r="AV24" s="43"/>
      <c r="AW24" s="43"/>
      <c r="AX24" s="43"/>
      <c r="AY24" s="43"/>
      <c r="AZ24" s="43"/>
      <c r="BA24" s="43"/>
      <c r="BB24" s="43"/>
      <c r="BC24" s="43"/>
      <c r="BD24"/>
      <c r="BE24"/>
      <c r="BF24" s="41"/>
    </row>
    <row r="25" spans="1:58" x14ac:dyDescent="0.3">
      <c r="A25" s="38">
        <v>23</v>
      </c>
      <c r="B25" s="38" t="str">
        <v>Chironomidae</v>
      </c>
      <c r="C25" s="43"/>
      <c r="D25" s="43"/>
      <c r="E25" s="43"/>
      <c r="F25" s="43"/>
      <c r="G25" s="43"/>
      <c r="H25" s="43"/>
      <c r="I25" s="43"/>
      <c r="J25" s="43"/>
      <c r="K25" s="43"/>
      <c r="L25" s="43">
        <v>1</v>
      </c>
      <c r="M25" s="43">
        <v>1</v>
      </c>
      <c r="N25" s="43"/>
      <c r="O25" s="43">
        <v>1</v>
      </c>
      <c r="P25" s="43"/>
      <c r="Q25" s="43"/>
      <c r="R25" s="43"/>
      <c r="S25" s="43">
        <v>1</v>
      </c>
      <c r="T25" s="43"/>
      <c r="U25" s="43"/>
      <c r="V25" s="43"/>
      <c r="W25" s="43"/>
      <c r="X25" s="43">
        <v>1</v>
      </c>
      <c r="Y25" s="43">
        <v>1</v>
      </c>
      <c r="Z25" s="43">
        <v>1</v>
      </c>
      <c r="AA25" s="43"/>
      <c r="AB25" s="43"/>
      <c r="AC25" s="43"/>
      <c r="AD25" s="43"/>
      <c r="AE25" s="43"/>
      <c r="AF25" s="43"/>
      <c r="AG25" s="43">
        <v>1</v>
      </c>
      <c r="AH25" s="43"/>
      <c r="AI25" s="43"/>
      <c r="AJ25" s="43"/>
      <c r="AK25" s="43"/>
      <c r="AL25" s="43"/>
      <c r="AM25" s="43"/>
      <c r="AN25" s="43"/>
      <c r="AO25" s="43"/>
      <c r="AP25" s="43"/>
      <c r="AQ25" s="43"/>
      <c r="AR25" s="43"/>
      <c r="AS25" s="43"/>
      <c r="AT25" s="43"/>
      <c r="AU25" s="43"/>
      <c r="AV25" s="43"/>
      <c r="AW25" s="43"/>
      <c r="AX25" s="43"/>
      <c r="AY25" s="43"/>
      <c r="AZ25" s="43"/>
      <c r="BA25" s="43"/>
      <c r="BB25" s="43"/>
      <c r="BC25" s="43"/>
      <c r="BD25"/>
      <c r="BE25"/>
      <c r="BF25" s="41"/>
    </row>
    <row r="26" spans="1:58" x14ac:dyDescent="0.3">
      <c r="A26" s="38">
        <v>24</v>
      </c>
      <c r="B26" s="38" t="str">
        <v>Cnideria</v>
      </c>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v>1</v>
      </c>
      <c r="AH26" s="43"/>
      <c r="AI26" s="43"/>
      <c r="AJ26" s="43"/>
      <c r="AK26" s="43"/>
      <c r="AL26" s="43"/>
      <c r="AM26" s="43"/>
      <c r="AN26" s="43"/>
      <c r="AO26" s="43"/>
      <c r="AP26" s="43"/>
      <c r="AQ26" s="43"/>
      <c r="AR26" s="43"/>
      <c r="AS26" s="43"/>
      <c r="AT26" s="43"/>
      <c r="AU26" s="43"/>
      <c r="AV26" s="43"/>
      <c r="AW26" s="43"/>
      <c r="AX26" s="43"/>
      <c r="AY26" s="43"/>
      <c r="AZ26" s="43"/>
      <c r="BA26" s="43"/>
      <c r="BB26" s="43"/>
      <c r="BC26" s="43"/>
      <c r="BD26"/>
      <c r="BE26"/>
      <c r="BF26" s="41"/>
    </row>
    <row r="27" spans="1:58" x14ac:dyDescent="0.3">
      <c r="A27" s="38">
        <v>25</v>
      </c>
      <c r="B27" s="38" t="str">
        <v>B_virgiliae</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c r="BE27"/>
      <c r="BF27" s="41"/>
    </row>
    <row r="28" spans="1:58" x14ac:dyDescent="0.3">
      <c r="A28" s="38">
        <v>26</v>
      </c>
      <c r="B28" s="38" t="str">
        <v>Bivalvia</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c r="BE28"/>
      <c r="BF28" s="41"/>
    </row>
    <row r="29" spans="1:58" x14ac:dyDescent="0.3">
      <c r="A29" s="38">
        <v>27</v>
      </c>
      <c r="B29" s="38" t="str">
        <v>T_granifera</v>
      </c>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c r="BE29"/>
      <c r="BF29" s="41"/>
    </row>
    <row r="30" spans="1:58" x14ac:dyDescent="0.3">
      <c r="A30" s="38">
        <v>28</v>
      </c>
      <c r="B30" s="38" t="str">
        <v>Nematoda</v>
      </c>
      <c r="C30" s="43"/>
      <c r="D30" s="43"/>
      <c r="E30" s="43"/>
      <c r="F30" s="43"/>
      <c r="G30" s="43"/>
      <c r="H30" s="43"/>
      <c r="I30" s="43"/>
      <c r="J30" s="43"/>
      <c r="K30" s="43"/>
      <c r="L30" s="43">
        <v>1</v>
      </c>
      <c r="M30" s="43">
        <v>1</v>
      </c>
      <c r="N30" s="43"/>
      <c r="O30" s="43">
        <v>1</v>
      </c>
      <c r="P30" s="43"/>
      <c r="Q30" s="43"/>
      <c r="R30" s="43"/>
      <c r="S30" s="43"/>
      <c r="T30" s="43"/>
      <c r="U30" s="43"/>
      <c r="V30" s="43"/>
      <c r="W30" s="43"/>
      <c r="X30" s="43"/>
      <c r="Y30" s="43"/>
      <c r="Z30" s="43">
        <v>1</v>
      </c>
      <c r="AA30" s="43"/>
      <c r="AB30" s="43"/>
      <c r="AC30" s="43"/>
      <c r="AD30" s="43">
        <v>1</v>
      </c>
      <c r="AE30" s="43"/>
      <c r="AF30" s="43"/>
      <c r="AG30" s="43">
        <v>1</v>
      </c>
      <c r="AH30" s="43"/>
      <c r="AI30" s="43"/>
      <c r="AJ30" s="43"/>
      <c r="AK30" s="43"/>
      <c r="AL30" s="43"/>
      <c r="AM30" s="43"/>
      <c r="AN30" s="43"/>
      <c r="AO30" s="43"/>
      <c r="AP30" s="43"/>
      <c r="AQ30" s="43"/>
      <c r="AR30" s="43"/>
      <c r="AS30" s="43"/>
      <c r="AT30" s="43"/>
      <c r="AU30" s="43"/>
      <c r="AV30" s="43"/>
      <c r="AW30" s="43"/>
      <c r="AX30" s="43"/>
      <c r="AY30" s="43"/>
      <c r="AZ30" s="43"/>
      <c r="BA30" s="43"/>
      <c r="BB30" s="43"/>
      <c r="BC30" s="43"/>
      <c r="BD30"/>
      <c r="BE30"/>
      <c r="BF30" s="41"/>
    </row>
    <row r="31" spans="1:58" ht="14.4" customHeight="1" x14ac:dyDescent="0.3">
      <c r="A31" s="33">
        <v>29</v>
      </c>
      <c r="B31" s="38" t="str">
        <v>Plankton_Rotifera</v>
      </c>
      <c r="C31" s="36"/>
      <c r="D31" s="43"/>
      <c r="E31" s="43"/>
      <c r="F31" s="43"/>
      <c r="G31" s="43"/>
      <c r="H31" s="43"/>
      <c r="I31" s="43"/>
      <c r="J31" s="43"/>
      <c r="K31" s="43"/>
      <c r="L31" s="43"/>
      <c r="M31" s="43"/>
      <c r="N31" s="43"/>
      <c r="O31" s="43">
        <v>1</v>
      </c>
      <c r="P31" s="43"/>
      <c r="Q31" s="43"/>
      <c r="R31" s="43"/>
      <c r="S31" s="43">
        <v>1</v>
      </c>
      <c r="T31" s="43"/>
      <c r="U31" s="43">
        <v>1</v>
      </c>
      <c r="V31" s="43"/>
      <c r="W31" s="43"/>
      <c r="X31" s="43">
        <v>1</v>
      </c>
      <c r="Y31" s="43">
        <v>1</v>
      </c>
      <c r="Z31" s="43">
        <v>1</v>
      </c>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c r="BE31"/>
      <c r="BF31" s="41"/>
    </row>
    <row r="32" spans="1:58" ht="14.4" customHeight="1" x14ac:dyDescent="0.3">
      <c r="A32" s="33">
        <v>30</v>
      </c>
      <c r="B32" s="38" t="str">
        <v>Benthic_Rotifera</v>
      </c>
      <c r="C32" s="36"/>
      <c r="D32" s="43"/>
      <c r="E32" s="43"/>
      <c r="F32" s="43"/>
      <c r="G32" s="43"/>
      <c r="H32" s="43"/>
      <c r="I32" s="43"/>
      <c r="J32" s="43"/>
      <c r="K32" s="43"/>
      <c r="L32" s="43">
        <v>1</v>
      </c>
      <c r="M32" s="43">
        <v>1</v>
      </c>
      <c r="N32" s="43"/>
      <c r="O32" s="43">
        <v>1</v>
      </c>
      <c r="P32" s="43"/>
      <c r="Q32" s="43"/>
      <c r="R32" s="43"/>
      <c r="S32" s="43"/>
      <c r="T32" s="43"/>
      <c r="U32" s="43"/>
      <c r="V32" s="43"/>
      <c r="W32" s="43"/>
      <c r="X32" s="43">
        <v>1</v>
      </c>
      <c r="Y32" s="43">
        <v>1</v>
      </c>
      <c r="Z32" s="43">
        <v>1</v>
      </c>
      <c r="AA32" s="43"/>
      <c r="AB32" s="43"/>
      <c r="AC32" s="43"/>
      <c r="AD32" s="43"/>
      <c r="AE32" s="43"/>
      <c r="AF32" s="43"/>
      <c r="AG32" s="43">
        <v>1</v>
      </c>
      <c r="AH32" s="43"/>
      <c r="AI32" s="43"/>
      <c r="AJ32" s="43"/>
      <c r="AK32" s="43"/>
      <c r="AL32" s="43"/>
      <c r="AM32" s="43"/>
      <c r="AN32" s="43"/>
      <c r="AO32" s="43"/>
      <c r="AP32" s="43"/>
      <c r="AQ32" s="43"/>
      <c r="AR32" s="43"/>
      <c r="AS32" s="43"/>
      <c r="AT32" s="43"/>
      <c r="AU32" s="43"/>
      <c r="AV32" s="43"/>
      <c r="AW32" s="43"/>
      <c r="AX32" s="43"/>
      <c r="AY32" s="43"/>
      <c r="AZ32" s="43"/>
      <c r="BA32" s="43"/>
      <c r="BB32" s="43"/>
      <c r="BC32" s="43"/>
      <c r="BD32"/>
      <c r="BE32"/>
      <c r="BF32" s="41"/>
    </row>
    <row r="33" spans="1:58" ht="14.4" customHeight="1" x14ac:dyDescent="0.3">
      <c r="A33" s="33">
        <v>31</v>
      </c>
      <c r="B33" s="38" t="str">
        <v>Turbellaria</v>
      </c>
      <c r="C33" s="36"/>
      <c r="D33" s="43"/>
      <c r="E33" s="43"/>
      <c r="F33" s="43"/>
      <c r="G33" s="43"/>
      <c r="H33" s="43"/>
      <c r="I33" s="43"/>
      <c r="J33" s="43"/>
      <c r="K33" s="43"/>
      <c r="L33" s="43"/>
      <c r="M33" s="43"/>
      <c r="N33" s="43"/>
      <c r="O33" s="43"/>
      <c r="P33" s="43"/>
      <c r="Q33" s="43"/>
      <c r="R33" s="43"/>
      <c r="S33" s="43"/>
      <c r="T33" s="43"/>
      <c r="U33" s="43"/>
      <c r="V33" s="43"/>
      <c r="W33" s="43"/>
      <c r="X33" s="43">
        <v>1</v>
      </c>
      <c r="Y33" s="43"/>
      <c r="Z33" s="43">
        <v>1</v>
      </c>
      <c r="AA33" s="43"/>
      <c r="AB33" s="43"/>
      <c r="AC33" s="43"/>
      <c r="AD33" s="43"/>
      <c r="AE33" s="43"/>
      <c r="AF33" s="43"/>
      <c r="AG33" s="43">
        <v>1</v>
      </c>
      <c r="AH33" s="43"/>
      <c r="AI33" s="43"/>
      <c r="AJ33" s="43"/>
      <c r="AK33" s="43"/>
      <c r="AL33" s="43"/>
      <c r="AM33" s="43"/>
      <c r="AN33" s="43"/>
      <c r="AO33" s="43"/>
      <c r="AP33" s="43"/>
      <c r="AQ33" s="43"/>
      <c r="AR33" s="43"/>
      <c r="AS33" s="43"/>
      <c r="AT33" s="43"/>
      <c r="AU33" s="43"/>
      <c r="AV33" s="43"/>
      <c r="AW33" s="43"/>
      <c r="AX33" s="43"/>
      <c r="AY33" s="43"/>
      <c r="AZ33" s="43"/>
      <c r="BA33" s="43"/>
      <c r="BB33" s="43"/>
      <c r="BC33" s="43"/>
      <c r="BD33"/>
      <c r="BE33"/>
      <c r="BF33" s="41"/>
    </row>
    <row r="34" spans="1:58" ht="14.4" customHeight="1" x14ac:dyDescent="0.3">
      <c r="A34" s="33">
        <v>32</v>
      </c>
      <c r="B34" s="38" t="str">
        <v>Misc</v>
      </c>
      <c r="C34" s="36"/>
      <c r="D34" s="43"/>
      <c r="E34" s="43"/>
      <c r="F34" s="43"/>
      <c r="G34" s="43"/>
      <c r="H34" s="43"/>
      <c r="I34" s="43">
        <v>1</v>
      </c>
      <c r="J34" s="43">
        <v>1</v>
      </c>
      <c r="K34" s="43">
        <v>1</v>
      </c>
      <c r="L34" s="43">
        <v>1</v>
      </c>
      <c r="M34" s="43">
        <v>1</v>
      </c>
      <c r="N34" s="43">
        <v>1</v>
      </c>
      <c r="O34" s="43"/>
      <c r="P34" s="43">
        <v>1</v>
      </c>
      <c r="Q34" s="43">
        <v>1</v>
      </c>
      <c r="R34" s="43">
        <v>1</v>
      </c>
      <c r="S34" s="43">
        <v>1</v>
      </c>
      <c r="T34" s="43">
        <v>1</v>
      </c>
      <c r="U34" s="43">
        <v>1</v>
      </c>
      <c r="V34" s="43">
        <v>1</v>
      </c>
      <c r="W34" s="43">
        <v>1</v>
      </c>
      <c r="X34" s="43">
        <v>1</v>
      </c>
      <c r="Y34" s="43">
        <v>1</v>
      </c>
      <c r="Z34" s="43">
        <v>1</v>
      </c>
      <c r="AA34" s="43">
        <v>1</v>
      </c>
      <c r="AB34" s="43">
        <v>1</v>
      </c>
      <c r="AC34" s="43">
        <v>1</v>
      </c>
      <c r="AD34" s="43">
        <v>1</v>
      </c>
      <c r="AE34" s="43"/>
      <c r="AF34" s="43">
        <v>1</v>
      </c>
      <c r="AG34" s="43">
        <v>1</v>
      </c>
      <c r="AH34" s="43"/>
      <c r="AI34" s="43"/>
      <c r="AJ34" s="43"/>
      <c r="AK34" s="43"/>
      <c r="AL34" s="43"/>
      <c r="AM34" s="43"/>
      <c r="AN34" s="43"/>
      <c r="AO34" s="43"/>
      <c r="AP34" s="43"/>
      <c r="AQ34" s="43"/>
      <c r="AR34" s="43"/>
      <c r="AS34" s="43"/>
      <c r="AT34" s="43"/>
      <c r="AU34" s="43"/>
      <c r="AV34" s="43"/>
      <c r="AW34" s="43"/>
      <c r="AX34" s="43"/>
      <c r="AY34" s="43"/>
      <c r="AZ34" s="43"/>
      <c r="BA34" s="43"/>
      <c r="BB34" s="43"/>
      <c r="BC34" s="43"/>
      <c r="BD34"/>
      <c r="BE34"/>
      <c r="BF34" s="41"/>
    </row>
    <row r="35" spans="1:58" ht="14.4" customHeight="1" x14ac:dyDescent="0.3">
      <c r="A35" s="33">
        <v>33</v>
      </c>
      <c r="B35" s="38" t="str">
        <v/>
      </c>
      <c r="C35" s="36"/>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c r="BE35"/>
      <c r="BF35" s="41"/>
    </row>
    <row r="36" spans="1:58" ht="14.4" customHeight="1" x14ac:dyDescent="0.3">
      <c r="A36" s="33">
        <v>34</v>
      </c>
      <c r="B36" s="38" t="str">
        <v/>
      </c>
      <c r="C36" s="36"/>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c r="BE36"/>
      <c r="BF36" s="41"/>
    </row>
    <row r="37" spans="1:58" ht="14.4" customHeight="1" x14ac:dyDescent="0.3">
      <c r="A37" s="33">
        <v>35</v>
      </c>
      <c r="B37" s="38" t="str">
        <v/>
      </c>
      <c r="C37" s="36"/>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c r="BE37"/>
      <c r="BF37" s="41"/>
    </row>
    <row r="38" spans="1:58" ht="14.4" customHeight="1" x14ac:dyDescent="0.3">
      <c r="A38" s="33">
        <v>36</v>
      </c>
      <c r="B38" s="38" t="str">
        <v/>
      </c>
      <c r="C38" s="36"/>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c r="BE38"/>
      <c r="BF38" s="41"/>
    </row>
    <row r="39" spans="1:58" ht="14.4" customHeight="1" x14ac:dyDescent="0.3">
      <c r="A39" s="33">
        <v>37</v>
      </c>
      <c r="B39" s="38" t="str">
        <v/>
      </c>
      <c r="C39" s="36"/>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c r="BE39"/>
      <c r="BF39" s="41"/>
    </row>
    <row r="40" spans="1:58" ht="14.4" customHeight="1" x14ac:dyDescent="0.3">
      <c r="A40" s="33">
        <v>38</v>
      </c>
      <c r="B40" s="38" t="str">
        <v/>
      </c>
      <c r="C40" s="36"/>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c r="BE40"/>
      <c r="BF40" s="41"/>
    </row>
    <row r="41" spans="1:58" ht="14.4" customHeight="1" x14ac:dyDescent="0.3">
      <c r="A41" s="33">
        <v>39</v>
      </c>
      <c r="B41" s="38" t="str">
        <v/>
      </c>
      <c r="C41" s="36"/>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c r="BE41"/>
      <c r="BF41" s="41"/>
    </row>
    <row r="42" spans="1:58" ht="14.4" customHeight="1" x14ac:dyDescent="0.3">
      <c r="A42" s="33">
        <v>40</v>
      </c>
      <c r="B42" s="38" t="str">
        <v/>
      </c>
      <c r="C42" s="36"/>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c r="BE42"/>
      <c r="BF42" s="41"/>
    </row>
    <row r="43" spans="1:58" ht="14.4" customHeight="1" x14ac:dyDescent="0.3">
      <c r="A43" s="33">
        <v>41</v>
      </c>
      <c r="B43" s="38" t="str">
        <v/>
      </c>
      <c r="C43" s="36"/>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c r="BE43"/>
      <c r="BF43" s="41"/>
    </row>
    <row r="44" spans="1:58" ht="14.4" customHeight="1" x14ac:dyDescent="0.3">
      <c r="A44" s="33">
        <v>42</v>
      </c>
      <c r="B44" s="38" t="str">
        <v/>
      </c>
      <c r="C44" s="36"/>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c r="BE44"/>
      <c r="BF44" s="41"/>
    </row>
    <row r="45" spans="1:58" ht="14.4" customHeight="1" x14ac:dyDescent="0.3">
      <c r="A45" s="33">
        <v>43</v>
      </c>
      <c r="B45" s="38" t="str">
        <v/>
      </c>
      <c r="C45" s="36"/>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c r="BE45"/>
      <c r="BF45" s="41"/>
    </row>
    <row r="46" spans="1:58" ht="14.4" customHeight="1" x14ac:dyDescent="0.3">
      <c r="A46" s="33">
        <v>44</v>
      </c>
      <c r="B46" s="38" t="str">
        <v/>
      </c>
      <c r="C46" s="36"/>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c r="BE46"/>
      <c r="BF46" s="41"/>
    </row>
    <row r="47" spans="1:58" ht="14.4" customHeight="1" x14ac:dyDescent="0.3">
      <c r="A47" s="33">
        <v>45</v>
      </c>
      <c r="B47" s="38" t="str">
        <v/>
      </c>
      <c r="C47" s="36"/>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c r="BE47"/>
      <c r="BF47" s="41"/>
    </row>
    <row r="48" spans="1:58" ht="14.4" customHeight="1" x14ac:dyDescent="0.3">
      <c r="A48" s="33">
        <v>46</v>
      </c>
      <c r="B48" s="38" t="str">
        <v/>
      </c>
      <c r="C48" s="36"/>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c r="BE48"/>
      <c r="BF48" s="41"/>
    </row>
    <row r="49" spans="1:58" ht="14.4" customHeight="1" x14ac:dyDescent="0.3">
      <c r="A49" s="33">
        <v>47</v>
      </c>
      <c r="B49" s="38" t="str">
        <v/>
      </c>
      <c r="C49" s="36"/>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c r="BE49"/>
      <c r="BF49" s="41"/>
    </row>
    <row r="50" spans="1:58" ht="14.4" customHeight="1" x14ac:dyDescent="0.3">
      <c r="A50" s="33">
        <v>48</v>
      </c>
      <c r="B50" s="38" t="str">
        <v/>
      </c>
      <c r="C50" s="36"/>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c r="BE50"/>
      <c r="BF50" s="41"/>
    </row>
    <row r="51" spans="1:58" ht="14.4" customHeight="1" x14ac:dyDescent="0.3">
      <c r="A51" s="33">
        <v>49</v>
      </c>
      <c r="B51" s="38" t="str">
        <v/>
      </c>
      <c r="C51" s="36"/>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c r="BE51"/>
      <c r="BF51" s="41"/>
    </row>
    <row r="52" spans="1:58" ht="14.4" customHeight="1" x14ac:dyDescent="0.3">
      <c r="A52" s="33">
        <v>50</v>
      </c>
      <c r="B52" s="38" t="str">
        <v/>
      </c>
      <c r="C52" s="36"/>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c r="BE52"/>
      <c r="BF52" s="41"/>
    </row>
    <row r="53" spans="1:58" x14ac:dyDescent="0.3">
      <c r="A53" s="33">
        <v>51</v>
      </c>
      <c r="B53" s="38" t="str">
        <v/>
      </c>
      <c r="C53" s="36"/>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c r="BE53"/>
      <c r="BF53" s="41"/>
    </row>
    <row r="54" spans="1:58" x14ac:dyDescent="0.3">
      <c r="A54" s="33">
        <v>52</v>
      </c>
      <c r="B54" s="38" t="str">
        <v/>
      </c>
      <c r="C54" s="36"/>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c r="BE54"/>
      <c r="BF54" s="41"/>
    </row>
    <row r="55" spans="1:58" x14ac:dyDescent="0.3">
      <c r="A55" s="33">
        <v>53</v>
      </c>
      <c r="B55" s="38" t="str">
        <v/>
      </c>
      <c r="C55" s="36"/>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c r="BE55"/>
      <c r="BF55" s="41"/>
    </row>
    <row r="56" spans="1:58" x14ac:dyDescent="0.3">
      <c r="BD56"/>
      <c r="BE56"/>
      <c r="BF56" s="41"/>
    </row>
    <row r="57" spans="1:58" hidden="1" x14ac:dyDescent="0.3">
      <c r="A57" s="29" t="s">
        <v>43</v>
      </c>
      <c r="BD57"/>
      <c r="BE57"/>
      <c r="BF57" s="41"/>
    </row>
    <row r="58" spans="1:58" hidden="1" x14ac:dyDescent="0.3">
      <c r="C58" t="s">
        <v>44</v>
      </c>
      <c r="D58" t="s">
        <v>45</v>
      </c>
      <c r="E58" t="s">
        <v>46</v>
      </c>
      <c r="F58" t="s">
        <v>47</v>
      </c>
      <c r="G58" t="s">
        <v>48</v>
      </c>
      <c r="H58" t="s">
        <v>49</v>
      </c>
      <c r="I58" t="s">
        <v>50</v>
      </c>
      <c r="J58" t="s">
        <v>51</v>
      </c>
      <c r="K58" t="s">
        <v>52</v>
      </c>
      <c r="L58" t="s">
        <v>53</v>
      </c>
      <c r="M58" t="s">
        <v>54</v>
      </c>
      <c r="N58" t="s">
        <v>55</v>
      </c>
      <c r="O58" t="s">
        <v>56</v>
      </c>
      <c r="P58" t="s">
        <v>57</v>
      </c>
      <c r="Q58" t="s">
        <v>58</v>
      </c>
      <c r="R58" t="s">
        <v>59</v>
      </c>
      <c r="S58" t="s">
        <v>60</v>
      </c>
      <c r="T58" t="s">
        <v>61</v>
      </c>
      <c r="U58" t="s">
        <v>62</v>
      </c>
      <c r="V58" t="s">
        <v>63</v>
      </c>
      <c r="W58" t="s">
        <v>64</v>
      </c>
      <c r="X58" t="s">
        <v>65</v>
      </c>
      <c r="Y58" t="s">
        <v>66</v>
      </c>
      <c r="Z58" t="s">
        <v>67</v>
      </c>
      <c r="AA58" t="s">
        <v>68</v>
      </c>
      <c r="AB58" t="s">
        <v>69</v>
      </c>
      <c r="AC58" t="s">
        <v>70</v>
      </c>
      <c r="AD58" t="s">
        <v>71</v>
      </c>
      <c r="AE58" t="s">
        <v>72</v>
      </c>
      <c r="AF58" t="s">
        <v>73</v>
      </c>
      <c r="AG58" t="s">
        <v>74</v>
      </c>
      <c r="AH58" t="s">
        <v>75</v>
      </c>
      <c r="AI58" t="s">
        <v>76</v>
      </c>
      <c r="AJ58" t="s">
        <v>77</v>
      </c>
      <c r="AK58" t="s">
        <v>78</v>
      </c>
      <c r="AL58" t="s">
        <v>79</v>
      </c>
      <c r="AM58" t="s">
        <v>80</v>
      </c>
      <c r="AN58" t="s">
        <v>81</v>
      </c>
      <c r="AO58" t="s">
        <v>82</v>
      </c>
      <c r="AP58" t="s">
        <v>83</v>
      </c>
      <c r="AQ58" t="s">
        <v>84</v>
      </c>
      <c r="AR58" t="s">
        <v>85</v>
      </c>
      <c r="AS58" t="s">
        <v>86</v>
      </c>
      <c r="AT58" t="s">
        <v>87</v>
      </c>
      <c r="AU58" t="s">
        <v>88</v>
      </c>
      <c r="AV58" t="s">
        <v>89</v>
      </c>
      <c r="AW58" t="s">
        <v>90</v>
      </c>
      <c r="AX58" t="s">
        <v>91</v>
      </c>
      <c r="AY58" t="s">
        <v>92</v>
      </c>
      <c r="AZ58" t="s">
        <v>93</v>
      </c>
      <c r="BA58" t="s">
        <v>94</v>
      </c>
      <c r="BB58" t="s">
        <v>95</v>
      </c>
      <c r="BC58" t="s">
        <v>96</v>
      </c>
      <c r="BD58"/>
      <c r="BE58"/>
    </row>
    <row r="59" spans="1:58" hidden="1" x14ac:dyDescent="0.3">
      <c r="A59" s="29">
        <v>1</v>
      </c>
      <c r="C59" t="str">
        <f>IF(C3&gt;0,$C$2&amp;"Q"&amp;B3&amp;": "&amp;B3&amp;" -&gt; "&amp;$C$2,"")</f>
        <v/>
      </c>
      <c r="D59" t="str">
        <f>IF(D3&gt;0,$D$2&amp; "Q"&amp;B3&amp;": "&amp;B3&amp;" -&gt; "&amp;$D$2, "")</f>
        <v>sedPOMNLNodeQsusPOMNLNode: susPOMNLNode -&gt; sedPOMNLNode</v>
      </c>
      <c r="E59" t="str">
        <f>IF(E3&gt;0,$E$2&amp; "Q"&amp;B3&amp;": "&amp;B3&amp;" -&gt; "&amp;$E$2, "")</f>
        <v/>
      </c>
      <c r="F59" t="str">
        <f>IF(F3&gt;0, $F$2&amp; "Q"&amp;B3&amp;": "&amp;B3&amp;" -&gt; "&amp;$F$2, "")</f>
        <v/>
      </c>
      <c r="G59" t="str">
        <f>IF(G3&gt;0,$G$2&amp; "Q"&amp;B3&amp;": "&amp;B3&amp;" -&gt; "&amp;$G$2, "")</f>
        <v/>
      </c>
      <c r="H59" t="str">
        <f>IF(H3&gt;0,$H$2&amp; "Q"&amp;B3&amp;": "&amp;B3&amp;" -&gt; "&amp;$H$2, "")</f>
        <v>BacteriaQsusPOMNLNode: susPOMNLNode -&gt; Bacteria</v>
      </c>
      <c r="I59" t="str">
        <f>IF(I3&gt;0,$I$2&amp; "Q"&amp;B3&amp;": "&amp;B3&amp;" -&gt; "&amp;$I$2, "")</f>
        <v/>
      </c>
      <c r="J59" t="str">
        <f>IF(J3&gt;0,$J$2&amp; "Q"&amp;B3&amp;": "&amp;B3&amp;" -&gt; "&amp;$J$2, "")</f>
        <v/>
      </c>
      <c r="K59" t="str">
        <f>IF(K3&gt;0,$K$2&amp; "Q"&amp;B3&amp;": "&amp;B3&amp;" -&gt; "&amp;$K$2, "")</f>
        <v/>
      </c>
      <c r="L59" t="str">
        <f>IF(L3&gt;0,$L$2&amp; "Q"&amp;B3&amp;": "&amp;B3&amp;" -&gt; "&amp;$L$2, "")</f>
        <v>CeratonereisSPPQsusPOMNLNode: susPOMNLNode -&gt; CeratonereisSPP</v>
      </c>
      <c r="M59" t="str">
        <f>IF(M3&gt;0,$M$2&amp; "Q"&amp;B3&amp;": "&amp;B3&amp;" -&gt; "&amp;$M$2, "")</f>
        <v>PolychaetaQsusPOMNLNode: susPOMNLNode -&gt; Polychaeta</v>
      </c>
      <c r="N59" t="str">
        <f>IF(N3&gt;0,$N$2&amp; "Q"&amp;B3&amp;": "&amp;B3&amp;" -&gt; "&amp;$N$2, "")</f>
        <v>D_ornataQsusPOMNLNode: susPOMNLNode -&gt; D_ornata</v>
      </c>
      <c r="O59" t="str">
        <f>IF(O3&gt;0,$O$2&amp; "Q"&amp;B3&amp;": "&amp;B3&amp;" -&gt; "&amp;$O$2, "")</f>
        <v/>
      </c>
      <c r="P59" t="str">
        <f>IF(P3&gt;0,$P$2&amp; "Q"&amp;B3&amp;": "&amp;B3&amp;" -&gt; "&amp;$P$2, "")</f>
        <v>CladoceraQsusPOMNLNode: susPOMNLNode -&gt; Cladocera</v>
      </c>
      <c r="Q59" t="str">
        <f>IF(Q3&gt;0,$Q$2&amp; "Q"&amp;B3&amp;": "&amp;B3&amp;" -&gt; "&amp;$Q$2, "")</f>
        <v>CalanoidaQsusPOMNLNode: susPOMNLNode -&gt; Calanoida</v>
      </c>
      <c r="R59" t="str">
        <f>IF(R3&gt;0,$R$2&amp; "Q"&amp;B3&amp;": "&amp;B3&amp;" -&gt; "&amp;$R$2, "")</f>
        <v>PseudodiaptomusQsusPOMNLNode: susPOMNLNode -&gt; Pseudodiaptomus</v>
      </c>
      <c r="S59" t="str">
        <f>IF(S3&gt;0,$S$2&amp; "Q"&amp;B3&amp;": "&amp;B3&amp;" -&gt; "&amp;$S$2, "")</f>
        <v>CyclopoidaQsusPOMNLNode: susPOMNLNode -&gt; Cyclopoida</v>
      </c>
      <c r="T59" t="str">
        <f>IF(T3&gt;0,$T$2&amp; "Q"&amp;B3&amp;": "&amp;B3&amp;" -&gt; "&amp;$T$2, "")</f>
        <v>CopepodaQsusPOMNLNode: susPOMNLNode -&gt; Copepoda</v>
      </c>
      <c r="U59" t="str">
        <f>IF(U3&gt;0,$U$2&amp; "Q"&amp;B3&amp;": "&amp;B3&amp;" -&gt; "&amp;$U$2, "")</f>
        <v>DecapodaQsusPOMNLNode: susPOMNLNode -&gt; Decapoda</v>
      </c>
      <c r="V59" t="str">
        <f>IF(V3&gt;0,$V$2&amp; "Q"&amp;B3&amp;": "&amp;B3&amp;" -&gt; "&amp;$V$2, "")</f>
        <v>Crustacean_NaupliiQsusPOMNLNode: susPOMNLNode -&gt; Crustacean_Nauplii</v>
      </c>
      <c r="W59" t="str">
        <f>IF(W3&gt;0,$W$2&amp; "Q"&amp;B3&amp;": "&amp;B3&amp;" -&gt; "&amp;$W$2, "")</f>
        <v>OstracodaQsusPOMNLNode: susPOMNLNode -&gt; Ostracoda</v>
      </c>
      <c r="X59" t="str">
        <f>IF(X3&gt;0,$X$2&amp; "Q"&amp;B3&amp;": "&amp;B3&amp;" -&gt; "&amp;$X$2, "")</f>
        <v>InsectaQsusPOMNLNode: susPOMNLNode -&gt; Insecta</v>
      </c>
      <c r="Y59" t="str">
        <f>IF(Y3&gt;0,$Y$2&amp; "Q"&amp;B3&amp;": "&amp;B3&amp;" -&gt; "&amp;$Y$2, "")</f>
        <v>ChironomidaeQsusPOMNLNode: susPOMNLNode -&gt; Chironomidae</v>
      </c>
      <c r="Z59" t="str">
        <f>IF(Z3&gt;0,$Z$2&amp; "Q"&amp;B3&amp;": "&amp;B3&amp;" -&gt; "&amp;$Z$2, "")</f>
        <v/>
      </c>
      <c r="AA59" t="str">
        <f>IF(AA3&gt;0,$AA$2&amp; "Q"&amp;B3&amp;": "&amp;B3&amp;" -&gt; "&amp;$AA$2, "")</f>
        <v>B_virgiliaeQsusPOMNLNode: susPOMNLNode -&gt; B_virgiliae</v>
      </c>
      <c r="AB59" t="str">
        <f>IF(AB3&gt;0,$AB$2&amp; "Q"&amp;B3&amp;": "&amp;B3&amp;" -&gt; "&amp;$AB$2, "")</f>
        <v>BivalviaQsusPOMNLNode: susPOMNLNode -&gt; Bivalvia</v>
      </c>
      <c r="AC59" t="str">
        <f>IF(AC3&gt;0,$AC$2&amp; "Q"&amp;B3&amp;": "&amp;B3&amp;" -&gt; "&amp;$AC$2, "")</f>
        <v>T_graniferaQsusPOMNLNode: susPOMNLNode -&gt; T_granifera</v>
      </c>
      <c r="AD59" t="str">
        <f>IF(AD3&gt;0,$AD$2&amp; "Q"&amp;B3&amp;": "&amp;B3&amp;" -&gt; "&amp;$AD$2, "")</f>
        <v>NematodaQsusPOMNLNode: susPOMNLNode -&gt; Nematoda</v>
      </c>
      <c r="AE59" t="str">
        <f>IF(AE3&gt;0,$AE$2&amp; "Q"&amp;B3&amp;": "&amp;B3&amp;" -&gt; "&amp;$AE$2, "")</f>
        <v>Plankton_RotiferaQsusPOMNLNode: susPOMNLNode -&gt; Plankton_Rotifera</v>
      </c>
      <c r="AF59" t="str">
        <f>IF(AF3&gt;0,$AF$2&amp; "Q"&amp;B3&amp;": "&amp;B3&amp;" -&gt; "&amp;$AF$2, "")</f>
        <v/>
      </c>
      <c r="AG59" t="str">
        <f>IF(AG3&gt;0,$AG$2&amp; "Q"&amp;B3&amp;": "&amp;B3&amp;" -&gt; "&amp;$AG$2, "")</f>
        <v/>
      </c>
      <c r="AH59" t="str">
        <f>IF(AH3&gt;0,$AH$2&amp; "Q"&amp;B3&amp;": "&amp;B3&amp;" -&gt; "&amp;$AH$2, "")</f>
        <v>MiscQsusPOMNLNode: susPOMNLNode -&gt; Misc</v>
      </c>
      <c r="AI59" t="str">
        <f>IF(AI3&gt;0,$AI$2&amp; "Q"&amp;B3&amp;": "&amp;B3&amp;" -&gt; "&amp;$AI$2, "")</f>
        <v/>
      </c>
      <c r="AJ59" t="str">
        <f>IF(AJ3&gt;0,$AJ$2&amp; "Q"&amp;B3&amp;": "&amp;B3&amp;" -&gt; "&amp;$AJ$2, "")</f>
        <v/>
      </c>
      <c r="AK59" t="str">
        <f>IF(AK3&gt;0,$AK$2&amp; "Q"&amp;B3&amp;": "&amp;B3&amp;" -&gt; "&amp;$AK$2, "")</f>
        <v/>
      </c>
      <c r="AL59" t="str">
        <f>IF(AL3&gt;0,$AL$2&amp; "Q"&amp;B3&amp;": "&amp;B3&amp;" -&gt; "&amp;$AL$2, "")</f>
        <v/>
      </c>
      <c r="AM59" t="str">
        <f>IF(AM3&gt;0,$AM$2&amp; "Q"&amp;B3&amp;": "&amp;B3&amp;" -&gt; "&amp;$AM$2, "")</f>
        <v/>
      </c>
      <c r="AN59" t="str">
        <f>IF(AN3&gt;0,$AN$2&amp; "Q"&amp;B3&amp;": "&amp;B3&amp;" -&gt; "&amp;$AN$2, "")</f>
        <v/>
      </c>
      <c r="AO59" t="str">
        <f>IF(AO3&gt;0,$AO$2&amp; "Q"&amp;B3&amp;": "&amp;B3&amp;" -&gt; "&amp;$AO$2, "")</f>
        <v/>
      </c>
      <c r="AP59" t="str">
        <f>IF(AP3&gt;0,$AP$2&amp; "Q"&amp;B3&amp;": "&amp;B3&amp;" -&gt; "&amp;$AP$2, "")</f>
        <v/>
      </c>
      <c r="AQ59" t="str">
        <f>IF(AQ3&gt;0,$AQ$2&amp; "Q"&amp;B3&amp;": "&amp;B3&amp;" -&gt; "&amp;$AQ$2, "")</f>
        <v/>
      </c>
      <c r="AR59" t="str">
        <f>IF(AR3&gt;0,$AR$2&amp; "Q"&amp;B3&amp;": "&amp;B3&amp;" -&gt; "&amp;$AR$2, "")</f>
        <v/>
      </c>
      <c r="AS59" t="str">
        <f>IF(AS3&gt;0,$AS$2&amp; "Q"&amp;B3&amp;": "&amp;B3&amp;" -&gt; "&amp;$AS$2, "")</f>
        <v/>
      </c>
      <c r="AT59" t="str">
        <f>IF(AT3&gt;0,$AT$2&amp; "Q"&amp;B3&amp;": "&amp;B3&amp;" -&gt; "&amp;$AT$2, "")</f>
        <v/>
      </c>
      <c r="AU59" t="str">
        <f>IF(AU3&gt;0,$AU$2&amp; "Q"&amp;B3&amp;": "&amp;B3&amp;" -&gt; "&amp;$AU$2, "")</f>
        <v/>
      </c>
      <c r="AV59" t="str">
        <f>IF(AV3&gt;0,$AV$2&amp; "Q"&amp;B3&amp;": "&amp;B3&amp;" -&gt; "&amp;$AV$2, "")</f>
        <v/>
      </c>
      <c r="AW59" t="str">
        <f>IF(AW3&gt;0,$AW$2&amp; "Q"&amp;B3&amp;": "&amp;B3&amp;" -&gt; "&amp;$AW$2, "")</f>
        <v/>
      </c>
      <c r="AX59" t="str">
        <f>IF(AX3&gt;0,$AX$2&amp; "Q"&amp;B3&amp;": "&amp;B3&amp;" -&gt; "&amp;$AX$2, "")</f>
        <v/>
      </c>
      <c r="AY59" t="str">
        <f>IF(AY3&gt;0,$AY$2&amp; "Q"&amp;B3&amp;": "&amp;B3&amp;" -&gt; "&amp;$AY$2, "")</f>
        <v/>
      </c>
      <c r="AZ59" t="str">
        <f>IF(AZ3&gt;0,$AZ$2&amp; "Q"&amp;B3&amp;": "&amp;B3&amp;" -&gt; "&amp;$AZ$2, "")</f>
        <v/>
      </c>
      <c r="BA59" t="str">
        <f t="shared" ref="BA59:BA111" si="0">IF(BA3&gt;0,$BA$2&amp; "Q"&amp;B3&amp;": "&amp;B3&amp;" -&gt; "&amp;$BA$2, "")</f>
        <v/>
      </c>
      <c r="BB59" t="str">
        <f t="shared" ref="BB59:BB111" si="1">IF(BB3&gt;0,$BB$2&amp; "Q"&amp;B3&amp;": "&amp;B3&amp;" -&gt; "&amp;$BB$2, "")</f>
        <v/>
      </c>
      <c r="BC59" t="str">
        <f>IF(BC3&gt;0,$BC$2&amp; "Q"&amp;B3&amp;": "&amp;B3&amp;" -&gt; "&amp;$BC$2, "")</f>
        <v/>
      </c>
      <c r="BD59"/>
      <c r="BE59"/>
    </row>
    <row r="60" spans="1:58" hidden="1" x14ac:dyDescent="0.3">
      <c r="A60" s="29">
        <v>2</v>
      </c>
      <c r="C60" t="str">
        <f t="shared" ref="C60:C111" si="2">IF(C4&gt;0,$C$2&amp;"Q"&amp;B4&amp;": "&amp;B4&amp;" -&gt; "&amp;$C$2,"")</f>
        <v>susPOMNLNodeQsedPOMNLNode: sedPOMNLNode -&gt; susPOMNLNode</v>
      </c>
      <c r="D60" t="str">
        <f t="shared" ref="D60:D111" si="3">IF(D4&gt;0,$D$2&amp; "Q"&amp;B4&amp;": "&amp;B4&amp;" -&gt; "&amp;$D$2, "")</f>
        <v/>
      </c>
      <c r="E60" t="str">
        <f t="shared" ref="E60:E111" si="4">IF(E4&gt;0,$E$2&amp; "Q"&amp;B4&amp;": "&amp;B4&amp;" -&gt; "&amp;$E$2, "")</f>
        <v/>
      </c>
      <c r="F60" t="str">
        <f t="shared" ref="F60:F111" si="5">IF(F4&gt;0, $F$2&amp; "Q"&amp;B4&amp;": "&amp;B4&amp;" -&gt; "&amp;$F$2, "")</f>
        <v/>
      </c>
      <c r="G60" t="str">
        <f t="shared" ref="G60:G111" si="6">IF(G4&gt;0,$G$2&amp; "Q"&amp;B4&amp;": "&amp;B4&amp;" -&gt; "&amp;$G$2, "")</f>
        <v/>
      </c>
      <c r="H60" t="str">
        <f t="shared" ref="H60:H111" si="7">IF(H4&gt;0,$H$2&amp; "Q"&amp;B4&amp;": "&amp;B4&amp;" -&gt; "&amp;$H$2, "")</f>
        <v/>
      </c>
      <c r="I60" t="str">
        <f t="shared" ref="I60:I111" si="8">IF(I4&gt;0,$I$2&amp; "Q"&amp;B4&amp;": "&amp;B4&amp;" -&gt; "&amp;$I$2, "")</f>
        <v>NaididaeQsedPOMNLNode: sedPOMNLNode -&gt; Naididae</v>
      </c>
      <c r="J60" t="str">
        <f t="shared" ref="J60:J111" si="9">IF(J4&gt;0,$J$2&amp; "Q"&amp;B4&amp;": "&amp;B4&amp;" -&gt; "&amp;$J$2, "")</f>
        <v>OligochaetaQsedPOMNLNode: sedPOMNLNode -&gt; Oligochaeta</v>
      </c>
      <c r="K60" t="str">
        <f t="shared" ref="K60:K111" si="10">IF(K4&gt;0,$K$2&amp; "Q"&amp;B4&amp;": "&amp;B4&amp;" -&gt; "&amp;$K$2, "")</f>
        <v>AnnelidaQsedPOMNLNode: sedPOMNLNode -&gt; Annelida</v>
      </c>
      <c r="L60" t="str">
        <f t="shared" ref="L60:L111" si="11">IF(L4&gt;0,$L$2&amp; "Q"&amp;B4&amp;": "&amp;B4&amp;" -&gt; "&amp;$L$2, "")</f>
        <v>CeratonereisSPPQsedPOMNLNode: sedPOMNLNode -&gt; CeratonereisSPP</v>
      </c>
      <c r="M60" t="str">
        <f t="shared" ref="M60:M111" si="12">IF(M4&gt;0,$M$2&amp; "Q"&amp;B4&amp;": "&amp;B4&amp;" -&gt; "&amp;$M$2, "")</f>
        <v>PolychaetaQsedPOMNLNode: sedPOMNLNode -&gt; Polychaeta</v>
      </c>
      <c r="N60" t="str">
        <f t="shared" ref="N60:N111" si="13">IF(N4&gt;0,$N$2&amp; "Q"&amp;B4&amp;": "&amp;B4&amp;" -&gt; "&amp;$N$2, "")</f>
        <v>D_ornataQsedPOMNLNode: sedPOMNLNode -&gt; D_ornata</v>
      </c>
      <c r="O60" t="str">
        <f t="shared" ref="O60:O111" si="14">IF(O4&gt;0,$O$2&amp; "Q"&amp;B4&amp;": "&amp;B4&amp;" -&gt; "&amp;$O$2, "")</f>
        <v/>
      </c>
      <c r="P60" t="str">
        <f t="shared" ref="P60:P111" si="15">IF(P4&gt;0,$P$2&amp; "Q"&amp;B4&amp;": "&amp;B4&amp;" -&gt; "&amp;$P$2, "")</f>
        <v>CladoceraQsedPOMNLNode: sedPOMNLNode -&gt; Cladocera</v>
      </c>
      <c r="Q60" t="str">
        <f t="shared" ref="Q60:Q111" si="16">IF(Q4&gt;0,$Q$2&amp; "Q"&amp;B4&amp;": "&amp;B4&amp;" -&gt; "&amp;$Q$2, "")</f>
        <v>CalanoidaQsedPOMNLNode: sedPOMNLNode -&gt; Calanoida</v>
      </c>
      <c r="R60" t="str">
        <f t="shared" ref="R60:R111" si="17">IF(R4&gt;0,$R$2&amp; "Q"&amp;B4&amp;": "&amp;B4&amp;" -&gt; "&amp;$R$2, "")</f>
        <v>PseudodiaptomusQsedPOMNLNode: sedPOMNLNode -&gt; Pseudodiaptomus</v>
      </c>
      <c r="S60" t="str">
        <f t="shared" ref="S60:S111" si="18">IF(S4&gt;0,$S$2&amp; "Q"&amp;B4&amp;": "&amp;B4&amp;" -&gt; "&amp;$S$2, "")</f>
        <v>CyclopoidaQsedPOMNLNode: sedPOMNLNode -&gt; Cyclopoida</v>
      </c>
      <c r="T60" t="str">
        <f t="shared" ref="T60:T111" si="19">IF(T4&gt;0,$T$2&amp; "Q"&amp;B4&amp;": "&amp;B4&amp;" -&gt; "&amp;$T$2, "")</f>
        <v>CopepodaQsedPOMNLNode: sedPOMNLNode -&gt; Copepoda</v>
      </c>
      <c r="U60" t="str">
        <f t="shared" ref="U60:U111" si="20">IF(U4&gt;0,$U$2&amp; "Q"&amp;B4&amp;": "&amp;B4&amp;" -&gt; "&amp;$U$2, "")</f>
        <v/>
      </c>
      <c r="V60" t="str">
        <f t="shared" ref="V60:V111" si="21">IF(V4&gt;0,$V$2&amp; "Q"&amp;B4&amp;": "&amp;B4&amp;" -&gt; "&amp;$V$2, "")</f>
        <v>Crustacean_NaupliiQsedPOMNLNode: sedPOMNLNode -&gt; Crustacean_Nauplii</v>
      </c>
      <c r="W60" t="str">
        <f t="shared" ref="W60:W111" si="22">IF(W4&gt;0,$W$2&amp; "Q"&amp;B4&amp;": "&amp;B4&amp;" -&gt; "&amp;$W$2, "")</f>
        <v>OstracodaQsedPOMNLNode: sedPOMNLNode -&gt; Ostracoda</v>
      </c>
      <c r="X60" t="str">
        <f t="shared" ref="X60:X111" si="23">IF(X4&gt;0,$X$2&amp; "Q"&amp;B4&amp;": "&amp;B4&amp;" -&gt; "&amp;$X$2, "")</f>
        <v>InsectaQsedPOMNLNode: sedPOMNLNode -&gt; Insecta</v>
      </c>
      <c r="Y60" t="str">
        <f t="shared" ref="Y60:Y111" si="24">IF(Y4&gt;0,$Y$2&amp; "Q"&amp;B4&amp;": "&amp;B4&amp;" -&gt; "&amp;$Y$2, "")</f>
        <v>ChironomidaeQsedPOMNLNode: sedPOMNLNode -&gt; Chironomidae</v>
      </c>
      <c r="Z60" t="str">
        <f t="shared" ref="Z60:Z111" si="25">IF(Z4&gt;0,$Z$2&amp; "Q"&amp;B4&amp;": "&amp;B4&amp;" -&gt; "&amp;$Z$2, "")</f>
        <v>CnideriaQsedPOMNLNode: sedPOMNLNode -&gt; Cnideria</v>
      </c>
      <c r="AA60" t="str">
        <f t="shared" ref="AA60:AA111" si="26">IF(AA4&gt;0,$AA$2&amp; "Q"&amp;B4&amp;": "&amp;B4&amp;" -&gt; "&amp;$AA$2, "")</f>
        <v>B_virgiliaeQsedPOMNLNode: sedPOMNLNode -&gt; B_virgiliae</v>
      </c>
      <c r="AB60" t="str">
        <f t="shared" ref="AB60:AB111" si="27">IF(AB4&gt;0,$AB$2&amp; "Q"&amp;B4&amp;": "&amp;B4&amp;" -&gt; "&amp;$AB$2, "")</f>
        <v>BivalviaQsedPOMNLNode: sedPOMNLNode -&gt; Bivalvia</v>
      </c>
      <c r="AC60" t="str">
        <f t="shared" ref="AC60:AC111" si="28">IF(AC4&gt;0,$AC$2&amp; "Q"&amp;B4&amp;": "&amp;B4&amp;" -&gt; "&amp;$AC$2, "")</f>
        <v>T_graniferaQsedPOMNLNode: sedPOMNLNode -&gt; T_granifera</v>
      </c>
      <c r="AD60" t="str">
        <f t="shared" ref="AD60:AD111" si="29">IF(AD4&gt;0,$AD$2&amp; "Q"&amp;B4&amp;": "&amp;B4&amp;" -&gt; "&amp;$AD$2, "")</f>
        <v>NematodaQsedPOMNLNode: sedPOMNLNode -&gt; Nematoda</v>
      </c>
      <c r="AE60" t="str">
        <f t="shared" ref="AE60:AE111" si="30">IF(AE4&gt;0,$AE$2&amp; "Q"&amp;B4&amp;": "&amp;B4&amp;" -&gt; "&amp;$AE$2, "")</f>
        <v/>
      </c>
      <c r="AF60" t="str">
        <f t="shared" ref="AF60:AF111" si="31">IF(AF4&gt;0,$AF$2&amp; "Q"&amp;B4&amp;": "&amp;B4&amp;" -&gt; "&amp;$AF$2, "")</f>
        <v>Benthic_RotiferaQsedPOMNLNode: sedPOMNLNode -&gt; Benthic_Rotifera</v>
      </c>
      <c r="AG60" t="str">
        <f t="shared" ref="AG60:AG111" si="32">IF(AG4&gt;0,$AG$2&amp; "Q"&amp;B4&amp;": "&amp;B4&amp;" -&gt; "&amp;$AG$2, "")</f>
        <v/>
      </c>
      <c r="AH60" t="str">
        <f t="shared" ref="AH60:AH111" si="33">IF(AH4&gt;0,$AH$2&amp; "Q"&amp;B4&amp;": "&amp;B4&amp;" -&gt; "&amp;$AH$2, "")</f>
        <v>MiscQsedPOMNLNode: sedPOMNLNode -&gt; Misc</v>
      </c>
      <c r="AI60" t="str">
        <f t="shared" ref="AI60:AI111" si="34">IF(AI4&gt;0,$AI$2&amp; "Q"&amp;B4&amp;": "&amp;B4&amp;" -&gt; "&amp;$AI$2, "")</f>
        <v/>
      </c>
      <c r="AJ60" t="str">
        <f t="shared" ref="AJ60:AJ111" si="35">IF(AJ4&gt;0,$AJ$2&amp; "Q"&amp;B4&amp;": "&amp;B4&amp;" -&gt; "&amp;$AJ$2, "")</f>
        <v/>
      </c>
      <c r="AK60" t="str">
        <f t="shared" ref="AK60:AK111" si="36">IF(AK4&gt;0,$AK$2&amp; "Q"&amp;B4&amp;": "&amp;B4&amp;" -&gt; "&amp;$AK$2, "")</f>
        <v/>
      </c>
      <c r="AL60" t="str">
        <f t="shared" ref="AL60:AL111" si="37">IF(AL4&gt;0,$AL$2&amp; "Q"&amp;B4&amp;": "&amp;B4&amp;" -&gt; "&amp;$AL$2, "")</f>
        <v/>
      </c>
      <c r="AM60" t="str">
        <f t="shared" ref="AM60:AM111" si="38">IF(AM4&gt;0,$AM$2&amp; "Q"&amp;B4&amp;": "&amp;B4&amp;" -&gt; "&amp;$AM$2, "")</f>
        <v/>
      </c>
      <c r="AN60" t="str">
        <f t="shared" ref="AN60:AN111" si="39">IF(AN4&gt;0,$AN$2&amp; "Q"&amp;B4&amp;": "&amp;B4&amp;" -&gt; "&amp;$AN$2, "")</f>
        <v/>
      </c>
      <c r="AO60" t="str">
        <f t="shared" ref="AO60:AO111" si="40">IF(AO4&gt;0,$AO$2&amp; "Q"&amp;B4&amp;": "&amp;B4&amp;" -&gt; "&amp;$AO$2, "")</f>
        <v/>
      </c>
      <c r="AP60" t="str">
        <f t="shared" ref="AP60:AP111" si="41">IF(AP4&gt;0,$AP$2&amp; "Q"&amp;B4&amp;": "&amp;B4&amp;" -&gt; "&amp;$AP$2, "")</f>
        <v/>
      </c>
      <c r="AQ60" t="str">
        <f t="shared" ref="AQ60:AQ111" si="42">IF(AQ4&gt;0,$AQ$2&amp; "Q"&amp;B4&amp;": "&amp;B4&amp;" -&gt; "&amp;$AQ$2, "")</f>
        <v/>
      </c>
      <c r="AR60" t="str">
        <f t="shared" ref="AR60:AR111" si="43">IF(AR4&gt;0,$AR$2&amp; "Q"&amp;B4&amp;": "&amp;B4&amp;" -&gt; "&amp;$AR$2, "")</f>
        <v/>
      </c>
      <c r="AS60" t="str">
        <f t="shared" ref="AS60:AS111" si="44">IF(AS4&gt;0,$AS$2&amp; "Q"&amp;B4&amp;": "&amp;B4&amp;" -&gt; "&amp;$AS$2, "")</f>
        <v/>
      </c>
      <c r="AT60" t="str">
        <f t="shared" ref="AT60:AT111" si="45">IF(AT4&gt;0,$AT$2&amp; "Q"&amp;B4&amp;": "&amp;B4&amp;" -&gt; "&amp;$AT$2, "")</f>
        <v/>
      </c>
      <c r="AU60" t="str">
        <f t="shared" ref="AU60:AU111" si="46">IF(AU4&gt;0,$AU$2&amp; "Q"&amp;B4&amp;": "&amp;B4&amp;" -&gt; "&amp;$AU$2, "")</f>
        <v/>
      </c>
      <c r="AV60" t="str">
        <f t="shared" ref="AV60:AV111" si="47">IF(AV4&gt;0,$AV$2&amp; "Q"&amp;B4&amp;": "&amp;B4&amp;" -&gt; "&amp;$AV$2, "")</f>
        <v/>
      </c>
      <c r="AW60" t="str">
        <f t="shared" ref="AW60:AW111" si="48">IF(AW4&gt;0,$AW$2&amp; "Q"&amp;B4&amp;": "&amp;B4&amp;" -&gt; "&amp;$AW$2, "")</f>
        <v/>
      </c>
      <c r="AX60" t="str">
        <f t="shared" ref="AX60:AX111" si="49">IF(AX4&gt;0,$AX$2&amp; "Q"&amp;B4&amp;": "&amp;B4&amp;" -&gt; "&amp;$AX$2, "")</f>
        <v/>
      </c>
      <c r="AY60" t="str">
        <f t="shared" ref="AY60:AY111" si="50">IF(AY4&gt;0,$AY$2&amp; "Q"&amp;B4&amp;": "&amp;B4&amp;" -&gt; "&amp;$AY$2, "")</f>
        <v/>
      </c>
      <c r="AZ60" t="str">
        <f t="shared" ref="AZ60:AZ111" si="51">IF(AZ4&gt;0,$AZ$2&amp; "Q"&amp;B4&amp;": "&amp;B4&amp;" -&gt; "&amp;$AZ$2, "")</f>
        <v/>
      </c>
      <c r="BA60" t="str">
        <f t="shared" si="0"/>
        <v/>
      </c>
      <c r="BB60" t="str">
        <f t="shared" si="1"/>
        <v/>
      </c>
      <c r="BC60" t="str">
        <f t="shared" ref="BC60:BC111" si="52">IF(BC4&gt;0,$BC$2&amp; "Q"&amp;B4&amp;": "&amp;B4&amp;" -&gt; "&amp;$BC$2, "")</f>
        <v/>
      </c>
      <c r="BD60"/>
      <c r="BE60"/>
    </row>
    <row r="61" spans="1:58" hidden="1" x14ac:dyDescent="0.3">
      <c r="A61" s="29">
        <v>3</v>
      </c>
      <c r="C61" t="str">
        <f t="shared" si="2"/>
        <v/>
      </c>
      <c r="D61" t="str">
        <f t="shared" si="3"/>
        <v/>
      </c>
      <c r="E61" t="str">
        <f t="shared" si="4"/>
        <v/>
      </c>
      <c r="F61" t="str">
        <f t="shared" si="5"/>
        <v/>
      </c>
      <c r="G61" t="str">
        <f t="shared" si="6"/>
        <v/>
      </c>
      <c r="H61" t="str">
        <f t="shared" si="7"/>
        <v/>
      </c>
      <c r="I61" t="str">
        <f t="shared" si="8"/>
        <v/>
      </c>
      <c r="J61" t="str">
        <f t="shared" si="9"/>
        <v/>
      </c>
      <c r="K61" t="str">
        <f t="shared" si="10"/>
        <v/>
      </c>
      <c r="L61" t="str">
        <f t="shared" si="11"/>
        <v/>
      </c>
      <c r="M61" t="str">
        <f t="shared" si="12"/>
        <v/>
      </c>
      <c r="N61" t="str">
        <f t="shared" si="13"/>
        <v/>
      </c>
      <c r="O61" t="str">
        <f t="shared" si="14"/>
        <v/>
      </c>
      <c r="P61" t="str">
        <f t="shared" si="15"/>
        <v/>
      </c>
      <c r="Q61" t="str">
        <f t="shared" si="16"/>
        <v/>
      </c>
      <c r="R61" t="str">
        <f t="shared" si="17"/>
        <v/>
      </c>
      <c r="S61" t="str">
        <f t="shared" si="18"/>
        <v/>
      </c>
      <c r="T61" t="str">
        <f t="shared" si="19"/>
        <v/>
      </c>
      <c r="U61" t="str">
        <f t="shared" si="20"/>
        <v/>
      </c>
      <c r="V61" t="str">
        <f t="shared" si="21"/>
        <v/>
      </c>
      <c r="W61" t="str">
        <f t="shared" si="22"/>
        <v/>
      </c>
      <c r="X61" t="str">
        <f t="shared" si="23"/>
        <v/>
      </c>
      <c r="Y61" t="str">
        <f t="shared" si="24"/>
        <v/>
      </c>
      <c r="Z61" t="str">
        <f t="shared" si="25"/>
        <v/>
      </c>
      <c r="AA61" t="str">
        <f t="shared" si="26"/>
        <v/>
      </c>
      <c r="AB61" t="str">
        <f t="shared" si="27"/>
        <v/>
      </c>
      <c r="AC61" t="str">
        <f t="shared" si="28"/>
        <v/>
      </c>
      <c r="AD61" t="str">
        <f t="shared" si="29"/>
        <v/>
      </c>
      <c r="AE61" t="str">
        <f t="shared" si="30"/>
        <v/>
      </c>
      <c r="AF61" t="str">
        <f t="shared" si="31"/>
        <v/>
      </c>
      <c r="AG61" t="str">
        <f t="shared" si="32"/>
        <v/>
      </c>
      <c r="AH61" t="str">
        <f t="shared" si="33"/>
        <v/>
      </c>
      <c r="AI61" t="str">
        <f t="shared" si="34"/>
        <v/>
      </c>
      <c r="AJ61" t="str">
        <f t="shared" si="35"/>
        <v/>
      </c>
      <c r="AK61" t="str">
        <f t="shared" si="36"/>
        <v/>
      </c>
      <c r="AL61" t="str">
        <f t="shared" si="37"/>
        <v/>
      </c>
      <c r="AM61" t="str">
        <f t="shared" si="38"/>
        <v/>
      </c>
      <c r="AN61" t="str">
        <f t="shared" si="39"/>
        <v/>
      </c>
      <c r="AO61" t="str">
        <f t="shared" si="40"/>
        <v/>
      </c>
      <c r="AP61" t="str">
        <f t="shared" si="41"/>
        <v/>
      </c>
      <c r="AQ61" t="str">
        <f t="shared" si="42"/>
        <v/>
      </c>
      <c r="AR61" t="str">
        <f t="shared" si="43"/>
        <v/>
      </c>
      <c r="AS61" t="str">
        <f t="shared" si="44"/>
        <v/>
      </c>
      <c r="AT61" t="str">
        <f t="shared" si="45"/>
        <v/>
      </c>
      <c r="AU61" t="str">
        <f t="shared" si="46"/>
        <v/>
      </c>
      <c r="AV61" t="str">
        <f t="shared" si="47"/>
        <v/>
      </c>
      <c r="AW61" t="str">
        <f t="shared" si="48"/>
        <v/>
      </c>
      <c r="AX61" t="str">
        <f t="shared" si="49"/>
        <v/>
      </c>
      <c r="AY61" t="str">
        <f t="shared" si="50"/>
        <v/>
      </c>
      <c r="AZ61" t="str">
        <f t="shared" si="51"/>
        <v/>
      </c>
      <c r="BA61" t="str">
        <f t="shared" si="0"/>
        <v/>
      </c>
      <c r="BB61" t="str">
        <f t="shared" si="1"/>
        <v/>
      </c>
      <c r="BC61" t="str">
        <f t="shared" si="52"/>
        <v/>
      </c>
      <c r="BD61"/>
      <c r="BE61"/>
    </row>
    <row r="62" spans="1:58" hidden="1" x14ac:dyDescent="0.3">
      <c r="A62" s="29">
        <v>4</v>
      </c>
      <c r="C62" t="str">
        <f t="shared" si="2"/>
        <v/>
      </c>
      <c r="D62" t="str">
        <f t="shared" si="3"/>
        <v/>
      </c>
      <c r="E62" t="str">
        <f t="shared" si="4"/>
        <v/>
      </c>
      <c r="F62" t="str">
        <f t="shared" si="5"/>
        <v/>
      </c>
      <c r="G62" t="str">
        <f t="shared" si="6"/>
        <v>mpbQphyto: phyto -&gt; mpb</v>
      </c>
      <c r="H62" t="str">
        <f t="shared" si="7"/>
        <v/>
      </c>
      <c r="I62" t="str">
        <f t="shared" si="8"/>
        <v/>
      </c>
      <c r="J62" t="str">
        <f t="shared" si="9"/>
        <v/>
      </c>
      <c r="K62" t="str">
        <f t="shared" si="10"/>
        <v/>
      </c>
      <c r="L62" t="str">
        <f t="shared" si="11"/>
        <v/>
      </c>
      <c r="M62" t="str">
        <f t="shared" si="12"/>
        <v>PolychaetaQphyto: phyto -&gt; Polychaeta</v>
      </c>
      <c r="N62" t="str">
        <f t="shared" si="13"/>
        <v>D_ornataQphyto: phyto -&gt; D_ornata</v>
      </c>
      <c r="O62" t="str">
        <f t="shared" si="14"/>
        <v/>
      </c>
      <c r="P62" t="str">
        <f t="shared" si="15"/>
        <v>CladoceraQphyto: phyto -&gt; Cladocera</v>
      </c>
      <c r="Q62" t="str">
        <f t="shared" si="16"/>
        <v>CalanoidaQphyto: phyto -&gt; Calanoida</v>
      </c>
      <c r="R62" t="str">
        <f t="shared" si="17"/>
        <v>PseudodiaptomusQphyto: phyto -&gt; Pseudodiaptomus</v>
      </c>
      <c r="S62" t="str">
        <f t="shared" si="18"/>
        <v>CyclopoidaQphyto: phyto -&gt; Cyclopoida</v>
      </c>
      <c r="T62" t="str">
        <f t="shared" si="19"/>
        <v>CopepodaQphyto: phyto -&gt; Copepoda</v>
      </c>
      <c r="U62" t="str">
        <f t="shared" si="20"/>
        <v>DecapodaQphyto: phyto -&gt; Decapoda</v>
      </c>
      <c r="V62" t="str">
        <f t="shared" si="21"/>
        <v>Crustacean_NaupliiQphyto: phyto -&gt; Crustacean_Nauplii</v>
      </c>
      <c r="W62" t="str">
        <f t="shared" si="22"/>
        <v>OstracodaQphyto: phyto -&gt; Ostracoda</v>
      </c>
      <c r="X62" t="str">
        <f t="shared" si="23"/>
        <v/>
      </c>
      <c r="Y62" t="str">
        <f t="shared" si="24"/>
        <v/>
      </c>
      <c r="Z62" t="str">
        <f t="shared" si="25"/>
        <v/>
      </c>
      <c r="AA62" t="str">
        <f t="shared" si="26"/>
        <v>B_virgiliaeQphyto: phyto -&gt; B_virgiliae</v>
      </c>
      <c r="AB62" t="str">
        <f t="shared" si="27"/>
        <v>BivalviaQphyto: phyto -&gt; Bivalvia</v>
      </c>
      <c r="AC62" t="str">
        <f t="shared" si="28"/>
        <v/>
      </c>
      <c r="AD62" t="str">
        <f t="shared" si="29"/>
        <v/>
      </c>
      <c r="AE62" t="str">
        <f t="shared" si="30"/>
        <v>Plankton_RotiferaQphyto: phyto -&gt; Plankton_Rotifera</v>
      </c>
      <c r="AF62" t="str">
        <f t="shared" si="31"/>
        <v/>
      </c>
      <c r="AG62" t="str">
        <f t="shared" si="32"/>
        <v/>
      </c>
      <c r="AH62" t="str">
        <f t="shared" si="33"/>
        <v>MiscQphyto: phyto -&gt; Misc</v>
      </c>
      <c r="AI62" t="str">
        <f t="shared" si="34"/>
        <v/>
      </c>
      <c r="AJ62" t="str">
        <f t="shared" si="35"/>
        <v/>
      </c>
      <c r="AK62" t="str">
        <f t="shared" si="36"/>
        <v/>
      </c>
      <c r="AL62" t="str">
        <f t="shared" si="37"/>
        <v/>
      </c>
      <c r="AM62" t="str">
        <f t="shared" si="38"/>
        <v/>
      </c>
      <c r="AN62" t="str">
        <f t="shared" si="39"/>
        <v/>
      </c>
      <c r="AO62" t="str">
        <f t="shared" si="40"/>
        <v/>
      </c>
      <c r="AP62" t="str">
        <f t="shared" si="41"/>
        <v/>
      </c>
      <c r="AQ62" t="str">
        <f t="shared" si="42"/>
        <v/>
      </c>
      <c r="AR62" t="str">
        <f t="shared" si="43"/>
        <v/>
      </c>
      <c r="AS62" t="str">
        <f t="shared" si="44"/>
        <v/>
      </c>
      <c r="AT62" t="str">
        <f t="shared" si="45"/>
        <v/>
      </c>
      <c r="AU62" t="str">
        <f t="shared" si="46"/>
        <v/>
      </c>
      <c r="AV62" t="str">
        <f t="shared" si="47"/>
        <v/>
      </c>
      <c r="AW62" t="str">
        <f t="shared" si="48"/>
        <v/>
      </c>
      <c r="AX62" t="str">
        <f t="shared" si="49"/>
        <v/>
      </c>
      <c r="AY62" t="str">
        <f t="shared" si="50"/>
        <v/>
      </c>
      <c r="AZ62" t="str">
        <f t="shared" si="51"/>
        <v/>
      </c>
      <c r="BA62" t="str">
        <f t="shared" si="0"/>
        <v/>
      </c>
      <c r="BB62" t="str">
        <f t="shared" si="1"/>
        <v/>
      </c>
      <c r="BC62" t="str">
        <f t="shared" si="52"/>
        <v/>
      </c>
      <c r="BD62"/>
      <c r="BE62"/>
    </row>
    <row r="63" spans="1:58" hidden="1" x14ac:dyDescent="0.3">
      <c r="A63" s="29">
        <v>5</v>
      </c>
      <c r="C63" t="str">
        <f t="shared" si="2"/>
        <v/>
      </c>
      <c r="D63" t="str">
        <f t="shared" si="3"/>
        <v/>
      </c>
      <c r="E63" t="str">
        <f t="shared" si="4"/>
        <v/>
      </c>
      <c r="F63" t="str">
        <f t="shared" si="5"/>
        <v>phytoQmpb: mpb -&gt; phyto</v>
      </c>
      <c r="G63" t="str">
        <f t="shared" si="6"/>
        <v/>
      </c>
      <c r="H63" t="str">
        <f t="shared" si="7"/>
        <v/>
      </c>
      <c r="I63" t="str">
        <f t="shared" si="8"/>
        <v>NaididaeQmpb: mpb -&gt; Naididae</v>
      </c>
      <c r="J63" t="str">
        <f t="shared" si="9"/>
        <v>OligochaetaQmpb: mpb -&gt; Oligochaeta</v>
      </c>
      <c r="K63" t="str">
        <f t="shared" si="10"/>
        <v>AnnelidaQmpb: mpb -&gt; Annelida</v>
      </c>
      <c r="L63" t="str">
        <f t="shared" si="11"/>
        <v>CeratonereisSPPQmpb: mpb -&gt; CeratonereisSPP</v>
      </c>
      <c r="M63" t="str">
        <f t="shared" si="12"/>
        <v>PolychaetaQmpb: mpb -&gt; Polychaeta</v>
      </c>
      <c r="N63" t="str">
        <f t="shared" si="13"/>
        <v>D_ornataQmpb: mpb -&gt; D_ornata</v>
      </c>
      <c r="O63" t="str">
        <f t="shared" si="14"/>
        <v/>
      </c>
      <c r="P63" t="str">
        <f t="shared" si="15"/>
        <v>CladoceraQmpb: mpb -&gt; Cladocera</v>
      </c>
      <c r="Q63" t="str">
        <f t="shared" si="16"/>
        <v/>
      </c>
      <c r="R63" t="str">
        <f t="shared" si="17"/>
        <v/>
      </c>
      <c r="S63" t="str">
        <f t="shared" si="18"/>
        <v/>
      </c>
      <c r="T63" t="str">
        <f t="shared" si="19"/>
        <v>CopepodaQmpb: mpb -&gt; Copepoda</v>
      </c>
      <c r="U63" t="str">
        <f t="shared" si="20"/>
        <v/>
      </c>
      <c r="V63" t="str">
        <f t="shared" si="21"/>
        <v>Crustacean_NaupliiQmpb: mpb -&gt; Crustacean_Nauplii</v>
      </c>
      <c r="W63" t="str">
        <f t="shared" si="22"/>
        <v>OstracodaQmpb: mpb -&gt; Ostracoda</v>
      </c>
      <c r="X63" t="str">
        <f t="shared" si="23"/>
        <v>InsectaQmpb: mpb -&gt; Insecta</v>
      </c>
      <c r="Y63" t="str">
        <f t="shared" si="24"/>
        <v>ChironomidaeQmpb: mpb -&gt; Chironomidae</v>
      </c>
      <c r="Z63" t="str">
        <f t="shared" si="25"/>
        <v>CnideriaQmpb: mpb -&gt; Cnideria</v>
      </c>
      <c r="AA63" t="str">
        <f t="shared" si="26"/>
        <v>B_virgiliaeQmpb: mpb -&gt; B_virgiliae</v>
      </c>
      <c r="AB63" t="str">
        <f t="shared" si="27"/>
        <v>BivalviaQmpb: mpb -&gt; Bivalvia</v>
      </c>
      <c r="AC63" t="str">
        <f t="shared" si="28"/>
        <v>T_graniferaQmpb: mpb -&gt; T_granifera</v>
      </c>
      <c r="AD63" t="str">
        <f t="shared" si="29"/>
        <v/>
      </c>
      <c r="AE63" t="str">
        <f t="shared" si="30"/>
        <v/>
      </c>
      <c r="AF63" t="str">
        <f t="shared" si="31"/>
        <v>Benthic_RotiferaQmpb: mpb -&gt; Benthic_Rotifera</v>
      </c>
      <c r="AG63" t="str">
        <f t="shared" si="32"/>
        <v/>
      </c>
      <c r="AH63" t="str">
        <f t="shared" si="33"/>
        <v>MiscQmpb: mpb -&gt; Misc</v>
      </c>
      <c r="AI63" t="str">
        <f t="shared" si="34"/>
        <v/>
      </c>
      <c r="AJ63" t="str">
        <f t="shared" si="35"/>
        <v/>
      </c>
      <c r="AK63" t="str">
        <f t="shared" si="36"/>
        <v/>
      </c>
      <c r="AL63" t="str">
        <f t="shared" si="37"/>
        <v/>
      </c>
      <c r="AM63" t="str">
        <f t="shared" si="38"/>
        <v/>
      </c>
      <c r="AN63" t="str">
        <f t="shared" si="39"/>
        <v/>
      </c>
      <c r="AO63" t="str">
        <f t="shared" si="40"/>
        <v/>
      </c>
      <c r="AP63" t="str">
        <f t="shared" si="41"/>
        <v/>
      </c>
      <c r="AQ63" t="str">
        <f t="shared" si="42"/>
        <v/>
      </c>
      <c r="AR63" t="str">
        <f t="shared" si="43"/>
        <v/>
      </c>
      <c r="AS63" t="str">
        <f t="shared" si="44"/>
        <v/>
      </c>
      <c r="AT63" t="str">
        <f t="shared" si="45"/>
        <v/>
      </c>
      <c r="AU63" t="str">
        <f t="shared" si="46"/>
        <v/>
      </c>
      <c r="AV63" t="str">
        <f t="shared" si="47"/>
        <v/>
      </c>
      <c r="AW63" t="str">
        <f t="shared" si="48"/>
        <v/>
      </c>
      <c r="AX63" t="str">
        <f t="shared" si="49"/>
        <v/>
      </c>
      <c r="AY63" t="str">
        <f t="shared" si="50"/>
        <v/>
      </c>
      <c r="AZ63" t="str">
        <f t="shared" si="51"/>
        <v/>
      </c>
      <c r="BA63" t="str">
        <f t="shared" si="0"/>
        <v/>
      </c>
      <c r="BB63" t="str">
        <f t="shared" si="1"/>
        <v/>
      </c>
      <c r="BC63" t="str">
        <f t="shared" si="52"/>
        <v/>
      </c>
      <c r="BD63"/>
      <c r="BE63"/>
    </row>
    <row r="64" spans="1:58" hidden="1" x14ac:dyDescent="0.3">
      <c r="A64" s="29">
        <v>6</v>
      </c>
      <c r="C64" t="str">
        <f t="shared" si="2"/>
        <v/>
      </c>
      <c r="D64" t="str">
        <f t="shared" si="3"/>
        <v/>
      </c>
      <c r="E64" t="str">
        <f t="shared" si="4"/>
        <v/>
      </c>
      <c r="F64" t="str">
        <f t="shared" si="5"/>
        <v/>
      </c>
      <c r="G64" t="str">
        <f t="shared" si="6"/>
        <v/>
      </c>
      <c r="H64" t="str">
        <f t="shared" si="7"/>
        <v/>
      </c>
      <c r="I64" t="str">
        <f t="shared" si="8"/>
        <v/>
      </c>
      <c r="J64" t="str">
        <f t="shared" si="9"/>
        <v/>
      </c>
      <c r="K64" t="str">
        <f t="shared" si="10"/>
        <v/>
      </c>
      <c r="L64" t="str">
        <f t="shared" si="11"/>
        <v/>
      </c>
      <c r="M64" t="str">
        <f t="shared" si="12"/>
        <v>PolychaetaQBacteria: Bacteria -&gt; Polychaeta</v>
      </c>
      <c r="N64" t="str">
        <f t="shared" si="13"/>
        <v>D_ornataQBacteria: Bacteria -&gt; D_ornata</v>
      </c>
      <c r="O64" t="str">
        <f t="shared" si="14"/>
        <v/>
      </c>
      <c r="P64" t="str">
        <f t="shared" si="15"/>
        <v>CladoceraQBacteria: Bacteria -&gt; Cladocera</v>
      </c>
      <c r="Q64" t="str">
        <f t="shared" si="16"/>
        <v>CalanoidaQBacteria: Bacteria -&gt; Calanoida</v>
      </c>
      <c r="R64" t="str">
        <f t="shared" si="17"/>
        <v>PseudodiaptomusQBacteria: Bacteria -&gt; Pseudodiaptomus</v>
      </c>
      <c r="S64" t="str">
        <f t="shared" si="18"/>
        <v>CyclopoidaQBacteria: Bacteria -&gt; Cyclopoida</v>
      </c>
      <c r="T64" t="str">
        <f t="shared" si="19"/>
        <v>CopepodaQBacteria: Bacteria -&gt; Copepoda</v>
      </c>
      <c r="U64" t="str">
        <f t="shared" si="20"/>
        <v>DecapodaQBacteria: Bacteria -&gt; Decapoda</v>
      </c>
      <c r="V64" t="str">
        <f t="shared" si="21"/>
        <v>Crustacean_NaupliiQBacteria: Bacteria -&gt; Crustacean_Nauplii</v>
      </c>
      <c r="W64" t="str">
        <f t="shared" si="22"/>
        <v>OstracodaQBacteria: Bacteria -&gt; Ostracoda</v>
      </c>
      <c r="X64" t="str">
        <f t="shared" si="23"/>
        <v>InsectaQBacteria: Bacteria -&gt; Insecta</v>
      </c>
      <c r="Y64" t="str">
        <f t="shared" si="24"/>
        <v>ChironomidaeQBacteria: Bacteria -&gt; Chironomidae</v>
      </c>
      <c r="Z64" t="str">
        <f t="shared" si="25"/>
        <v/>
      </c>
      <c r="AA64" t="str">
        <f t="shared" si="26"/>
        <v>B_virgiliaeQBacteria: Bacteria -&gt; B_virgiliae</v>
      </c>
      <c r="AB64" t="str">
        <f t="shared" si="27"/>
        <v>BivalviaQBacteria: Bacteria -&gt; Bivalvia</v>
      </c>
      <c r="AC64" t="str">
        <f t="shared" si="28"/>
        <v/>
      </c>
      <c r="AD64" t="str">
        <f t="shared" si="29"/>
        <v>NematodaQBacteria: Bacteria -&gt; Nematoda</v>
      </c>
      <c r="AE64" t="str">
        <f t="shared" si="30"/>
        <v>Plankton_RotiferaQBacteria: Bacteria -&gt; Plankton_Rotifera</v>
      </c>
      <c r="AF64" t="str">
        <f t="shared" si="31"/>
        <v/>
      </c>
      <c r="AG64" t="str">
        <f t="shared" si="32"/>
        <v/>
      </c>
      <c r="AH64" t="str">
        <f t="shared" si="33"/>
        <v>MiscQBacteria: Bacteria -&gt; Misc</v>
      </c>
      <c r="AI64" t="str">
        <f t="shared" si="34"/>
        <v/>
      </c>
      <c r="AJ64" t="str">
        <f t="shared" si="35"/>
        <v/>
      </c>
      <c r="AK64" t="str">
        <f t="shared" si="36"/>
        <v/>
      </c>
      <c r="AL64" t="str">
        <f t="shared" si="37"/>
        <v/>
      </c>
      <c r="AM64" t="str">
        <f t="shared" si="38"/>
        <v/>
      </c>
      <c r="AN64" t="str">
        <f t="shared" si="39"/>
        <v/>
      </c>
      <c r="AO64" t="str">
        <f t="shared" si="40"/>
        <v/>
      </c>
      <c r="AP64" t="str">
        <f t="shared" si="41"/>
        <v/>
      </c>
      <c r="AQ64" t="str">
        <f t="shared" si="42"/>
        <v/>
      </c>
      <c r="AR64" t="str">
        <f t="shared" si="43"/>
        <v/>
      </c>
      <c r="AS64" t="str">
        <f t="shared" si="44"/>
        <v/>
      </c>
      <c r="AT64" t="str">
        <f t="shared" si="45"/>
        <v/>
      </c>
      <c r="AU64" t="str">
        <f t="shared" si="46"/>
        <v/>
      </c>
      <c r="AV64" t="str">
        <f t="shared" si="47"/>
        <v/>
      </c>
      <c r="AW64" t="str">
        <f t="shared" si="48"/>
        <v/>
      </c>
      <c r="AX64" t="str">
        <f t="shared" si="49"/>
        <v/>
      </c>
      <c r="AY64" t="str">
        <f t="shared" si="50"/>
        <v/>
      </c>
      <c r="AZ64" t="str">
        <f t="shared" si="51"/>
        <v/>
      </c>
      <c r="BA64" t="str">
        <f t="shared" si="0"/>
        <v/>
      </c>
      <c r="BB64" t="str">
        <f t="shared" si="1"/>
        <v/>
      </c>
      <c r="BC64" t="str">
        <f t="shared" si="52"/>
        <v/>
      </c>
      <c r="BD64"/>
      <c r="BE64"/>
    </row>
    <row r="65" spans="1:57" hidden="1" x14ac:dyDescent="0.3">
      <c r="A65" s="29">
        <v>7</v>
      </c>
      <c r="C65" t="str">
        <f t="shared" si="2"/>
        <v/>
      </c>
      <c r="D65" t="str">
        <f t="shared" si="3"/>
        <v/>
      </c>
      <c r="E65" t="str">
        <f t="shared" si="4"/>
        <v/>
      </c>
      <c r="F65" t="str">
        <f t="shared" si="5"/>
        <v/>
      </c>
      <c r="G65" t="str">
        <f t="shared" si="6"/>
        <v/>
      </c>
      <c r="H65" t="str">
        <f t="shared" si="7"/>
        <v/>
      </c>
      <c r="I65" t="str">
        <f t="shared" si="8"/>
        <v/>
      </c>
      <c r="J65" t="str">
        <f t="shared" si="9"/>
        <v/>
      </c>
      <c r="K65" t="str">
        <f t="shared" si="10"/>
        <v/>
      </c>
      <c r="L65" t="str">
        <f t="shared" si="11"/>
        <v>CeratonereisSPPQNaididae: Naididae -&gt; CeratonereisSPP</v>
      </c>
      <c r="M65" t="str">
        <f t="shared" si="12"/>
        <v>PolychaetaQNaididae: Naididae -&gt; Polychaeta</v>
      </c>
      <c r="N65" t="str">
        <f t="shared" si="13"/>
        <v/>
      </c>
      <c r="O65" t="str">
        <f t="shared" si="14"/>
        <v>ArachnidaQNaididae: Naididae -&gt; Arachnida</v>
      </c>
      <c r="P65" t="str">
        <f t="shared" si="15"/>
        <v/>
      </c>
      <c r="Q65" t="str">
        <f t="shared" si="16"/>
        <v/>
      </c>
      <c r="R65" t="str">
        <f t="shared" si="17"/>
        <v/>
      </c>
      <c r="S65" t="str">
        <f t="shared" si="18"/>
        <v/>
      </c>
      <c r="T65" t="str">
        <f t="shared" si="19"/>
        <v/>
      </c>
      <c r="U65" t="str">
        <f t="shared" si="20"/>
        <v/>
      </c>
      <c r="V65" t="str">
        <f t="shared" si="21"/>
        <v/>
      </c>
      <c r="W65" t="str">
        <f t="shared" si="22"/>
        <v/>
      </c>
      <c r="X65" t="str">
        <f t="shared" si="23"/>
        <v/>
      </c>
      <c r="Y65" t="str">
        <f t="shared" si="24"/>
        <v/>
      </c>
      <c r="Z65" t="str">
        <f t="shared" si="25"/>
        <v>CnideriaQNaididae: Naididae -&gt; Cnideria</v>
      </c>
      <c r="AA65" t="str">
        <f t="shared" si="26"/>
        <v/>
      </c>
      <c r="AB65" t="str">
        <f t="shared" si="27"/>
        <v/>
      </c>
      <c r="AC65" t="str">
        <f t="shared" si="28"/>
        <v/>
      </c>
      <c r="AD65" t="str">
        <f t="shared" si="29"/>
        <v/>
      </c>
      <c r="AE65" t="str">
        <f t="shared" si="30"/>
        <v/>
      </c>
      <c r="AF65" t="str">
        <f t="shared" si="31"/>
        <v/>
      </c>
      <c r="AG65" t="str">
        <f t="shared" si="32"/>
        <v/>
      </c>
      <c r="AH65" t="str">
        <f t="shared" si="33"/>
        <v/>
      </c>
      <c r="AI65" t="str">
        <f t="shared" si="34"/>
        <v/>
      </c>
      <c r="AJ65" t="str">
        <f t="shared" si="35"/>
        <v/>
      </c>
      <c r="AK65" t="str">
        <f t="shared" si="36"/>
        <v/>
      </c>
      <c r="AL65" t="str">
        <f t="shared" si="37"/>
        <v/>
      </c>
      <c r="AM65" t="str">
        <f t="shared" si="38"/>
        <v/>
      </c>
      <c r="AN65" t="str">
        <f t="shared" si="39"/>
        <v/>
      </c>
      <c r="AO65" t="str">
        <f t="shared" si="40"/>
        <v/>
      </c>
      <c r="AP65" t="str">
        <f t="shared" si="41"/>
        <v/>
      </c>
      <c r="AQ65" t="str">
        <f t="shared" si="42"/>
        <v/>
      </c>
      <c r="AR65" t="str">
        <f t="shared" si="43"/>
        <v/>
      </c>
      <c r="AS65" t="str">
        <f t="shared" si="44"/>
        <v/>
      </c>
      <c r="AT65" t="str">
        <f t="shared" si="45"/>
        <v/>
      </c>
      <c r="AU65" t="str">
        <f t="shared" si="46"/>
        <v/>
      </c>
      <c r="AV65" t="str">
        <f t="shared" si="47"/>
        <v/>
      </c>
      <c r="AW65" t="str">
        <f t="shared" si="48"/>
        <v/>
      </c>
      <c r="AX65" t="str">
        <f t="shared" si="49"/>
        <v/>
      </c>
      <c r="AY65" t="str">
        <f t="shared" si="50"/>
        <v/>
      </c>
      <c r="AZ65" t="str">
        <f t="shared" si="51"/>
        <v/>
      </c>
      <c r="BA65" t="str">
        <f t="shared" si="0"/>
        <v/>
      </c>
      <c r="BB65" t="str">
        <f t="shared" si="1"/>
        <v/>
      </c>
      <c r="BC65" t="str">
        <f t="shared" si="52"/>
        <v/>
      </c>
      <c r="BD65"/>
      <c r="BE65"/>
    </row>
    <row r="66" spans="1:57" hidden="1" x14ac:dyDescent="0.3">
      <c r="A66" s="29">
        <v>8</v>
      </c>
      <c r="C66" t="str">
        <f t="shared" si="2"/>
        <v/>
      </c>
      <c r="D66" t="str">
        <f t="shared" si="3"/>
        <v/>
      </c>
      <c r="E66" t="str">
        <f t="shared" si="4"/>
        <v/>
      </c>
      <c r="F66" t="str">
        <f t="shared" si="5"/>
        <v/>
      </c>
      <c r="G66" t="str">
        <f t="shared" si="6"/>
        <v/>
      </c>
      <c r="H66" t="str">
        <f t="shared" si="7"/>
        <v/>
      </c>
      <c r="I66" t="str">
        <f t="shared" si="8"/>
        <v/>
      </c>
      <c r="J66" t="str">
        <f t="shared" si="9"/>
        <v/>
      </c>
      <c r="K66" t="str">
        <f t="shared" si="10"/>
        <v/>
      </c>
      <c r="L66" t="str">
        <f t="shared" si="11"/>
        <v>CeratonereisSPPQOligochaeta: Oligochaeta -&gt; CeratonereisSPP</v>
      </c>
      <c r="M66" t="str">
        <f t="shared" si="12"/>
        <v>PolychaetaQOligochaeta: Oligochaeta -&gt; Polychaeta</v>
      </c>
      <c r="N66" t="str">
        <f t="shared" si="13"/>
        <v/>
      </c>
      <c r="O66" t="str">
        <f t="shared" si="14"/>
        <v>ArachnidaQOligochaeta: Oligochaeta -&gt; Arachnida</v>
      </c>
      <c r="P66" t="str">
        <f t="shared" si="15"/>
        <v/>
      </c>
      <c r="Q66" t="str">
        <f t="shared" si="16"/>
        <v/>
      </c>
      <c r="R66" t="str">
        <f t="shared" si="17"/>
        <v/>
      </c>
      <c r="S66" t="str">
        <f t="shared" si="18"/>
        <v/>
      </c>
      <c r="T66" t="str">
        <f t="shared" si="19"/>
        <v/>
      </c>
      <c r="U66" t="str">
        <f t="shared" si="20"/>
        <v/>
      </c>
      <c r="V66" t="str">
        <f t="shared" si="21"/>
        <v/>
      </c>
      <c r="W66" t="str">
        <f t="shared" si="22"/>
        <v/>
      </c>
      <c r="X66" t="str">
        <f t="shared" si="23"/>
        <v/>
      </c>
      <c r="Y66" t="str">
        <f t="shared" si="24"/>
        <v/>
      </c>
      <c r="Z66" t="str">
        <f t="shared" si="25"/>
        <v>CnideriaQOligochaeta: Oligochaeta -&gt; Cnideria</v>
      </c>
      <c r="AA66" t="str">
        <f t="shared" si="26"/>
        <v/>
      </c>
      <c r="AB66" t="str">
        <f t="shared" si="27"/>
        <v/>
      </c>
      <c r="AC66" t="str">
        <f t="shared" si="28"/>
        <v/>
      </c>
      <c r="AD66" t="str">
        <f t="shared" si="29"/>
        <v/>
      </c>
      <c r="AE66" t="str">
        <f t="shared" si="30"/>
        <v/>
      </c>
      <c r="AF66" t="str">
        <f t="shared" si="31"/>
        <v/>
      </c>
      <c r="AG66" t="str">
        <f t="shared" si="32"/>
        <v>TurbellariaQOligochaeta: Oligochaeta -&gt; Turbellaria</v>
      </c>
      <c r="AH66" t="str">
        <f t="shared" si="33"/>
        <v/>
      </c>
      <c r="AI66" t="str">
        <f t="shared" si="34"/>
        <v/>
      </c>
      <c r="AJ66" t="str">
        <f t="shared" si="35"/>
        <v/>
      </c>
      <c r="AK66" t="str">
        <f t="shared" si="36"/>
        <v/>
      </c>
      <c r="AL66" t="str">
        <f t="shared" si="37"/>
        <v/>
      </c>
      <c r="AM66" t="str">
        <f t="shared" si="38"/>
        <v/>
      </c>
      <c r="AN66" t="str">
        <f t="shared" si="39"/>
        <v/>
      </c>
      <c r="AO66" t="str">
        <f t="shared" si="40"/>
        <v/>
      </c>
      <c r="AP66" t="str">
        <f t="shared" si="41"/>
        <v/>
      </c>
      <c r="AQ66" t="str">
        <f t="shared" si="42"/>
        <v/>
      </c>
      <c r="AR66" t="str">
        <f t="shared" si="43"/>
        <v/>
      </c>
      <c r="AS66" t="str">
        <f t="shared" si="44"/>
        <v/>
      </c>
      <c r="AT66" t="str">
        <f t="shared" si="45"/>
        <v/>
      </c>
      <c r="AU66" t="str">
        <f t="shared" si="46"/>
        <v/>
      </c>
      <c r="AV66" t="str">
        <f t="shared" si="47"/>
        <v/>
      </c>
      <c r="AW66" t="str">
        <f t="shared" si="48"/>
        <v/>
      </c>
      <c r="AX66" t="str">
        <f t="shared" si="49"/>
        <v/>
      </c>
      <c r="AY66" t="str">
        <f t="shared" si="50"/>
        <v/>
      </c>
      <c r="AZ66" t="str">
        <f t="shared" si="51"/>
        <v/>
      </c>
      <c r="BA66" t="str">
        <f t="shared" si="0"/>
        <v/>
      </c>
      <c r="BB66" t="str">
        <f t="shared" si="1"/>
        <v/>
      </c>
      <c r="BC66" t="str">
        <f t="shared" si="52"/>
        <v/>
      </c>
      <c r="BD66"/>
      <c r="BE66"/>
    </row>
    <row r="67" spans="1:57" hidden="1" x14ac:dyDescent="0.3">
      <c r="A67" s="29">
        <v>9</v>
      </c>
      <c r="C67" t="str">
        <f t="shared" si="2"/>
        <v/>
      </c>
      <c r="D67" t="str">
        <f t="shared" si="3"/>
        <v/>
      </c>
      <c r="E67" t="str">
        <f t="shared" si="4"/>
        <v/>
      </c>
      <c r="F67" t="str">
        <f t="shared" si="5"/>
        <v/>
      </c>
      <c r="G67" t="str">
        <f t="shared" si="6"/>
        <v/>
      </c>
      <c r="H67" t="str">
        <f t="shared" si="7"/>
        <v/>
      </c>
      <c r="I67" t="str">
        <f t="shared" si="8"/>
        <v/>
      </c>
      <c r="J67" t="str">
        <f t="shared" si="9"/>
        <v/>
      </c>
      <c r="K67" t="str">
        <f t="shared" si="10"/>
        <v/>
      </c>
      <c r="L67" t="str">
        <f t="shared" si="11"/>
        <v/>
      </c>
      <c r="M67" t="str">
        <f t="shared" si="12"/>
        <v/>
      </c>
      <c r="N67" t="str">
        <f t="shared" si="13"/>
        <v/>
      </c>
      <c r="O67" t="str">
        <f t="shared" si="14"/>
        <v/>
      </c>
      <c r="P67" t="str">
        <f t="shared" si="15"/>
        <v/>
      </c>
      <c r="Q67" t="str">
        <f t="shared" si="16"/>
        <v/>
      </c>
      <c r="R67" t="str">
        <f t="shared" si="17"/>
        <v/>
      </c>
      <c r="S67" t="str">
        <f t="shared" si="18"/>
        <v/>
      </c>
      <c r="T67" t="str">
        <f t="shared" si="19"/>
        <v/>
      </c>
      <c r="U67" t="str">
        <f t="shared" si="20"/>
        <v/>
      </c>
      <c r="V67" t="str">
        <f t="shared" si="21"/>
        <v/>
      </c>
      <c r="W67" t="str">
        <f t="shared" si="22"/>
        <v/>
      </c>
      <c r="X67" t="str">
        <f t="shared" si="23"/>
        <v/>
      </c>
      <c r="Y67" t="str">
        <f t="shared" si="24"/>
        <v/>
      </c>
      <c r="Z67" t="str">
        <f t="shared" si="25"/>
        <v>CnideriaQAnnelida: Annelida -&gt; Cnideria</v>
      </c>
      <c r="AA67" t="str">
        <f t="shared" si="26"/>
        <v/>
      </c>
      <c r="AB67" t="str">
        <f t="shared" si="27"/>
        <v/>
      </c>
      <c r="AC67" t="str">
        <f t="shared" si="28"/>
        <v/>
      </c>
      <c r="AD67" t="str">
        <f t="shared" si="29"/>
        <v/>
      </c>
      <c r="AE67" t="str">
        <f t="shared" si="30"/>
        <v/>
      </c>
      <c r="AF67" t="str">
        <f t="shared" si="31"/>
        <v/>
      </c>
      <c r="AG67" t="str">
        <f t="shared" si="32"/>
        <v>TurbellariaQAnnelida: Annelida -&gt; Turbellaria</v>
      </c>
      <c r="AH67" t="str">
        <f t="shared" si="33"/>
        <v/>
      </c>
      <c r="AI67" t="str">
        <f t="shared" si="34"/>
        <v/>
      </c>
      <c r="AJ67" t="str">
        <f t="shared" si="35"/>
        <v/>
      </c>
      <c r="AK67" t="str">
        <f t="shared" si="36"/>
        <v/>
      </c>
      <c r="AL67" t="str">
        <f t="shared" si="37"/>
        <v/>
      </c>
      <c r="AM67" t="str">
        <f t="shared" si="38"/>
        <v/>
      </c>
      <c r="AN67" t="str">
        <f t="shared" si="39"/>
        <v/>
      </c>
      <c r="AO67" t="str">
        <f t="shared" si="40"/>
        <v/>
      </c>
      <c r="AP67" t="str">
        <f t="shared" si="41"/>
        <v/>
      </c>
      <c r="AQ67" t="str">
        <f t="shared" si="42"/>
        <v/>
      </c>
      <c r="AR67" t="str">
        <f t="shared" si="43"/>
        <v/>
      </c>
      <c r="AS67" t="str">
        <f t="shared" si="44"/>
        <v/>
      </c>
      <c r="AT67" t="str">
        <f t="shared" si="45"/>
        <v/>
      </c>
      <c r="AU67" t="str">
        <f t="shared" si="46"/>
        <v/>
      </c>
      <c r="AV67" t="str">
        <f t="shared" si="47"/>
        <v/>
      </c>
      <c r="AW67" t="str">
        <f t="shared" si="48"/>
        <v/>
      </c>
      <c r="AX67" t="str">
        <f t="shared" si="49"/>
        <v/>
      </c>
      <c r="AY67" t="str">
        <f t="shared" si="50"/>
        <v/>
      </c>
      <c r="AZ67" t="str">
        <f t="shared" si="51"/>
        <v/>
      </c>
      <c r="BA67" t="str">
        <f t="shared" si="0"/>
        <v/>
      </c>
      <c r="BB67" t="str">
        <f t="shared" si="1"/>
        <v/>
      </c>
      <c r="BC67" t="str">
        <f t="shared" si="52"/>
        <v/>
      </c>
      <c r="BD67"/>
      <c r="BE67"/>
    </row>
    <row r="68" spans="1:57" hidden="1" x14ac:dyDescent="0.3">
      <c r="A68" s="29">
        <v>10</v>
      </c>
      <c r="C68" t="str">
        <f t="shared" si="2"/>
        <v/>
      </c>
      <c r="D68" t="str">
        <f t="shared" si="3"/>
        <v/>
      </c>
      <c r="E68" t="str">
        <f t="shared" si="4"/>
        <v/>
      </c>
      <c r="F68" t="str">
        <f t="shared" si="5"/>
        <v/>
      </c>
      <c r="G68" t="str">
        <f t="shared" si="6"/>
        <v/>
      </c>
      <c r="H68" t="str">
        <f t="shared" si="7"/>
        <v/>
      </c>
      <c r="I68" t="str">
        <f t="shared" si="8"/>
        <v/>
      </c>
      <c r="J68" t="str">
        <f t="shared" si="9"/>
        <v/>
      </c>
      <c r="K68" t="str">
        <f t="shared" si="10"/>
        <v/>
      </c>
      <c r="L68" t="str">
        <f t="shared" si="11"/>
        <v/>
      </c>
      <c r="M68" t="str">
        <f t="shared" si="12"/>
        <v/>
      </c>
      <c r="N68" t="str">
        <f t="shared" si="13"/>
        <v/>
      </c>
      <c r="O68" t="str">
        <f t="shared" si="14"/>
        <v/>
      </c>
      <c r="P68" t="str">
        <f t="shared" si="15"/>
        <v/>
      </c>
      <c r="Q68" t="str">
        <f t="shared" si="16"/>
        <v/>
      </c>
      <c r="R68" t="str">
        <f t="shared" si="17"/>
        <v/>
      </c>
      <c r="S68" t="str">
        <f t="shared" si="18"/>
        <v/>
      </c>
      <c r="T68" t="str">
        <f t="shared" si="19"/>
        <v/>
      </c>
      <c r="U68" t="str">
        <f t="shared" si="20"/>
        <v/>
      </c>
      <c r="V68" t="str">
        <f t="shared" si="21"/>
        <v/>
      </c>
      <c r="W68" t="str">
        <f t="shared" si="22"/>
        <v/>
      </c>
      <c r="X68" t="str">
        <f t="shared" si="23"/>
        <v/>
      </c>
      <c r="Y68" t="str">
        <f t="shared" si="24"/>
        <v/>
      </c>
      <c r="Z68" t="str">
        <f t="shared" si="25"/>
        <v>CnideriaQCeratonereisSPP: CeratonereisSPP -&gt; Cnideria</v>
      </c>
      <c r="AA68" t="str">
        <f t="shared" si="26"/>
        <v/>
      </c>
      <c r="AB68" t="str">
        <f t="shared" si="27"/>
        <v/>
      </c>
      <c r="AC68" t="str">
        <f t="shared" si="28"/>
        <v/>
      </c>
      <c r="AD68" t="str">
        <f t="shared" si="29"/>
        <v/>
      </c>
      <c r="AE68" t="str">
        <f t="shared" si="30"/>
        <v/>
      </c>
      <c r="AF68" t="str">
        <f t="shared" si="31"/>
        <v/>
      </c>
      <c r="AG68" t="str">
        <f t="shared" si="32"/>
        <v>TurbellariaQCeratonereisSPP: CeratonereisSPP -&gt; Turbellaria</v>
      </c>
      <c r="AH68" t="str">
        <f t="shared" si="33"/>
        <v/>
      </c>
      <c r="AI68" t="str">
        <f t="shared" si="34"/>
        <v/>
      </c>
      <c r="AJ68" t="str">
        <f t="shared" si="35"/>
        <v/>
      </c>
      <c r="AK68" t="str">
        <f t="shared" si="36"/>
        <v/>
      </c>
      <c r="AL68" t="str">
        <f t="shared" si="37"/>
        <v/>
      </c>
      <c r="AM68" t="str">
        <f t="shared" si="38"/>
        <v/>
      </c>
      <c r="AN68" t="str">
        <f t="shared" si="39"/>
        <v/>
      </c>
      <c r="AO68" t="str">
        <f t="shared" si="40"/>
        <v/>
      </c>
      <c r="AP68" t="str">
        <f t="shared" si="41"/>
        <v/>
      </c>
      <c r="AQ68" t="str">
        <f t="shared" si="42"/>
        <v/>
      </c>
      <c r="AR68" t="str">
        <f t="shared" si="43"/>
        <v/>
      </c>
      <c r="AS68" t="str">
        <f t="shared" si="44"/>
        <v/>
      </c>
      <c r="AT68" t="str">
        <f t="shared" si="45"/>
        <v/>
      </c>
      <c r="AU68" t="str">
        <f t="shared" si="46"/>
        <v/>
      </c>
      <c r="AV68" t="str">
        <f t="shared" si="47"/>
        <v/>
      </c>
      <c r="AW68" t="str">
        <f t="shared" si="48"/>
        <v/>
      </c>
      <c r="AX68" t="str">
        <f t="shared" si="49"/>
        <v/>
      </c>
      <c r="AY68" t="str">
        <f t="shared" si="50"/>
        <v/>
      </c>
      <c r="AZ68" t="str">
        <f t="shared" si="51"/>
        <v/>
      </c>
      <c r="BA68" t="str">
        <f t="shared" si="0"/>
        <v/>
      </c>
      <c r="BB68" t="str">
        <f t="shared" si="1"/>
        <v/>
      </c>
      <c r="BC68" t="str">
        <f t="shared" si="52"/>
        <v/>
      </c>
      <c r="BD68"/>
      <c r="BE68"/>
    </row>
    <row r="69" spans="1:57" hidden="1" x14ac:dyDescent="0.3">
      <c r="A69" s="29">
        <v>11</v>
      </c>
      <c r="C69" t="str">
        <f t="shared" si="2"/>
        <v/>
      </c>
      <c r="D69" t="str">
        <f t="shared" si="3"/>
        <v/>
      </c>
      <c r="E69" t="str">
        <f t="shared" si="4"/>
        <v/>
      </c>
      <c r="F69" t="str">
        <f t="shared" si="5"/>
        <v/>
      </c>
      <c r="G69" t="str">
        <f t="shared" si="6"/>
        <v/>
      </c>
      <c r="H69" t="str">
        <f t="shared" si="7"/>
        <v/>
      </c>
      <c r="I69" t="str">
        <f t="shared" si="8"/>
        <v/>
      </c>
      <c r="J69" t="str">
        <f t="shared" si="9"/>
        <v/>
      </c>
      <c r="K69" t="str">
        <f t="shared" si="10"/>
        <v/>
      </c>
      <c r="L69" t="str">
        <f t="shared" si="11"/>
        <v>CeratonereisSPPQPolychaeta: Polychaeta -&gt; CeratonereisSPP</v>
      </c>
      <c r="M69" t="str">
        <f t="shared" si="12"/>
        <v>PolychaetaQPolychaeta: Polychaeta -&gt; Polychaeta</v>
      </c>
      <c r="N69" t="str">
        <f t="shared" si="13"/>
        <v/>
      </c>
      <c r="O69" t="str">
        <f t="shared" si="14"/>
        <v/>
      </c>
      <c r="P69" t="str">
        <f t="shared" si="15"/>
        <v/>
      </c>
      <c r="Q69" t="str">
        <f t="shared" si="16"/>
        <v/>
      </c>
      <c r="R69" t="str">
        <f t="shared" si="17"/>
        <v/>
      </c>
      <c r="S69" t="str">
        <f t="shared" si="18"/>
        <v/>
      </c>
      <c r="T69" t="str">
        <f t="shared" si="19"/>
        <v/>
      </c>
      <c r="U69" t="str">
        <f t="shared" si="20"/>
        <v/>
      </c>
      <c r="V69" t="str">
        <f t="shared" si="21"/>
        <v/>
      </c>
      <c r="W69" t="str">
        <f t="shared" si="22"/>
        <v/>
      </c>
      <c r="X69" t="str">
        <f t="shared" si="23"/>
        <v/>
      </c>
      <c r="Y69" t="str">
        <f t="shared" si="24"/>
        <v/>
      </c>
      <c r="Z69" t="str">
        <f t="shared" si="25"/>
        <v>CnideriaQPolychaeta: Polychaeta -&gt; Cnideria</v>
      </c>
      <c r="AA69" t="str">
        <f t="shared" si="26"/>
        <v/>
      </c>
      <c r="AB69" t="str">
        <f t="shared" si="27"/>
        <v/>
      </c>
      <c r="AC69" t="str">
        <f t="shared" si="28"/>
        <v/>
      </c>
      <c r="AD69" t="str">
        <f t="shared" si="29"/>
        <v/>
      </c>
      <c r="AE69" t="str">
        <f t="shared" si="30"/>
        <v/>
      </c>
      <c r="AF69" t="str">
        <f t="shared" si="31"/>
        <v/>
      </c>
      <c r="AG69" t="str">
        <f t="shared" si="32"/>
        <v>TurbellariaQPolychaeta: Polychaeta -&gt; Turbellaria</v>
      </c>
      <c r="AH69" t="str">
        <f t="shared" si="33"/>
        <v/>
      </c>
      <c r="AI69" t="str">
        <f t="shared" si="34"/>
        <v/>
      </c>
      <c r="AJ69" t="str">
        <f t="shared" si="35"/>
        <v/>
      </c>
      <c r="AK69" t="str">
        <f t="shared" si="36"/>
        <v/>
      </c>
      <c r="AL69" t="str">
        <f t="shared" si="37"/>
        <v/>
      </c>
      <c r="AM69" t="str">
        <f t="shared" si="38"/>
        <v/>
      </c>
      <c r="AN69" t="str">
        <f t="shared" si="39"/>
        <v/>
      </c>
      <c r="AO69" t="str">
        <f t="shared" si="40"/>
        <v/>
      </c>
      <c r="AP69" t="str">
        <f t="shared" si="41"/>
        <v/>
      </c>
      <c r="AQ69" t="str">
        <f t="shared" si="42"/>
        <v/>
      </c>
      <c r="AR69" t="str">
        <f t="shared" si="43"/>
        <v/>
      </c>
      <c r="AS69" t="str">
        <f t="shared" si="44"/>
        <v/>
      </c>
      <c r="AT69" t="str">
        <f t="shared" si="45"/>
        <v/>
      </c>
      <c r="AU69" t="str">
        <f t="shared" si="46"/>
        <v/>
      </c>
      <c r="AV69" t="str">
        <f t="shared" si="47"/>
        <v/>
      </c>
      <c r="AW69" t="str">
        <f t="shared" si="48"/>
        <v/>
      </c>
      <c r="AX69" t="str">
        <f t="shared" si="49"/>
        <v/>
      </c>
      <c r="AY69" t="str">
        <f t="shared" si="50"/>
        <v/>
      </c>
      <c r="AZ69" t="str">
        <f t="shared" si="51"/>
        <v/>
      </c>
      <c r="BA69" t="str">
        <f t="shared" si="0"/>
        <v/>
      </c>
      <c r="BB69" t="str">
        <f t="shared" si="1"/>
        <v/>
      </c>
      <c r="BC69" t="str">
        <f t="shared" si="52"/>
        <v/>
      </c>
      <c r="BD69"/>
      <c r="BE69"/>
    </row>
    <row r="70" spans="1:57" hidden="1" x14ac:dyDescent="0.3">
      <c r="A70" s="29">
        <v>12</v>
      </c>
      <c r="C70" t="str">
        <f t="shared" si="2"/>
        <v/>
      </c>
      <c r="D70" t="str">
        <f t="shared" si="3"/>
        <v/>
      </c>
      <c r="E70" t="str">
        <f t="shared" si="4"/>
        <v/>
      </c>
      <c r="F70" t="str">
        <f t="shared" si="5"/>
        <v/>
      </c>
      <c r="G70" t="str">
        <f t="shared" si="6"/>
        <v/>
      </c>
      <c r="H70" t="str">
        <f t="shared" si="7"/>
        <v/>
      </c>
      <c r="I70" t="str">
        <f t="shared" si="8"/>
        <v/>
      </c>
      <c r="J70" t="str">
        <f t="shared" si="9"/>
        <v/>
      </c>
      <c r="K70" t="str">
        <f t="shared" si="10"/>
        <v/>
      </c>
      <c r="L70" t="str">
        <f t="shared" si="11"/>
        <v>CeratonereisSPPQD_ornata: D_ornata -&gt; CeratonereisSPP</v>
      </c>
      <c r="M70" t="str">
        <f t="shared" si="12"/>
        <v>PolychaetaQD_ornata: D_ornata -&gt; Polychaeta</v>
      </c>
      <c r="N70" t="str">
        <f t="shared" si="13"/>
        <v/>
      </c>
      <c r="O70" t="str">
        <f t="shared" si="14"/>
        <v/>
      </c>
      <c r="P70" t="str">
        <f t="shared" si="15"/>
        <v/>
      </c>
      <c r="Q70" t="str">
        <f t="shared" si="16"/>
        <v/>
      </c>
      <c r="R70" t="str">
        <f t="shared" si="17"/>
        <v/>
      </c>
      <c r="S70" t="str">
        <f t="shared" si="18"/>
        <v/>
      </c>
      <c r="T70" t="str">
        <f t="shared" si="19"/>
        <v/>
      </c>
      <c r="U70" t="str">
        <f t="shared" si="20"/>
        <v/>
      </c>
      <c r="V70" t="str">
        <f t="shared" si="21"/>
        <v/>
      </c>
      <c r="W70" t="str">
        <f t="shared" si="22"/>
        <v/>
      </c>
      <c r="X70" t="str">
        <f t="shared" si="23"/>
        <v/>
      </c>
      <c r="Y70" t="str">
        <f t="shared" si="24"/>
        <v/>
      </c>
      <c r="Z70" t="str">
        <f t="shared" si="25"/>
        <v>CnideriaQD_ornata: D_ornata -&gt; Cnideria</v>
      </c>
      <c r="AA70" t="str">
        <f t="shared" si="26"/>
        <v/>
      </c>
      <c r="AB70" t="str">
        <f t="shared" si="27"/>
        <v/>
      </c>
      <c r="AC70" t="str">
        <f t="shared" si="28"/>
        <v/>
      </c>
      <c r="AD70" t="str">
        <f t="shared" si="29"/>
        <v/>
      </c>
      <c r="AE70" t="str">
        <f t="shared" si="30"/>
        <v/>
      </c>
      <c r="AF70" t="str">
        <f t="shared" si="31"/>
        <v/>
      </c>
      <c r="AG70" t="str">
        <f t="shared" si="32"/>
        <v>TurbellariaQD_ornata: D_ornata -&gt; Turbellaria</v>
      </c>
      <c r="AH70" t="str">
        <f t="shared" si="33"/>
        <v/>
      </c>
      <c r="AI70" t="str">
        <f t="shared" si="34"/>
        <v/>
      </c>
      <c r="AJ70" t="str">
        <f t="shared" si="35"/>
        <v/>
      </c>
      <c r="AK70" t="str">
        <f t="shared" si="36"/>
        <v/>
      </c>
      <c r="AL70" t="str">
        <f t="shared" si="37"/>
        <v/>
      </c>
      <c r="AM70" t="str">
        <f t="shared" si="38"/>
        <v/>
      </c>
      <c r="AN70" t="str">
        <f t="shared" si="39"/>
        <v/>
      </c>
      <c r="AO70" t="str">
        <f t="shared" si="40"/>
        <v/>
      </c>
      <c r="AP70" t="str">
        <f t="shared" si="41"/>
        <v/>
      </c>
      <c r="AQ70" t="str">
        <f t="shared" si="42"/>
        <v/>
      </c>
      <c r="AR70" t="str">
        <f t="shared" si="43"/>
        <v/>
      </c>
      <c r="AS70" t="str">
        <f t="shared" si="44"/>
        <v/>
      </c>
      <c r="AT70" t="str">
        <f t="shared" si="45"/>
        <v/>
      </c>
      <c r="AU70" t="str">
        <f t="shared" si="46"/>
        <v/>
      </c>
      <c r="AV70" t="str">
        <f t="shared" si="47"/>
        <v/>
      </c>
      <c r="AW70" t="str">
        <f t="shared" si="48"/>
        <v/>
      </c>
      <c r="AX70" t="str">
        <f t="shared" si="49"/>
        <v/>
      </c>
      <c r="AY70" t="str">
        <f t="shared" si="50"/>
        <v/>
      </c>
      <c r="AZ70" t="str">
        <f t="shared" si="51"/>
        <v/>
      </c>
      <c r="BA70" t="str">
        <f t="shared" si="0"/>
        <v/>
      </c>
      <c r="BB70" t="str">
        <f t="shared" si="1"/>
        <v/>
      </c>
      <c r="BC70" t="str">
        <f t="shared" si="52"/>
        <v/>
      </c>
      <c r="BD70"/>
      <c r="BE70"/>
    </row>
    <row r="71" spans="1:57" hidden="1" x14ac:dyDescent="0.3">
      <c r="A71" s="29">
        <v>13</v>
      </c>
      <c r="C71" t="str">
        <f t="shared" si="2"/>
        <v/>
      </c>
      <c r="D71" t="str">
        <f t="shared" si="3"/>
        <v/>
      </c>
      <c r="E71" t="str">
        <f t="shared" si="4"/>
        <v/>
      </c>
      <c r="F71" t="str">
        <f t="shared" si="5"/>
        <v/>
      </c>
      <c r="G71" t="str">
        <f t="shared" si="6"/>
        <v/>
      </c>
      <c r="H71" t="str">
        <f t="shared" si="7"/>
        <v/>
      </c>
      <c r="I71" t="str">
        <f t="shared" si="8"/>
        <v/>
      </c>
      <c r="J71" t="str">
        <f t="shared" si="9"/>
        <v/>
      </c>
      <c r="K71" t="str">
        <f t="shared" si="10"/>
        <v/>
      </c>
      <c r="L71" t="str">
        <f t="shared" si="11"/>
        <v/>
      </c>
      <c r="M71" t="str">
        <f t="shared" si="12"/>
        <v/>
      </c>
      <c r="N71" t="str">
        <f t="shared" si="13"/>
        <v/>
      </c>
      <c r="O71" t="str">
        <f t="shared" si="14"/>
        <v>ArachnidaQArachnida: Arachnida -&gt; Arachnida</v>
      </c>
      <c r="P71" t="str">
        <f t="shared" si="15"/>
        <v/>
      </c>
      <c r="Q71" t="str">
        <f t="shared" si="16"/>
        <v/>
      </c>
      <c r="R71" t="str">
        <f t="shared" si="17"/>
        <v/>
      </c>
      <c r="S71" t="str">
        <f t="shared" si="18"/>
        <v/>
      </c>
      <c r="T71" t="str">
        <f t="shared" si="19"/>
        <v/>
      </c>
      <c r="U71" t="str">
        <f t="shared" si="20"/>
        <v/>
      </c>
      <c r="V71" t="str">
        <f t="shared" si="21"/>
        <v/>
      </c>
      <c r="W71" t="str">
        <f t="shared" si="22"/>
        <v/>
      </c>
      <c r="X71" t="str">
        <f t="shared" si="23"/>
        <v/>
      </c>
      <c r="Y71" t="str">
        <f t="shared" si="24"/>
        <v/>
      </c>
      <c r="Z71" t="str">
        <f t="shared" si="25"/>
        <v/>
      </c>
      <c r="AA71" t="str">
        <f t="shared" si="26"/>
        <v/>
      </c>
      <c r="AB71" t="str">
        <f t="shared" si="27"/>
        <v/>
      </c>
      <c r="AC71" t="str">
        <f t="shared" si="28"/>
        <v/>
      </c>
      <c r="AD71" t="str">
        <f t="shared" si="29"/>
        <v/>
      </c>
      <c r="AE71" t="str">
        <f t="shared" si="30"/>
        <v/>
      </c>
      <c r="AF71" t="str">
        <f t="shared" si="31"/>
        <v/>
      </c>
      <c r="AG71" t="str">
        <f t="shared" si="32"/>
        <v/>
      </c>
      <c r="AH71" t="str">
        <f t="shared" si="33"/>
        <v/>
      </c>
      <c r="AI71" t="str">
        <f t="shared" si="34"/>
        <v/>
      </c>
      <c r="AJ71" t="str">
        <f t="shared" si="35"/>
        <v/>
      </c>
      <c r="AK71" t="str">
        <f t="shared" si="36"/>
        <v/>
      </c>
      <c r="AL71" t="str">
        <f t="shared" si="37"/>
        <v/>
      </c>
      <c r="AM71" t="str">
        <f t="shared" si="38"/>
        <v/>
      </c>
      <c r="AN71" t="str">
        <f t="shared" si="39"/>
        <v/>
      </c>
      <c r="AO71" t="str">
        <f t="shared" si="40"/>
        <v/>
      </c>
      <c r="AP71" t="str">
        <f t="shared" si="41"/>
        <v/>
      </c>
      <c r="AQ71" t="str">
        <f t="shared" si="42"/>
        <v/>
      </c>
      <c r="AR71" t="str">
        <f t="shared" si="43"/>
        <v/>
      </c>
      <c r="AS71" t="str">
        <f t="shared" si="44"/>
        <v/>
      </c>
      <c r="AT71" t="str">
        <f t="shared" si="45"/>
        <v/>
      </c>
      <c r="AU71" t="str">
        <f t="shared" si="46"/>
        <v/>
      </c>
      <c r="AV71" t="str">
        <f t="shared" si="47"/>
        <v/>
      </c>
      <c r="AW71" t="str">
        <f t="shared" si="48"/>
        <v/>
      </c>
      <c r="AX71" t="str">
        <f t="shared" si="49"/>
        <v/>
      </c>
      <c r="AY71" t="str">
        <f t="shared" si="50"/>
        <v/>
      </c>
      <c r="AZ71" t="str">
        <f t="shared" si="51"/>
        <v/>
      </c>
      <c r="BA71" t="str">
        <f t="shared" si="0"/>
        <v/>
      </c>
      <c r="BB71" t="str">
        <f t="shared" si="1"/>
        <v/>
      </c>
      <c r="BC71" t="str">
        <f t="shared" si="52"/>
        <v/>
      </c>
      <c r="BD71"/>
      <c r="BE71"/>
    </row>
    <row r="72" spans="1:57" hidden="1" x14ac:dyDescent="0.3">
      <c r="A72" s="29">
        <v>14</v>
      </c>
      <c r="C72" t="str">
        <f t="shared" si="2"/>
        <v/>
      </c>
      <c r="D72" t="str">
        <f t="shared" si="3"/>
        <v/>
      </c>
      <c r="E72" t="str">
        <f t="shared" si="4"/>
        <v/>
      </c>
      <c r="F72" t="str">
        <f t="shared" si="5"/>
        <v/>
      </c>
      <c r="G72" t="str">
        <f t="shared" si="6"/>
        <v/>
      </c>
      <c r="H72" t="str">
        <f t="shared" si="7"/>
        <v/>
      </c>
      <c r="I72" t="str">
        <f t="shared" si="8"/>
        <v/>
      </c>
      <c r="J72" t="str">
        <f t="shared" si="9"/>
        <v/>
      </c>
      <c r="K72" t="str">
        <f t="shared" si="10"/>
        <v/>
      </c>
      <c r="L72" t="str">
        <f t="shared" si="11"/>
        <v>CeratonereisSPPQCladocera: Cladocera -&gt; CeratonereisSPP</v>
      </c>
      <c r="M72" t="str">
        <f t="shared" si="12"/>
        <v>PolychaetaQCladocera: Cladocera -&gt; Polychaeta</v>
      </c>
      <c r="N72" t="str">
        <f t="shared" si="13"/>
        <v/>
      </c>
      <c r="O72" t="str">
        <f t="shared" si="14"/>
        <v>ArachnidaQCladocera: Cladocera -&gt; Arachnida</v>
      </c>
      <c r="P72" t="str">
        <f t="shared" si="15"/>
        <v/>
      </c>
      <c r="Q72" t="str">
        <f t="shared" si="16"/>
        <v/>
      </c>
      <c r="R72" t="str">
        <f t="shared" si="17"/>
        <v/>
      </c>
      <c r="S72" t="str">
        <f t="shared" si="18"/>
        <v>CyclopoidaQCladocera: Cladocera -&gt; Cyclopoida</v>
      </c>
      <c r="T72" t="str">
        <f t="shared" si="19"/>
        <v/>
      </c>
      <c r="U72" t="str">
        <f t="shared" si="20"/>
        <v>DecapodaQCladocera: Cladocera -&gt; Decapoda</v>
      </c>
      <c r="V72" t="str">
        <f t="shared" si="21"/>
        <v/>
      </c>
      <c r="W72" t="str">
        <f t="shared" si="22"/>
        <v/>
      </c>
      <c r="X72" t="str">
        <f t="shared" si="23"/>
        <v>InsectaQCladocera: Cladocera -&gt; Insecta</v>
      </c>
      <c r="Y72" t="str">
        <f t="shared" si="24"/>
        <v>ChironomidaeQCladocera: Cladocera -&gt; Chironomidae</v>
      </c>
      <c r="Z72" t="str">
        <f t="shared" si="25"/>
        <v>CnideriaQCladocera: Cladocera -&gt; Cnideria</v>
      </c>
      <c r="AA72" t="str">
        <f t="shared" si="26"/>
        <v/>
      </c>
      <c r="AB72" t="str">
        <f t="shared" si="27"/>
        <v/>
      </c>
      <c r="AC72" t="str">
        <f t="shared" si="28"/>
        <v/>
      </c>
      <c r="AD72" t="str">
        <f t="shared" si="29"/>
        <v/>
      </c>
      <c r="AE72" t="str">
        <f t="shared" si="30"/>
        <v/>
      </c>
      <c r="AF72" t="str">
        <f t="shared" si="31"/>
        <v/>
      </c>
      <c r="AG72" t="str">
        <f t="shared" si="32"/>
        <v>TurbellariaQCladocera: Cladocera -&gt; Turbellaria</v>
      </c>
      <c r="AH72" t="str">
        <f t="shared" si="33"/>
        <v/>
      </c>
      <c r="AI72" t="str">
        <f t="shared" si="34"/>
        <v/>
      </c>
      <c r="AJ72" t="str">
        <f t="shared" si="35"/>
        <v/>
      </c>
      <c r="AK72" t="str">
        <f t="shared" si="36"/>
        <v/>
      </c>
      <c r="AL72" t="str">
        <f t="shared" si="37"/>
        <v/>
      </c>
      <c r="AM72" t="str">
        <f t="shared" si="38"/>
        <v/>
      </c>
      <c r="AN72" t="str">
        <f t="shared" si="39"/>
        <v/>
      </c>
      <c r="AO72" t="str">
        <f t="shared" si="40"/>
        <v/>
      </c>
      <c r="AP72" t="str">
        <f t="shared" si="41"/>
        <v/>
      </c>
      <c r="AQ72" t="str">
        <f t="shared" si="42"/>
        <v/>
      </c>
      <c r="AR72" t="str">
        <f t="shared" si="43"/>
        <v/>
      </c>
      <c r="AS72" t="str">
        <f t="shared" si="44"/>
        <v/>
      </c>
      <c r="AT72" t="str">
        <f t="shared" si="45"/>
        <v/>
      </c>
      <c r="AU72" t="str">
        <f t="shared" si="46"/>
        <v/>
      </c>
      <c r="AV72" t="str">
        <f t="shared" si="47"/>
        <v/>
      </c>
      <c r="AW72" t="str">
        <f t="shared" si="48"/>
        <v/>
      </c>
      <c r="AX72" t="str">
        <f t="shared" si="49"/>
        <v/>
      </c>
      <c r="AY72" t="str">
        <f t="shared" si="50"/>
        <v/>
      </c>
      <c r="AZ72" t="str">
        <f t="shared" si="51"/>
        <v/>
      </c>
      <c r="BA72" t="str">
        <f t="shared" si="0"/>
        <v/>
      </c>
      <c r="BB72" t="str">
        <f t="shared" si="1"/>
        <v/>
      </c>
      <c r="BC72" t="str">
        <f t="shared" si="52"/>
        <v/>
      </c>
      <c r="BD72"/>
      <c r="BE72"/>
    </row>
    <row r="73" spans="1:57" hidden="1" x14ac:dyDescent="0.3">
      <c r="A73" s="29">
        <v>15</v>
      </c>
      <c r="C73" t="str">
        <f t="shared" si="2"/>
        <v/>
      </c>
      <c r="D73" t="str">
        <f t="shared" si="3"/>
        <v/>
      </c>
      <c r="E73" t="str">
        <f t="shared" si="4"/>
        <v/>
      </c>
      <c r="F73" t="str">
        <f t="shared" si="5"/>
        <v/>
      </c>
      <c r="G73" t="str">
        <f t="shared" si="6"/>
        <v/>
      </c>
      <c r="H73" t="str">
        <f t="shared" si="7"/>
        <v/>
      </c>
      <c r="I73" t="str">
        <f t="shared" si="8"/>
        <v/>
      </c>
      <c r="J73" t="str">
        <f t="shared" si="9"/>
        <v/>
      </c>
      <c r="K73" t="str">
        <f t="shared" si="10"/>
        <v/>
      </c>
      <c r="L73" t="str">
        <f t="shared" si="11"/>
        <v/>
      </c>
      <c r="M73" t="str">
        <f t="shared" si="12"/>
        <v/>
      </c>
      <c r="N73" t="str">
        <f t="shared" si="13"/>
        <v/>
      </c>
      <c r="O73" t="str">
        <f t="shared" si="14"/>
        <v>ArachnidaQCalanoida: Calanoida -&gt; Arachnida</v>
      </c>
      <c r="P73" t="str">
        <f t="shared" si="15"/>
        <v/>
      </c>
      <c r="Q73" t="str">
        <f t="shared" si="16"/>
        <v/>
      </c>
      <c r="R73" t="str">
        <f t="shared" si="17"/>
        <v/>
      </c>
      <c r="S73" t="str">
        <f t="shared" si="18"/>
        <v>CyclopoidaQCalanoida: Calanoida -&gt; Cyclopoida</v>
      </c>
      <c r="T73" t="str">
        <f t="shared" si="19"/>
        <v/>
      </c>
      <c r="U73" t="str">
        <f t="shared" si="20"/>
        <v>DecapodaQCalanoida: Calanoida -&gt; Decapoda</v>
      </c>
      <c r="V73" t="str">
        <f t="shared" si="21"/>
        <v/>
      </c>
      <c r="W73" t="str">
        <f t="shared" si="22"/>
        <v/>
      </c>
      <c r="X73" t="str">
        <f t="shared" si="23"/>
        <v>InsectaQCalanoida: Calanoida -&gt; Insecta</v>
      </c>
      <c r="Y73" t="str">
        <f t="shared" si="24"/>
        <v>ChironomidaeQCalanoida: Calanoida -&gt; Chironomidae</v>
      </c>
      <c r="Z73" t="str">
        <f t="shared" si="25"/>
        <v>CnideriaQCalanoida: Calanoida -&gt; Cnideria</v>
      </c>
      <c r="AA73" t="str">
        <f t="shared" si="26"/>
        <v/>
      </c>
      <c r="AB73" t="str">
        <f t="shared" si="27"/>
        <v/>
      </c>
      <c r="AC73" t="str">
        <f t="shared" si="28"/>
        <v/>
      </c>
      <c r="AD73" t="str">
        <f t="shared" si="29"/>
        <v/>
      </c>
      <c r="AE73" t="str">
        <f t="shared" si="30"/>
        <v/>
      </c>
      <c r="AF73" t="str">
        <f t="shared" si="31"/>
        <v/>
      </c>
      <c r="AG73" t="str">
        <f t="shared" si="32"/>
        <v/>
      </c>
      <c r="AH73" t="str">
        <f t="shared" si="33"/>
        <v/>
      </c>
      <c r="AI73" t="str">
        <f t="shared" si="34"/>
        <v/>
      </c>
      <c r="AJ73" t="str">
        <f t="shared" si="35"/>
        <v/>
      </c>
      <c r="AK73" t="str">
        <f t="shared" si="36"/>
        <v/>
      </c>
      <c r="AL73" t="str">
        <f t="shared" si="37"/>
        <v/>
      </c>
      <c r="AM73" t="str">
        <f t="shared" si="38"/>
        <v/>
      </c>
      <c r="AN73" t="str">
        <f t="shared" si="39"/>
        <v/>
      </c>
      <c r="AO73" t="str">
        <f t="shared" si="40"/>
        <v/>
      </c>
      <c r="AP73" t="str">
        <f t="shared" si="41"/>
        <v/>
      </c>
      <c r="AQ73" t="str">
        <f t="shared" si="42"/>
        <v/>
      </c>
      <c r="AR73" t="str">
        <f t="shared" si="43"/>
        <v/>
      </c>
      <c r="AS73" t="str">
        <f t="shared" si="44"/>
        <v/>
      </c>
      <c r="AT73" t="str">
        <f t="shared" si="45"/>
        <v/>
      </c>
      <c r="AU73" t="str">
        <f t="shared" si="46"/>
        <v/>
      </c>
      <c r="AV73" t="str">
        <f t="shared" si="47"/>
        <v/>
      </c>
      <c r="AW73" t="str">
        <f t="shared" si="48"/>
        <v/>
      </c>
      <c r="AX73" t="str">
        <f t="shared" si="49"/>
        <v/>
      </c>
      <c r="AY73" t="str">
        <f t="shared" si="50"/>
        <v/>
      </c>
      <c r="AZ73" t="str">
        <f t="shared" si="51"/>
        <v/>
      </c>
      <c r="BA73" t="str">
        <f t="shared" si="0"/>
        <v/>
      </c>
      <c r="BB73" t="str">
        <f t="shared" si="1"/>
        <v/>
      </c>
      <c r="BC73" t="str">
        <f t="shared" si="52"/>
        <v/>
      </c>
      <c r="BD73"/>
      <c r="BE73"/>
    </row>
    <row r="74" spans="1:57" hidden="1" x14ac:dyDescent="0.3">
      <c r="A74" s="29">
        <v>16</v>
      </c>
      <c r="C74" t="str">
        <f t="shared" si="2"/>
        <v/>
      </c>
      <c r="D74" t="str">
        <f t="shared" si="3"/>
        <v/>
      </c>
      <c r="E74" t="str">
        <f t="shared" si="4"/>
        <v/>
      </c>
      <c r="F74" t="str">
        <f t="shared" si="5"/>
        <v/>
      </c>
      <c r="G74" t="str">
        <f t="shared" si="6"/>
        <v/>
      </c>
      <c r="H74" t="str">
        <f t="shared" si="7"/>
        <v/>
      </c>
      <c r="I74" t="str">
        <f t="shared" si="8"/>
        <v/>
      </c>
      <c r="J74" t="str">
        <f t="shared" si="9"/>
        <v/>
      </c>
      <c r="K74" t="str">
        <f t="shared" si="10"/>
        <v/>
      </c>
      <c r="L74" t="str">
        <f t="shared" si="11"/>
        <v/>
      </c>
      <c r="M74" t="str">
        <f t="shared" si="12"/>
        <v/>
      </c>
      <c r="N74" t="str">
        <f t="shared" si="13"/>
        <v/>
      </c>
      <c r="O74" t="str">
        <f t="shared" si="14"/>
        <v>ArachnidaQPseudodiaptomus: Pseudodiaptomus -&gt; Arachnida</v>
      </c>
      <c r="P74" t="str">
        <f t="shared" si="15"/>
        <v/>
      </c>
      <c r="Q74" t="str">
        <f t="shared" si="16"/>
        <v/>
      </c>
      <c r="R74" t="str">
        <f t="shared" si="17"/>
        <v/>
      </c>
      <c r="S74" t="str">
        <f t="shared" si="18"/>
        <v>CyclopoidaQPseudodiaptomus: Pseudodiaptomus -&gt; Cyclopoida</v>
      </c>
      <c r="T74" t="str">
        <f t="shared" si="19"/>
        <v/>
      </c>
      <c r="U74" t="str">
        <f t="shared" si="20"/>
        <v>DecapodaQPseudodiaptomus: Pseudodiaptomus -&gt; Decapoda</v>
      </c>
      <c r="V74" t="str">
        <f t="shared" si="21"/>
        <v/>
      </c>
      <c r="W74" t="str">
        <f t="shared" si="22"/>
        <v/>
      </c>
      <c r="X74" t="str">
        <f t="shared" si="23"/>
        <v>InsectaQPseudodiaptomus: Pseudodiaptomus -&gt; Insecta</v>
      </c>
      <c r="Y74" t="str">
        <f t="shared" si="24"/>
        <v>ChironomidaeQPseudodiaptomus: Pseudodiaptomus -&gt; Chironomidae</v>
      </c>
      <c r="Z74" t="str">
        <f t="shared" si="25"/>
        <v>CnideriaQPseudodiaptomus: Pseudodiaptomus -&gt; Cnideria</v>
      </c>
      <c r="AA74" t="str">
        <f t="shared" si="26"/>
        <v/>
      </c>
      <c r="AB74" t="str">
        <f t="shared" si="27"/>
        <v/>
      </c>
      <c r="AC74" t="str">
        <f t="shared" si="28"/>
        <v/>
      </c>
      <c r="AD74" t="str">
        <f t="shared" si="29"/>
        <v/>
      </c>
      <c r="AE74" t="str">
        <f t="shared" si="30"/>
        <v/>
      </c>
      <c r="AF74" t="str">
        <f t="shared" si="31"/>
        <v/>
      </c>
      <c r="AG74" t="str">
        <f t="shared" si="32"/>
        <v/>
      </c>
      <c r="AH74" t="str">
        <f t="shared" si="33"/>
        <v/>
      </c>
      <c r="AI74" t="str">
        <f t="shared" si="34"/>
        <v/>
      </c>
      <c r="AJ74" t="str">
        <f t="shared" si="35"/>
        <v/>
      </c>
      <c r="AK74" t="str">
        <f t="shared" si="36"/>
        <v/>
      </c>
      <c r="AL74" t="str">
        <f t="shared" si="37"/>
        <v/>
      </c>
      <c r="AM74" t="str">
        <f t="shared" si="38"/>
        <v/>
      </c>
      <c r="AN74" t="str">
        <f t="shared" si="39"/>
        <v/>
      </c>
      <c r="AO74" t="str">
        <f t="shared" si="40"/>
        <v/>
      </c>
      <c r="AP74" t="str">
        <f t="shared" si="41"/>
        <v/>
      </c>
      <c r="AQ74" t="str">
        <f t="shared" si="42"/>
        <v/>
      </c>
      <c r="AR74" t="str">
        <f t="shared" si="43"/>
        <v/>
      </c>
      <c r="AS74" t="str">
        <f t="shared" si="44"/>
        <v/>
      </c>
      <c r="AT74" t="str">
        <f t="shared" si="45"/>
        <v/>
      </c>
      <c r="AU74" t="str">
        <f t="shared" si="46"/>
        <v/>
      </c>
      <c r="AV74" t="str">
        <f t="shared" si="47"/>
        <v/>
      </c>
      <c r="AW74" t="str">
        <f t="shared" si="48"/>
        <v/>
      </c>
      <c r="AX74" t="str">
        <f t="shared" si="49"/>
        <v/>
      </c>
      <c r="AY74" t="str">
        <f t="shared" si="50"/>
        <v/>
      </c>
      <c r="AZ74" t="str">
        <f t="shared" si="51"/>
        <v/>
      </c>
      <c r="BA74" t="str">
        <f t="shared" si="0"/>
        <v/>
      </c>
      <c r="BB74" t="str">
        <f t="shared" si="1"/>
        <v/>
      </c>
      <c r="BC74" t="str">
        <f t="shared" si="52"/>
        <v/>
      </c>
      <c r="BD74"/>
      <c r="BE74"/>
    </row>
    <row r="75" spans="1:57" hidden="1" x14ac:dyDescent="0.3">
      <c r="A75" s="29">
        <v>17</v>
      </c>
      <c r="C75" t="str">
        <f t="shared" si="2"/>
        <v/>
      </c>
      <c r="D75" t="str">
        <f t="shared" si="3"/>
        <v/>
      </c>
      <c r="E75" t="str">
        <f t="shared" si="4"/>
        <v/>
      </c>
      <c r="F75" t="str">
        <f t="shared" si="5"/>
        <v/>
      </c>
      <c r="G75" t="str">
        <f t="shared" si="6"/>
        <v/>
      </c>
      <c r="H75" t="str">
        <f t="shared" si="7"/>
        <v/>
      </c>
      <c r="I75" t="str">
        <f t="shared" si="8"/>
        <v/>
      </c>
      <c r="J75" t="str">
        <f t="shared" si="9"/>
        <v/>
      </c>
      <c r="K75" t="str">
        <f t="shared" si="10"/>
        <v/>
      </c>
      <c r="L75" t="str">
        <f t="shared" si="11"/>
        <v/>
      </c>
      <c r="M75" t="str">
        <f t="shared" si="12"/>
        <v/>
      </c>
      <c r="N75" t="str">
        <f t="shared" si="13"/>
        <v/>
      </c>
      <c r="O75" t="str">
        <f t="shared" si="14"/>
        <v>ArachnidaQCyclopoida: Cyclopoida -&gt; Arachnida</v>
      </c>
      <c r="P75" t="str">
        <f t="shared" si="15"/>
        <v/>
      </c>
      <c r="Q75" t="str">
        <f t="shared" si="16"/>
        <v/>
      </c>
      <c r="R75" t="str">
        <f t="shared" si="17"/>
        <v/>
      </c>
      <c r="S75" t="str">
        <f t="shared" si="18"/>
        <v>CyclopoidaQCyclopoida: Cyclopoida -&gt; Cyclopoida</v>
      </c>
      <c r="T75" t="str">
        <f t="shared" si="19"/>
        <v/>
      </c>
      <c r="U75" t="str">
        <f t="shared" si="20"/>
        <v>DecapodaQCyclopoida: Cyclopoida -&gt; Decapoda</v>
      </c>
      <c r="V75" t="str">
        <f t="shared" si="21"/>
        <v/>
      </c>
      <c r="W75" t="str">
        <f t="shared" si="22"/>
        <v/>
      </c>
      <c r="X75" t="str">
        <f t="shared" si="23"/>
        <v>InsectaQCyclopoida: Cyclopoida -&gt; Insecta</v>
      </c>
      <c r="Y75" t="str">
        <f t="shared" si="24"/>
        <v>ChironomidaeQCyclopoida: Cyclopoida -&gt; Chironomidae</v>
      </c>
      <c r="Z75" t="str">
        <f t="shared" si="25"/>
        <v>CnideriaQCyclopoida: Cyclopoida -&gt; Cnideria</v>
      </c>
      <c r="AA75" t="str">
        <f t="shared" si="26"/>
        <v/>
      </c>
      <c r="AB75" t="str">
        <f t="shared" si="27"/>
        <v/>
      </c>
      <c r="AC75" t="str">
        <f t="shared" si="28"/>
        <v/>
      </c>
      <c r="AD75" t="str">
        <f t="shared" si="29"/>
        <v/>
      </c>
      <c r="AE75" t="str">
        <f t="shared" si="30"/>
        <v/>
      </c>
      <c r="AF75" t="str">
        <f t="shared" si="31"/>
        <v/>
      </c>
      <c r="AG75" t="str">
        <f t="shared" si="32"/>
        <v/>
      </c>
      <c r="AH75" t="str">
        <f t="shared" si="33"/>
        <v/>
      </c>
      <c r="AI75" t="str">
        <f t="shared" si="34"/>
        <v/>
      </c>
      <c r="AJ75" t="str">
        <f t="shared" si="35"/>
        <v/>
      </c>
      <c r="AK75" t="str">
        <f t="shared" si="36"/>
        <v/>
      </c>
      <c r="AL75" t="str">
        <f t="shared" si="37"/>
        <v/>
      </c>
      <c r="AM75" t="str">
        <f t="shared" si="38"/>
        <v/>
      </c>
      <c r="AN75" t="str">
        <f t="shared" si="39"/>
        <v/>
      </c>
      <c r="AO75" t="str">
        <f t="shared" si="40"/>
        <v/>
      </c>
      <c r="AP75" t="str">
        <f t="shared" si="41"/>
        <v/>
      </c>
      <c r="AQ75" t="str">
        <f t="shared" si="42"/>
        <v/>
      </c>
      <c r="AR75" t="str">
        <f t="shared" si="43"/>
        <v/>
      </c>
      <c r="AS75" t="str">
        <f t="shared" si="44"/>
        <v/>
      </c>
      <c r="AT75" t="str">
        <f t="shared" si="45"/>
        <v/>
      </c>
      <c r="AU75" t="str">
        <f t="shared" si="46"/>
        <v/>
      </c>
      <c r="AV75" t="str">
        <f t="shared" si="47"/>
        <v/>
      </c>
      <c r="AW75" t="str">
        <f t="shared" si="48"/>
        <v/>
      </c>
      <c r="AX75" t="str">
        <f t="shared" si="49"/>
        <v/>
      </c>
      <c r="AY75" t="str">
        <f t="shared" si="50"/>
        <v/>
      </c>
      <c r="AZ75" t="str">
        <f t="shared" si="51"/>
        <v/>
      </c>
      <c r="BA75" t="str">
        <f t="shared" si="0"/>
        <v/>
      </c>
      <c r="BB75" t="str">
        <f t="shared" si="1"/>
        <v/>
      </c>
      <c r="BC75" t="str">
        <f t="shared" si="52"/>
        <v/>
      </c>
      <c r="BD75"/>
      <c r="BE75"/>
    </row>
    <row r="76" spans="1:57" hidden="1" x14ac:dyDescent="0.3">
      <c r="A76" s="29">
        <v>18</v>
      </c>
      <c r="C76" t="str">
        <f t="shared" si="2"/>
        <v/>
      </c>
      <c r="D76" t="str">
        <f t="shared" si="3"/>
        <v/>
      </c>
      <c r="E76" t="str">
        <f t="shared" si="4"/>
        <v/>
      </c>
      <c r="F76" t="str">
        <f t="shared" si="5"/>
        <v/>
      </c>
      <c r="G76" t="str">
        <f t="shared" si="6"/>
        <v/>
      </c>
      <c r="H76" t="str">
        <f t="shared" si="7"/>
        <v/>
      </c>
      <c r="I76" t="str">
        <f t="shared" si="8"/>
        <v/>
      </c>
      <c r="J76" t="str">
        <f t="shared" si="9"/>
        <v/>
      </c>
      <c r="K76" t="str">
        <f t="shared" si="10"/>
        <v/>
      </c>
      <c r="L76" t="str">
        <f t="shared" si="11"/>
        <v>CeratonereisSPPQCopepoda: Copepoda -&gt; CeratonereisSPP</v>
      </c>
      <c r="M76" t="str">
        <f t="shared" si="12"/>
        <v>PolychaetaQCopepoda: Copepoda -&gt; Polychaeta</v>
      </c>
      <c r="N76" t="str">
        <f t="shared" si="13"/>
        <v/>
      </c>
      <c r="O76" t="str">
        <f t="shared" si="14"/>
        <v>ArachnidaQCopepoda: Copepoda -&gt; Arachnida</v>
      </c>
      <c r="P76" t="str">
        <f t="shared" si="15"/>
        <v/>
      </c>
      <c r="Q76" t="str">
        <f t="shared" si="16"/>
        <v/>
      </c>
      <c r="R76" t="str">
        <f t="shared" si="17"/>
        <v/>
      </c>
      <c r="S76" t="str">
        <f t="shared" si="18"/>
        <v>CyclopoidaQCopepoda: Copepoda -&gt; Cyclopoida</v>
      </c>
      <c r="T76" t="str">
        <f t="shared" si="19"/>
        <v/>
      </c>
      <c r="U76" t="str">
        <f t="shared" si="20"/>
        <v>DecapodaQCopepoda: Copepoda -&gt; Decapoda</v>
      </c>
      <c r="V76" t="str">
        <f t="shared" si="21"/>
        <v/>
      </c>
      <c r="W76" t="str">
        <f t="shared" si="22"/>
        <v/>
      </c>
      <c r="X76" t="str">
        <f t="shared" si="23"/>
        <v>InsectaQCopepoda: Copepoda -&gt; Insecta</v>
      </c>
      <c r="Y76" t="str">
        <f t="shared" si="24"/>
        <v>ChironomidaeQCopepoda: Copepoda -&gt; Chironomidae</v>
      </c>
      <c r="Z76" t="str">
        <f t="shared" si="25"/>
        <v>CnideriaQCopepoda: Copepoda -&gt; Cnideria</v>
      </c>
      <c r="AA76" t="str">
        <f t="shared" si="26"/>
        <v/>
      </c>
      <c r="AB76" t="str">
        <f t="shared" si="27"/>
        <v/>
      </c>
      <c r="AC76" t="str">
        <f t="shared" si="28"/>
        <v/>
      </c>
      <c r="AD76" t="str">
        <f t="shared" si="29"/>
        <v/>
      </c>
      <c r="AE76" t="str">
        <f t="shared" si="30"/>
        <v/>
      </c>
      <c r="AF76" t="str">
        <f t="shared" si="31"/>
        <v/>
      </c>
      <c r="AG76" t="str">
        <f t="shared" si="32"/>
        <v>TurbellariaQCopepoda: Copepoda -&gt; Turbellaria</v>
      </c>
      <c r="AH76" t="str">
        <f t="shared" si="33"/>
        <v/>
      </c>
      <c r="AI76" t="str">
        <f t="shared" si="34"/>
        <v/>
      </c>
      <c r="AJ76" t="str">
        <f t="shared" si="35"/>
        <v/>
      </c>
      <c r="AK76" t="str">
        <f t="shared" si="36"/>
        <v/>
      </c>
      <c r="AL76" t="str">
        <f t="shared" si="37"/>
        <v/>
      </c>
      <c r="AM76" t="str">
        <f t="shared" si="38"/>
        <v/>
      </c>
      <c r="AN76" t="str">
        <f t="shared" si="39"/>
        <v/>
      </c>
      <c r="AO76" t="str">
        <f t="shared" si="40"/>
        <v/>
      </c>
      <c r="AP76" t="str">
        <f t="shared" si="41"/>
        <v/>
      </c>
      <c r="AQ76" t="str">
        <f t="shared" si="42"/>
        <v/>
      </c>
      <c r="AR76" t="str">
        <f t="shared" si="43"/>
        <v/>
      </c>
      <c r="AS76" t="str">
        <f t="shared" si="44"/>
        <v/>
      </c>
      <c r="AT76" t="str">
        <f t="shared" si="45"/>
        <v/>
      </c>
      <c r="AU76" t="str">
        <f t="shared" si="46"/>
        <v/>
      </c>
      <c r="AV76" t="str">
        <f t="shared" si="47"/>
        <v/>
      </c>
      <c r="AW76" t="str">
        <f t="shared" si="48"/>
        <v/>
      </c>
      <c r="AX76" t="str">
        <f t="shared" si="49"/>
        <v/>
      </c>
      <c r="AY76" t="str">
        <f t="shared" si="50"/>
        <v/>
      </c>
      <c r="AZ76" t="str">
        <f t="shared" si="51"/>
        <v/>
      </c>
      <c r="BA76" t="str">
        <f t="shared" si="0"/>
        <v/>
      </c>
      <c r="BB76" t="str">
        <f t="shared" si="1"/>
        <v/>
      </c>
      <c r="BC76" t="str">
        <f t="shared" si="52"/>
        <v/>
      </c>
      <c r="BD76"/>
      <c r="BE76"/>
    </row>
    <row r="77" spans="1:57" hidden="1" x14ac:dyDescent="0.3">
      <c r="A77" s="29">
        <v>19</v>
      </c>
      <c r="C77" t="str">
        <f t="shared" si="2"/>
        <v/>
      </c>
      <c r="D77" t="str">
        <f t="shared" si="3"/>
        <v/>
      </c>
      <c r="E77" t="str">
        <f t="shared" si="4"/>
        <v/>
      </c>
      <c r="F77" t="str">
        <f t="shared" si="5"/>
        <v/>
      </c>
      <c r="G77" t="str">
        <f t="shared" si="6"/>
        <v/>
      </c>
      <c r="H77" t="str">
        <f t="shared" si="7"/>
        <v/>
      </c>
      <c r="I77" t="str">
        <f t="shared" si="8"/>
        <v/>
      </c>
      <c r="J77" t="str">
        <f t="shared" si="9"/>
        <v/>
      </c>
      <c r="K77" t="str">
        <f t="shared" si="10"/>
        <v/>
      </c>
      <c r="L77" t="str">
        <f t="shared" si="11"/>
        <v/>
      </c>
      <c r="M77" t="str">
        <f t="shared" si="12"/>
        <v/>
      </c>
      <c r="N77" t="str">
        <f t="shared" si="13"/>
        <v/>
      </c>
      <c r="O77" t="str">
        <f t="shared" si="14"/>
        <v>ArachnidaQDecapoda: Decapoda -&gt; Arachnida</v>
      </c>
      <c r="P77" t="str">
        <f t="shared" si="15"/>
        <v/>
      </c>
      <c r="Q77" t="str">
        <f t="shared" si="16"/>
        <v/>
      </c>
      <c r="R77" t="str">
        <f t="shared" si="17"/>
        <v/>
      </c>
      <c r="S77" t="str">
        <f t="shared" si="18"/>
        <v>CyclopoidaQDecapoda: Decapoda -&gt; Cyclopoida</v>
      </c>
      <c r="T77" t="str">
        <f t="shared" si="19"/>
        <v/>
      </c>
      <c r="U77" t="str">
        <f t="shared" si="20"/>
        <v>DecapodaQDecapoda: Decapoda -&gt; Decapoda</v>
      </c>
      <c r="V77" t="str">
        <f t="shared" si="21"/>
        <v/>
      </c>
      <c r="W77" t="str">
        <f t="shared" si="22"/>
        <v/>
      </c>
      <c r="X77" t="str">
        <f t="shared" si="23"/>
        <v>InsectaQDecapoda: Decapoda -&gt; Insecta</v>
      </c>
      <c r="Y77" t="str">
        <f t="shared" si="24"/>
        <v>ChironomidaeQDecapoda: Decapoda -&gt; Chironomidae</v>
      </c>
      <c r="Z77" t="str">
        <f t="shared" si="25"/>
        <v>CnideriaQDecapoda: Decapoda -&gt; Cnideria</v>
      </c>
      <c r="AA77" t="str">
        <f t="shared" si="26"/>
        <v/>
      </c>
      <c r="AB77" t="str">
        <f t="shared" si="27"/>
        <v/>
      </c>
      <c r="AC77" t="str">
        <f t="shared" si="28"/>
        <v/>
      </c>
      <c r="AD77" t="str">
        <f t="shared" si="29"/>
        <v/>
      </c>
      <c r="AE77" t="str">
        <f t="shared" si="30"/>
        <v/>
      </c>
      <c r="AF77" t="str">
        <f t="shared" si="31"/>
        <v/>
      </c>
      <c r="AG77" t="str">
        <f t="shared" si="32"/>
        <v>TurbellariaQDecapoda: Decapoda -&gt; Turbellaria</v>
      </c>
      <c r="AH77" t="str">
        <f t="shared" si="33"/>
        <v/>
      </c>
      <c r="AI77" t="str">
        <f t="shared" si="34"/>
        <v/>
      </c>
      <c r="AJ77" t="str">
        <f t="shared" si="35"/>
        <v/>
      </c>
      <c r="AK77" t="str">
        <f t="shared" si="36"/>
        <v/>
      </c>
      <c r="AL77" t="str">
        <f t="shared" si="37"/>
        <v/>
      </c>
      <c r="AM77" t="str">
        <f t="shared" si="38"/>
        <v/>
      </c>
      <c r="AN77" t="str">
        <f t="shared" si="39"/>
        <v/>
      </c>
      <c r="AO77" t="str">
        <f t="shared" si="40"/>
        <v/>
      </c>
      <c r="AP77" t="str">
        <f t="shared" si="41"/>
        <v/>
      </c>
      <c r="AQ77" t="str">
        <f t="shared" si="42"/>
        <v/>
      </c>
      <c r="AR77" t="str">
        <f t="shared" si="43"/>
        <v/>
      </c>
      <c r="AS77" t="str">
        <f t="shared" si="44"/>
        <v/>
      </c>
      <c r="AT77" t="str">
        <f t="shared" si="45"/>
        <v/>
      </c>
      <c r="AU77" t="str">
        <f t="shared" si="46"/>
        <v/>
      </c>
      <c r="AV77" t="str">
        <f t="shared" si="47"/>
        <v/>
      </c>
      <c r="AW77" t="str">
        <f t="shared" si="48"/>
        <v/>
      </c>
      <c r="AX77" t="str">
        <f t="shared" si="49"/>
        <v/>
      </c>
      <c r="AY77" t="str">
        <f t="shared" si="50"/>
        <v/>
      </c>
      <c r="AZ77" t="str">
        <f t="shared" si="51"/>
        <v/>
      </c>
      <c r="BA77" t="str">
        <f t="shared" si="0"/>
        <v/>
      </c>
      <c r="BB77" t="str">
        <f t="shared" si="1"/>
        <v/>
      </c>
      <c r="BC77" t="str">
        <f t="shared" si="52"/>
        <v/>
      </c>
      <c r="BD77"/>
      <c r="BE77"/>
    </row>
    <row r="78" spans="1:57" hidden="1" x14ac:dyDescent="0.3">
      <c r="A78" s="29">
        <v>20</v>
      </c>
      <c r="C78" t="str">
        <f t="shared" si="2"/>
        <v/>
      </c>
      <c r="D78" t="str">
        <f t="shared" si="3"/>
        <v/>
      </c>
      <c r="E78" t="str">
        <f t="shared" si="4"/>
        <v/>
      </c>
      <c r="F78" t="str">
        <f t="shared" si="5"/>
        <v/>
      </c>
      <c r="G78" t="str">
        <f t="shared" si="6"/>
        <v/>
      </c>
      <c r="H78" t="str">
        <f t="shared" si="7"/>
        <v/>
      </c>
      <c r="I78" t="str">
        <f t="shared" si="8"/>
        <v/>
      </c>
      <c r="J78" t="str">
        <f t="shared" si="9"/>
        <v/>
      </c>
      <c r="K78" t="str">
        <f t="shared" si="10"/>
        <v/>
      </c>
      <c r="L78" t="str">
        <f t="shared" si="11"/>
        <v/>
      </c>
      <c r="M78" t="str">
        <f t="shared" si="12"/>
        <v/>
      </c>
      <c r="N78" t="str">
        <f t="shared" si="13"/>
        <v/>
      </c>
      <c r="O78" t="str">
        <f t="shared" si="14"/>
        <v>ArachnidaQCrustacean_Nauplii: Crustacean_Nauplii -&gt; Arachnida</v>
      </c>
      <c r="P78" t="str">
        <f t="shared" si="15"/>
        <v/>
      </c>
      <c r="Q78" t="str">
        <f t="shared" si="16"/>
        <v/>
      </c>
      <c r="R78" t="str">
        <f t="shared" si="17"/>
        <v/>
      </c>
      <c r="S78" t="str">
        <f t="shared" si="18"/>
        <v>CyclopoidaQCrustacean_Nauplii: Crustacean_Nauplii -&gt; Cyclopoida</v>
      </c>
      <c r="T78" t="str">
        <f t="shared" si="19"/>
        <v/>
      </c>
      <c r="U78" t="str">
        <f t="shared" si="20"/>
        <v>DecapodaQCrustacean_Nauplii: Crustacean_Nauplii -&gt; Decapoda</v>
      </c>
      <c r="V78" t="str">
        <f t="shared" si="21"/>
        <v/>
      </c>
      <c r="W78" t="str">
        <f t="shared" si="22"/>
        <v/>
      </c>
      <c r="X78" t="str">
        <f t="shared" si="23"/>
        <v>InsectaQCrustacean_Nauplii: Crustacean_Nauplii -&gt; Insecta</v>
      </c>
      <c r="Y78" t="str">
        <f t="shared" si="24"/>
        <v>ChironomidaeQCrustacean_Nauplii: Crustacean_Nauplii -&gt; Chironomidae</v>
      </c>
      <c r="Z78" t="str">
        <f t="shared" si="25"/>
        <v>CnideriaQCrustacean_Nauplii: Crustacean_Nauplii -&gt; Cnideria</v>
      </c>
      <c r="AA78" t="str">
        <f t="shared" si="26"/>
        <v/>
      </c>
      <c r="AB78" t="str">
        <f t="shared" si="27"/>
        <v/>
      </c>
      <c r="AC78" t="str">
        <f t="shared" si="28"/>
        <v/>
      </c>
      <c r="AD78" t="str">
        <f t="shared" si="29"/>
        <v/>
      </c>
      <c r="AE78" t="str">
        <f t="shared" si="30"/>
        <v/>
      </c>
      <c r="AF78" t="str">
        <f t="shared" si="31"/>
        <v/>
      </c>
      <c r="AG78" t="str">
        <f t="shared" si="32"/>
        <v/>
      </c>
      <c r="AH78" t="str">
        <f t="shared" si="33"/>
        <v/>
      </c>
      <c r="AI78" t="str">
        <f t="shared" si="34"/>
        <v/>
      </c>
      <c r="AJ78" t="str">
        <f t="shared" si="35"/>
        <v/>
      </c>
      <c r="AK78" t="str">
        <f t="shared" si="36"/>
        <v/>
      </c>
      <c r="AL78" t="str">
        <f t="shared" si="37"/>
        <v/>
      </c>
      <c r="AM78" t="str">
        <f t="shared" si="38"/>
        <v/>
      </c>
      <c r="AN78" t="str">
        <f t="shared" si="39"/>
        <v/>
      </c>
      <c r="AO78" t="str">
        <f t="shared" si="40"/>
        <v/>
      </c>
      <c r="AP78" t="str">
        <f t="shared" si="41"/>
        <v/>
      </c>
      <c r="AQ78" t="str">
        <f t="shared" si="42"/>
        <v/>
      </c>
      <c r="AR78" t="str">
        <f t="shared" si="43"/>
        <v/>
      </c>
      <c r="AS78" t="str">
        <f t="shared" si="44"/>
        <v/>
      </c>
      <c r="AT78" t="str">
        <f t="shared" si="45"/>
        <v/>
      </c>
      <c r="AU78" t="str">
        <f t="shared" si="46"/>
        <v/>
      </c>
      <c r="AV78" t="str">
        <f t="shared" si="47"/>
        <v/>
      </c>
      <c r="AW78" t="str">
        <f t="shared" si="48"/>
        <v/>
      </c>
      <c r="AX78" t="str">
        <f t="shared" si="49"/>
        <v/>
      </c>
      <c r="AY78" t="str">
        <f t="shared" si="50"/>
        <v/>
      </c>
      <c r="AZ78" t="str">
        <f t="shared" si="51"/>
        <v/>
      </c>
      <c r="BA78" t="str">
        <f t="shared" si="0"/>
        <v/>
      </c>
      <c r="BB78" t="str">
        <f t="shared" si="1"/>
        <v/>
      </c>
      <c r="BC78" t="str">
        <f t="shared" si="52"/>
        <v/>
      </c>
      <c r="BD78"/>
      <c r="BE78"/>
    </row>
    <row r="79" spans="1:57" hidden="1" x14ac:dyDescent="0.3">
      <c r="A79" s="29">
        <v>21</v>
      </c>
      <c r="C79" t="str">
        <f t="shared" si="2"/>
        <v/>
      </c>
      <c r="D79" t="str">
        <f t="shared" si="3"/>
        <v/>
      </c>
      <c r="E79" t="str">
        <f t="shared" si="4"/>
        <v/>
      </c>
      <c r="F79" t="str">
        <f t="shared" si="5"/>
        <v/>
      </c>
      <c r="G79" t="str">
        <f t="shared" si="6"/>
        <v/>
      </c>
      <c r="H79" t="str">
        <f t="shared" si="7"/>
        <v/>
      </c>
      <c r="I79" t="str">
        <f t="shared" si="8"/>
        <v/>
      </c>
      <c r="J79" t="str">
        <f t="shared" si="9"/>
        <v/>
      </c>
      <c r="K79" t="str">
        <f t="shared" si="10"/>
        <v/>
      </c>
      <c r="L79" t="str">
        <f t="shared" si="11"/>
        <v>CeratonereisSPPQOstracoda: Ostracoda -&gt; CeratonereisSPP</v>
      </c>
      <c r="M79" t="str">
        <f t="shared" si="12"/>
        <v>PolychaetaQOstracoda: Ostracoda -&gt; Polychaeta</v>
      </c>
      <c r="N79" t="str">
        <f t="shared" si="13"/>
        <v/>
      </c>
      <c r="O79" t="str">
        <f t="shared" si="14"/>
        <v>ArachnidaQOstracoda: Ostracoda -&gt; Arachnida</v>
      </c>
      <c r="P79" t="str">
        <f t="shared" si="15"/>
        <v/>
      </c>
      <c r="Q79" t="str">
        <f t="shared" si="16"/>
        <v/>
      </c>
      <c r="R79" t="str">
        <f t="shared" si="17"/>
        <v/>
      </c>
      <c r="S79" t="str">
        <f t="shared" si="18"/>
        <v>CyclopoidaQOstracoda: Ostracoda -&gt; Cyclopoida</v>
      </c>
      <c r="T79" t="str">
        <f t="shared" si="19"/>
        <v/>
      </c>
      <c r="U79" t="str">
        <f t="shared" si="20"/>
        <v/>
      </c>
      <c r="V79" t="str">
        <f t="shared" si="21"/>
        <v/>
      </c>
      <c r="W79" t="str">
        <f t="shared" si="22"/>
        <v/>
      </c>
      <c r="X79" t="str">
        <f t="shared" si="23"/>
        <v>InsectaQOstracoda: Ostracoda -&gt; Insecta</v>
      </c>
      <c r="Y79" t="str">
        <f t="shared" si="24"/>
        <v>ChironomidaeQOstracoda: Ostracoda -&gt; Chironomidae</v>
      </c>
      <c r="Z79" t="str">
        <f t="shared" si="25"/>
        <v>CnideriaQOstracoda: Ostracoda -&gt; Cnideria</v>
      </c>
      <c r="AA79" t="str">
        <f t="shared" si="26"/>
        <v/>
      </c>
      <c r="AB79" t="str">
        <f t="shared" si="27"/>
        <v/>
      </c>
      <c r="AC79" t="str">
        <f t="shared" si="28"/>
        <v/>
      </c>
      <c r="AD79" t="str">
        <f t="shared" si="29"/>
        <v/>
      </c>
      <c r="AE79" t="str">
        <f t="shared" si="30"/>
        <v/>
      </c>
      <c r="AF79" t="str">
        <f t="shared" si="31"/>
        <v/>
      </c>
      <c r="AG79" t="str">
        <f t="shared" si="32"/>
        <v>TurbellariaQOstracoda: Ostracoda -&gt; Turbellaria</v>
      </c>
      <c r="AH79" t="str">
        <f t="shared" si="33"/>
        <v/>
      </c>
      <c r="AI79" t="str">
        <f t="shared" si="34"/>
        <v/>
      </c>
      <c r="AJ79" t="str">
        <f t="shared" si="35"/>
        <v/>
      </c>
      <c r="AK79" t="str">
        <f t="shared" si="36"/>
        <v/>
      </c>
      <c r="AL79" t="str">
        <f t="shared" si="37"/>
        <v/>
      </c>
      <c r="AM79" t="str">
        <f t="shared" si="38"/>
        <v/>
      </c>
      <c r="AN79" t="str">
        <f t="shared" si="39"/>
        <v/>
      </c>
      <c r="AO79" t="str">
        <f t="shared" si="40"/>
        <v/>
      </c>
      <c r="AP79" t="str">
        <f t="shared" si="41"/>
        <v/>
      </c>
      <c r="AQ79" t="str">
        <f t="shared" si="42"/>
        <v/>
      </c>
      <c r="AR79" t="str">
        <f t="shared" si="43"/>
        <v/>
      </c>
      <c r="AS79" t="str">
        <f t="shared" si="44"/>
        <v/>
      </c>
      <c r="AT79" t="str">
        <f t="shared" si="45"/>
        <v/>
      </c>
      <c r="AU79" t="str">
        <f t="shared" si="46"/>
        <v/>
      </c>
      <c r="AV79" t="str">
        <f t="shared" si="47"/>
        <v/>
      </c>
      <c r="AW79" t="str">
        <f t="shared" si="48"/>
        <v/>
      </c>
      <c r="AX79" t="str">
        <f t="shared" si="49"/>
        <v/>
      </c>
      <c r="AY79" t="str">
        <f t="shared" si="50"/>
        <v/>
      </c>
      <c r="AZ79" t="str">
        <f t="shared" si="51"/>
        <v/>
      </c>
      <c r="BA79" t="str">
        <f t="shared" si="0"/>
        <v/>
      </c>
      <c r="BB79" t="str">
        <f t="shared" si="1"/>
        <v/>
      </c>
      <c r="BC79" t="str">
        <f t="shared" si="52"/>
        <v/>
      </c>
      <c r="BD79"/>
      <c r="BE79"/>
    </row>
    <row r="80" spans="1:57" hidden="1" x14ac:dyDescent="0.3">
      <c r="A80" s="29">
        <v>22</v>
      </c>
      <c r="C80" t="str">
        <f t="shared" si="2"/>
        <v/>
      </c>
      <c r="D80" t="str">
        <f t="shared" si="3"/>
        <v/>
      </c>
      <c r="E80" t="str">
        <f t="shared" si="4"/>
        <v/>
      </c>
      <c r="F80" t="str">
        <f t="shared" si="5"/>
        <v/>
      </c>
      <c r="G80" t="str">
        <f t="shared" si="6"/>
        <v/>
      </c>
      <c r="H80" t="str">
        <f t="shared" si="7"/>
        <v/>
      </c>
      <c r="I80" t="str">
        <f t="shared" si="8"/>
        <v/>
      </c>
      <c r="J80" t="str">
        <f t="shared" si="9"/>
        <v/>
      </c>
      <c r="K80" t="str">
        <f t="shared" si="10"/>
        <v/>
      </c>
      <c r="L80" t="str">
        <f t="shared" si="11"/>
        <v>CeratonereisSPPQInsecta: Insecta -&gt; CeratonereisSPP</v>
      </c>
      <c r="M80" t="str">
        <f t="shared" si="12"/>
        <v>PolychaetaQInsecta: Insecta -&gt; Polychaeta</v>
      </c>
      <c r="N80" t="str">
        <f t="shared" si="13"/>
        <v/>
      </c>
      <c r="O80" t="str">
        <f t="shared" si="14"/>
        <v>ArachnidaQInsecta: Insecta -&gt; Arachnida</v>
      </c>
      <c r="P80" t="str">
        <f t="shared" si="15"/>
        <v/>
      </c>
      <c r="Q80" t="str">
        <f t="shared" si="16"/>
        <v/>
      </c>
      <c r="R80" t="str">
        <f t="shared" si="17"/>
        <v/>
      </c>
      <c r="S80" t="str">
        <f t="shared" si="18"/>
        <v/>
      </c>
      <c r="T80" t="str">
        <f t="shared" si="19"/>
        <v/>
      </c>
      <c r="U80" t="str">
        <f t="shared" si="20"/>
        <v/>
      </c>
      <c r="V80" t="str">
        <f t="shared" si="21"/>
        <v/>
      </c>
      <c r="W80" t="str">
        <f t="shared" si="22"/>
        <v/>
      </c>
      <c r="X80" t="str">
        <f t="shared" si="23"/>
        <v>InsectaQInsecta: Insecta -&gt; Insecta</v>
      </c>
      <c r="Y80" t="str">
        <f t="shared" si="24"/>
        <v>ChironomidaeQInsecta: Insecta -&gt; Chironomidae</v>
      </c>
      <c r="Z80" t="str">
        <f t="shared" si="25"/>
        <v>CnideriaQInsecta: Insecta -&gt; Cnideria</v>
      </c>
      <c r="AA80" t="str">
        <f t="shared" si="26"/>
        <v/>
      </c>
      <c r="AB80" t="str">
        <f t="shared" si="27"/>
        <v/>
      </c>
      <c r="AC80" t="str">
        <f t="shared" si="28"/>
        <v/>
      </c>
      <c r="AD80" t="str">
        <f t="shared" si="29"/>
        <v/>
      </c>
      <c r="AE80" t="str">
        <f t="shared" si="30"/>
        <v/>
      </c>
      <c r="AF80" t="str">
        <f t="shared" si="31"/>
        <v/>
      </c>
      <c r="AG80" t="str">
        <f t="shared" si="32"/>
        <v>TurbellariaQInsecta: Insecta -&gt; Turbellaria</v>
      </c>
      <c r="AH80" t="str">
        <f t="shared" si="33"/>
        <v/>
      </c>
      <c r="AI80" t="str">
        <f t="shared" si="34"/>
        <v/>
      </c>
      <c r="AJ80" t="str">
        <f t="shared" si="35"/>
        <v/>
      </c>
      <c r="AK80" t="str">
        <f t="shared" si="36"/>
        <v/>
      </c>
      <c r="AL80" t="str">
        <f t="shared" si="37"/>
        <v/>
      </c>
      <c r="AM80" t="str">
        <f t="shared" si="38"/>
        <v/>
      </c>
      <c r="AN80" t="str">
        <f t="shared" si="39"/>
        <v/>
      </c>
      <c r="AO80" t="str">
        <f t="shared" si="40"/>
        <v/>
      </c>
      <c r="AP80" t="str">
        <f t="shared" si="41"/>
        <v/>
      </c>
      <c r="AQ80" t="str">
        <f t="shared" si="42"/>
        <v/>
      </c>
      <c r="AR80" t="str">
        <f t="shared" si="43"/>
        <v/>
      </c>
      <c r="AS80" t="str">
        <f t="shared" si="44"/>
        <v/>
      </c>
      <c r="AT80" t="str">
        <f t="shared" si="45"/>
        <v/>
      </c>
      <c r="AU80" t="str">
        <f t="shared" si="46"/>
        <v/>
      </c>
      <c r="AV80" t="str">
        <f t="shared" si="47"/>
        <v/>
      </c>
      <c r="AW80" t="str">
        <f t="shared" si="48"/>
        <v/>
      </c>
      <c r="AX80" t="str">
        <f t="shared" si="49"/>
        <v/>
      </c>
      <c r="AY80" t="str">
        <f t="shared" si="50"/>
        <v/>
      </c>
      <c r="AZ80" t="str">
        <f t="shared" si="51"/>
        <v/>
      </c>
      <c r="BA80" t="str">
        <f t="shared" si="0"/>
        <v/>
      </c>
      <c r="BB80" t="str">
        <f t="shared" si="1"/>
        <v/>
      </c>
      <c r="BC80" t="str">
        <f t="shared" si="52"/>
        <v/>
      </c>
      <c r="BD80"/>
      <c r="BE80"/>
    </row>
    <row r="81" spans="1:57" hidden="1" x14ac:dyDescent="0.3">
      <c r="A81" s="29">
        <v>23</v>
      </c>
      <c r="C81" t="str">
        <f t="shared" si="2"/>
        <v/>
      </c>
      <c r="D81" t="str">
        <f t="shared" si="3"/>
        <v/>
      </c>
      <c r="E81" t="str">
        <f t="shared" si="4"/>
        <v/>
      </c>
      <c r="F81" t="str">
        <f t="shared" si="5"/>
        <v/>
      </c>
      <c r="G81" t="str">
        <f t="shared" si="6"/>
        <v/>
      </c>
      <c r="H81" t="str">
        <f t="shared" si="7"/>
        <v/>
      </c>
      <c r="I81" t="str">
        <f t="shared" si="8"/>
        <v/>
      </c>
      <c r="J81" t="str">
        <f t="shared" si="9"/>
        <v/>
      </c>
      <c r="K81" t="str">
        <f t="shared" si="10"/>
        <v/>
      </c>
      <c r="L81" t="str">
        <f t="shared" si="11"/>
        <v>CeratonereisSPPQChironomidae: Chironomidae -&gt; CeratonereisSPP</v>
      </c>
      <c r="M81" t="str">
        <f t="shared" si="12"/>
        <v>PolychaetaQChironomidae: Chironomidae -&gt; Polychaeta</v>
      </c>
      <c r="N81" t="str">
        <f t="shared" si="13"/>
        <v/>
      </c>
      <c r="O81" t="str">
        <f t="shared" si="14"/>
        <v>ArachnidaQChironomidae: Chironomidae -&gt; Arachnida</v>
      </c>
      <c r="P81" t="str">
        <f t="shared" si="15"/>
        <v/>
      </c>
      <c r="Q81" t="str">
        <f t="shared" si="16"/>
        <v/>
      </c>
      <c r="R81" t="str">
        <f t="shared" si="17"/>
        <v/>
      </c>
      <c r="S81" t="str">
        <f t="shared" si="18"/>
        <v>CyclopoidaQChironomidae: Chironomidae -&gt; Cyclopoida</v>
      </c>
      <c r="T81" t="str">
        <f t="shared" si="19"/>
        <v/>
      </c>
      <c r="U81" t="str">
        <f t="shared" si="20"/>
        <v/>
      </c>
      <c r="V81" t="str">
        <f t="shared" si="21"/>
        <v/>
      </c>
      <c r="W81" t="str">
        <f t="shared" si="22"/>
        <v/>
      </c>
      <c r="X81" t="str">
        <f t="shared" si="23"/>
        <v>InsectaQChironomidae: Chironomidae -&gt; Insecta</v>
      </c>
      <c r="Y81" t="str">
        <f t="shared" si="24"/>
        <v>ChironomidaeQChironomidae: Chironomidae -&gt; Chironomidae</v>
      </c>
      <c r="Z81" t="str">
        <f t="shared" si="25"/>
        <v>CnideriaQChironomidae: Chironomidae -&gt; Cnideria</v>
      </c>
      <c r="AA81" t="str">
        <f t="shared" si="26"/>
        <v/>
      </c>
      <c r="AB81" t="str">
        <f t="shared" si="27"/>
        <v/>
      </c>
      <c r="AC81" t="str">
        <f t="shared" si="28"/>
        <v/>
      </c>
      <c r="AD81" t="str">
        <f t="shared" si="29"/>
        <v/>
      </c>
      <c r="AE81" t="str">
        <f t="shared" si="30"/>
        <v/>
      </c>
      <c r="AF81" t="str">
        <f t="shared" si="31"/>
        <v/>
      </c>
      <c r="AG81" t="str">
        <f t="shared" si="32"/>
        <v>TurbellariaQChironomidae: Chironomidae -&gt; Turbellaria</v>
      </c>
      <c r="AH81" t="str">
        <f t="shared" si="33"/>
        <v/>
      </c>
      <c r="AI81" t="str">
        <f t="shared" si="34"/>
        <v/>
      </c>
      <c r="AJ81" t="str">
        <f t="shared" si="35"/>
        <v/>
      </c>
      <c r="AK81" t="str">
        <f t="shared" si="36"/>
        <v/>
      </c>
      <c r="AL81" t="str">
        <f t="shared" si="37"/>
        <v/>
      </c>
      <c r="AM81" t="str">
        <f t="shared" si="38"/>
        <v/>
      </c>
      <c r="AN81" t="str">
        <f t="shared" si="39"/>
        <v/>
      </c>
      <c r="AO81" t="str">
        <f t="shared" si="40"/>
        <v/>
      </c>
      <c r="AP81" t="str">
        <f t="shared" si="41"/>
        <v/>
      </c>
      <c r="AQ81" t="str">
        <f t="shared" si="42"/>
        <v/>
      </c>
      <c r="AR81" t="str">
        <f t="shared" si="43"/>
        <v/>
      </c>
      <c r="AS81" t="str">
        <f t="shared" si="44"/>
        <v/>
      </c>
      <c r="AT81" t="str">
        <f t="shared" si="45"/>
        <v/>
      </c>
      <c r="AU81" t="str">
        <f t="shared" si="46"/>
        <v/>
      </c>
      <c r="AV81" t="str">
        <f t="shared" si="47"/>
        <v/>
      </c>
      <c r="AW81" t="str">
        <f t="shared" si="48"/>
        <v/>
      </c>
      <c r="AX81" t="str">
        <f t="shared" si="49"/>
        <v/>
      </c>
      <c r="AY81" t="str">
        <f t="shared" si="50"/>
        <v/>
      </c>
      <c r="AZ81" t="str">
        <f t="shared" si="51"/>
        <v/>
      </c>
      <c r="BA81" t="str">
        <f t="shared" si="0"/>
        <v/>
      </c>
      <c r="BB81" t="str">
        <f t="shared" si="1"/>
        <v/>
      </c>
      <c r="BC81" t="str">
        <f t="shared" si="52"/>
        <v/>
      </c>
      <c r="BD81"/>
      <c r="BE81"/>
    </row>
    <row r="82" spans="1:57" hidden="1" x14ac:dyDescent="0.3">
      <c r="A82" s="29">
        <v>24</v>
      </c>
      <c r="C82" t="str">
        <f t="shared" si="2"/>
        <v/>
      </c>
      <c r="D82" t="str">
        <f t="shared" si="3"/>
        <v/>
      </c>
      <c r="E82" t="str">
        <f t="shared" si="4"/>
        <v/>
      </c>
      <c r="F82" t="str">
        <f t="shared" si="5"/>
        <v/>
      </c>
      <c r="G82" t="str">
        <f t="shared" si="6"/>
        <v/>
      </c>
      <c r="H82" t="str">
        <f t="shared" si="7"/>
        <v/>
      </c>
      <c r="I82" t="str">
        <f t="shared" si="8"/>
        <v/>
      </c>
      <c r="J82" t="str">
        <f t="shared" si="9"/>
        <v/>
      </c>
      <c r="K82" t="str">
        <f t="shared" si="10"/>
        <v/>
      </c>
      <c r="L82" t="str">
        <f t="shared" si="11"/>
        <v/>
      </c>
      <c r="M82" t="str">
        <f t="shared" si="12"/>
        <v/>
      </c>
      <c r="N82" t="str">
        <f t="shared" si="13"/>
        <v/>
      </c>
      <c r="O82" t="str">
        <f t="shared" si="14"/>
        <v/>
      </c>
      <c r="P82" t="str">
        <f t="shared" si="15"/>
        <v/>
      </c>
      <c r="Q82" t="str">
        <f t="shared" si="16"/>
        <v/>
      </c>
      <c r="R82" t="str">
        <f t="shared" si="17"/>
        <v/>
      </c>
      <c r="S82" t="str">
        <f t="shared" si="18"/>
        <v/>
      </c>
      <c r="T82" t="str">
        <f t="shared" si="19"/>
        <v/>
      </c>
      <c r="U82" t="str">
        <f t="shared" si="20"/>
        <v/>
      </c>
      <c r="V82" t="str">
        <f t="shared" si="21"/>
        <v/>
      </c>
      <c r="W82" t="str">
        <f t="shared" si="22"/>
        <v/>
      </c>
      <c r="X82" t="str">
        <f t="shared" si="23"/>
        <v/>
      </c>
      <c r="Y82" t="str">
        <f t="shared" si="24"/>
        <v/>
      </c>
      <c r="Z82" t="str">
        <f t="shared" si="25"/>
        <v/>
      </c>
      <c r="AA82" t="str">
        <f t="shared" si="26"/>
        <v/>
      </c>
      <c r="AB82" t="str">
        <f t="shared" si="27"/>
        <v/>
      </c>
      <c r="AC82" t="str">
        <f t="shared" si="28"/>
        <v/>
      </c>
      <c r="AD82" t="str">
        <f t="shared" si="29"/>
        <v/>
      </c>
      <c r="AE82" t="str">
        <f t="shared" si="30"/>
        <v/>
      </c>
      <c r="AF82" t="str">
        <f t="shared" si="31"/>
        <v/>
      </c>
      <c r="AG82" t="str">
        <f t="shared" si="32"/>
        <v>TurbellariaQCnideria: Cnideria -&gt; Turbellaria</v>
      </c>
      <c r="AH82" t="str">
        <f t="shared" si="33"/>
        <v/>
      </c>
      <c r="AI82" t="str">
        <f t="shared" si="34"/>
        <v/>
      </c>
      <c r="AJ82" t="str">
        <f t="shared" si="35"/>
        <v/>
      </c>
      <c r="AK82" t="str">
        <f t="shared" si="36"/>
        <v/>
      </c>
      <c r="AL82" t="str">
        <f t="shared" si="37"/>
        <v/>
      </c>
      <c r="AM82" t="str">
        <f t="shared" si="38"/>
        <v/>
      </c>
      <c r="AN82" t="str">
        <f t="shared" si="39"/>
        <v/>
      </c>
      <c r="AO82" t="str">
        <f t="shared" si="40"/>
        <v/>
      </c>
      <c r="AP82" t="str">
        <f t="shared" si="41"/>
        <v/>
      </c>
      <c r="AQ82" t="str">
        <f t="shared" si="42"/>
        <v/>
      </c>
      <c r="AR82" t="str">
        <f t="shared" si="43"/>
        <v/>
      </c>
      <c r="AS82" t="str">
        <f t="shared" si="44"/>
        <v/>
      </c>
      <c r="AT82" t="str">
        <f t="shared" si="45"/>
        <v/>
      </c>
      <c r="AU82" t="str">
        <f t="shared" si="46"/>
        <v/>
      </c>
      <c r="AV82" t="str">
        <f t="shared" si="47"/>
        <v/>
      </c>
      <c r="AW82" t="str">
        <f t="shared" si="48"/>
        <v/>
      </c>
      <c r="AX82" t="str">
        <f t="shared" si="49"/>
        <v/>
      </c>
      <c r="AY82" t="str">
        <f t="shared" si="50"/>
        <v/>
      </c>
      <c r="AZ82" t="str">
        <f t="shared" si="51"/>
        <v/>
      </c>
      <c r="BA82" t="str">
        <f t="shared" si="0"/>
        <v/>
      </c>
      <c r="BB82" t="str">
        <f t="shared" si="1"/>
        <v/>
      </c>
      <c r="BC82" t="str">
        <f t="shared" si="52"/>
        <v/>
      </c>
      <c r="BD82"/>
      <c r="BE82"/>
    </row>
    <row r="83" spans="1:57" hidden="1" x14ac:dyDescent="0.3">
      <c r="A83" s="29">
        <v>25</v>
      </c>
      <c r="C83" t="str">
        <f t="shared" si="2"/>
        <v/>
      </c>
      <c r="D83" t="str">
        <f t="shared" si="3"/>
        <v/>
      </c>
      <c r="E83" t="str">
        <f t="shared" si="4"/>
        <v/>
      </c>
      <c r="F83" t="str">
        <f t="shared" si="5"/>
        <v/>
      </c>
      <c r="G83" t="str">
        <f t="shared" si="6"/>
        <v/>
      </c>
      <c r="H83" t="str">
        <f t="shared" si="7"/>
        <v/>
      </c>
      <c r="I83" t="str">
        <f t="shared" si="8"/>
        <v/>
      </c>
      <c r="J83" t="str">
        <f t="shared" si="9"/>
        <v/>
      </c>
      <c r="K83" t="str">
        <f t="shared" si="10"/>
        <v/>
      </c>
      <c r="L83" t="str">
        <f t="shared" si="11"/>
        <v/>
      </c>
      <c r="M83" t="str">
        <f t="shared" si="12"/>
        <v/>
      </c>
      <c r="N83" t="str">
        <f t="shared" si="13"/>
        <v/>
      </c>
      <c r="O83" t="str">
        <f t="shared" si="14"/>
        <v/>
      </c>
      <c r="P83" t="str">
        <f t="shared" si="15"/>
        <v/>
      </c>
      <c r="Q83" t="str">
        <f t="shared" si="16"/>
        <v/>
      </c>
      <c r="R83" t="str">
        <f t="shared" si="17"/>
        <v/>
      </c>
      <c r="S83" t="str">
        <f t="shared" si="18"/>
        <v/>
      </c>
      <c r="T83" t="str">
        <f t="shared" si="19"/>
        <v/>
      </c>
      <c r="U83" t="str">
        <f t="shared" si="20"/>
        <v/>
      </c>
      <c r="V83" t="str">
        <f t="shared" si="21"/>
        <v/>
      </c>
      <c r="W83" t="str">
        <f t="shared" si="22"/>
        <v/>
      </c>
      <c r="X83" t="str">
        <f t="shared" si="23"/>
        <v/>
      </c>
      <c r="Y83" t="str">
        <f t="shared" si="24"/>
        <v/>
      </c>
      <c r="Z83" t="str">
        <f t="shared" si="25"/>
        <v/>
      </c>
      <c r="AA83" t="str">
        <f t="shared" si="26"/>
        <v/>
      </c>
      <c r="AB83" t="str">
        <f t="shared" si="27"/>
        <v/>
      </c>
      <c r="AC83" t="str">
        <f t="shared" si="28"/>
        <v/>
      </c>
      <c r="AD83" t="str">
        <f t="shared" si="29"/>
        <v/>
      </c>
      <c r="AE83" t="str">
        <f t="shared" si="30"/>
        <v/>
      </c>
      <c r="AF83" t="str">
        <f t="shared" si="31"/>
        <v/>
      </c>
      <c r="AG83" t="str">
        <f t="shared" si="32"/>
        <v/>
      </c>
      <c r="AH83" t="str">
        <f t="shared" si="33"/>
        <v/>
      </c>
      <c r="AI83" t="str">
        <f t="shared" si="34"/>
        <v/>
      </c>
      <c r="AJ83" t="str">
        <f t="shared" si="35"/>
        <v/>
      </c>
      <c r="AK83" t="str">
        <f t="shared" si="36"/>
        <v/>
      </c>
      <c r="AL83" t="str">
        <f t="shared" si="37"/>
        <v/>
      </c>
      <c r="AM83" t="str">
        <f t="shared" si="38"/>
        <v/>
      </c>
      <c r="AN83" t="str">
        <f t="shared" si="39"/>
        <v/>
      </c>
      <c r="AO83" t="str">
        <f t="shared" si="40"/>
        <v/>
      </c>
      <c r="AP83" t="str">
        <f t="shared" si="41"/>
        <v/>
      </c>
      <c r="AQ83" t="str">
        <f t="shared" si="42"/>
        <v/>
      </c>
      <c r="AR83" t="str">
        <f t="shared" si="43"/>
        <v/>
      </c>
      <c r="AS83" t="str">
        <f t="shared" si="44"/>
        <v/>
      </c>
      <c r="AT83" t="str">
        <f t="shared" si="45"/>
        <v/>
      </c>
      <c r="AU83" t="str">
        <f t="shared" si="46"/>
        <v/>
      </c>
      <c r="AV83" t="str">
        <f t="shared" si="47"/>
        <v/>
      </c>
      <c r="AW83" t="str">
        <f t="shared" si="48"/>
        <v/>
      </c>
      <c r="AX83" t="str">
        <f t="shared" si="49"/>
        <v/>
      </c>
      <c r="AY83" t="str">
        <f t="shared" si="50"/>
        <v/>
      </c>
      <c r="AZ83" t="str">
        <f t="shared" si="51"/>
        <v/>
      </c>
      <c r="BA83" t="str">
        <f t="shared" si="0"/>
        <v/>
      </c>
      <c r="BB83" t="str">
        <f t="shared" si="1"/>
        <v/>
      </c>
      <c r="BC83" t="str">
        <f t="shared" si="52"/>
        <v/>
      </c>
      <c r="BD83"/>
      <c r="BE83"/>
    </row>
    <row r="84" spans="1:57" hidden="1" x14ac:dyDescent="0.3">
      <c r="A84" s="29">
        <v>26</v>
      </c>
      <c r="C84" t="str">
        <f t="shared" si="2"/>
        <v/>
      </c>
      <c r="D84" t="str">
        <f t="shared" si="3"/>
        <v/>
      </c>
      <c r="E84" t="str">
        <f t="shared" si="4"/>
        <v/>
      </c>
      <c r="F84" t="str">
        <f t="shared" si="5"/>
        <v/>
      </c>
      <c r="G84" t="str">
        <f t="shared" si="6"/>
        <v/>
      </c>
      <c r="H84" t="str">
        <f t="shared" si="7"/>
        <v/>
      </c>
      <c r="I84" t="str">
        <f t="shared" si="8"/>
        <v/>
      </c>
      <c r="J84" t="str">
        <f t="shared" si="9"/>
        <v/>
      </c>
      <c r="K84" t="str">
        <f t="shared" si="10"/>
        <v/>
      </c>
      <c r="L84" t="str">
        <f t="shared" si="11"/>
        <v/>
      </c>
      <c r="M84" t="str">
        <f t="shared" si="12"/>
        <v/>
      </c>
      <c r="N84" t="str">
        <f t="shared" si="13"/>
        <v/>
      </c>
      <c r="O84" t="str">
        <f t="shared" si="14"/>
        <v/>
      </c>
      <c r="P84" t="str">
        <f t="shared" si="15"/>
        <v/>
      </c>
      <c r="Q84" t="str">
        <f t="shared" si="16"/>
        <v/>
      </c>
      <c r="R84" t="str">
        <f t="shared" si="17"/>
        <v/>
      </c>
      <c r="S84" t="str">
        <f t="shared" si="18"/>
        <v/>
      </c>
      <c r="T84" t="str">
        <f t="shared" si="19"/>
        <v/>
      </c>
      <c r="U84" t="str">
        <f t="shared" si="20"/>
        <v/>
      </c>
      <c r="V84" t="str">
        <f t="shared" si="21"/>
        <v/>
      </c>
      <c r="W84" t="str">
        <f t="shared" si="22"/>
        <v/>
      </c>
      <c r="X84" t="str">
        <f t="shared" si="23"/>
        <v/>
      </c>
      <c r="Y84" t="str">
        <f t="shared" si="24"/>
        <v/>
      </c>
      <c r="Z84" t="str">
        <f t="shared" si="25"/>
        <v/>
      </c>
      <c r="AA84" t="str">
        <f t="shared" si="26"/>
        <v/>
      </c>
      <c r="AB84" t="str">
        <f t="shared" si="27"/>
        <v/>
      </c>
      <c r="AC84" t="str">
        <f t="shared" si="28"/>
        <v/>
      </c>
      <c r="AD84" t="str">
        <f t="shared" si="29"/>
        <v/>
      </c>
      <c r="AE84" t="str">
        <f t="shared" si="30"/>
        <v/>
      </c>
      <c r="AF84" t="str">
        <f t="shared" si="31"/>
        <v/>
      </c>
      <c r="AG84" t="str">
        <f t="shared" si="32"/>
        <v/>
      </c>
      <c r="AH84" t="str">
        <f t="shared" si="33"/>
        <v/>
      </c>
      <c r="AI84" t="str">
        <f t="shared" si="34"/>
        <v/>
      </c>
      <c r="AJ84" t="str">
        <f t="shared" si="35"/>
        <v/>
      </c>
      <c r="AK84" t="str">
        <f t="shared" si="36"/>
        <v/>
      </c>
      <c r="AL84" t="str">
        <f t="shared" si="37"/>
        <v/>
      </c>
      <c r="AM84" t="str">
        <f t="shared" si="38"/>
        <v/>
      </c>
      <c r="AN84" t="str">
        <f t="shared" si="39"/>
        <v/>
      </c>
      <c r="AO84" t="str">
        <f t="shared" si="40"/>
        <v/>
      </c>
      <c r="AP84" t="str">
        <f t="shared" si="41"/>
        <v/>
      </c>
      <c r="AQ84" t="str">
        <f t="shared" si="42"/>
        <v/>
      </c>
      <c r="AR84" t="str">
        <f t="shared" si="43"/>
        <v/>
      </c>
      <c r="AS84" t="str">
        <f t="shared" si="44"/>
        <v/>
      </c>
      <c r="AT84" t="str">
        <f t="shared" si="45"/>
        <v/>
      </c>
      <c r="AU84" t="str">
        <f t="shared" si="46"/>
        <v/>
      </c>
      <c r="AV84" t="str">
        <f t="shared" si="47"/>
        <v/>
      </c>
      <c r="AW84" t="str">
        <f t="shared" si="48"/>
        <v/>
      </c>
      <c r="AX84" t="str">
        <f t="shared" si="49"/>
        <v/>
      </c>
      <c r="AY84" t="str">
        <f t="shared" si="50"/>
        <v/>
      </c>
      <c r="AZ84" t="str">
        <f t="shared" si="51"/>
        <v/>
      </c>
      <c r="BA84" t="str">
        <f t="shared" si="0"/>
        <v/>
      </c>
      <c r="BB84" t="str">
        <f t="shared" si="1"/>
        <v/>
      </c>
      <c r="BC84" t="str">
        <f t="shared" si="52"/>
        <v/>
      </c>
      <c r="BD84"/>
      <c r="BE84"/>
    </row>
    <row r="85" spans="1:57" hidden="1" x14ac:dyDescent="0.3">
      <c r="A85" s="29">
        <v>27</v>
      </c>
      <c r="C85" t="str">
        <f t="shared" si="2"/>
        <v/>
      </c>
      <c r="D85" t="str">
        <f t="shared" si="3"/>
        <v/>
      </c>
      <c r="E85" t="str">
        <f t="shared" si="4"/>
        <v/>
      </c>
      <c r="F85" t="str">
        <f t="shared" si="5"/>
        <v/>
      </c>
      <c r="G85" t="str">
        <f t="shared" si="6"/>
        <v/>
      </c>
      <c r="H85" t="str">
        <f t="shared" si="7"/>
        <v/>
      </c>
      <c r="I85" t="str">
        <f t="shared" si="8"/>
        <v/>
      </c>
      <c r="J85" t="str">
        <f t="shared" si="9"/>
        <v/>
      </c>
      <c r="K85" t="str">
        <f t="shared" si="10"/>
        <v/>
      </c>
      <c r="L85" t="str">
        <f t="shared" si="11"/>
        <v/>
      </c>
      <c r="M85" t="str">
        <f t="shared" si="12"/>
        <v/>
      </c>
      <c r="N85" t="str">
        <f t="shared" si="13"/>
        <v/>
      </c>
      <c r="O85" t="str">
        <f t="shared" si="14"/>
        <v/>
      </c>
      <c r="P85" t="str">
        <f t="shared" si="15"/>
        <v/>
      </c>
      <c r="Q85" t="str">
        <f t="shared" si="16"/>
        <v/>
      </c>
      <c r="R85" t="str">
        <f t="shared" si="17"/>
        <v/>
      </c>
      <c r="S85" t="str">
        <f t="shared" si="18"/>
        <v/>
      </c>
      <c r="T85" t="str">
        <f t="shared" si="19"/>
        <v/>
      </c>
      <c r="U85" t="str">
        <f t="shared" si="20"/>
        <v/>
      </c>
      <c r="V85" t="str">
        <f t="shared" si="21"/>
        <v/>
      </c>
      <c r="W85" t="str">
        <f t="shared" si="22"/>
        <v/>
      </c>
      <c r="X85" t="str">
        <f t="shared" si="23"/>
        <v/>
      </c>
      <c r="Y85" t="str">
        <f t="shared" si="24"/>
        <v/>
      </c>
      <c r="Z85" t="str">
        <f t="shared" si="25"/>
        <v/>
      </c>
      <c r="AA85" t="str">
        <f t="shared" si="26"/>
        <v/>
      </c>
      <c r="AB85" t="str">
        <f t="shared" si="27"/>
        <v/>
      </c>
      <c r="AC85" t="str">
        <f t="shared" si="28"/>
        <v/>
      </c>
      <c r="AD85" t="str">
        <f t="shared" si="29"/>
        <v/>
      </c>
      <c r="AE85" t="str">
        <f t="shared" si="30"/>
        <v/>
      </c>
      <c r="AF85" t="str">
        <f t="shared" si="31"/>
        <v/>
      </c>
      <c r="AG85" t="str">
        <f t="shared" si="32"/>
        <v/>
      </c>
      <c r="AH85" t="str">
        <f t="shared" si="33"/>
        <v/>
      </c>
      <c r="AI85" t="str">
        <f t="shared" si="34"/>
        <v/>
      </c>
      <c r="AJ85" t="str">
        <f t="shared" si="35"/>
        <v/>
      </c>
      <c r="AK85" t="str">
        <f t="shared" si="36"/>
        <v/>
      </c>
      <c r="AL85" t="str">
        <f t="shared" si="37"/>
        <v/>
      </c>
      <c r="AM85" t="str">
        <f t="shared" si="38"/>
        <v/>
      </c>
      <c r="AN85" t="str">
        <f t="shared" si="39"/>
        <v/>
      </c>
      <c r="AO85" t="str">
        <f t="shared" si="40"/>
        <v/>
      </c>
      <c r="AP85" t="str">
        <f t="shared" si="41"/>
        <v/>
      </c>
      <c r="AQ85" t="str">
        <f t="shared" si="42"/>
        <v/>
      </c>
      <c r="AR85" t="str">
        <f t="shared" si="43"/>
        <v/>
      </c>
      <c r="AS85" t="str">
        <f t="shared" si="44"/>
        <v/>
      </c>
      <c r="AT85" t="str">
        <f t="shared" si="45"/>
        <v/>
      </c>
      <c r="AU85" t="str">
        <f t="shared" si="46"/>
        <v/>
      </c>
      <c r="AV85" t="str">
        <f t="shared" si="47"/>
        <v/>
      </c>
      <c r="AW85" t="str">
        <f t="shared" si="48"/>
        <v/>
      </c>
      <c r="AX85" t="str">
        <f t="shared" si="49"/>
        <v/>
      </c>
      <c r="AY85" t="str">
        <f t="shared" si="50"/>
        <v/>
      </c>
      <c r="AZ85" t="str">
        <f t="shared" si="51"/>
        <v/>
      </c>
      <c r="BA85" t="str">
        <f t="shared" si="0"/>
        <v/>
      </c>
      <c r="BB85" t="str">
        <f t="shared" si="1"/>
        <v/>
      </c>
      <c r="BC85" t="str">
        <f t="shared" si="52"/>
        <v/>
      </c>
      <c r="BD85"/>
      <c r="BE85"/>
    </row>
    <row r="86" spans="1:57" hidden="1" x14ac:dyDescent="0.3">
      <c r="A86" s="29">
        <v>28</v>
      </c>
      <c r="C86" t="str">
        <f t="shared" si="2"/>
        <v/>
      </c>
      <c r="D86" t="str">
        <f t="shared" si="3"/>
        <v/>
      </c>
      <c r="E86" t="str">
        <f t="shared" si="4"/>
        <v/>
      </c>
      <c r="F86" t="str">
        <f t="shared" si="5"/>
        <v/>
      </c>
      <c r="G86" t="str">
        <f t="shared" si="6"/>
        <v/>
      </c>
      <c r="H86" t="str">
        <f t="shared" si="7"/>
        <v/>
      </c>
      <c r="I86" t="str">
        <f t="shared" si="8"/>
        <v/>
      </c>
      <c r="J86" t="str">
        <f t="shared" si="9"/>
        <v/>
      </c>
      <c r="K86" t="str">
        <f t="shared" si="10"/>
        <v/>
      </c>
      <c r="L86" t="str">
        <f t="shared" si="11"/>
        <v>CeratonereisSPPQNematoda: Nematoda -&gt; CeratonereisSPP</v>
      </c>
      <c r="M86" t="str">
        <f t="shared" si="12"/>
        <v>PolychaetaQNematoda: Nematoda -&gt; Polychaeta</v>
      </c>
      <c r="N86" t="str">
        <f t="shared" si="13"/>
        <v/>
      </c>
      <c r="O86" t="str">
        <f t="shared" si="14"/>
        <v>ArachnidaQNematoda: Nematoda -&gt; Arachnida</v>
      </c>
      <c r="P86" t="str">
        <f t="shared" si="15"/>
        <v/>
      </c>
      <c r="Q86" t="str">
        <f t="shared" si="16"/>
        <v/>
      </c>
      <c r="R86" t="str">
        <f t="shared" si="17"/>
        <v/>
      </c>
      <c r="S86" t="str">
        <f t="shared" si="18"/>
        <v/>
      </c>
      <c r="T86" t="str">
        <f t="shared" si="19"/>
        <v/>
      </c>
      <c r="U86" t="str">
        <f t="shared" si="20"/>
        <v/>
      </c>
      <c r="V86" t="str">
        <f t="shared" si="21"/>
        <v/>
      </c>
      <c r="W86" t="str">
        <f t="shared" si="22"/>
        <v/>
      </c>
      <c r="X86" t="str">
        <f t="shared" si="23"/>
        <v/>
      </c>
      <c r="Y86" t="str">
        <f t="shared" si="24"/>
        <v/>
      </c>
      <c r="Z86" t="str">
        <f t="shared" si="25"/>
        <v>CnideriaQNematoda: Nematoda -&gt; Cnideria</v>
      </c>
      <c r="AA86" t="str">
        <f t="shared" si="26"/>
        <v/>
      </c>
      <c r="AB86" t="str">
        <f t="shared" si="27"/>
        <v/>
      </c>
      <c r="AC86" t="str">
        <f t="shared" si="28"/>
        <v/>
      </c>
      <c r="AD86" t="str">
        <f t="shared" si="29"/>
        <v>NematodaQNematoda: Nematoda -&gt; Nematoda</v>
      </c>
      <c r="AE86" t="str">
        <f t="shared" si="30"/>
        <v/>
      </c>
      <c r="AF86" t="str">
        <f t="shared" si="31"/>
        <v/>
      </c>
      <c r="AG86" t="str">
        <f t="shared" si="32"/>
        <v>TurbellariaQNematoda: Nematoda -&gt; Turbellaria</v>
      </c>
      <c r="AH86" t="str">
        <f t="shared" si="33"/>
        <v/>
      </c>
      <c r="AI86" t="str">
        <f t="shared" si="34"/>
        <v/>
      </c>
      <c r="AJ86" t="str">
        <f t="shared" si="35"/>
        <v/>
      </c>
      <c r="AK86" t="str">
        <f t="shared" si="36"/>
        <v/>
      </c>
      <c r="AL86" t="str">
        <f t="shared" si="37"/>
        <v/>
      </c>
      <c r="AM86" t="str">
        <f t="shared" si="38"/>
        <v/>
      </c>
      <c r="AN86" t="str">
        <f t="shared" si="39"/>
        <v/>
      </c>
      <c r="AO86" t="str">
        <f t="shared" si="40"/>
        <v/>
      </c>
      <c r="AP86" t="str">
        <f t="shared" si="41"/>
        <v/>
      </c>
      <c r="AQ86" t="str">
        <f t="shared" si="42"/>
        <v/>
      </c>
      <c r="AR86" t="str">
        <f t="shared" si="43"/>
        <v/>
      </c>
      <c r="AS86" t="str">
        <f t="shared" si="44"/>
        <v/>
      </c>
      <c r="AT86" t="str">
        <f t="shared" si="45"/>
        <v/>
      </c>
      <c r="AU86" t="str">
        <f t="shared" si="46"/>
        <v/>
      </c>
      <c r="AV86" t="str">
        <f t="shared" si="47"/>
        <v/>
      </c>
      <c r="AW86" t="str">
        <f t="shared" si="48"/>
        <v/>
      </c>
      <c r="AX86" t="str">
        <f t="shared" si="49"/>
        <v/>
      </c>
      <c r="AY86" t="str">
        <f t="shared" si="50"/>
        <v/>
      </c>
      <c r="AZ86" t="str">
        <f t="shared" si="51"/>
        <v/>
      </c>
      <c r="BA86" t="str">
        <f t="shared" si="0"/>
        <v/>
      </c>
      <c r="BB86" t="str">
        <f t="shared" si="1"/>
        <v/>
      </c>
      <c r="BC86" t="str">
        <f t="shared" si="52"/>
        <v/>
      </c>
      <c r="BD86"/>
      <c r="BE86"/>
    </row>
    <row r="87" spans="1:57" hidden="1" x14ac:dyDescent="0.3">
      <c r="A87" s="29">
        <v>29</v>
      </c>
      <c r="C87" t="str">
        <f t="shared" si="2"/>
        <v/>
      </c>
      <c r="D87" t="str">
        <f t="shared" si="3"/>
        <v/>
      </c>
      <c r="E87" t="str">
        <f t="shared" si="4"/>
        <v/>
      </c>
      <c r="F87" t="str">
        <f t="shared" si="5"/>
        <v/>
      </c>
      <c r="G87" t="str">
        <f t="shared" si="6"/>
        <v/>
      </c>
      <c r="H87" t="str">
        <f t="shared" si="7"/>
        <v/>
      </c>
      <c r="I87" t="str">
        <f t="shared" si="8"/>
        <v/>
      </c>
      <c r="J87" t="str">
        <f t="shared" si="9"/>
        <v/>
      </c>
      <c r="K87" t="str">
        <f t="shared" si="10"/>
        <v/>
      </c>
      <c r="L87" t="str">
        <f t="shared" si="11"/>
        <v/>
      </c>
      <c r="M87" t="str">
        <f t="shared" si="12"/>
        <v/>
      </c>
      <c r="N87" t="str">
        <f t="shared" si="13"/>
        <v/>
      </c>
      <c r="O87" t="str">
        <f t="shared" si="14"/>
        <v>ArachnidaQPlankton_Rotifera: Plankton_Rotifera -&gt; Arachnida</v>
      </c>
      <c r="P87" t="str">
        <f t="shared" si="15"/>
        <v/>
      </c>
      <c r="Q87" t="str">
        <f t="shared" si="16"/>
        <v/>
      </c>
      <c r="R87" t="str">
        <f t="shared" si="17"/>
        <v/>
      </c>
      <c r="S87" t="str">
        <f t="shared" si="18"/>
        <v>CyclopoidaQPlankton_Rotifera: Plankton_Rotifera -&gt; Cyclopoida</v>
      </c>
      <c r="T87" t="str">
        <f t="shared" si="19"/>
        <v/>
      </c>
      <c r="U87" t="str">
        <f t="shared" si="20"/>
        <v>DecapodaQPlankton_Rotifera: Plankton_Rotifera -&gt; Decapoda</v>
      </c>
      <c r="V87" t="str">
        <f t="shared" si="21"/>
        <v/>
      </c>
      <c r="W87" t="str">
        <f t="shared" si="22"/>
        <v/>
      </c>
      <c r="X87" t="str">
        <f t="shared" si="23"/>
        <v>InsectaQPlankton_Rotifera: Plankton_Rotifera -&gt; Insecta</v>
      </c>
      <c r="Y87" t="str">
        <f t="shared" si="24"/>
        <v>ChironomidaeQPlankton_Rotifera: Plankton_Rotifera -&gt; Chironomidae</v>
      </c>
      <c r="Z87" t="str">
        <f t="shared" si="25"/>
        <v>CnideriaQPlankton_Rotifera: Plankton_Rotifera -&gt; Cnideria</v>
      </c>
      <c r="AA87" t="str">
        <f t="shared" si="26"/>
        <v/>
      </c>
      <c r="AB87" t="str">
        <f t="shared" si="27"/>
        <v/>
      </c>
      <c r="AC87" t="str">
        <f t="shared" si="28"/>
        <v/>
      </c>
      <c r="AD87" t="str">
        <f t="shared" si="29"/>
        <v/>
      </c>
      <c r="AE87" t="str">
        <f t="shared" si="30"/>
        <v/>
      </c>
      <c r="AF87" t="str">
        <f t="shared" si="31"/>
        <v/>
      </c>
      <c r="AG87" t="str">
        <f t="shared" si="32"/>
        <v/>
      </c>
      <c r="AH87" t="str">
        <f t="shared" si="33"/>
        <v/>
      </c>
      <c r="AI87" t="str">
        <f t="shared" si="34"/>
        <v/>
      </c>
      <c r="AJ87" t="str">
        <f t="shared" si="35"/>
        <v/>
      </c>
      <c r="AK87" t="str">
        <f t="shared" si="36"/>
        <v/>
      </c>
      <c r="AL87" t="str">
        <f t="shared" si="37"/>
        <v/>
      </c>
      <c r="AM87" t="str">
        <f t="shared" si="38"/>
        <v/>
      </c>
      <c r="AN87" t="str">
        <f t="shared" si="39"/>
        <v/>
      </c>
      <c r="AO87" t="str">
        <f t="shared" si="40"/>
        <v/>
      </c>
      <c r="AP87" t="str">
        <f t="shared" si="41"/>
        <v/>
      </c>
      <c r="AQ87" t="str">
        <f t="shared" si="42"/>
        <v/>
      </c>
      <c r="AR87" t="str">
        <f t="shared" si="43"/>
        <v/>
      </c>
      <c r="AS87" t="str">
        <f t="shared" si="44"/>
        <v/>
      </c>
      <c r="AT87" t="str">
        <f t="shared" si="45"/>
        <v/>
      </c>
      <c r="AU87" t="str">
        <f t="shared" si="46"/>
        <v/>
      </c>
      <c r="AV87" t="str">
        <f t="shared" si="47"/>
        <v/>
      </c>
      <c r="AW87" t="str">
        <f t="shared" si="48"/>
        <v/>
      </c>
      <c r="AX87" t="str">
        <f t="shared" si="49"/>
        <v/>
      </c>
      <c r="AY87" t="str">
        <f t="shared" si="50"/>
        <v/>
      </c>
      <c r="AZ87" t="str">
        <f t="shared" si="51"/>
        <v/>
      </c>
      <c r="BA87" t="str">
        <f t="shared" si="0"/>
        <v/>
      </c>
      <c r="BB87" t="str">
        <f t="shared" si="1"/>
        <v/>
      </c>
      <c r="BC87" t="str">
        <f t="shared" si="52"/>
        <v/>
      </c>
      <c r="BD87"/>
      <c r="BE87"/>
    </row>
    <row r="88" spans="1:57" hidden="1" x14ac:dyDescent="0.3">
      <c r="A88" s="29">
        <v>30</v>
      </c>
      <c r="C88" t="str">
        <f t="shared" si="2"/>
        <v/>
      </c>
      <c r="D88" t="str">
        <f t="shared" si="3"/>
        <v/>
      </c>
      <c r="E88" t="str">
        <f t="shared" si="4"/>
        <v/>
      </c>
      <c r="F88" t="str">
        <f t="shared" si="5"/>
        <v/>
      </c>
      <c r="G88" t="str">
        <f t="shared" si="6"/>
        <v/>
      </c>
      <c r="H88" t="str">
        <f t="shared" si="7"/>
        <v/>
      </c>
      <c r="I88" t="str">
        <f t="shared" si="8"/>
        <v/>
      </c>
      <c r="J88" t="str">
        <f t="shared" si="9"/>
        <v/>
      </c>
      <c r="K88" t="str">
        <f t="shared" si="10"/>
        <v/>
      </c>
      <c r="L88" t="str">
        <f t="shared" si="11"/>
        <v>CeratonereisSPPQBenthic_Rotifera: Benthic_Rotifera -&gt; CeratonereisSPP</v>
      </c>
      <c r="M88" t="str">
        <f t="shared" si="12"/>
        <v>PolychaetaQBenthic_Rotifera: Benthic_Rotifera -&gt; Polychaeta</v>
      </c>
      <c r="N88" t="str">
        <f t="shared" si="13"/>
        <v/>
      </c>
      <c r="O88" t="str">
        <f t="shared" si="14"/>
        <v>ArachnidaQBenthic_Rotifera: Benthic_Rotifera -&gt; Arachnida</v>
      </c>
      <c r="P88" t="str">
        <f t="shared" si="15"/>
        <v/>
      </c>
      <c r="Q88" t="str">
        <f t="shared" si="16"/>
        <v/>
      </c>
      <c r="R88" t="str">
        <f t="shared" si="17"/>
        <v/>
      </c>
      <c r="S88" t="str">
        <f t="shared" si="18"/>
        <v/>
      </c>
      <c r="T88" t="str">
        <f t="shared" si="19"/>
        <v/>
      </c>
      <c r="U88" t="str">
        <f t="shared" si="20"/>
        <v/>
      </c>
      <c r="V88" t="str">
        <f t="shared" si="21"/>
        <v/>
      </c>
      <c r="W88" t="str">
        <f t="shared" si="22"/>
        <v/>
      </c>
      <c r="X88" t="str">
        <f t="shared" si="23"/>
        <v>InsectaQBenthic_Rotifera: Benthic_Rotifera -&gt; Insecta</v>
      </c>
      <c r="Y88" t="str">
        <f t="shared" si="24"/>
        <v>ChironomidaeQBenthic_Rotifera: Benthic_Rotifera -&gt; Chironomidae</v>
      </c>
      <c r="Z88" t="str">
        <f t="shared" si="25"/>
        <v>CnideriaQBenthic_Rotifera: Benthic_Rotifera -&gt; Cnideria</v>
      </c>
      <c r="AA88" t="str">
        <f t="shared" si="26"/>
        <v/>
      </c>
      <c r="AB88" t="str">
        <f t="shared" si="27"/>
        <v/>
      </c>
      <c r="AC88" t="str">
        <f t="shared" si="28"/>
        <v/>
      </c>
      <c r="AD88" t="str">
        <f t="shared" si="29"/>
        <v/>
      </c>
      <c r="AE88" t="str">
        <f t="shared" si="30"/>
        <v/>
      </c>
      <c r="AF88" t="str">
        <f t="shared" si="31"/>
        <v/>
      </c>
      <c r="AG88" t="str">
        <f t="shared" si="32"/>
        <v>TurbellariaQBenthic_Rotifera: Benthic_Rotifera -&gt; Turbellaria</v>
      </c>
      <c r="AH88" t="str">
        <f t="shared" si="33"/>
        <v/>
      </c>
      <c r="AI88" t="str">
        <f t="shared" si="34"/>
        <v/>
      </c>
      <c r="AJ88" t="str">
        <f t="shared" si="35"/>
        <v/>
      </c>
      <c r="AK88" t="str">
        <f t="shared" si="36"/>
        <v/>
      </c>
      <c r="AL88" t="str">
        <f t="shared" si="37"/>
        <v/>
      </c>
      <c r="AM88" t="str">
        <f t="shared" si="38"/>
        <v/>
      </c>
      <c r="AN88" t="str">
        <f t="shared" si="39"/>
        <v/>
      </c>
      <c r="AO88" t="str">
        <f t="shared" si="40"/>
        <v/>
      </c>
      <c r="AP88" t="str">
        <f t="shared" si="41"/>
        <v/>
      </c>
      <c r="AQ88" t="str">
        <f t="shared" si="42"/>
        <v/>
      </c>
      <c r="AR88" t="str">
        <f t="shared" si="43"/>
        <v/>
      </c>
      <c r="AS88" t="str">
        <f t="shared" si="44"/>
        <v/>
      </c>
      <c r="AT88" t="str">
        <f t="shared" si="45"/>
        <v/>
      </c>
      <c r="AU88" t="str">
        <f t="shared" si="46"/>
        <v/>
      </c>
      <c r="AV88" t="str">
        <f t="shared" si="47"/>
        <v/>
      </c>
      <c r="AW88" t="str">
        <f t="shared" si="48"/>
        <v/>
      </c>
      <c r="AX88" t="str">
        <f t="shared" si="49"/>
        <v/>
      </c>
      <c r="AY88" t="str">
        <f t="shared" si="50"/>
        <v/>
      </c>
      <c r="AZ88" t="str">
        <f t="shared" si="51"/>
        <v/>
      </c>
      <c r="BA88" t="str">
        <f t="shared" si="0"/>
        <v/>
      </c>
      <c r="BB88" t="str">
        <f t="shared" si="1"/>
        <v/>
      </c>
      <c r="BC88" t="str">
        <f t="shared" si="52"/>
        <v/>
      </c>
      <c r="BD88"/>
      <c r="BE88"/>
    </row>
    <row r="89" spans="1:57" hidden="1" x14ac:dyDescent="0.3">
      <c r="A89" s="29">
        <v>31</v>
      </c>
      <c r="C89" t="str">
        <f t="shared" si="2"/>
        <v/>
      </c>
      <c r="D89" t="str">
        <f t="shared" si="3"/>
        <v/>
      </c>
      <c r="E89" t="str">
        <f t="shared" si="4"/>
        <v/>
      </c>
      <c r="F89" t="str">
        <f t="shared" si="5"/>
        <v/>
      </c>
      <c r="G89" t="str">
        <f t="shared" si="6"/>
        <v/>
      </c>
      <c r="H89" t="str">
        <f t="shared" si="7"/>
        <v/>
      </c>
      <c r="I89" t="str">
        <f t="shared" si="8"/>
        <v/>
      </c>
      <c r="J89" t="str">
        <f t="shared" si="9"/>
        <v/>
      </c>
      <c r="K89" t="str">
        <f t="shared" si="10"/>
        <v/>
      </c>
      <c r="L89" t="str">
        <f t="shared" si="11"/>
        <v/>
      </c>
      <c r="M89" t="str">
        <f t="shared" si="12"/>
        <v/>
      </c>
      <c r="N89" t="str">
        <f t="shared" si="13"/>
        <v/>
      </c>
      <c r="O89" t="str">
        <f t="shared" si="14"/>
        <v/>
      </c>
      <c r="P89" t="str">
        <f t="shared" si="15"/>
        <v/>
      </c>
      <c r="Q89" t="str">
        <f t="shared" si="16"/>
        <v/>
      </c>
      <c r="R89" t="str">
        <f t="shared" si="17"/>
        <v/>
      </c>
      <c r="S89" t="str">
        <f t="shared" si="18"/>
        <v/>
      </c>
      <c r="T89" t="str">
        <f t="shared" si="19"/>
        <v/>
      </c>
      <c r="U89" t="str">
        <f t="shared" si="20"/>
        <v/>
      </c>
      <c r="V89" t="str">
        <f t="shared" si="21"/>
        <v/>
      </c>
      <c r="W89" t="str">
        <f t="shared" si="22"/>
        <v/>
      </c>
      <c r="X89" t="str">
        <f t="shared" si="23"/>
        <v>InsectaQTurbellaria: Turbellaria -&gt; Insecta</v>
      </c>
      <c r="Y89" t="str">
        <f t="shared" si="24"/>
        <v/>
      </c>
      <c r="Z89" t="str">
        <f t="shared" si="25"/>
        <v>CnideriaQTurbellaria: Turbellaria -&gt; Cnideria</v>
      </c>
      <c r="AA89" t="str">
        <f t="shared" si="26"/>
        <v/>
      </c>
      <c r="AB89" t="str">
        <f t="shared" si="27"/>
        <v/>
      </c>
      <c r="AC89" t="str">
        <f t="shared" si="28"/>
        <v/>
      </c>
      <c r="AD89" t="str">
        <f t="shared" si="29"/>
        <v/>
      </c>
      <c r="AE89" t="str">
        <f t="shared" si="30"/>
        <v/>
      </c>
      <c r="AF89" t="str">
        <f t="shared" si="31"/>
        <v/>
      </c>
      <c r="AG89" t="str">
        <f t="shared" si="32"/>
        <v>TurbellariaQTurbellaria: Turbellaria -&gt; Turbellaria</v>
      </c>
      <c r="AH89" t="str">
        <f t="shared" si="33"/>
        <v/>
      </c>
      <c r="AI89" t="str">
        <f t="shared" si="34"/>
        <v/>
      </c>
      <c r="AJ89" t="str">
        <f t="shared" si="35"/>
        <v/>
      </c>
      <c r="AK89" t="str">
        <f t="shared" si="36"/>
        <v/>
      </c>
      <c r="AL89" t="str">
        <f t="shared" si="37"/>
        <v/>
      </c>
      <c r="AM89" t="str">
        <f t="shared" si="38"/>
        <v/>
      </c>
      <c r="AN89" t="str">
        <f t="shared" si="39"/>
        <v/>
      </c>
      <c r="AO89" t="str">
        <f t="shared" si="40"/>
        <v/>
      </c>
      <c r="AP89" t="str">
        <f t="shared" si="41"/>
        <v/>
      </c>
      <c r="AQ89" t="str">
        <f t="shared" si="42"/>
        <v/>
      </c>
      <c r="AR89" t="str">
        <f t="shared" si="43"/>
        <v/>
      </c>
      <c r="AS89" t="str">
        <f t="shared" si="44"/>
        <v/>
      </c>
      <c r="AT89" t="str">
        <f t="shared" si="45"/>
        <v/>
      </c>
      <c r="AU89" t="str">
        <f t="shared" si="46"/>
        <v/>
      </c>
      <c r="AV89" t="str">
        <f t="shared" si="47"/>
        <v/>
      </c>
      <c r="AW89" t="str">
        <f t="shared" si="48"/>
        <v/>
      </c>
      <c r="AX89" t="str">
        <f t="shared" si="49"/>
        <v/>
      </c>
      <c r="AY89" t="str">
        <f t="shared" si="50"/>
        <v/>
      </c>
      <c r="AZ89" t="str">
        <f t="shared" si="51"/>
        <v/>
      </c>
      <c r="BA89" t="str">
        <f t="shared" si="0"/>
        <v/>
      </c>
      <c r="BB89" t="str">
        <f t="shared" si="1"/>
        <v/>
      </c>
      <c r="BC89" t="str">
        <f t="shared" si="52"/>
        <v/>
      </c>
      <c r="BD89"/>
      <c r="BE89"/>
    </row>
    <row r="90" spans="1:57" hidden="1" x14ac:dyDescent="0.3">
      <c r="A90" s="29">
        <v>32</v>
      </c>
      <c r="C90" t="str">
        <f t="shared" si="2"/>
        <v/>
      </c>
      <c r="D90" t="str">
        <f t="shared" si="3"/>
        <v/>
      </c>
      <c r="E90" t="str">
        <f t="shared" si="4"/>
        <v/>
      </c>
      <c r="F90" t="str">
        <f t="shared" si="5"/>
        <v/>
      </c>
      <c r="G90" t="str">
        <f t="shared" si="6"/>
        <v/>
      </c>
      <c r="H90" t="str">
        <f t="shared" si="7"/>
        <v/>
      </c>
      <c r="I90" t="str">
        <f t="shared" si="8"/>
        <v>NaididaeQMisc: Misc -&gt; Naididae</v>
      </c>
      <c r="J90" t="str">
        <f t="shared" si="9"/>
        <v>OligochaetaQMisc: Misc -&gt; Oligochaeta</v>
      </c>
      <c r="K90" t="str">
        <f t="shared" si="10"/>
        <v>AnnelidaQMisc: Misc -&gt; Annelida</v>
      </c>
      <c r="L90" t="str">
        <f t="shared" si="11"/>
        <v>CeratonereisSPPQMisc: Misc -&gt; CeratonereisSPP</v>
      </c>
      <c r="M90" t="str">
        <f t="shared" si="12"/>
        <v>PolychaetaQMisc: Misc -&gt; Polychaeta</v>
      </c>
      <c r="N90" t="str">
        <f t="shared" si="13"/>
        <v>D_ornataQMisc: Misc -&gt; D_ornata</v>
      </c>
      <c r="O90" t="str">
        <f t="shared" si="14"/>
        <v/>
      </c>
      <c r="P90" t="str">
        <f t="shared" si="15"/>
        <v>CladoceraQMisc: Misc -&gt; Cladocera</v>
      </c>
      <c r="Q90" t="str">
        <f t="shared" si="16"/>
        <v>CalanoidaQMisc: Misc -&gt; Calanoida</v>
      </c>
      <c r="R90" t="str">
        <f t="shared" si="17"/>
        <v>PseudodiaptomusQMisc: Misc -&gt; Pseudodiaptomus</v>
      </c>
      <c r="S90" t="str">
        <f t="shared" si="18"/>
        <v>CyclopoidaQMisc: Misc -&gt; Cyclopoida</v>
      </c>
      <c r="T90" t="str">
        <f t="shared" si="19"/>
        <v>CopepodaQMisc: Misc -&gt; Copepoda</v>
      </c>
      <c r="U90" t="str">
        <f t="shared" si="20"/>
        <v>DecapodaQMisc: Misc -&gt; Decapoda</v>
      </c>
      <c r="V90" t="str">
        <f t="shared" si="21"/>
        <v>Crustacean_NaupliiQMisc: Misc -&gt; Crustacean_Nauplii</v>
      </c>
      <c r="W90" t="str">
        <f t="shared" si="22"/>
        <v>OstracodaQMisc: Misc -&gt; Ostracoda</v>
      </c>
      <c r="X90" t="str">
        <f t="shared" si="23"/>
        <v>InsectaQMisc: Misc -&gt; Insecta</v>
      </c>
      <c r="Y90" t="str">
        <f t="shared" si="24"/>
        <v>ChironomidaeQMisc: Misc -&gt; Chironomidae</v>
      </c>
      <c r="Z90" t="str">
        <f t="shared" si="25"/>
        <v>CnideriaQMisc: Misc -&gt; Cnideria</v>
      </c>
      <c r="AA90" t="str">
        <f t="shared" si="26"/>
        <v>B_virgiliaeQMisc: Misc -&gt; B_virgiliae</v>
      </c>
      <c r="AB90" t="str">
        <f t="shared" si="27"/>
        <v>BivalviaQMisc: Misc -&gt; Bivalvia</v>
      </c>
      <c r="AC90" t="str">
        <f t="shared" si="28"/>
        <v>T_graniferaQMisc: Misc -&gt; T_granifera</v>
      </c>
      <c r="AD90" t="str">
        <f t="shared" si="29"/>
        <v>NematodaQMisc: Misc -&gt; Nematoda</v>
      </c>
      <c r="AE90" t="str">
        <f t="shared" si="30"/>
        <v/>
      </c>
      <c r="AF90" t="str">
        <f t="shared" si="31"/>
        <v>Benthic_RotiferaQMisc: Misc -&gt; Benthic_Rotifera</v>
      </c>
      <c r="AG90" t="str">
        <f t="shared" si="32"/>
        <v>TurbellariaQMisc: Misc -&gt; Turbellaria</v>
      </c>
      <c r="AH90" t="str">
        <f t="shared" si="33"/>
        <v/>
      </c>
      <c r="AI90" t="str">
        <f t="shared" si="34"/>
        <v/>
      </c>
      <c r="AJ90" t="str">
        <f t="shared" si="35"/>
        <v/>
      </c>
      <c r="AK90" t="str">
        <f t="shared" si="36"/>
        <v/>
      </c>
      <c r="AL90" t="str">
        <f t="shared" si="37"/>
        <v/>
      </c>
      <c r="AM90" t="str">
        <f t="shared" si="38"/>
        <v/>
      </c>
      <c r="AN90" t="str">
        <f t="shared" si="39"/>
        <v/>
      </c>
      <c r="AO90" t="str">
        <f t="shared" si="40"/>
        <v/>
      </c>
      <c r="AP90" t="str">
        <f t="shared" si="41"/>
        <v/>
      </c>
      <c r="AQ90" t="str">
        <f t="shared" si="42"/>
        <v/>
      </c>
      <c r="AR90" t="str">
        <f t="shared" si="43"/>
        <v/>
      </c>
      <c r="AS90" t="str">
        <f t="shared" si="44"/>
        <v/>
      </c>
      <c r="AT90" t="str">
        <f t="shared" si="45"/>
        <v/>
      </c>
      <c r="AU90" t="str">
        <f t="shared" si="46"/>
        <v/>
      </c>
      <c r="AV90" t="str">
        <f t="shared" si="47"/>
        <v/>
      </c>
      <c r="AW90" t="str">
        <f t="shared" si="48"/>
        <v/>
      </c>
      <c r="AX90" t="str">
        <f t="shared" si="49"/>
        <v/>
      </c>
      <c r="AY90" t="str">
        <f t="shared" si="50"/>
        <v/>
      </c>
      <c r="AZ90" t="str">
        <f t="shared" si="51"/>
        <v/>
      </c>
      <c r="BA90" t="str">
        <f t="shared" si="0"/>
        <v/>
      </c>
      <c r="BB90" t="str">
        <f t="shared" si="1"/>
        <v/>
      </c>
      <c r="BC90" t="str">
        <f t="shared" si="52"/>
        <v/>
      </c>
      <c r="BD90"/>
      <c r="BE90"/>
    </row>
    <row r="91" spans="1:57" hidden="1" x14ac:dyDescent="0.3">
      <c r="A91" s="29">
        <v>33</v>
      </c>
      <c r="C91" t="str">
        <f t="shared" si="2"/>
        <v/>
      </c>
      <c r="D91" t="str">
        <f t="shared" si="3"/>
        <v/>
      </c>
      <c r="E91" t="str">
        <f t="shared" si="4"/>
        <v/>
      </c>
      <c r="F91" t="str">
        <f t="shared" si="5"/>
        <v/>
      </c>
      <c r="G91" t="str">
        <f t="shared" si="6"/>
        <v/>
      </c>
      <c r="H91" t="str">
        <f t="shared" si="7"/>
        <v/>
      </c>
      <c r="I91" t="str">
        <f t="shared" si="8"/>
        <v/>
      </c>
      <c r="J91" t="str">
        <f t="shared" si="9"/>
        <v/>
      </c>
      <c r="K91" t="str">
        <f t="shared" si="10"/>
        <v/>
      </c>
      <c r="L91" t="str">
        <f t="shared" si="11"/>
        <v/>
      </c>
      <c r="M91" t="str">
        <f t="shared" si="12"/>
        <v/>
      </c>
      <c r="N91" t="str">
        <f t="shared" si="13"/>
        <v/>
      </c>
      <c r="O91" t="str">
        <f t="shared" si="14"/>
        <v/>
      </c>
      <c r="P91" t="str">
        <f t="shared" si="15"/>
        <v/>
      </c>
      <c r="Q91" t="str">
        <f t="shared" si="16"/>
        <v/>
      </c>
      <c r="R91" t="str">
        <f t="shared" si="17"/>
        <v/>
      </c>
      <c r="S91" t="str">
        <f t="shared" si="18"/>
        <v/>
      </c>
      <c r="T91" t="str">
        <f t="shared" si="19"/>
        <v/>
      </c>
      <c r="U91" t="str">
        <f t="shared" si="20"/>
        <v/>
      </c>
      <c r="V91" t="str">
        <f t="shared" si="21"/>
        <v/>
      </c>
      <c r="W91" t="str">
        <f t="shared" si="22"/>
        <v/>
      </c>
      <c r="X91" t="str">
        <f t="shared" si="23"/>
        <v/>
      </c>
      <c r="Y91" t="str">
        <f t="shared" si="24"/>
        <v/>
      </c>
      <c r="Z91" t="str">
        <f t="shared" si="25"/>
        <v/>
      </c>
      <c r="AA91" t="str">
        <f t="shared" si="26"/>
        <v/>
      </c>
      <c r="AB91" t="str">
        <f t="shared" si="27"/>
        <v/>
      </c>
      <c r="AC91" t="str">
        <f t="shared" si="28"/>
        <v/>
      </c>
      <c r="AD91" t="str">
        <f t="shared" si="29"/>
        <v/>
      </c>
      <c r="AE91" t="str">
        <f t="shared" si="30"/>
        <v/>
      </c>
      <c r="AF91" t="str">
        <f t="shared" si="31"/>
        <v/>
      </c>
      <c r="AG91" t="str">
        <f t="shared" si="32"/>
        <v/>
      </c>
      <c r="AH91" t="str">
        <f t="shared" si="33"/>
        <v/>
      </c>
      <c r="AI91" t="str">
        <f t="shared" si="34"/>
        <v/>
      </c>
      <c r="AJ91" t="str">
        <f t="shared" si="35"/>
        <v/>
      </c>
      <c r="AK91" t="str">
        <f t="shared" si="36"/>
        <v/>
      </c>
      <c r="AL91" t="str">
        <f t="shared" si="37"/>
        <v/>
      </c>
      <c r="AM91" t="str">
        <f t="shared" si="38"/>
        <v/>
      </c>
      <c r="AN91" t="str">
        <f t="shared" si="39"/>
        <v/>
      </c>
      <c r="AO91" t="str">
        <f t="shared" si="40"/>
        <v/>
      </c>
      <c r="AP91" t="str">
        <f t="shared" si="41"/>
        <v/>
      </c>
      <c r="AQ91" t="str">
        <f t="shared" si="42"/>
        <v/>
      </c>
      <c r="AR91" t="str">
        <f t="shared" si="43"/>
        <v/>
      </c>
      <c r="AS91" t="str">
        <f t="shared" si="44"/>
        <v/>
      </c>
      <c r="AT91" t="str">
        <f t="shared" si="45"/>
        <v/>
      </c>
      <c r="AU91" t="str">
        <f t="shared" si="46"/>
        <v/>
      </c>
      <c r="AV91" t="str">
        <f t="shared" si="47"/>
        <v/>
      </c>
      <c r="AW91" t="str">
        <f t="shared" si="48"/>
        <v/>
      </c>
      <c r="AX91" t="str">
        <f t="shared" si="49"/>
        <v/>
      </c>
      <c r="AY91" t="str">
        <f t="shared" si="50"/>
        <v/>
      </c>
      <c r="AZ91" t="str">
        <f t="shared" si="51"/>
        <v/>
      </c>
      <c r="BA91" t="str">
        <f t="shared" si="0"/>
        <v/>
      </c>
      <c r="BB91" t="str">
        <f t="shared" si="1"/>
        <v/>
      </c>
      <c r="BC91" t="str">
        <f t="shared" si="52"/>
        <v/>
      </c>
      <c r="BD91"/>
      <c r="BE91"/>
    </row>
    <row r="92" spans="1:57" hidden="1" x14ac:dyDescent="0.3">
      <c r="A92" s="29">
        <v>34</v>
      </c>
      <c r="C92" t="str">
        <f t="shared" si="2"/>
        <v/>
      </c>
      <c r="D92" t="str">
        <f t="shared" si="3"/>
        <v/>
      </c>
      <c r="E92" t="str">
        <f t="shared" si="4"/>
        <v/>
      </c>
      <c r="F92" t="str">
        <f t="shared" si="5"/>
        <v/>
      </c>
      <c r="G92" t="str">
        <f t="shared" si="6"/>
        <v/>
      </c>
      <c r="H92" t="str">
        <f t="shared" si="7"/>
        <v/>
      </c>
      <c r="I92" t="str">
        <f t="shared" si="8"/>
        <v/>
      </c>
      <c r="J92" t="str">
        <f t="shared" si="9"/>
        <v/>
      </c>
      <c r="K92" t="str">
        <f t="shared" si="10"/>
        <v/>
      </c>
      <c r="L92" t="str">
        <f t="shared" si="11"/>
        <v/>
      </c>
      <c r="M92" t="str">
        <f t="shared" si="12"/>
        <v/>
      </c>
      <c r="N92" t="str">
        <f t="shared" si="13"/>
        <v/>
      </c>
      <c r="O92" t="str">
        <f t="shared" si="14"/>
        <v/>
      </c>
      <c r="P92" t="str">
        <f t="shared" si="15"/>
        <v/>
      </c>
      <c r="Q92" t="str">
        <f t="shared" si="16"/>
        <v/>
      </c>
      <c r="R92" t="str">
        <f t="shared" si="17"/>
        <v/>
      </c>
      <c r="S92" t="str">
        <f t="shared" si="18"/>
        <v/>
      </c>
      <c r="T92" t="str">
        <f t="shared" si="19"/>
        <v/>
      </c>
      <c r="U92" t="str">
        <f t="shared" si="20"/>
        <v/>
      </c>
      <c r="V92" t="str">
        <f t="shared" si="21"/>
        <v/>
      </c>
      <c r="W92" t="str">
        <f t="shared" si="22"/>
        <v/>
      </c>
      <c r="X92" t="str">
        <f t="shared" si="23"/>
        <v/>
      </c>
      <c r="Y92" t="str">
        <f t="shared" si="24"/>
        <v/>
      </c>
      <c r="Z92" t="str">
        <f t="shared" si="25"/>
        <v/>
      </c>
      <c r="AA92" t="str">
        <f t="shared" si="26"/>
        <v/>
      </c>
      <c r="AB92" t="str">
        <f t="shared" si="27"/>
        <v/>
      </c>
      <c r="AC92" t="str">
        <f t="shared" si="28"/>
        <v/>
      </c>
      <c r="AD92" t="str">
        <f t="shared" si="29"/>
        <v/>
      </c>
      <c r="AE92" t="str">
        <f t="shared" si="30"/>
        <v/>
      </c>
      <c r="AF92" t="str">
        <f t="shared" si="31"/>
        <v/>
      </c>
      <c r="AG92" t="str">
        <f t="shared" si="32"/>
        <v/>
      </c>
      <c r="AH92" t="str">
        <f t="shared" si="33"/>
        <v/>
      </c>
      <c r="AI92" t="str">
        <f t="shared" si="34"/>
        <v/>
      </c>
      <c r="AJ92" t="str">
        <f t="shared" si="35"/>
        <v/>
      </c>
      <c r="AK92" t="str">
        <f t="shared" si="36"/>
        <v/>
      </c>
      <c r="AL92" t="str">
        <f t="shared" si="37"/>
        <v/>
      </c>
      <c r="AM92" t="str">
        <f t="shared" si="38"/>
        <v/>
      </c>
      <c r="AN92" t="str">
        <f t="shared" si="39"/>
        <v/>
      </c>
      <c r="AO92" t="str">
        <f t="shared" si="40"/>
        <v/>
      </c>
      <c r="AP92" t="str">
        <f t="shared" si="41"/>
        <v/>
      </c>
      <c r="AQ92" t="str">
        <f t="shared" si="42"/>
        <v/>
      </c>
      <c r="AR92" t="str">
        <f t="shared" si="43"/>
        <v/>
      </c>
      <c r="AS92" t="str">
        <f t="shared" si="44"/>
        <v/>
      </c>
      <c r="AT92" t="str">
        <f t="shared" si="45"/>
        <v/>
      </c>
      <c r="AU92" t="str">
        <f t="shared" si="46"/>
        <v/>
      </c>
      <c r="AV92" t="str">
        <f t="shared" si="47"/>
        <v/>
      </c>
      <c r="AW92" t="str">
        <f t="shared" si="48"/>
        <v/>
      </c>
      <c r="AX92" t="str">
        <f t="shared" si="49"/>
        <v/>
      </c>
      <c r="AY92" t="str">
        <f t="shared" si="50"/>
        <v/>
      </c>
      <c r="AZ92" t="str">
        <f t="shared" si="51"/>
        <v/>
      </c>
      <c r="BA92" t="str">
        <f t="shared" si="0"/>
        <v/>
      </c>
      <c r="BB92" t="str">
        <f t="shared" si="1"/>
        <v/>
      </c>
      <c r="BC92" t="str">
        <f t="shared" si="52"/>
        <v/>
      </c>
      <c r="BD92"/>
      <c r="BE92"/>
    </row>
    <row r="93" spans="1:57" hidden="1" x14ac:dyDescent="0.3">
      <c r="A93" s="29">
        <v>35</v>
      </c>
      <c r="B93" s="32"/>
      <c r="C93" t="str">
        <f t="shared" si="2"/>
        <v/>
      </c>
      <c r="D93" t="str">
        <f t="shared" si="3"/>
        <v/>
      </c>
      <c r="E93" t="str">
        <f t="shared" si="4"/>
        <v/>
      </c>
      <c r="F93" t="str">
        <f t="shared" si="5"/>
        <v/>
      </c>
      <c r="G93" t="str">
        <f t="shared" si="6"/>
        <v/>
      </c>
      <c r="H93" t="str">
        <f t="shared" si="7"/>
        <v/>
      </c>
      <c r="I93" t="str">
        <f t="shared" si="8"/>
        <v/>
      </c>
      <c r="J93" t="str">
        <f t="shared" si="9"/>
        <v/>
      </c>
      <c r="K93" t="str">
        <f t="shared" si="10"/>
        <v/>
      </c>
      <c r="L93" t="str">
        <f t="shared" si="11"/>
        <v/>
      </c>
      <c r="M93" t="str">
        <f t="shared" si="12"/>
        <v/>
      </c>
      <c r="N93" t="str">
        <f t="shared" si="13"/>
        <v/>
      </c>
      <c r="O93" t="str">
        <f t="shared" si="14"/>
        <v/>
      </c>
      <c r="P93" t="str">
        <f t="shared" si="15"/>
        <v/>
      </c>
      <c r="Q93" t="str">
        <f t="shared" si="16"/>
        <v/>
      </c>
      <c r="R93" t="str">
        <f t="shared" si="17"/>
        <v/>
      </c>
      <c r="S93" t="str">
        <f t="shared" si="18"/>
        <v/>
      </c>
      <c r="T93" t="str">
        <f t="shared" si="19"/>
        <v/>
      </c>
      <c r="U93" t="str">
        <f t="shared" si="20"/>
        <v/>
      </c>
      <c r="V93" t="str">
        <f t="shared" si="21"/>
        <v/>
      </c>
      <c r="W93" t="str">
        <f t="shared" si="22"/>
        <v/>
      </c>
      <c r="X93" t="str">
        <f t="shared" si="23"/>
        <v/>
      </c>
      <c r="Y93" t="str">
        <f t="shared" si="24"/>
        <v/>
      </c>
      <c r="Z93" t="str">
        <f t="shared" si="25"/>
        <v/>
      </c>
      <c r="AA93" t="str">
        <f t="shared" si="26"/>
        <v/>
      </c>
      <c r="AB93" t="str">
        <f t="shared" si="27"/>
        <v/>
      </c>
      <c r="AC93" t="str">
        <f t="shared" si="28"/>
        <v/>
      </c>
      <c r="AD93" t="str">
        <f t="shared" si="29"/>
        <v/>
      </c>
      <c r="AE93" t="str">
        <f t="shared" si="30"/>
        <v/>
      </c>
      <c r="AF93" t="str">
        <f t="shared" si="31"/>
        <v/>
      </c>
      <c r="AG93" t="str">
        <f t="shared" si="32"/>
        <v/>
      </c>
      <c r="AH93" t="str">
        <f t="shared" si="33"/>
        <v/>
      </c>
      <c r="AI93" t="str">
        <f t="shared" si="34"/>
        <v/>
      </c>
      <c r="AJ93" t="str">
        <f t="shared" si="35"/>
        <v/>
      </c>
      <c r="AK93" t="str">
        <f t="shared" si="36"/>
        <v/>
      </c>
      <c r="AL93" t="str">
        <f t="shared" si="37"/>
        <v/>
      </c>
      <c r="AM93" t="str">
        <f t="shared" si="38"/>
        <v/>
      </c>
      <c r="AN93" t="str">
        <f t="shared" si="39"/>
        <v/>
      </c>
      <c r="AO93" t="str">
        <f t="shared" si="40"/>
        <v/>
      </c>
      <c r="AP93" t="str">
        <f t="shared" si="41"/>
        <v/>
      </c>
      <c r="AQ93" t="str">
        <f t="shared" si="42"/>
        <v/>
      </c>
      <c r="AR93" t="str">
        <f t="shared" si="43"/>
        <v/>
      </c>
      <c r="AS93" t="str">
        <f t="shared" si="44"/>
        <v/>
      </c>
      <c r="AT93" t="str">
        <f t="shared" si="45"/>
        <v/>
      </c>
      <c r="AU93" t="str">
        <f t="shared" si="46"/>
        <v/>
      </c>
      <c r="AV93" t="str">
        <f t="shared" si="47"/>
        <v/>
      </c>
      <c r="AW93" t="str">
        <f t="shared" si="48"/>
        <v/>
      </c>
      <c r="AX93" t="str">
        <f t="shared" si="49"/>
        <v/>
      </c>
      <c r="AY93" t="str">
        <f t="shared" si="50"/>
        <v/>
      </c>
      <c r="AZ93" t="str">
        <f t="shared" si="51"/>
        <v/>
      </c>
      <c r="BA93" t="str">
        <f t="shared" si="0"/>
        <v/>
      </c>
      <c r="BB93" t="str">
        <f t="shared" si="1"/>
        <v/>
      </c>
      <c r="BC93" t="str">
        <f t="shared" si="52"/>
        <v/>
      </c>
      <c r="BD93"/>
      <c r="BE93"/>
    </row>
    <row r="94" spans="1:57" hidden="1" x14ac:dyDescent="0.3">
      <c r="A94" s="29">
        <v>36</v>
      </c>
      <c r="B94" s="32"/>
      <c r="C94" t="str">
        <f t="shared" si="2"/>
        <v/>
      </c>
      <c r="D94" t="str">
        <f t="shared" si="3"/>
        <v/>
      </c>
      <c r="E94" t="str">
        <f t="shared" si="4"/>
        <v/>
      </c>
      <c r="F94" t="str">
        <f t="shared" si="5"/>
        <v/>
      </c>
      <c r="G94" t="str">
        <f t="shared" si="6"/>
        <v/>
      </c>
      <c r="H94" t="str">
        <f t="shared" si="7"/>
        <v/>
      </c>
      <c r="I94" t="str">
        <f t="shared" si="8"/>
        <v/>
      </c>
      <c r="J94" t="str">
        <f t="shared" si="9"/>
        <v/>
      </c>
      <c r="K94" t="str">
        <f t="shared" si="10"/>
        <v/>
      </c>
      <c r="L94" t="str">
        <f t="shared" si="11"/>
        <v/>
      </c>
      <c r="M94" t="str">
        <f t="shared" si="12"/>
        <v/>
      </c>
      <c r="N94" t="str">
        <f t="shared" si="13"/>
        <v/>
      </c>
      <c r="O94" t="str">
        <f t="shared" si="14"/>
        <v/>
      </c>
      <c r="P94" t="str">
        <f t="shared" si="15"/>
        <v/>
      </c>
      <c r="Q94" t="str">
        <f t="shared" si="16"/>
        <v/>
      </c>
      <c r="R94" t="str">
        <f t="shared" si="17"/>
        <v/>
      </c>
      <c r="S94" t="str">
        <f t="shared" si="18"/>
        <v/>
      </c>
      <c r="T94" t="str">
        <f t="shared" si="19"/>
        <v/>
      </c>
      <c r="U94" t="str">
        <f t="shared" si="20"/>
        <v/>
      </c>
      <c r="V94" t="str">
        <f t="shared" si="21"/>
        <v/>
      </c>
      <c r="W94" t="str">
        <f t="shared" si="22"/>
        <v/>
      </c>
      <c r="X94" t="str">
        <f t="shared" si="23"/>
        <v/>
      </c>
      <c r="Y94" t="str">
        <f t="shared" si="24"/>
        <v/>
      </c>
      <c r="Z94" t="str">
        <f t="shared" si="25"/>
        <v/>
      </c>
      <c r="AA94" t="str">
        <f t="shared" si="26"/>
        <v/>
      </c>
      <c r="AB94" t="str">
        <f t="shared" si="27"/>
        <v/>
      </c>
      <c r="AC94" t="str">
        <f t="shared" si="28"/>
        <v/>
      </c>
      <c r="AD94" t="str">
        <f t="shared" si="29"/>
        <v/>
      </c>
      <c r="AE94" t="str">
        <f t="shared" si="30"/>
        <v/>
      </c>
      <c r="AF94" t="str">
        <f t="shared" si="31"/>
        <v/>
      </c>
      <c r="AG94" t="str">
        <f t="shared" si="32"/>
        <v/>
      </c>
      <c r="AH94" t="str">
        <f t="shared" si="33"/>
        <v/>
      </c>
      <c r="AI94" t="str">
        <f t="shared" si="34"/>
        <v/>
      </c>
      <c r="AJ94" t="str">
        <f t="shared" si="35"/>
        <v/>
      </c>
      <c r="AK94" t="str">
        <f t="shared" si="36"/>
        <v/>
      </c>
      <c r="AL94" t="str">
        <f t="shared" si="37"/>
        <v/>
      </c>
      <c r="AM94" t="str">
        <f t="shared" si="38"/>
        <v/>
      </c>
      <c r="AN94" t="str">
        <f t="shared" si="39"/>
        <v/>
      </c>
      <c r="AO94" t="str">
        <f t="shared" si="40"/>
        <v/>
      </c>
      <c r="AP94" t="str">
        <f t="shared" si="41"/>
        <v/>
      </c>
      <c r="AQ94" t="str">
        <f t="shared" si="42"/>
        <v/>
      </c>
      <c r="AR94" t="str">
        <f t="shared" si="43"/>
        <v/>
      </c>
      <c r="AS94" t="str">
        <f t="shared" si="44"/>
        <v/>
      </c>
      <c r="AT94" t="str">
        <f t="shared" si="45"/>
        <v/>
      </c>
      <c r="AU94" t="str">
        <f t="shared" si="46"/>
        <v/>
      </c>
      <c r="AV94" t="str">
        <f t="shared" si="47"/>
        <v/>
      </c>
      <c r="AW94" t="str">
        <f t="shared" si="48"/>
        <v/>
      </c>
      <c r="AX94" t="str">
        <f t="shared" si="49"/>
        <v/>
      </c>
      <c r="AY94" t="str">
        <f t="shared" si="50"/>
        <v/>
      </c>
      <c r="AZ94" t="str">
        <f t="shared" si="51"/>
        <v/>
      </c>
      <c r="BA94" t="str">
        <f t="shared" si="0"/>
        <v/>
      </c>
      <c r="BB94" t="str">
        <f t="shared" si="1"/>
        <v/>
      </c>
      <c r="BC94" t="str">
        <f t="shared" si="52"/>
        <v/>
      </c>
      <c r="BD94"/>
      <c r="BE94"/>
    </row>
    <row r="95" spans="1:57" hidden="1" x14ac:dyDescent="0.3">
      <c r="A95" s="29">
        <v>37</v>
      </c>
      <c r="B95" s="32"/>
      <c r="C95" t="str">
        <f t="shared" si="2"/>
        <v/>
      </c>
      <c r="D95" t="str">
        <f t="shared" si="3"/>
        <v/>
      </c>
      <c r="E95" t="str">
        <f t="shared" si="4"/>
        <v/>
      </c>
      <c r="F95" t="str">
        <f t="shared" si="5"/>
        <v/>
      </c>
      <c r="G95" t="str">
        <f t="shared" si="6"/>
        <v/>
      </c>
      <c r="H95" t="str">
        <f t="shared" si="7"/>
        <v/>
      </c>
      <c r="I95" t="str">
        <f t="shared" si="8"/>
        <v/>
      </c>
      <c r="J95" t="str">
        <f t="shared" si="9"/>
        <v/>
      </c>
      <c r="K95" t="str">
        <f t="shared" si="10"/>
        <v/>
      </c>
      <c r="L95" t="str">
        <f t="shared" si="11"/>
        <v/>
      </c>
      <c r="M95" t="str">
        <f t="shared" si="12"/>
        <v/>
      </c>
      <c r="N95" t="str">
        <f t="shared" si="13"/>
        <v/>
      </c>
      <c r="O95" t="str">
        <f t="shared" si="14"/>
        <v/>
      </c>
      <c r="P95" t="str">
        <f t="shared" si="15"/>
        <v/>
      </c>
      <c r="Q95" t="str">
        <f t="shared" si="16"/>
        <v/>
      </c>
      <c r="R95" t="str">
        <f t="shared" si="17"/>
        <v/>
      </c>
      <c r="S95" t="str">
        <f t="shared" si="18"/>
        <v/>
      </c>
      <c r="T95" t="str">
        <f t="shared" si="19"/>
        <v/>
      </c>
      <c r="U95" t="str">
        <f t="shared" si="20"/>
        <v/>
      </c>
      <c r="V95" t="str">
        <f t="shared" si="21"/>
        <v/>
      </c>
      <c r="W95" t="str">
        <f t="shared" si="22"/>
        <v/>
      </c>
      <c r="X95" t="str">
        <f t="shared" si="23"/>
        <v/>
      </c>
      <c r="Y95" t="str">
        <f t="shared" si="24"/>
        <v/>
      </c>
      <c r="Z95" t="str">
        <f t="shared" si="25"/>
        <v/>
      </c>
      <c r="AA95" t="str">
        <f t="shared" si="26"/>
        <v/>
      </c>
      <c r="AB95" t="str">
        <f t="shared" si="27"/>
        <v/>
      </c>
      <c r="AC95" t="str">
        <f t="shared" si="28"/>
        <v/>
      </c>
      <c r="AD95" t="str">
        <f t="shared" si="29"/>
        <v/>
      </c>
      <c r="AE95" t="str">
        <f t="shared" si="30"/>
        <v/>
      </c>
      <c r="AF95" t="str">
        <f t="shared" si="31"/>
        <v/>
      </c>
      <c r="AG95" t="str">
        <f t="shared" si="32"/>
        <v/>
      </c>
      <c r="AH95" t="str">
        <f t="shared" si="33"/>
        <v/>
      </c>
      <c r="AI95" t="str">
        <f t="shared" si="34"/>
        <v/>
      </c>
      <c r="AJ95" t="str">
        <f t="shared" si="35"/>
        <v/>
      </c>
      <c r="AK95" t="str">
        <f t="shared" si="36"/>
        <v/>
      </c>
      <c r="AL95" t="str">
        <f t="shared" si="37"/>
        <v/>
      </c>
      <c r="AM95" t="str">
        <f t="shared" si="38"/>
        <v/>
      </c>
      <c r="AN95" t="str">
        <f t="shared" si="39"/>
        <v/>
      </c>
      <c r="AO95" t="str">
        <f t="shared" si="40"/>
        <v/>
      </c>
      <c r="AP95" t="str">
        <f t="shared" si="41"/>
        <v/>
      </c>
      <c r="AQ95" t="str">
        <f t="shared" si="42"/>
        <v/>
      </c>
      <c r="AR95" t="str">
        <f t="shared" si="43"/>
        <v/>
      </c>
      <c r="AS95" t="str">
        <f t="shared" si="44"/>
        <v/>
      </c>
      <c r="AT95" t="str">
        <f t="shared" si="45"/>
        <v/>
      </c>
      <c r="AU95" t="str">
        <f t="shared" si="46"/>
        <v/>
      </c>
      <c r="AV95" t="str">
        <f t="shared" si="47"/>
        <v/>
      </c>
      <c r="AW95" t="str">
        <f t="shared" si="48"/>
        <v/>
      </c>
      <c r="AX95" t="str">
        <f t="shared" si="49"/>
        <v/>
      </c>
      <c r="AY95" t="str">
        <f t="shared" si="50"/>
        <v/>
      </c>
      <c r="AZ95" t="str">
        <f t="shared" si="51"/>
        <v/>
      </c>
      <c r="BA95" t="str">
        <f t="shared" si="0"/>
        <v/>
      </c>
      <c r="BB95" t="str">
        <f t="shared" si="1"/>
        <v/>
      </c>
      <c r="BC95" t="str">
        <f t="shared" si="52"/>
        <v/>
      </c>
      <c r="BD95"/>
      <c r="BE95"/>
    </row>
    <row r="96" spans="1:57" hidden="1" x14ac:dyDescent="0.3">
      <c r="A96" s="29">
        <v>38</v>
      </c>
      <c r="B96" s="32"/>
      <c r="C96" t="str">
        <f t="shared" si="2"/>
        <v/>
      </c>
      <c r="D96" t="str">
        <f t="shared" si="3"/>
        <v/>
      </c>
      <c r="E96" t="str">
        <f t="shared" si="4"/>
        <v/>
      </c>
      <c r="F96" t="str">
        <f t="shared" si="5"/>
        <v/>
      </c>
      <c r="G96" t="str">
        <f t="shared" si="6"/>
        <v/>
      </c>
      <c r="H96" t="str">
        <f t="shared" si="7"/>
        <v/>
      </c>
      <c r="I96" t="str">
        <f t="shared" si="8"/>
        <v/>
      </c>
      <c r="J96" t="str">
        <f t="shared" si="9"/>
        <v/>
      </c>
      <c r="K96" t="str">
        <f t="shared" si="10"/>
        <v/>
      </c>
      <c r="L96" t="str">
        <f t="shared" si="11"/>
        <v/>
      </c>
      <c r="M96" t="str">
        <f t="shared" si="12"/>
        <v/>
      </c>
      <c r="N96" t="str">
        <f t="shared" si="13"/>
        <v/>
      </c>
      <c r="O96" t="str">
        <f t="shared" si="14"/>
        <v/>
      </c>
      <c r="P96" t="str">
        <f t="shared" si="15"/>
        <v/>
      </c>
      <c r="Q96" t="str">
        <f t="shared" si="16"/>
        <v/>
      </c>
      <c r="R96" t="str">
        <f t="shared" si="17"/>
        <v/>
      </c>
      <c r="S96" t="str">
        <f t="shared" si="18"/>
        <v/>
      </c>
      <c r="T96" t="str">
        <f t="shared" si="19"/>
        <v/>
      </c>
      <c r="U96" t="str">
        <f t="shared" si="20"/>
        <v/>
      </c>
      <c r="V96" t="str">
        <f t="shared" si="21"/>
        <v/>
      </c>
      <c r="W96" t="str">
        <f t="shared" si="22"/>
        <v/>
      </c>
      <c r="X96" t="str">
        <f t="shared" si="23"/>
        <v/>
      </c>
      <c r="Y96" t="str">
        <f t="shared" si="24"/>
        <v/>
      </c>
      <c r="Z96" t="str">
        <f t="shared" si="25"/>
        <v/>
      </c>
      <c r="AA96" t="str">
        <f t="shared" si="26"/>
        <v/>
      </c>
      <c r="AB96" t="str">
        <f t="shared" si="27"/>
        <v/>
      </c>
      <c r="AC96" t="str">
        <f t="shared" si="28"/>
        <v/>
      </c>
      <c r="AD96" t="str">
        <f t="shared" si="29"/>
        <v/>
      </c>
      <c r="AE96" t="str">
        <f t="shared" si="30"/>
        <v/>
      </c>
      <c r="AF96" t="str">
        <f t="shared" si="31"/>
        <v/>
      </c>
      <c r="AG96" t="str">
        <f t="shared" si="32"/>
        <v/>
      </c>
      <c r="AH96" t="str">
        <f t="shared" si="33"/>
        <v/>
      </c>
      <c r="AI96" t="str">
        <f t="shared" si="34"/>
        <v/>
      </c>
      <c r="AJ96" t="str">
        <f t="shared" si="35"/>
        <v/>
      </c>
      <c r="AK96" t="str">
        <f t="shared" si="36"/>
        <v/>
      </c>
      <c r="AL96" t="str">
        <f t="shared" si="37"/>
        <v/>
      </c>
      <c r="AM96" t="str">
        <f t="shared" si="38"/>
        <v/>
      </c>
      <c r="AN96" t="str">
        <f t="shared" si="39"/>
        <v/>
      </c>
      <c r="AO96" t="str">
        <f t="shared" si="40"/>
        <v/>
      </c>
      <c r="AP96" t="str">
        <f t="shared" si="41"/>
        <v/>
      </c>
      <c r="AQ96" t="str">
        <f t="shared" si="42"/>
        <v/>
      </c>
      <c r="AR96" t="str">
        <f t="shared" si="43"/>
        <v/>
      </c>
      <c r="AS96" t="str">
        <f t="shared" si="44"/>
        <v/>
      </c>
      <c r="AT96" t="str">
        <f t="shared" si="45"/>
        <v/>
      </c>
      <c r="AU96" t="str">
        <f t="shared" si="46"/>
        <v/>
      </c>
      <c r="AV96" t="str">
        <f t="shared" si="47"/>
        <v/>
      </c>
      <c r="AW96" t="str">
        <f t="shared" si="48"/>
        <v/>
      </c>
      <c r="AX96" t="str">
        <f t="shared" si="49"/>
        <v/>
      </c>
      <c r="AY96" t="str">
        <f t="shared" si="50"/>
        <v/>
      </c>
      <c r="AZ96" t="str">
        <f t="shared" si="51"/>
        <v/>
      </c>
      <c r="BA96" t="str">
        <f t="shared" si="0"/>
        <v/>
      </c>
      <c r="BB96" t="str">
        <f t="shared" si="1"/>
        <v/>
      </c>
      <c r="BC96" t="str">
        <f t="shared" si="52"/>
        <v/>
      </c>
      <c r="BD96"/>
      <c r="BE96"/>
    </row>
    <row r="97" spans="1:57" hidden="1" x14ac:dyDescent="0.3">
      <c r="A97" s="29">
        <v>39</v>
      </c>
      <c r="B97" s="32"/>
      <c r="C97" t="str">
        <f t="shared" si="2"/>
        <v/>
      </c>
      <c r="D97" t="str">
        <f t="shared" si="3"/>
        <v/>
      </c>
      <c r="E97" t="str">
        <f t="shared" si="4"/>
        <v/>
      </c>
      <c r="F97" t="str">
        <f t="shared" si="5"/>
        <v/>
      </c>
      <c r="G97" t="str">
        <f t="shared" si="6"/>
        <v/>
      </c>
      <c r="H97" t="str">
        <f t="shared" si="7"/>
        <v/>
      </c>
      <c r="I97" t="str">
        <f t="shared" si="8"/>
        <v/>
      </c>
      <c r="J97" t="str">
        <f t="shared" si="9"/>
        <v/>
      </c>
      <c r="K97" t="str">
        <f t="shared" si="10"/>
        <v/>
      </c>
      <c r="L97" t="str">
        <f t="shared" si="11"/>
        <v/>
      </c>
      <c r="M97" t="str">
        <f t="shared" si="12"/>
        <v/>
      </c>
      <c r="N97" t="str">
        <f t="shared" si="13"/>
        <v/>
      </c>
      <c r="O97" t="str">
        <f t="shared" si="14"/>
        <v/>
      </c>
      <c r="P97" t="str">
        <f t="shared" si="15"/>
        <v/>
      </c>
      <c r="Q97" t="str">
        <f t="shared" si="16"/>
        <v/>
      </c>
      <c r="R97" t="str">
        <f t="shared" si="17"/>
        <v/>
      </c>
      <c r="S97" t="str">
        <f t="shared" si="18"/>
        <v/>
      </c>
      <c r="T97" t="str">
        <f t="shared" si="19"/>
        <v/>
      </c>
      <c r="U97" t="str">
        <f t="shared" si="20"/>
        <v/>
      </c>
      <c r="V97" t="str">
        <f t="shared" si="21"/>
        <v/>
      </c>
      <c r="W97" t="str">
        <f t="shared" si="22"/>
        <v/>
      </c>
      <c r="X97" t="str">
        <f t="shared" si="23"/>
        <v/>
      </c>
      <c r="Y97" t="str">
        <f t="shared" si="24"/>
        <v/>
      </c>
      <c r="Z97" t="str">
        <f t="shared" si="25"/>
        <v/>
      </c>
      <c r="AA97" t="str">
        <f t="shared" si="26"/>
        <v/>
      </c>
      <c r="AB97" t="str">
        <f t="shared" si="27"/>
        <v/>
      </c>
      <c r="AC97" t="str">
        <f t="shared" si="28"/>
        <v/>
      </c>
      <c r="AD97" t="str">
        <f t="shared" si="29"/>
        <v/>
      </c>
      <c r="AE97" t="str">
        <f t="shared" si="30"/>
        <v/>
      </c>
      <c r="AF97" t="str">
        <f t="shared" si="31"/>
        <v/>
      </c>
      <c r="AG97" t="str">
        <f t="shared" si="32"/>
        <v/>
      </c>
      <c r="AH97" t="str">
        <f t="shared" si="33"/>
        <v/>
      </c>
      <c r="AI97" t="str">
        <f t="shared" si="34"/>
        <v/>
      </c>
      <c r="AJ97" t="str">
        <f t="shared" si="35"/>
        <v/>
      </c>
      <c r="AK97" t="str">
        <f t="shared" si="36"/>
        <v/>
      </c>
      <c r="AL97" t="str">
        <f t="shared" si="37"/>
        <v/>
      </c>
      <c r="AM97" t="str">
        <f t="shared" si="38"/>
        <v/>
      </c>
      <c r="AN97" t="str">
        <f t="shared" si="39"/>
        <v/>
      </c>
      <c r="AO97" t="str">
        <f t="shared" si="40"/>
        <v/>
      </c>
      <c r="AP97" t="str">
        <f t="shared" si="41"/>
        <v/>
      </c>
      <c r="AQ97" t="str">
        <f t="shared" si="42"/>
        <v/>
      </c>
      <c r="AR97" t="str">
        <f t="shared" si="43"/>
        <v/>
      </c>
      <c r="AS97" t="str">
        <f t="shared" si="44"/>
        <v/>
      </c>
      <c r="AT97" t="str">
        <f t="shared" si="45"/>
        <v/>
      </c>
      <c r="AU97" t="str">
        <f t="shared" si="46"/>
        <v/>
      </c>
      <c r="AV97" t="str">
        <f t="shared" si="47"/>
        <v/>
      </c>
      <c r="AW97" t="str">
        <f t="shared" si="48"/>
        <v/>
      </c>
      <c r="AX97" t="str">
        <f t="shared" si="49"/>
        <v/>
      </c>
      <c r="AY97" t="str">
        <f t="shared" si="50"/>
        <v/>
      </c>
      <c r="AZ97" t="str">
        <f t="shared" si="51"/>
        <v/>
      </c>
      <c r="BA97" t="str">
        <f t="shared" si="0"/>
        <v/>
      </c>
      <c r="BB97" t="str">
        <f t="shared" si="1"/>
        <v/>
      </c>
      <c r="BC97" t="str">
        <f t="shared" si="52"/>
        <v/>
      </c>
      <c r="BD97"/>
      <c r="BE97"/>
    </row>
    <row r="98" spans="1:57" hidden="1" x14ac:dyDescent="0.3">
      <c r="A98" s="29">
        <v>40</v>
      </c>
      <c r="B98" s="32"/>
      <c r="C98" t="str">
        <f t="shared" si="2"/>
        <v/>
      </c>
      <c r="D98" t="str">
        <f t="shared" si="3"/>
        <v/>
      </c>
      <c r="E98" t="str">
        <f t="shared" si="4"/>
        <v/>
      </c>
      <c r="F98" t="str">
        <f t="shared" si="5"/>
        <v/>
      </c>
      <c r="G98" t="str">
        <f t="shared" si="6"/>
        <v/>
      </c>
      <c r="H98" t="str">
        <f t="shared" si="7"/>
        <v/>
      </c>
      <c r="I98" t="str">
        <f t="shared" si="8"/>
        <v/>
      </c>
      <c r="J98" t="str">
        <f t="shared" si="9"/>
        <v/>
      </c>
      <c r="K98" t="str">
        <f t="shared" si="10"/>
        <v/>
      </c>
      <c r="L98" t="str">
        <f t="shared" si="11"/>
        <v/>
      </c>
      <c r="M98" t="str">
        <f t="shared" si="12"/>
        <v/>
      </c>
      <c r="N98" t="str">
        <f t="shared" si="13"/>
        <v/>
      </c>
      <c r="O98" t="str">
        <f t="shared" si="14"/>
        <v/>
      </c>
      <c r="P98" t="str">
        <f t="shared" si="15"/>
        <v/>
      </c>
      <c r="Q98" t="str">
        <f t="shared" si="16"/>
        <v/>
      </c>
      <c r="R98" t="str">
        <f t="shared" si="17"/>
        <v/>
      </c>
      <c r="S98" t="str">
        <f t="shared" si="18"/>
        <v/>
      </c>
      <c r="T98" t="str">
        <f t="shared" si="19"/>
        <v/>
      </c>
      <c r="U98" t="str">
        <f t="shared" si="20"/>
        <v/>
      </c>
      <c r="V98" t="str">
        <f t="shared" si="21"/>
        <v/>
      </c>
      <c r="W98" t="str">
        <f t="shared" si="22"/>
        <v/>
      </c>
      <c r="X98" t="str">
        <f t="shared" si="23"/>
        <v/>
      </c>
      <c r="Y98" t="str">
        <f t="shared" si="24"/>
        <v/>
      </c>
      <c r="Z98" t="str">
        <f t="shared" si="25"/>
        <v/>
      </c>
      <c r="AA98" t="str">
        <f t="shared" si="26"/>
        <v/>
      </c>
      <c r="AB98" t="str">
        <f t="shared" si="27"/>
        <v/>
      </c>
      <c r="AC98" t="str">
        <f t="shared" si="28"/>
        <v/>
      </c>
      <c r="AD98" t="str">
        <f t="shared" si="29"/>
        <v/>
      </c>
      <c r="AE98" t="str">
        <f t="shared" si="30"/>
        <v/>
      </c>
      <c r="AF98" t="str">
        <f t="shared" si="31"/>
        <v/>
      </c>
      <c r="AG98" t="str">
        <f t="shared" si="32"/>
        <v/>
      </c>
      <c r="AH98" t="str">
        <f t="shared" si="33"/>
        <v/>
      </c>
      <c r="AI98" t="str">
        <f t="shared" si="34"/>
        <v/>
      </c>
      <c r="AJ98" t="str">
        <f t="shared" si="35"/>
        <v/>
      </c>
      <c r="AK98" t="str">
        <f t="shared" si="36"/>
        <v/>
      </c>
      <c r="AL98" t="str">
        <f t="shared" si="37"/>
        <v/>
      </c>
      <c r="AM98" t="str">
        <f t="shared" si="38"/>
        <v/>
      </c>
      <c r="AN98" t="str">
        <f t="shared" si="39"/>
        <v/>
      </c>
      <c r="AO98" t="str">
        <f t="shared" si="40"/>
        <v/>
      </c>
      <c r="AP98" t="str">
        <f t="shared" si="41"/>
        <v/>
      </c>
      <c r="AQ98" t="str">
        <f t="shared" si="42"/>
        <v/>
      </c>
      <c r="AR98" t="str">
        <f t="shared" si="43"/>
        <v/>
      </c>
      <c r="AS98" t="str">
        <f t="shared" si="44"/>
        <v/>
      </c>
      <c r="AT98" t="str">
        <f t="shared" si="45"/>
        <v/>
      </c>
      <c r="AU98" t="str">
        <f t="shared" si="46"/>
        <v/>
      </c>
      <c r="AV98" t="str">
        <f t="shared" si="47"/>
        <v/>
      </c>
      <c r="AW98" t="str">
        <f t="shared" si="48"/>
        <v/>
      </c>
      <c r="AX98" t="str">
        <f t="shared" si="49"/>
        <v/>
      </c>
      <c r="AY98" t="str">
        <f t="shared" si="50"/>
        <v/>
      </c>
      <c r="AZ98" t="str">
        <f t="shared" si="51"/>
        <v/>
      </c>
      <c r="BA98" t="str">
        <f t="shared" si="0"/>
        <v/>
      </c>
      <c r="BB98" t="str">
        <f t="shared" si="1"/>
        <v/>
      </c>
      <c r="BC98" t="str">
        <f t="shared" si="52"/>
        <v/>
      </c>
      <c r="BD98"/>
      <c r="BE98"/>
    </row>
    <row r="99" spans="1:57" hidden="1" x14ac:dyDescent="0.3">
      <c r="A99" s="29">
        <v>41</v>
      </c>
      <c r="B99" s="32"/>
      <c r="C99" t="str">
        <f t="shared" si="2"/>
        <v/>
      </c>
      <c r="D99" t="str">
        <f t="shared" si="3"/>
        <v/>
      </c>
      <c r="E99" t="str">
        <f t="shared" si="4"/>
        <v/>
      </c>
      <c r="F99" t="str">
        <f t="shared" si="5"/>
        <v/>
      </c>
      <c r="G99" t="str">
        <f t="shared" si="6"/>
        <v/>
      </c>
      <c r="H99" t="str">
        <f t="shared" si="7"/>
        <v/>
      </c>
      <c r="I99" t="str">
        <f t="shared" si="8"/>
        <v/>
      </c>
      <c r="J99" t="str">
        <f t="shared" si="9"/>
        <v/>
      </c>
      <c r="K99" t="str">
        <f t="shared" si="10"/>
        <v/>
      </c>
      <c r="L99" t="str">
        <f t="shared" si="11"/>
        <v/>
      </c>
      <c r="M99" t="str">
        <f t="shared" si="12"/>
        <v/>
      </c>
      <c r="N99" t="str">
        <f t="shared" si="13"/>
        <v/>
      </c>
      <c r="O99" t="str">
        <f t="shared" si="14"/>
        <v/>
      </c>
      <c r="P99" t="str">
        <f t="shared" si="15"/>
        <v/>
      </c>
      <c r="Q99" t="str">
        <f t="shared" si="16"/>
        <v/>
      </c>
      <c r="R99" t="str">
        <f t="shared" si="17"/>
        <v/>
      </c>
      <c r="S99" t="str">
        <f t="shared" si="18"/>
        <v/>
      </c>
      <c r="T99" t="str">
        <f t="shared" si="19"/>
        <v/>
      </c>
      <c r="U99" t="str">
        <f t="shared" si="20"/>
        <v/>
      </c>
      <c r="V99" t="str">
        <f t="shared" si="21"/>
        <v/>
      </c>
      <c r="W99" t="str">
        <f t="shared" si="22"/>
        <v/>
      </c>
      <c r="X99" t="str">
        <f t="shared" si="23"/>
        <v/>
      </c>
      <c r="Y99" t="str">
        <f t="shared" si="24"/>
        <v/>
      </c>
      <c r="Z99" t="str">
        <f t="shared" si="25"/>
        <v/>
      </c>
      <c r="AA99" t="str">
        <f t="shared" si="26"/>
        <v/>
      </c>
      <c r="AB99" t="str">
        <f t="shared" si="27"/>
        <v/>
      </c>
      <c r="AC99" t="str">
        <f t="shared" si="28"/>
        <v/>
      </c>
      <c r="AD99" t="str">
        <f t="shared" si="29"/>
        <v/>
      </c>
      <c r="AE99" t="str">
        <f t="shared" si="30"/>
        <v/>
      </c>
      <c r="AF99" t="str">
        <f t="shared" si="31"/>
        <v/>
      </c>
      <c r="AG99" t="str">
        <f t="shared" si="32"/>
        <v/>
      </c>
      <c r="AH99" t="str">
        <f t="shared" si="33"/>
        <v/>
      </c>
      <c r="AI99" t="str">
        <f t="shared" si="34"/>
        <v/>
      </c>
      <c r="AJ99" t="str">
        <f t="shared" si="35"/>
        <v/>
      </c>
      <c r="AK99" t="str">
        <f t="shared" si="36"/>
        <v/>
      </c>
      <c r="AL99" t="str">
        <f t="shared" si="37"/>
        <v/>
      </c>
      <c r="AM99" t="str">
        <f t="shared" si="38"/>
        <v/>
      </c>
      <c r="AN99" t="str">
        <f t="shared" si="39"/>
        <v/>
      </c>
      <c r="AO99" t="str">
        <f t="shared" si="40"/>
        <v/>
      </c>
      <c r="AP99" t="str">
        <f t="shared" si="41"/>
        <v/>
      </c>
      <c r="AQ99" t="str">
        <f t="shared" si="42"/>
        <v/>
      </c>
      <c r="AR99" t="str">
        <f t="shared" si="43"/>
        <v/>
      </c>
      <c r="AS99" t="str">
        <f t="shared" si="44"/>
        <v/>
      </c>
      <c r="AT99" t="str">
        <f t="shared" si="45"/>
        <v/>
      </c>
      <c r="AU99" t="str">
        <f t="shared" si="46"/>
        <v/>
      </c>
      <c r="AV99" t="str">
        <f t="shared" si="47"/>
        <v/>
      </c>
      <c r="AW99" t="str">
        <f t="shared" si="48"/>
        <v/>
      </c>
      <c r="AX99" t="str">
        <f t="shared" si="49"/>
        <v/>
      </c>
      <c r="AY99" t="str">
        <f t="shared" si="50"/>
        <v/>
      </c>
      <c r="AZ99" t="str">
        <f t="shared" si="51"/>
        <v/>
      </c>
      <c r="BA99" t="str">
        <f t="shared" si="0"/>
        <v/>
      </c>
      <c r="BB99" t="str">
        <f t="shared" si="1"/>
        <v/>
      </c>
      <c r="BC99" t="str">
        <f t="shared" si="52"/>
        <v/>
      </c>
      <c r="BD99"/>
      <c r="BE99"/>
    </row>
    <row r="100" spans="1:57" hidden="1" x14ac:dyDescent="0.3">
      <c r="A100" s="29">
        <v>42</v>
      </c>
      <c r="B100" s="32"/>
      <c r="C100" t="str">
        <f t="shared" si="2"/>
        <v/>
      </c>
      <c r="D100" t="str">
        <f t="shared" si="3"/>
        <v/>
      </c>
      <c r="E100" t="str">
        <f t="shared" si="4"/>
        <v/>
      </c>
      <c r="F100" t="str">
        <f t="shared" si="5"/>
        <v/>
      </c>
      <c r="G100" t="str">
        <f t="shared" si="6"/>
        <v/>
      </c>
      <c r="H100" t="str">
        <f t="shared" si="7"/>
        <v/>
      </c>
      <c r="I100" t="str">
        <f t="shared" si="8"/>
        <v/>
      </c>
      <c r="J100" t="str">
        <f t="shared" si="9"/>
        <v/>
      </c>
      <c r="K100" t="str">
        <f t="shared" si="10"/>
        <v/>
      </c>
      <c r="L100" t="str">
        <f t="shared" si="11"/>
        <v/>
      </c>
      <c r="M100" t="str">
        <f t="shared" si="12"/>
        <v/>
      </c>
      <c r="N100" t="str">
        <f t="shared" si="13"/>
        <v/>
      </c>
      <c r="O100" t="str">
        <f t="shared" si="14"/>
        <v/>
      </c>
      <c r="P100" t="str">
        <f t="shared" si="15"/>
        <v/>
      </c>
      <c r="Q100" t="str">
        <f t="shared" si="16"/>
        <v/>
      </c>
      <c r="R100" t="str">
        <f t="shared" si="17"/>
        <v/>
      </c>
      <c r="S100" t="str">
        <f t="shared" si="18"/>
        <v/>
      </c>
      <c r="T100" t="str">
        <f t="shared" si="19"/>
        <v/>
      </c>
      <c r="U100" t="str">
        <f t="shared" si="20"/>
        <v/>
      </c>
      <c r="V100" t="str">
        <f t="shared" si="21"/>
        <v/>
      </c>
      <c r="W100" t="str">
        <f t="shared" si="22"/>
        <v/>
      </c>
      <c r="X100" t="str">
        <f t="shared" si="23"/>
        <v/>
      </c>
      <c r="Y100" t="str">
        <f t="shared" si="24"/>
        <v/>
      </c>
      <c r="Z100" t="str">
        <f t="shared" si="25"/>
        <v/>
      </c>
      <c r="AA100" t="str">
        <f t="shared" si="26"/>
        <v/>
      </c>
      <c r="AB100" t="str">
        <f t="shared" si="27"/>
        <v/>
      </c>
      <c r="AC100" t="str">
        <f t="shared" si="28"/>
        <v/>
      </c>
      <c r="AD100" t="str">
        <f t="shared" si="29"/>
        <v/>
      </c>
      <c r="AE100" t="str">
        <f t="shared" si="30"/>
        <v/>
      </c>
      <c r="AF100" t="str">
        <f t="shared" si="31"/>
        <v/>
      </c>
      <c r="AG100" t="str">
        <f t="shared" si="32"/>
        <v/>
      </c>
      <c r="AH100" t="str">
        <f t="shared" si="33"/>
        <v/>
      </c>
      <c r="AI100" t="str">
        <f t="shared" si="34"/>
        <v/>
      </c>
      <c r="AJ100" t="str">
        <f t="shared" si="35"/>
        <v/>
      </c>
      <c r="AK100" t="str">
        <f t="shared" si="36"/>
        <v/>
      </c>
      <c r="AL100" t="str">
        <f t="shared" si="37"/>
        <v/>
      </c>
      <c r="AM100" t="str">
        <f t="shared" si="38"/>
        <v/>
      </c>
      <c r="AN100" t="str">
        <f t="shared" si="39"/>
        <v/>
      </c>
      <c r="AO100" t="str">
        <f t="shared" si="40"/>
        <v/>
      </c>
      <c r="AP100" t="str">
        <f t="shared" si="41"/>
        <v/>
      </c>
      <c r="AQ100" t="str">
        <f t="shared" si="42"/>
        <v/>
      </c>
      <c r="AR100" t="str">
        <f t="shared" si="43"/>
        <v/>
      </c>
      <c r="AS100" t="str">
        <f t="shared" si="44"/>
        <v/>
      </c>
      <c r="AT100" t="str">
        <f t="shared" si="45"/>
        <v/>
      </c>
      <c r="AU100" t="str">
        <f t="shared" si="46"/>
        <v/>
      </c>
      <c r="AV100" t="str">
        <f t="shared" si="47"/>
        <v/>
      </c>
      <c r="AW100" t="str">
        <f t="shared" si="48"/>
        <v/>
      </c>
      <c r="AX100" t="str">
        <f t="shared" si="49"/>
        <v/>
      </c>
      <c r="AY100" t="str">
        <f t="shared" si="50"/>
        <v/>
      </c>
      <c r="AZ100" t="str">
        <f t="shared" si="51"/>
        <v/>
      </c>
      <c r="BA100" t="str">
        <f t="shared" si="0"/>
        <v/>
      </c>
      <c r="BB100" t="str">
        <f t="shared" si="1"/>
        <v/>
      </c>
      <c r="BC100" t="str">
        <f t="shared" si="52"/>
        <v/>
      </c>
      <c r="BD100"/>
      <c r="BE100"/>
    </row>
    <row r="101" spans="1:57" hidden="1" x14ac:dyDescent="0.3">
      <c r="A101" s="29">
        <v>43</v>
      </c>
      <c r="B101" s="32"/>
      <c r="C101" t="str">
        <f t="shared" si="2"/>
        <v/>
      </c>
      <c r="D101" t="str">
        <f t="shared" si="3"/>
        <v/>
      </c>
      <c r="E101" t="str">
        <f t="shared" si="4"/>
        <v/>
      </c>
      <c r="F101" t="str">
        <f t="shared" si="5"/>
        <v/>
      </c>
      <c r="G101" t="str">
        <f t="shared" si="6"/>
        <v/>
      </c>
      <c r="H101" t="str">
        <f t="shared" si="7"/>
        <v/>
      </c>
      <c r="I101" t="str">
        <f t="shared" si="8"/>
        <v/>
      </c>
      <c r="J101" t="str">
        <f t="shared" si="9"/>
        <v/>
      </c>
      <c r="K101" t="str">
        <f t="shared" si="10"/>
        <v/>
      </c>
      <c r="L101" t="str">
        <f t="shared" si="11"/>
        <v/>
      </c>
      <c r="M101" t="str">
        <f t="shared" si="12"/>
        <v/>
      </c>
      <c r="N101" t="str">
        <f t="shared" si="13"/>
        <v/>
      </c>
      <c r="O101" t="str">
        <f t="shared" si="14"/>
        <v/>
      </c>
      <c r="P101" t="str">
        <f t="shared" si="15"/>
        <v/>
      </c>
      <c r="Q101" t="str">
        <f t="shared" si="16"/>
        <v/>
      </c>
      <c r="R101" t="str">
        <f t="shared" si="17"/>
        <v/>
      </c>
      <c r="S101" t="str">
        <f t="shared" si="18"/>
        <v/>
      </c>
      <c r="T101" t="str">
        <f t="shared" si="19"/>
        <v/>
      </c>
      <c r="U101" t="str">
        <f t="shared" si="20"/>
        <v/>
      </c>
      <c r="V101" t="str">
        <f t="shared" si="21"/>
        <v/>
      </c>
      <c r="W101" t="str">
        <f t="shared" si="22"/>
        <v/>
      </c>
      <c r="X101" t="str">
        <f t="shared" si="23"/>
        <v/>
      </c>
      <c r="Y101" t="str">
        <f t="shared" si="24"/>
        <v/>
      </c>
      <c r="Z101" t="str">
        <f t="shared" si="25"/>
        <v/>
      </c>
      <c r="AA101" t="str">
        <f t="shared" si="26"/>
        <v/>
      </c>
      <c r="AB101" t="str">
        <f t="shared" si="27"/>
        <v/>
      </c>
      <c r="AC101" t="str">
        <f t="shared" si="28"/>
        <v/>
      </c>
      <c r="AD101" t="str">
        <f t="shared" si="29"/>
        <v/>
      </c>
      <c r="AE101" t="str">
        <f t="shared" si="30"/>
        <v/>
      </c>
      <c r="AF101" t="str">
        <f t="shared" si="31"/>
        <v/>
      </c>
      <c r="AG101" t="str">
        <f t="shared" si="32"/>
        <v/>
      </c>
      <c r="AH101" t="str">
        <f t="shared" si="33"/>
        <v/>
      </c>
      <c r="AI101" t="str">
        <f t="shared" si="34"/>
        <v/>
      </c>
      <c r="AJ101" t="str">
        <f t="shared" si="35"/>
        <v/>
      </c>
      <c r="AK101" t="str">
        <f t="shared" si="36"/>
        <v/>
      </c>
      <c r="AL101" t="str">
        <f t="shared" si="37"/>
        <v/>
      </c>
      <c r="AM101" t="str">
        <f t="shared" si="38"/>
        <v/>
      </c>
      <c r="AN101" t="str">
        <f t="shared" si="39"/>
        <v/>
      </c>
      <c r="AO101" t="str">
        <f t="shared" si="40"/>
        <v/>
      </c>
      <c r="AP101" t="str">
        <f t="shared" si="41"/>
        <v/>
      </c>
      <c r="AQ101" t="str">
        <f t="shared" si="42"/>
        <v/>
      </c>
      <c r="AR101" t="str">
        <f t="shared" si="43"/>
        <v/>
      </c>
      <c r="AS101" t="str">
        <f t="shared" si="44"/>
        <v/>
      </c>
      <c r="AT101" t="str">
        <f t="shared" si="45"/>
        <v/>
      </c>
      <c r="AU101" t="str">
        <f t="shared" si="46"/>
        <v/>
      </c>
      <c r="AV101" t="str">
        <f t="shared" si="47"/>
        <v/>
      </c>
      <c r="AW101" t="str">
        <f t="shared" si="48"/>
        <v/>
      </c>
      <c r="AX101" t="str">
        <f t="shared" si="49"/>
        <v/>
      </c>
      <c r="AY101" t="str">
        <f t="shared" si="50"/>
        <v/>
      </c>
      <c r="AZ101" t="str">
        <f t="shared" si="51"/>
        <v/>
      </c>
      <c r="BA101" t="str">
        <f t="shared" si="0"/>
        <v/>
      </c>
      <c r="BB101" t="str">
        <f t="shared" si="1"/>
        <v/>
      </c>
      <c r="BC101" t="str">
        <f t="shared" si="52"/>
        <v/>
      </c>
      <c r="BD101"/>
      <c r="BE101"/>
    </row>
    <row r="102" spans="1:57" hidden="1" x14ac:dyDescent="0.3">
      <c r="A102" s="29">
        <v>44</v>
      </c>
      <c r="B102" s="32"/>
      <c r="C102" t="str">
        <f t="shared" si="2"/>
        <v/>
      </c>
      <c r="D102" t="str">
        <f t="shared" si="3"/>
        <v/>
      </c>
      <c r="E102" t="str">
        <f t="shared" si="4"/>
        <v/>
      </c>
      <c r="F102" t="str">
        <f t="shared" si="5"/>
        <v/>
      </c>
      <c r="G102" t="str">
        <f t="shared" si="6"/>
        <v/>
      </c>
      <c r="H102" t="str">
        <f t="shared" si="7"/>
        <v/>
      </c>
      <c r="I102" t="str">
        <f t="shared" si="8"/>
        <v/>
      </c>
      <c r="J102" t="str">
        <f t="shared" si="9"/>
        <v/>
      </c>
      <c r="K102" t="str">
        <f t="shared" si="10"/>
        <v/>
      </c>
      <c r="L102" t="str">
        <f t="shared" si="11"/>
        <v/>
      </c>
      <c r="M102" t="str">
        <f t="shared" si="12"/>
        <v/>
      </c>
      <c r="N102" t="str">
        <f t="shared" si="13"/>
        <v/>
      </c>
      <c r="O102" t="str">
        <f t="shared" si="14"/>
        <v/>
      </c>
      <c r="P102" t="str">
        <f t="shared" si="15"/>
        <v/>
      </c>
      <c r="Q102" t="str">
        <f t="shared" si="16"/>
        <v/>
      </c>
      <c r="R102" t="str">
        <f t="shared" si="17"/>
        <v/>
      </c>
      <c r="S102" t="str">
        <f t="shared" si="18"/>
        <v/>
      </c>
      <c r="T102" t="str">
        <f t="shared" si="19"/>
        <v/>
      </c>
      <c r="U102" t="str">
        <f t="shared" si="20"/>
        <v/>
      </c>
      <c r="V102" t="str">
        <f t="shared" si="21"/>
        <v/>
      </c>
      <c r="W102" t="str">
        <f t="shared" si="22"/>
        <v/>
      </c>
      <c r="X102" t="str">
        <f t="shared" si="23"/>
        <v/>
      </c>
      <c r="Y102" t="str">
        <f t="shared" si="24"/>
        <v/>
      </c>
      <c r="Z102" t="str">
        <f t="shared" si="25"/>
        <v/>
      </c>
      <c r="AA102" t="str">
        <f t="shared" si="26"/>
        <v/>
      </c>
      <c r="AB102" t="str">
        <f t="shared" si="27"/>
        <v/>
      </c>
      <c r="AC102" t="str">
        <f t="shared" si="28"/>
        <v/>
      </c>
      <c r="AD102" t="str">
        <f t="shared" si="29"/>
        <v/>
      </c>
      <c r="AE102" t="str">
        <f t="shared" si="30"/>
        <v/>
      </c>
      <c r="AF102" t="str">
        <f t="shared" si="31"/>
        <v/>
      </c>
      <c r="AG102" t="str">
        <f t="shared" si="32"/>
        <v/>
      </c>
      <c r="AH102" t="str">
        <f t="shared" si="33"/>
        <v/>
      </c>
      <c r="AI102" t="str">
        <f t="shared" si="34"/>
        <v/>
      </c>
      <c r="AJ102" t="str">
        <f t="shared" si="35"/>
        <v/>
      </c>
      <c r="AK102" t="str">
        <f t="shared" si="36"/>
        <v/>
      </c>
      <c r="AL102" t="str">
        <f t="shared" si="37"/>
        <v/>
      </c>
      <c r="AM102" t="str">
        <f t="shared" si="38"/>
        <v/>
      </c>
      <c r="AN102" t="str">
        <f t="shared" si="39"/>
        <v/>
      </c>
      <c r="AO102" t="str">
        <f t="shared" si="40"/>
        <v/>
      </c>
      <c r="AP102" t="str">
        <f t="shared" si="41"/>
        <v/>
      </c>
      <c r="AQ102" t="str">
        <f t="shared" si="42"/>
        <v/>
      </c>
      <c r="AR102" t="str">
        <f t="shared" si="43"/>
        <v/>
      </c>
      <c r="AS102" t="str">
        <f t="shared" si="44"/>
        <v/>
      </c>
      <c r="AT102" t="str">
        <f t="shared" si="45"/>
        <v/>
      </c>
      <c r="AU102" t="str">
        <f t="shared" si="46"/>
        <v/>
      </c>
      <c r="AV102" t="str">
        <f t="shared" si="47"/>
        <v/>
      </c>
      <c r="AW102" t="str">
        <f t="shared" si="48"/>
        <v/>
      </c>
      <c r="AX102" t="str">
        <f t="shared" si="49"/>
        <v/>
      </c>
      <c r="AY102" t="str">
        <f t="shared" si="50"/>
        <v/>
      </c>
      <c r="AZ102" t="str">
        <f t="shared" si="51"/>
        <v/>
      </c>
      <c r="BA102" t="str">
        <f t="shared" si="0"/>
        <v/>
      </c>
      <c r="BB102" t="str">
        <f t="shared" si="1"/>
        <v/>
      </c>
      <c r="BC102" t="str">
        <f t="shared" si="52"/>
        <v/>
      </c>
      <c r="BD102"/>
      <c r="BE102"/>
    </row>
    <row r="103" spans="1:57" hidden="1" x14ac:dyDescent="0.3">
      <c r="A103" s="29">
        <v>45</v>
      </c>
      <c r="B103" s="32"/>
      <c r="C103" t="str">
        <f t="shared" si="2"/>
        <v/>
      </c>
      <c r="D103" t="str">
        <f t="shared" si="3"/>
        <v/>
      </c>
      <c r="E103" t="str">
        <f t="shared" si="4"/>
        <v/>
      </c>
      <c r="F103" t="str">
        <f t="shared" si="5"/>
        <v/>
      </c>
      <c r="G103" t="str">
        <f t="shared" si="6"/>
        <v/>
      </c>
      <c r="H103" t="str">
        <f t="shared" si="7"/>
        <v/>
      </c>
      <c r="I103" t="str">
        <f t="shared" si="8"/>
        <v/>
      </c>
      <c r="J103" t="str">
        <f t="shared" si="9"/>
        <v/>
      </c>
      <c r="K103" t="str">
        <f t="shared" si="10"/>
        <v/>
      </c>
      <c r="L103" t="str">
        <f t="shared" si="11"/>
        <v/>
      </c>
      <c r="M103" t="str">
        <f t="shared" si="12"/>
        <v/>
      </c>
      <c r="N103" t="str">
        <f t="shared" si="13"/>
        <v/>
      </c>
      <c r="O103" t="str">
        <f t="shared" si="14"/>
        <v/>
      </c>
      <c r="P103" t="str">
        <f t="shared" si="15"/>
        <v/>
      </c>
      <c r="Q103" t="str">
        <f t="shared" si="16"/>
        <v/>
      </c>
      <c r="R103" t="str">
        <f t="shared" si="17"/>
        <v/>
      </c>
      <c r="S103" t="str">
        <f t="shared" si="18"/>
        <v/>
      </c>
      <c r="T103" t="str">
        <f t="shared" si="19"/>
        <v/>
      </c>
      <c r="U103" t="str">
        <f t="shared" si="20"/>
        <v/>
      </c>
      <c r="V103" t="str">
        <f t="shared" si="21"/>
        <v/>
      </c>
      <c r="W103" t="str">
        <f t="shared" si="22"/>
        <v/>
      </c>
      <c r="X103" t="str">
        <f t="shared" si="23"/>
        <v/>
      </c>
      <c r="Y103" t="str">
        <f t="shared" si="24"/>
        <v/>
      </c>
      <c r="Z103" t="str">
        <f t="shared" si="25"/>
        <v/>
      </c>
      <c r="AA103" t="str">
        <f t="shared" si="26"/>
        <v/>
      </c>
      <c r="AB103" t="str">
        <f t="shared" si="27"/>
        <v/>
      </c>
      <c r="AC103" t="str">
        <f t="shared" si="28"/>
        <v/>
      </c>
      <c r="AD103" t="str">
        <f t="shared" si="29"/>
        <v/>
      </c>
      <c r="AE103" t="str">
        <f t="shared" si="30"/>
        <v/>
      </c>
      <c r="AF103" t="str">
        <f t="shared" si="31"/>
        <v/>
      </c>
      <c r="AG103" t="str">
        <f t="shared" si="32"/>
        <v/>
      </c>
      <c r="AH103" t="str">
        <f t="shared" si="33"/>
        <v/>
      </c>
      <c r="AI103" t="str">
        <f t="shared" si="34"/>
        <v/>
      </c>
      <c r="AJ103" t="str">
        <f t="shared" si="35"/>
        <v/>
      </c>
      <c r="AK103" t="str">
        <f t="shared" si="36"/>
        <v/>
      </c>
      <c r="AL103" t="str">
        <f t="shared" si="37"/>
        <v/>
      </c>
      <c r="AM103" t="str">
        <f t="shared" si="38"/>
        <v/>
      </c>
      <c r="AN103" t="str">
        <f t="shared" si="39"/>
        <v/>
      </c>
      <c r="AO103" t="str">
        <f t="shared" si="40"/>
        <v/>
      </c>
      <c r="AP103" t="str">
        <f t="shared" si="41"/>
        <v/>
      </c>
      <c r="AQ103" t="str">
        <f t="shared" si="42"/>
        <v/>
      </c>
      <c r="AR103" t="str">
        <f t="shared" si="43"/>
        <v/>
      </c>
      <c r="AS103" t="str">
        <f t="shared" si="44"/>
        <v/>
      </c>
      <c r="AT103" t="str">
        <f t="shared" si="45"/>
        <v/>
      </c>
      <c r="AU103" t="str">
        <f t="shared" si="46"/>
        <v/>
      </c>
      <c r="AV103" t="str">
        <f t="shared" si="47"/>
        <v/>
      </c>
      <c r="AW103" t="str">
        <f t="shared" si="48"/>
        <v/>
      </c>
      <c r="AX103" t="str">
        <f t="shared" si="49"/>
        <v/>
      </c>
      <c r="AY103" t="str">
        <f t="shared" si="50"/>
        <v/>
      </c>
      <c r="AZ103" t="str">
        <f t="shared" si="51"/>
        <v/>
      </c>
      <c r="BA103" t="str">
        <f t="shared" si="0"/>
        <v/>
      </c>
      <c r="BB103" t="str">
        <f t="shared" si="1"/>
        <v/>
      </c>
      <c r="BC103" t="str">
        <f t="shared" si="52"/>
        <v/>
      </c>
      <c r="BD103"/>
      <c r="BE103"/>
    </row>
    <row r="104" spans="1:57" hidden="1" x14ac:dyDescent="0.3">
      <c r="A104" s="29">
        <v>46</v>
      </c>
      <c r="B104" s="32"/>
      <c r="C104" t="str">
        <f t="shared" si="2"/>
        <v/>
      </c>
      <c r="D104" t="str">
        <f t="shared" si="3"/>
        <v/>
      </c>
      <c r="E104" t="str">
        <f t="shared" si="4"/>
        <v/>
      </c>
      <c r="F104" t="str">
        <f t="shared" si="5"/>
        <v/>
      </c>
      <c r="G104" t="str">
        <f t="shared" si="6"/>
        <v/>
      </c>
      <c r="H104" t="str">
        <f t="shared" si="7"/>
        <v/>
      </c>
      <c r="I104" t="str">
        <f t="shared" si="8"/>
        <v/>
      </c>
      <c r="J104" t="str">
        <f t="shared" si="9"/>
        <v/>
      </c>
      <c r="K104" t="str">
        <f t="shared" si="10"/>
        <v/>
      </c>
      <c r="L104" t="str">
        <f t="shared" si="11"/>
        <v/>
      </c>
      <c r="M104" t="str">
        <f t="shared" si="12"/>
        <v/>
      </c>
      <c r="N104" t="str">
        <f t="shared" si="13"/>
        <v/>
      </c>
      <c r="O104" t="str">
        <f t="shared" si="14"/>
        <v/>
      </c>
      <c r="P104" t="str">
        <f t="shared" si="15"/>
        <v/>
      </c>
      <c r="Q104" t="str">
        <f t="shared" si="16"/>
        <v/>
      </c>
      <c r="R104" t="str">
        <f t="shared" si="17"/>
        <v/>
      </c>
      <c r="S104" t="str">
        <f t="shared" si="18"/>
        <v/>
      </c>
      <c r="T104" t="str">
        <f t="shared" si="19"/>
        <v/>
      </c>
      <c r="U104" t="str">
        <f t="shared" si="20"/>
        <v/>
      </c>
      <c r="V104" t="str">
        <f t="shared" si="21"/>
        <v/>
      </c>
      <c r="W104" t="str">
        <f t="shared" si="22"/>
        <v/>
      </c>
      <c r="X104" t="str">
        <f t="shared" si="23"/>
        <v/>
      </c>
      <c r="Y104" t="str">
        <f t="shared" si="24"/>
        <v/>
      </c>
      <c r="Z104" t="str">
        <f t="shared" si="25"/>
        <v/>
      </c>
      <c r="AA104" t="str">
        <f t="shared" si="26"/>
        <v/>
      </c>
      <c r="AB104" t="str">
        <f t="shared" si="27"/>
        <v/>
      </c>
      <c r="AC104" t="str">
        <f t="shared" si="28"/>
        <v/>
      </c>
      <c r="AD104" t="str">
        <f t="shared" si="29"/>
        <v/>
      </c>
      <c r="AE104" t="str">
        <f t="shared" si="30"/>
        <v/>
      </c>
      <c r="AF104" t="str">
        <f t="shared" si="31"/>
        <v/>
      </c>
      <c r="AG104" t="str">
        <f t="shared" si="32"/>
        <v/>
      </c>
      <c r="AH104" t="str">
        <f t="shared" si="33"/>
        <v/>
      </c>
      <c r="AI104" t="str">
        <f t="shared" si="34"/>
        <v/>
      </c>
      <c r="AJ104" t="str">
        <f t="shared" si="35"/>
        <v/>
      </c>
      <c r="AK104" t="str">
        <f t="shared" si="36"/>
        <v/>
      </c>
      <c r="AL104" t="str">
        <f t="shared" si="37"/>
        <v/>
      </c>
      <c r="AM104" t="str">
        <f t="shared" si="38"/>
        <v/>
      </c>
      <c r="AN104" t="str">
        <f t="shared" si="39"/>
        <v/>
      </c>
      <c r="AO104" t="str">
        <f t="shared" si="40"/>
        <v/>
      </c>
      <c r="AP104" t="str">
        <f t="shared" si="41"/>
        <v/>
      </c>
      <c r="AQ104" t="str">
        <f t="shared" si="42"/>
        <v/>
      </c>
      <c r="AR104" t="str">
        <f t="shared" si="43"/>
        <v/>
      </c>
      <c r="AS104" t="str">
        <f t="shared" si="44"/>
        <v/>
      </c>
      <c r="AT104" t="str">
        <f t="shared" si="45"/>
        <v/>
      </c>
      <c r="AU104" t="str">
        <f t="shared" si="46"/>
        <v/>
      </c>
      <c r="AV104" t="str">
        <f t="shared" si="47"/>
        <v/>
      </c>
      <c r="AW104" t="str">
        <f t="shared" si="48"/>
        <v/>
      </c>
      <c r="AX104" t="str">
        <f t="shared" si="49"/>
        <v/>
      </c>
      <c r="AY104" t="str">
        <f t="shared" si="50"/>
        <v/>
      </c>
      <c r="AZ104" t="str">
        <f t="shared" si="51"/>
        <v/>
      </c>
      <c r="BA104" t="str">
        <f t="shared" si="0"/>
        <v/>
      </c>
      <c r="BB104" t="str">
        <f t="shared" si="1"/>
        <v/>
      </c>
      <c r="BC104" t="str">
        <f t="shared" si="52"/>
        <v/>
      </c>
      <c r="BD104"/>
      <c r="BE104"/>
    </row>
    <row r="105" spans="1:57" hidden="1" x14ac:dyDescent="0.3">
      <c r="A105" s="29">
        <v>47</v>
      </c>
      <c r="B105" s="32"/>
      <c r="C105" t="str">
        <f t="shared" si="2"/>
        <v/>
      </c>
      <c r="D105" t="str">
        <f t="shared" si="3"/>
        <v/>
      </c>
      <c r="E105" t="str">
        <f t="shared" si="4"/>
        <v/>
      </c>
      <c r="F105" t="str">
        <f t="shared" si="5"/>
        <v/>
      </c>
      <c r="G105" t="str">
        <f t="shared" si="6"/>
        <v/>
      </c>
      <c r="H105" t="str">
        <f t="shared" si="7"/>
        <v/>
      </c>
      <c r="I105" t="str">
        <f t="shared" si="8"/>
        <v/>
      </c>
      <c r="J105" t="str">
        <f t="shared" si="9"/>
        <v/>
      </c>
      <c r="K105" t="str">
        <f t="shared" si="10"/>
        <v/>
      </c>
      <c r="L105" t="str">
        <f t="shared" si="11"/>
        <v/>
      </c>
      <c r="M105" t="str">
        <f t="shared" si="12"/>
        <v/>
      </c>
      <c r="N105" t="str">
        <f t="shared" si="13"/>
        <v/>
      </c>
      <c r="O105" t="str">
        <f t="shared" si="14"/>
        <v/>
      </c>
      <c r="P105" t="str">
        <f t="shared" si="15"/>
        <v/>
      </c>
      <c r="Q105" t="str">
        <f t="shared" si="16"/>
        <v/>
      </c>
      <c r="R105" t="str">
        <f t="shared" si="17"/>
        <v/>
      </c>
      <c r="S105" t="str">
        <f t="shared" si="18"/>
        <v/>
      </c>
      <c r="T105" t="str">
        <f t="shared" si="19"/>
        <v/>
      </c>
      <c r="U105" t="str">
        <f t="shared" si="20"/>
        <v/>
      </c>
      <c r="V105" t="str">
        <f t="shared" si="21"/>
        <v/>
      </c>
      <c r="W105" t="str">
        <f t="shared" si="22"/>
        <v/>
      </c>
      <c r="X105" t="str">
        <f t="shared" si="23"/>
        <v/>
      </c>
      <c r="Y105" t="str">
        <f t="shared" si="24"/>
        <v/>
      </c>
      <c r="Z105" t="str">
        <f t="shared" si="25"/>
        <v/>
      </c>
      <c r="AA105" t="str">
        <f t="shared" si="26"/>
        <v/>
      </c>
      <c r="AB105" t="str">
        <f t="shared" si="27"/>
        <v/>
      </c>
      <c r="AC105" t="str">
        <f t="shared" si="28"/>
        <v/>
      </c>
      <c r="AD105" t="str">
        <f t="shared" si="29"/>
        <v/>
      </c>
      <c r="AE105" t="str">
        <f t="shared" si="30"/>
        <v/>
      </c>
      <c r="AF105" t="str">
        <f t="shared" si="31"/>
        <v/>
      </c>
      <c r="AG105" t="str">
        <f t="shared" si="32"/>
        <v/>
      </c>
      <c r="AH105" t="str">
        <f t="shared" si="33"/>
        <v/>
      </c>
      <c r="AI105" t="str">
        <f t="shared" si="34"/>
        <v/>
      </c>
      <c r="AJ105" t="str">
        <f t="shared" si="35"/>
        <v/>
      </c>
      <c r="AK105" t="str">
        <f t="shared" si="36"/>
        <v/>
      </c>
      <c r="AL105" t="str">
        <f t="shared" si="37"/>
        <v/>
      </c>
      <c r="AM105" t="str">
        <f t="shared" si="38"/>
        <v/>
      </c>
      <c r="AN105" t="str">
        <f t="shared" si="39"/>
        <v/>
      </c>
      <c r="AO105" t="str">
        <f t="shared" si="40"/>
        <v/>
      </c>
      <c r="AP105" t="str">
        <f t="shared" si="41"/>
        <v/>
      </c>
      <c r="AQ105" t="str">
        <f t="shared" si="42"/>
        <v/>
      </c>
      <c r="AR105" t="str">
        <f t="shared" si="43"/>
        <v/>
      </c>
      <c r="AS105" t="str">
        <f t="shared" si="44"/>
        <v/>
      </c>
      <c r="AT105" t="str">
        <f t="shared" si="45"/>
        <v/>
      </c>
      <c r="AU105" t="str">
        <f t="shared" si="46"/>
        <v/>
      </c>
      <c r="AV105" t="str">
        <f t="shared" si="47"/>
        <v/>
      </c>
      <c r="AW105" t="str">
        <f t="shared" si="48"/>
        <v/>
      </c>
      <c r="AX105" t="str">
        <f t="shared" si="49"/>
        <v/>
      </c>
      <c r="AY105" t="str">
        <f t="shared" si="50"/>
        <v/>
      </c>
      <c r="AZ105" t="str">
        <f t="shared" si="51"/>
        <v/>
      </c>
      <c r="BA105" t="str">
        <f t="shared" si="0"/>
        <v/>
      </c>
      <c r="BB105" t="str">
        <f t="shared" si="1"/>
        <v/>
      </c>
      <c r="BC105" t="str">
        <f t="shared" si="52"/>
        <v/>
      </c>
      <c r="BD105"/>
      <c r="BE105"/>
    </row>
    <row r="106" spans="1:57" hidden="1" x14ac:dyDescent="0.3">
      <c r="A106" s="29">
        <v>48</v>
      </c>
      <c r="B106" s="32"/>
      <c r="C106" t="str">
        <f t="shared" si="2"/>
        <v/>
      </c>
      <c r="D106" t="str">
        <f t="shared" si="3"/>
        <v/>
      </c>
      <c r="E106" t="str">
        <f t="shared" si="4"/>
        <v/>
      </c>
      <c r="F106" t="str">
        <f t="shared" si="5"/>
        <v/>
      </c>
      <c r="G106" t="str">
        <f t="shared" si="6"/>
        <v/>
      </c>
      <c r="H106" t="str">
        <f t="shared" si="7"/>
        <v/>
      </c>
      <c r="I106" t="str">
        <f t="shared" si="8"/>
        <v/>
      </c>
      <c r="J106" t="str">
        <f t="shared" si="9"/>
        <v/>
      </c>
      <c r="K106" t="str">
        <f t="shared" si="10"/>
        <v/>
      </c>
      <c r="L106" t="str">
        <f t="shared" si="11"/>
        <v/>
      </c>
      <c r="M106" t="str">
        <f t="shared" si="12"/>
        <v/>
      </c>
      <c r="N106" t="str">
        <f t="shared" si="13"/>
        <v/>
      </c>
      <c r="O106" t="str">
        <f t="shared" si="14"/>
        <v/>
      </c>
      <c r="P106" t="str">
        <f t="shared" si="15"/>
        <v/>
      </c>
      <c r="Q106" t="str">
        <f t="shared" si="16"/>
        <v/>
      </c>
      <c r="R106" t="str">
        <f t="shared" si="17"/>
        <v/>
      </c>
      <c r="S106" t="str">
        <f t="shared" si="18"/>
        <v/>
      </c>
      <c r="T106" t="str">
        <f t="shared" si="19"/>
        <v/>
      </c>
      <c r="U106" t="str">
        <f t="shared" si="20"/>
        <v/>
      </c>
      <c r="V106" t="str">
        <f t="shared" si="21"/>
        <v/>
      </c>
      <c r="W106" t="str">
        <f t="shared" si="22"/>
        <v/>
      </c>
      <c r="X106" t="str">
        <f t="shared" si="23"/>
        <v/>
      </c>
      <c r="Y106" t="str">
        <f t="shared" si="24"/>
        <v/>
      </c>
      <c r="Z106" t="str">
        <f t="shared" si="25"/>
        <v/>
      </c>
      <c r="AA106" t="str">
        <f t="shared" si="26"/>
        <v/>
      </c>
      <c r="AB106" t="str">
        <f t="shared" si="27"/>
        <v/>
      </c>
      <c r="AC106" t="str">
        <f t="shared" si="28"/>
        <v/>
      </c>
      <c r="AD106" t="str">
        <f t="shared" si="29"/>
        <v/>
      </c>
      <c r="AE106" t="str">
        <f t="shared" si="30"/>
        <v/>
      </c>
      <c r="AF106" t="str">
        <f t="shared" si="31"/>
        <v/>
      </c>
      <c r="AG106" t="str">
        <f t="shared" si="32"/>
        <v/>
      </c>
      <c r="AH106" t="str">
        <f t="shared" si="33"/>
        <v/>
      </c>
      <c r="AI106" t="str">
        <f t="shared" si="34"/>
        <v/>
      </c>
      <c r="AJ106" t="str">
        <f t="shared" si="35"/>
        <v/>
      </c>
      <c r="AK106" t="str">
        <f t="shared" si="36"/>
        <v/>
      </c>
      <c r="AL106" t="str">
        <f t="shared" si="37"/>
        <v/>
      </c>
      <c r="AM106" t="str">
        <f t="shared" si="38"/>
        <v/>
      </c>
      <c r="AN106" t="str">
        <f t="shared" si="39"/>
        <v/>
      </c>
      <c r="AO106" t="str">
        <f t="shared" si="40"/>
        <v/>
      </c>
      <c r="AP106" t="str">
        <f t="shared" si="41"/>
        <v/>
      </c>
      <c r="AQ106" t="str">
        <f t="shared" si="42"/>
        <v/>
      </c>
      <c r="AR106" t="str">
        <f t="shared" si="43"/>
        <v/>
      </c>
      <c r="AS106" t="str">
        <f t="shared" si="44"/>
        <v/>
      </c>
      <c r="AT106" t="str">
        <f t="shared" si="45"/>
        <v/>
      </c>
      <c r="AU106" t="str">
        <f t="shared" si="46"/>
        <v/>
      </c>
      <c r="AV106" t="str">
        <f t="shared" si="47"/>
        <v/>
      </c>
      <c r="AW106" t="str">
        <f t="shared" si="48"/>
        <v/>
      </c>
      <c r="AX106" t="str">
        <f t="shared" si="49"/>
        <v/>
      </c>
      <c r="AY106" t="str">
        <f t="shared" si="50"/>
        <v/>
      </c>
      <c r="AZ106" t="str">
        <f t="shared" si="51"/>
        <v/>
      </c>
      <c r="BA106" t="str">
        <f t="shared" si="0"/>
        <v/>
      </c>
      <c r="BB106" t="str">
        <f t="shared" si="1"/>
        <v/>
      </c>
      <c r="BC106" t="str">
        <f t="shared" si="52"/>
        <v/>
      </c>
      <c r="BD106"/>
      <c r="BE106"/>
    </row>
    <row r="107" spans="1:57" hidden="1" x14ac:dyDescent="0.3">
      <c r="A107" s="29">
        <v>49</v>
      </c>
      <c r="B107" s="32"/>
      <c r="C107" t="str">
        <f t="shared" si="2"/>
        <v/>
      </c>
      <c r="D107" t="str">
        <f t="shared" si="3"/>
        <v/>
      </c>
      <c r="E107" t="str">
        <f t="shared" si="4"/>
        <v/>
      </c>
      <c r="F107" t="str">
        <f t="shared" si="5"/>
        <v/>
      </c>
      <c r="G107" t="str">
        <f t="shared" si="6"/>
        <v/>
      </c>
      <c r="H107" t="str">
        <f t="shared" si="7"/>
        <v/>
      </c>
      <c r="I107" t="str">
        <f t="shared" si="8"/>
        <v/>
      </c>
      <c r="J107" t="str">
        <f t="shared" si="9"/>
        <v/>
      </c>
      <c r="K107" t="str">
        <f t="shared" si="10"/>
        <v/>
      </c>
      <c r="L107" t="str">
        <f t="shared" si="11"/>
        <v/>
      </c>
      <c r="M107" t="str">
        <f t="shared" si="12"/>
        <v/>
      </c>
      <c r="N107" t="str">
        <f t="shared" si="13"/>
        <v/>
      </c>
      <c r="O107" t="str">
        <f t="shared" si="14"/>
        <v/>
      </c>
      <c r="P107" t="str">
        <f t="shared" si="15"/>
        <v/>
      </c>
      <c r="Q107" t="str">
        <f t="shared" si="16"/>
        <v/>
      </c>
      <c r="R107" t="str">
        <f t="shared" si="17"/>
        <v/>
      </c>
      <c r="S107" t="str">
        <f t="shared" si="18"/>
        <v/>
      </c>
      <c r="T107" t="str">
        <f t="shared" si="19"/>
        <v/>
      </c>
      <c r="U107" t="str">
        <f t="shared" si="20"/>
        <v/>
      </c>
      <c r="V107" t="str">
        <f t="shared" si="21"/>
        <v/>
      </c>
      <c r="W107" t="str">
        <f t="shared" si="22"/>
        <v/>
      </c>
      <c r="X107" t="str">
        <f t="shared" si="23"/>
        <v/>
      </c>
      <c r="Y107" t="str">
        <f t="shared" si="24"/>
        <v/>
      </c>
      <c r="Z107" t="str">
        <f t="shared" si="25"/>
        <v/>
      </c>
      <c r="AA107" t="str">
        <f t="shared" si="26"/>
        <v/>
      </c>
      <c r="AB107" t="str">
        <f t="shared" si="27"/>
        <v/>
      </c>
      <c r="AC107" t="str">
        <f t="shared" si="28"/>
        <v/>
      </c>
      <c r="AD107" t="str">
        <f t="shared" si="29"/>
        <v/>
      </c>
      <c r="AE107" t="str">
        <f t="shared" si="30"/>
        <v/>
      </c>
      <c r="AF107" t="str">
        <f t="shared" si="31"/>
        <v/>
      </c>
      <c r="AG107" t="str">
        <f t="shared" si="32"/>
        <v/>
      </c>
      <c r="AH107" t="str">
        <f t="shared" si="33"/>
        <v/>
      </c>
      <c r="AI107" t="str">
        <f t="shared" si="34"/>
        <v/>
      </c>
      <c r="AJ107" t="str">
        <f t="shared" si="35"/>
        <v/>
      </c>
      <c r="AK107" t="str">
        <f t="shared" si="36"/>
        <v/>
      </c>
      <c r="AL107" t="str">
        <f t="shared" si="37"/>
        <v/>
      </c>
      <c r="AM107" t="str">
        <f t="shared" si="38"/>
        <v/>
      </c>
      <c r="AN107" t="str">
        <f t="shared" si="39"/>
        <v/>
      </c>
      <c r="AO107" t="str">
        <f t="shared" si="40"/>
        <v/>
      </c>
      <c r="AP107" t="str">
        <f t="shared" si="41"/>
        <v/>
      </c>
      <c r="AQ107" t="str">
        <f t="shared" si="42"/>
        <v/>
      </c>
      <c r="AR107" t="str">
        <f t="shared" si="43"/>
        <v/>
      </c>
      <c r="AS107" t="str">
        <f t="shared" si="44"/>
        <v/>
      </c>
      <c r="AT107" t="str">
        <f t="shared" si="45"/>
        <v/>
      </c>
      <c r="AU107" t="str">
        <f t="shared" si="46"/>
        <v/>
      </c>
      <c r="AV107" t="str">
        <f t="shared" si="47"/>
        <v/>
      </c>
      <c r="AW107" t="str">
        <f t="shared" si="48"/>
        <v/>
      </c>
      <c r="AX107" t="str">
        <f t="shared" si="49"/>
        <v/>
      </c>
      <c r="AY107" t="str">
        <f t="shared" si="50"/>
        <v/>
      </c>
      <c r="AZ107" t="str">
        <f t="shared" si="51"/>
        <v/>
      </c>
      <c r="BA107" t="str">
        <f t="shared" si="0"/>
        <v/>
      </c>
      <c r="BB107" t="str">
        <f t="shared" si="1"/>
        <v/>
      </c>
      <c r="BC107" t="str">
        <f t="shared" si="52"/>
        <v/>
      </c>
      <c r="BD107"/>
      <c r="BE107"/>
    </row>
    <row r="108" spans="1:57" hidden="1" x14ac:dyDescent="0.3">
      <c r="A108" s="29">
        <v>50</v>
      </c>
      <c r="B108" s="32"/>
      <c r="C108" t="str">
        <f t="shared" si="2"/>
        <v/>
      </c>
      <c r="D108" t="str">
        <f t="shared" si="3"/>
        <v/>
      </c>
      <c r="E108" t="str">
        <f t="shared" si="4"/>
        <v/>
      </c>
      <c r="F108" t="str">
        <f t="shared" si="5"/>
        <v/>
      </c>
      <c r="G108" t="str">
        <f t="shared" si="6"/>
        <v/>
      </c>
      <c r="H108" t="str">
        <f t="shared" si="7"/>
        <v/>
      </c>
      <c r="I108" t="str">
        <f t="shared" si="8"/>
        <v/>
      </c>
      <c r="J108" t="str">
        <f t="shared" si="9"/>
        <v/>
      </c>
      <c r="K108" t="str">
        <f t="shared" si="10"/>
        <v/>
      </c>
      <c r="L108" t="str">
        <f t="shared" si="11"/>
        <v/>
      </c>
      <c r="M108" t="str">
        <f t="shared" si="12"/>
        <v/>
      </c>
      <c r="N108" t="str">
        <f t="shared" si="13"/>
        <v/>
      </c>
      <c r="O108" t="str">
        <f t="shared" si="14"/>
        <v/>
      </c>
      <c r="P108" t="str">
        <f t="shared" si="15"/>
        <v/>
      </c>
      <c r="Q108" t="str">
        <f t="shared" si="16"/>
        <v/>
      </c>
      <c r="R108" t="str">
        <f t="shared" si="17"/>
        <v/>
      </c>
      <c r="S108" t="str">
        <f t="shared" si="18"/>
        <v/>
      </c>
      <c r="T108" t="str">
        <f t="shared" si="19"/>
        <v/>
      </c>
      <c r="U108" t="str">
        <f t="shared" si="20"/>
        <v/>
      </c>
      <c r="V108" t="str">
        <f t="shared" si="21"/>
        <v/>
      </c>
      <c r="W108" t="str">
        <f t="shared" si="22"/>
        <v/>
      </c>
      <c r="X108" t="str">
        <f t="shared" si="23"/>
        <v/>
      </c>
      <c r="Y108" t="str">
        <f t="shared" si="24"/>
        <v/>
      </c>
      <c r="Z108" t="str">
        <f t="shared" si="25"/>
        <v/>
      </c>
      <c r="AA108" t="str">
        <f t="shared" si="26"/>
        <v/>
      </c>
      <c r="AB108" t="str">
        <f t="shared" si="27"/>
        <v/>
      </c>
      <c r="AC108" t="str">
        <f t="shared" si="28"/>
        <v/>
      </c>
      <c r="AD108" t="str">
        <f t="shared" si="29"/>
        <v/>
      </c>
      <c r="AE108" t="str">
        <f t="shared" si="30"/>
        <v/>
      </c>
      <c r="AF108" t="str">
        <f t="shared" si="31"/>
        <v/>
      </c>
      <c r="AG108" t="str">
        <f t="shared" si="32"/>
        <v/>
      </c>
      <c r="AH108" t="str">
        <f t="shared" si="33"/>
        <v/>
      </c>
      <c r="AI108" t="str">
        <f t="shared" si="34"/>
        <v/>
      </c>
      <c r="AJ108" t="str">
        <f t="shared" si="35"/>
        <v/>
      </c>
      <c r="AK108" t="str">
        <f t="shared" si="36"/>
        <v/>
      </c>
      <c r="AL108" t="str">
        <f t="shared" si="37"/>
        <v/>
      </c>
      <c r="AM108" t="str">
        <f t="shared" si="38"/>
        <v/>
      </c>
      <c r="AN108" t="str">
        <f t="shared" si="39"/>
        <v/>
      </c>
      <c r="AO108" t="str">
        <f t="shared" si="40"/>
        <v/>
      </c>
      <c r="AP108" t="str">
        <f t="shared" si="41"/>
        <v/>
      </c>
      <c r="AQ108" t="str">
        <f t="shared" si="42"/>
        <v/>
      </c>
      <c r="AR108" t="str">
        <f t="shared" si="43"/>
        <v/>
      </c>
      <c r="AS108" t="str">
        <f t="shared" si="44"/>
        <v/>
      </c>
      <c r="AT108" t="str">
        <f t="shared" si="45"/>
        <v/>
      </c>
      <c r="AU108" t="str">
        <f t="shared" si="46"/>
        <v/>
      </c>
      <c r="AV108" t="str">
        <f t="shared" si="47"/>
        <v/>
      </c>
      <c r="AW108" t="str">
        <f t="shared" si="48"/>
        <v/>
      </c>
      <c r="AX108" t="str">
        <f t="shared" si="49"/>
        <v/>
      </c>
      <c r="AY108" t="str">
        <f t="shared" si="50"/>
        <v/>
      </c>
      <c r="AZ108" t="str">
        <f t="shared" si="51"/>
        <v/>
      </c>
      <c r="BA108" t="str">
        <f t="shared" si="0"/>
        <v/>
      </c>
      <c r="BB108" t="str">
        <f t="shared" si="1"/>
        <v/>
      </c>
      <c r="BC108" t="str">
        <f t="shared" si="52"/>
        <v/>
      </c>
      <c r="BD108"/>
      <c r="BE108"/>
    </row>
    <row r="109" spans="1:57" hidden="1" x14ac:dyDescent="0.3">
      <c r="A109" s="29">
        <v>51</v>
      </c>
      <c r="B109" s="32"/>
      <c r="C109" t="str">
        <f t="shared" si="2"/>
        <v/>
      </c>
      <c r="D109" t="str">
        <f t="shared" si="3"/>
        <v/>
      </c>
      <c r="E109" t="str">
        <f t="shared" si="4"/>
        <v/>
      </c>
      <c r="F109" t="str">
        <f t="shared" si="5"/>
        <v/>
      </c>
      <c r="G109" t="str">
        <f t="shared" si="6"/>
        <v/>
      </c>
      <c r="H109" t="str">
        <f t="shared" si="7"/>
        <v/>
      </c>
      <c r="I109" t="str">
        <f t="shared" si="8"/>
        <v/>
      </c>
      <c r="J109" t="str">
        <f t="shared" si="9"/>
        <v/>
      </c>
      <c r="K109" t="str">
        <f t="shared" si="10"/>
        <v/>
      </c>
      <c r="L109" t="str">
        <f t="shared" si="11"/>
        <v/>
      </c>
      <c r="M109" t="str">
        <f t="shared" si="12"/>
        <v/>
      </c>
      <c r="N109" t="str">
        <f t="shared" si="13"/>
        <v/>
      </c>
      <c r="O109" t="str">
        <f t="shared" si="14"/>
        <v/>
      </c>
      <c r="P109" t="str">
        <f t="shared" si="15"/>
        <v/>
      </c>
      <c r="Q109" t="str">
        <f t="shared" si="16"/>
        <v/>
      </c>
      <c r="R109" t="str">
        <f t="shared" si="17"/>
        <v/>
      </c>
      <c r="S109" t="str">
        <f t="shared" si="18"/>
        <v/>
      </c>
      <c r="T109" t="str">
        <f t="shared" si="19"/>
        <v/>
      </c>
      <c r="U109" t="str">
        <f t="shared" si="20"/>
        <v/>
      </c>
      <c r="V109" t="str">
        <f t="shared" si="21"/>
        <v/>
      </c>
      <c r="W109" t="str">
        <f t="shared" si="22"/>
        <v/>
      </c>
      <c r="X109" t="str">
        <f t="shared" si="23"/>
        <v/>
      </c>
      <c r="Y109" t="str">
        <f t="shared" si="24"/>
        <v/>
      </c>
      <c r="Z109" t="str">
        <f t="shared" si="25"/>
        <v/>
      </c>
      <c r="AA109" t="str">
        <f t="shared" si="26"/>
        <v/>
      </c>
      <c r="AB109" t="str">
        <f t="shared" si="27"/>
        <v/>
      </c>
      <c r="AC109" t="str">
        <f t="shared" si="28"/>
        <v/>
      </c>
      <c r="AD109" t="str">
        <f t="shared" si="29"/>
        <v/>
      </c>
      <c r="AE109" t="str">
        <f t="shared" si="30"/>
        <v/>
      </c>
      <c r="AF109" t="str">
        <f t="shared" si="31"/>
        <v/>
      </c>
      <c r="AG109" t="str">
        <f t="shared" si="32"/>
        <v/>
      </c>
      <c r="AH109" t="str">
        <f t="shared" si="33"/>
        <v/>
      </c>
      <c r="AI109" t="str">
        <f t="shared" si="34"/>
        <v/>
      </c>
      <c r="AJ109" t="str">
        <f t="shared" si="35"/>
        <v/>
      </c>
      <c r="AK109" t="str">
        <f t="shared" si="36"/>
        <v/>
      </c>
      <c r="AL109" t="str">
        <f t="shared" si="37"/>
        <v/>
      </c>
      <c r="AM109" t="str">
        <f t="shared" si="38"/>
        <v/>
      </c>
      <c r="AN109" t="str">
        <f t="shared" si="39"/>
        <v/>
      </c>
      <c r="AO109" t="str">
        <f t="shared" si="40"/>
        <v/>
      </c>
      <c r="AP109" t="str">
        <f t="shared" si="41"/>
        <v/>
      </c>
      <c r="AQ109" t="str">
        <f t="shared" si="42"/>
        <v/>
      </c>
      <c r="AR109" t="str">
        <f t="shared" si="43"/>
        <v/>
      </c>
      <c r="AS109" t="str">
        <f t="shared" si="44"/>
        <v/>
      </c>
      <c r="AT109" t="str">
        <f t="shared" si="45"/>
        <v/>
      </c>
      <c r="AU109" t="str">
        <f t="shared" si="46"/>
        <v/>
      </c>
      <c r="AV109" t="str">
        <f t="shared" si="47"/>
        <v/>
      </c>
      <c r="AW109" t="str">
        <f t="shared" si="48"/>
        <v/>
      </c>
      <c r="AX109" t="str">
        <f t="shared" si="49"/>
        <v/>
      </c>
      <c r="AY109" t="str">
        <f t="shared" si="50"/>
        <v/>
      </c>
      <c r="AZ109" t="str">
        <f t="shared" si="51"/>
        <v/>
      </c>
      <c r="BA109" t="str">
        <f t="shared" si="0"/>
        <v/>
      </c>
      <c r="BB109" t="str">
        <f t="shared" si="1"/>
        <v/>
      </c>
      <c r="BC109" t="str">
        <f t="shared" si="52"/>
        <v/>
      </c>
      <c r="BD109"/>
      <c r="BE109"/>
    </row>
    <row r="110" spans="1:57" hidden="1" x14ac:dyDescent="0.3">
      <c r="A110" s="29">
        <v>52</v>
      </c>
      <c r="B110" s="32"/>
      <c r="C110" t="str">
        <f t="shared" si="2"/>
        <v/>
      </c>
      <c r="D110" t="str">
        <f t="shared" si="3"/>
        <v/>
      </c>
      <c r="E110" t="str">
        <f t="shared" si="4"/>
        <v/>
      </c>
      <c r="F110" t="str">
        <f t="shared" si="5"/>
        <v/>
      </c>
      <c r="G110" t="str">
        <f t="shared" si="6"/>
        <v/>
      </c>
      <c r="H110" t="str">
        <f t="shared" si="7"/>
        <v/>
      </c>
      <c r="I110" t="str">
        <f t="shared" si="8"/>
        <v/>
      </c>
      <c r="J110" t="str">
        <f t="shared" si="9"/>
        <v/>
      </c>
      <c r="K110" t="str">
        <f t="shared" si="10"/>
        <v/>
      </c>
      <c r="L110" t="str">
        <f t="shared" si="11"/>
        <v/>
      </c>
      <c r="M110" t="str">
        <f t="shared" si="12"/>
        <v/>
      </c>
      <c r="N110" t="str">
        <f t="shared" si="13"/>
        <v/>
      </c>
      <c r="O110" t="str">
        <f t="shared" si="14"/>
        <v/>
      </c>
      <c r="P110" t="str">
        <f t="shared" si="15"/>
        <v/>
      </c>
      <c r="Q110" t="str">
        <f t="shared" si="16"/>
        <v/>
      </c>
      <c r="R110" t="str">
        <f t="shared" si="17"/>
        <v/>
      </c>
      <c r="S110" t="str">
        <f t="shared" si="18"/>
        <v/>
      </c>
      <c r="T110" t="str">
        <f t="shared" si="19"/>
        <v/>
      </c>
      <c r="U110" t="str">
        <f t="shared" si="20"/>
        <v/>
      </c>
      <c r="V110" t="str">
        <f t="shared" si="21"/>
        <v/>
      </c>
      <c r="W110" t="str">
        <f t="shared" si="22"/>
        <v/>
      </c>
      <c r="X110" t="str">
        <f t="shared" si="23"/>
        <v/>
      </c>
      <c r="Y110" t="str">
        <f t="shared" si="24"/>
        <v/>
      </c>
      <c r="Z110" t="str">
        <f t="shared" si="25"/>
        <v/>
      </c>
      <c r="AA110" t="str">
        <f t="shared" si="26"/>
        <v/>
      </c>
      <c r="AB110" t="str">
        <f t="shared" si="27"/>
        <v/>
      </c>
      <c r="AC110" t="str">
        <f t="shared" si="28"/>
        <v/>
      </c>
      <c r="AD110" t="str">
        <f t="shared" si="29"/>
        <v/>
      </c>
      <c r="AE110" t="str">
        <f t="shared" si="30"/>
        <v/>
      </c>
      <c r="AF110" t="str">
        <f t="shared" si="31"/>
        <v/>
      </c>
      <c r="AG110" t="str">
        <f t="shared" si="32"/>
        <v/>
      </c>
      <c r="AH110" t="str">
        <f t="shared" si="33"/>
        <v/>
      </c>
      <c r="AI110" t="str">
        <f t="shared" si="34"/>
        <v/>
      </c>
      <c r="AJ110" t="str">
        <f t="shared" si="35"/>
        <v/>
      </c>
      <c r="AK110" t="str">
        <f t="shared" si="36"/>
        <v/>
      </c>
      <c r="AL110" t="str">
        <f t="shared" si="37"/>
        <v/>
      </c>
      <c r="AM110" t="str">
        <f t="shared" si="38"/>
        <v/>
      </c>
      <c r="AN110" t="str">
        <f t="shared" si="39"/>
        <v/>
      </c>
      <c r="AO110" t="str">
        <f t="shared" si="40"/>
        <v/>
      </c>
      <c r="AP110" t="str">
        <f t="shared" si="41"/>
        <v/>
      </c>
      <c r="AQ110" t="str">
        <f t="shared" si="42"/>
        <v/>
      </c>
      <c r="AR110" t="str">
        <f t="shared" si="43"/>
        <v/>
      </c>
      <c r="AS110" t="str">
        <f t="shared" si="44"/>
        <v/>
      </c>
      <c r="AT110" t="str">
        <f t="shared" si="45"/>
        <v/>
      </c>
      <c r="AU110" t="str">
        <f t="shared" si="46"/>
        <v/>
      </c>
      <c r="AV110" t="str">
        <f t="shared" si="47"/>
        <v/>
      </c>
      <c r="AW110" t="str">
        <f t="shared" si="48"/>
        <v/>
      </c>
      <c r="AX110" t="str">
        <f t="shared" si="49"/>
        <v/>
      </c>
      <c r="AY110" t="str">
        <f t="shared" si="50"/>
        <v/>
      </c>
      <c r="AZ110" t="str">
        <f t="shared" si="51"/>
        <v/>
      </c>
      <c r="BA110" t="str">
        <f t="shared" si="0"/>
        <v/>
      </c>
      <c r="BB110" t="str">
        <f t="shared" si="1"/>
        <v/>
      </c>
      <c r="BC110" t="str">
        <f t="shared" si="52"/>
        <v/>
      </c>
      <c r="BD110"/>
      <c r="BE110"/>
    </row>
    <row r="111" spans="1:57" hidden="1" x14ac:dyDescent="0.3">
      <c r="A111" s="29">
        <v>53</v>
      </c>
      <c r="B111" s="32"/>
      <c r="C111" t="str">
        <f t="shared" si="2"/>
        <v/>
      </c>
      <c r="D111" t="str">
        <f t="shared" si="3"/>
        <v/>
      </c>
      <c r="E111" t="str">
        <f t="shared" si="4"/>
        <v/>
      </c>
      <c r="F111" t="str">
        <f t="shared" si="5"/>
        <v/>
      </c>
      <c r="G111" t="str">
        <f t="shared" si="6"/>
        <v/>
      </c>
      <c r="H111" t="str">
        <f t="shared" si="7"/>
        <v/>
      </c>
      <c r="I111" t="str">
        <f t="shared" si="8"/>
        <v/>
      </c>
      <c r="J111" t="str">
        <f t="shared" si="9"/>
        <v/>
      </c>
      <c r="K111" t="str">
        <f t="shared" si="10"/>
        <v/>
      </c>
      <c r="L111" t="str">
        <f t="shared" si="11"/>
        <v/>
      </c>
      <c r="M111" t="str">
        <f t="shared" si="12"/>
        <v/>
      </c>
      <c r="N111" t="str">
        <f t="shared" si="13"/>
        <v/>
      </c>
      <c r="O111" t="str">
        <f t="shared" si="14"/>
        <v/>
      </c>
      <c r="P111" t="str">
        <f t="shared" si="15"/>
        <v/>
      </c>
      <c r="Q111" t="str">
        <f t="shared" si="16"/>
        <v/>
      </c>
      <c r="R111" t="str">
        <f t="shared" si="17"/>
        <v/>
      </c>
      <c r="S111" t="str">
        <f t="shared" si="18"/>
        <v/>
      </c>
      <c r="T111" t="str">
        <f t="shared" si="19"/>
        <v/>
      </c>
      <c r="U111" t="str">
        <f t="shared" si="20"/>
        <v/>
      </c>
      <c r="V111" t="str">
        <f t="shared" si="21"/>
        <v/>
      </c>
      <c r="W111" t="str">
        <f t="shared" si="22"/>
        <v/>
      </c>
      <c r="X111" t="str">
        <f t="shared" si="23"/>
        <v/>
      </c>
      <c r="Y111" t="str">
        <f t="shared" si="24"/>
        <v/>
      </c>
      <c r="Z111" t="str">
        <f t="shared" si="25"/>
        <v/>
      </c>
      <c r="AA111" t="str">
        <f t="shared" si="26"/>
        <v/>
      </c>
      <c r="AB111" t="str">
        <f t="shared" si="27"/>
        <v/>
      </c>
      <c r="AC111" t="str">
        <f t="shared" si="28"/>
        <v/>
      </c>
      <c r="AD111" t="str">
        <f t="shared" si="29"/>
        <v/>
      </c>
      <c r="AE111" t="str">
        <f t="shared" si="30"/>
        <v/>
      </c>
      <c r="AF111" t="str">
        <f t="shared" si="31"/>
        <v/>
      </c>
      <c r="AG111" t="str">
        <f t="shared" si="32"/>
        <v/>
      </c>
      <c r="AH111" t="str">
        <f t="shared" si="33"/>
        <v/>
      </c>
      <c r="AI111" t="str">
        <f t="shared" si="34"/>
        <v/>
      </c>
      <c r="AJ111" t="str">
        <f t="shared" si="35"/>
        <v/>
      </c>
      <c r="AK111" t="str">
        <f t="shared" si="36"/>
        <v/>
      </c>
      <c r="AL111" t="str">
        <f t="shared" si="37"/>
        <v/>
      </c>
      <c r="AM111" t="str">
        <f t="shared" si="38"/>
        <v/>
      </c>
      <c r="AN111" t="str">
        <f t="shared" si="39"/>
        <v/>
      </c>
      <c r="AO111" t="str">
        <f t="shared" si="40"/>
        <v/>
      </c>
      <c r="AP111" t="str">
        <f t="shared" si="41"/>
        <v/>
      </c>
      <c r="AQ111" t="str">
        <f t="shared" si="42"/>
        <v/>
      </c>
      <c r="AR111" t="str">
        <f t="shared" si="43"/>
        <v/>
      </c>
      <c r="AS111" t="str">
        <f t="shared" si="44"/>
        <v/>
      </c>
      <c r="AT111" t="str">
        <f t="shared" si="45"/>
        <v/>
      </c>
      <c r="AU111" t="str">
        <f t="shared" si="46"/>
        <v/>
      </c>
      <c r="AV111" t="str">
        <f t="shared" si="47"/>
        <v/>
      </c>
      <c r="AW111" t="str">
        <f t="shared" si="48"/>
        <v/>
      </c>
      <c r="AX111" t="str">
        <f t="shared" si="49"/>
        <v/>
      </c>
      <c r="AY111" t="str">
        <f t="shared" si="50"/>
        <v/>
      </c>
      <c r="AZ111" t="str">
        <f t="shared" si="51"/>
        <v/>
      </c>
      <c r="BA111" t="str">
        <f t="shared" si="0"/>
        <v/>
      </c>
      <c r="BB111" t="str">
        <f t="shared" si="1"/>
        <v/>
      </c>
      <c r="BC111" t="str">
        <f t="shared" si="52"/>
        <v/>
      </c>
      <c r="BD111"/>
      <c r="BE111"/>
    </row>
    <row r="112" spans="1:57" s="83" customFormat="1" hidden="1" x14ac:dyDescent="0.3">
      <c r="B112" s="84"/>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c r="AG112" s="85"/>
      <c r="AH112" s="85"/>
      <c r="AI112" s="85"/>
      <c r="AJ112" s="85"/>
      <c r="AK112" s="85"/>
      <c r="AL112" s="85"/>
      <c r="AM112" s="85"/>
      <c r="AN112" s="85"/>
      <c r="AO112" s="85"/>
      <c r="AP112" s="85"/>
      <c r="AQ112" s="85"/>
      <c r="AR112" s="85"/>
      <c r="AS112" s="85"/>
      <c r="AT112" s="85"/>
      <c r="AU112" s="85"/>
      <c r="AV112" s="85"/>
      <c r="AW112" s="85"/>
      <c r="AX112" s="85"/>
      <c r="AY112" s="85"/>
      <c r="AZ112" s="85"/>
      <c r="BA112" s="85"/>
      <c r="BB112" s="85"/>
      <c r="BC112" s="85" t="s">
        <v>105</v>
      </c>
      <c r="BE112" s="86"/>
    </row>
    <row r="113" spans="1:57" hidden="1" x14ac:dyDescent="0.3">
      <c r="B113" s="32"/>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t="s">
        <v>97</v>
      </c>
      <c r="BE113" s="1"/>
    </row>
    <row r="114" spans="1:57" hidden="1" x14ac:dyDescent="0.3">
      <c r="B114" s="32"/>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row>
    <row r="115" spans="1:57" hidden="1" x14ac:dyDescent="0.3">
      <c r="A115" s="29" t="s">
        <v>98</v>
      </c>
      <c r="B115" s="32"/>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row>
    <row r="116" spans="1:57" hidden="1" x14ac:dyDescent="0.3">
      <c r="B116" s="32"/>
      <c r="C116" t="s">
        <v>44</v>
      </c>
      <c r="D116" t="s">
        <v>45</v>
      </c>
      <c r="E116" t="s">
        <v>46</v>
      </c>
      <c r="F116" t="s">
        <v>47</v>
      </c>
      <c r="G116" t="s">
        <v>48</v>
      </c>
      <c r="H116" t="s">
        <v>49</v>
      </c>
      <c r="I116" t="s">
        <v>50</v>
      </c>
      <c r="J116" t="s">
        <v>51</v>
      </c>
      <c r="K116" t="s">
        <v>52</v>
      </c>
      <c r="L116" t="s">
        <v>53</v>
      </c>
      <c r="M116" t="s">
        <v>54</v>
      </c>
      <c r="N116" t="s">
        <v>55</v>
      </c>
      <c r="O116" t="s">
        <v>56</v>
      </c>
      <c r="P116" t="s">
        <v>57</v>
      </c>
      <c r="Q116" t="s">
        <v>58</v>
      </c>
      <c r="R116" t="s">
        <v>59</v>
      </c>
      <c r="S116" t="s">
        <v>60</v>
      </c>
      <c r="T116" t="s">
        <v>61</v>
      </c>
      <c r="U116" t="s">
        <v>62</v>
      </c>
      <c r="V116" t="s">
        <v>63</v>
      </c>
      <c r="W116" t="s">
        <v>64</v>
      </c>
      <c r="X116" t="s">
        <v>65</v>
      </c>
      <c r="Y116" t="s">
        <v>66</v>
      </c>
      <c r="Z116" t="s">
        <v>67</v>
      </c>
      <c r="AA116" t="s">
        <v>68</v>
      </c>
      <c r="AB116" t="s">
        <v>69</v>
      </c>
      <c r="AC116" t="s">
        <v>70</v>
      </c>
      <c r="AD116" t="s">
        <v>71</v>
      </c>
      <c r="AE116" t="s">
        <v>72</v>
      </c>
      <c r="AF116" t="s">
        <v>73</v>
      </c>
      <c r="AG116" t="s">
        <v>74</v>
      </c>
      <c r="AH116" t="s">
        <v>75</v>
      </c>
      <c r="AI116" t="s">
        <v>76</v>
      </c>
      <c r="AJ116" t="s">
        <v>77</v>
      </c>
      <c r="AK116" t="s">
        <v>78</v>
      </c>
      <c r="AL116" t="s">
        <v>79</v>
      </c>
      <c r="AM116" t="s">
        <v>80</v>
      </c>
      <c r="AN116" t="s">
        <v>81</v>
      </c>
      <c r="AO116" t="s">
        <v>82</v>
      </c>
      <c r="AP116" t="s">
        <v>83</v>
      </c>
      <c r="AQ116" t="s">
        <v>84</v>
      </c>
      <c r="AR116" t="s">
        <v>85</v>
      </c>
      <c r="AS116" t="s">
        <v>86</v>
      </c>
      <c r="AT116" t="s">
        <v>87</v>
      </c>
      <c r="AU116" t="s">
        <v>88</v>
      </c>
      <c r="AV116" t="s">
        <v>89</v>
      </c>
      <c r="AW116" t="s">
        <v>90</v>
      </c>
      <c r="AX116" t="s">
        <v>91</v>
      </c>
      <c r="AY116" t="s">
        <v>92</v>
      </c>
      <c r="AZ116" t="s">
        <v>93</v>
      </c>
      <c r="BA116" t="s">
        <v>94</v>
      </c>
      <c r="BB116" t="s">
        <v>95</v>
      </c>
      <c r="BC116" t="s">
        <v>96</v>
      </c>
    </row>
    <row r="117" spans="1:57" s="32" customFormat="1" hidden="1" x14ac:dyDescent="0.3">
      <c r="A117" s="32">
        <v>1</v>
      </c>
      <c r="C117" t="str">
        <f>IF(ISNUMBER(SEARCH("*,*",C3)),$C$2&amp;"Q"&amp;B3&amp;" = "&amp;$C$2&amp;"Q * "&amp;"["&amp;C3&amp;"]",IF(AND(C3&gt;0,C3&lt;1),$C$2&amp;"Q"&amp;B3&amp;" &lt; "&amp;$C$2&amp;"Q * "&amp;C3,""))</f>
        <v/>
      </c>
      <c r="D117" t="str">
        <f>IF(ISNUMBER(SEARCH("*,*",D3)),$D$2&amp;"Q"&amp;B3&amp;" = "&amp;$D$2&amp;"Q * "&amp;"["&amp;D3&amp;"]",IF(AND(D3&gt;0,D3&lt;1),$D$2&amp;"Q"&amp;B3&amp;" &lt; "&amp;$D$2&amp;"Q * "&amp;D3,""))</f>
        <v/>
      </c>
      <c r="E117" t="str">
        <f>IF(ISNUMBER(SEARCH("*,*",E3)),$E$2&amp;"Q"&amp;B3&amp;" = "&amp;$E$2&amp;"Q * "&amp;"["&amp;E3&amp;"]",IF(AND(E3&gt;0,E3&lt;1),$E$2&amp;"Q"&amp;B3&amp;" &lt; "&amp;$E$2&amp;"Q * "&amp;E3,""))</f>
        <v/>
      </c>
      <c r="F117" t="str">
        <f>IF(ISNUMBER(SEARCH("*,*",F3)),$F$2&amp;"Q"&amp;B3&amp;" = "&amp;$F$2&amp;"Q * "&amp;"["&amp;F3&amp;"]",IF(AND(F3&gt;0,F3&lt;1),$F$2&amp;"Q"&amp;B3&amp;" &lt; "&amp;$F$2&amp;"Q * "&amp;F3,""))</f>
        <v/>
      </c>
      <c r="G117" t="str">
        <f>IF(ISNUMBER(SEARCH("*,*",G3)),$G$2&amp;"Q"&amp;B3&amp;" = "&amp;$G$2&amp;"Q * "&amp;"["&amp;G3&amp;"]",IF(AND(G3&gt;0,G3&lt;1),$G$2&amp;"Q"&amp;B3&amp;" &lt; "&amp;$G$2&amp;"Q * "&amp;G3,""))</f>
        <v/>
      </c>
      <c r="H117" t="str">
        <f>IF(ISNUMBER(SEARCH("*,*",H3)),$H$2&amp;"Q"&amp;B3&amp;" = "&amp;$H$2&amp;"Q * "&amp;"["&amp;H3&amp;"]",IF(AND(H3&gt;0,H3&lt;1),$H$2&amp;"Q"&amp;B3&amp;" &lt; "&amp;$H$2&amp;"Q * "&amp;H3,""))</f>
        <v/>
      </c>
      <c r="I117" t="str">
        <f>IF(ISNUMBER(SEARCH("*,*",I3)),$I$2&amp;"Q"&amp;B3&amp;" = "&amp;$I$2&amp;"Q * "&amp;"["&amp;I3&amp;"]",IF(AND(I3&gt;0,I3&lt;1),$I$2&amp;"Q"&amp;B3&amp;" &lt; "&amp;$I$2&amp;"Q * "&amp;I3,""))</f>
        <v/>
      </c>
      <c r="J117" t="str">
        <f>IF(ISNUMBER(SEARCH("*,*",J3)),$J$2&amp;"Q"&amp;B3&amp;" = "&amp;$J$2&amp;"Q * "&amp;"["&amp;J3&amp;"]",IF(AND(J3&gt;0,J3&lt;1),$J$2&amp;"Q"&amp;B3&amp;" &lt; "&amp;$J$2&amp;"Q * "&amp;J3,""))</f>
        <v/>
      </c>
      <c r="K117" t="str">
        <f>IF(ISNUMBER(SEARCH("*,*",K3)),$K$2&amp;"Q"&amp;B3&amp;" = "&amp;$K$2&amp;"Q * "&amp;"["&amp;K3&amp;"]",IF(AND(K3&gt;0,K3&lt;1),$K$2&amp;"Q"&amp;B3&amp;" &lt; "&amp;$K$2&amp;"Q * "&amp;K3,""))</f>
        <v/>
      </c>
      <c r="L117" t="str">
        <f>IF(ISNUMBER(SEARCH("*,*",L3)),$L$2&amp;"Q"&amp;B3&amp;" = "&amp;$L$2&amp;"Q * "&amp;"["&amp;L3&amp;"]",IF(AND(L3&gt;0,L3&lt;1),$L$2&amp;"Q"&amp;B3&amp;" &lt; "&amp;$L$2&amp;"Q * "&amp;L3,""))</f>
        <v>CeratonereisSPPQsusPOMNLNode = CeratonereisSPPQ * [0.45, 1]</v>
      </c>
      <c r="M117" t="str">
        <f>IF(ISNUMBER(SEARCH("*,*",M3)),$M$2&amp;"Q"&amp;B3&amp;" = "&amp;$M$2&amp;"Q * "&amp;"["&amp;M3&amp;"]",IF(AND(M3&gt;0,M3&lt;1),$M$2&amp;"Q"&amp;B3&amp;" &lt; "&amp;$M$2&amp;"Q * "&amp;M3,""))</f>
        <v>PolychaetaQsusPOMNLNode = PolychaetaQ * [0.49, 0.95]</v>
      </c>
      <c r="N117" t="str">
        <f>IF(ISNUMBER(SEARCH("*,*",N3)),$N$2&amp;"Q"&amp;B3&amp;" = "&amp;$N$2&amp;"Q * "&amp;"["&amp;N3&amp;"]",IF(AND(N3&gt;0,N3&lt;1),$N$2&amp;"Q"&amp;B3&amp;" &lt; "&amp;$N$2&amp;"Q * "&amp;N3,""))</f>
        <v/>
      </c>
      <c r="O117" t="str">
        <f>IF(ISNUMBER(SEARCH("*,*",O3)),$O$2&amp;"Q"&amp;B3&amp;" = "&amp;$O$2&amp;"Q * "&amp;"["&amp;O3&amp;"]",IF(AND(O3&gt;0,O3&lt;1),$O$2&amp;"Q"&amp;B3&amp;" &lt; "&amp;$O$2&amp;"Q * "&amp;O3,""))</f>
        <v/>
      </c>
      <c r="P117" t="str">
        <f>IF(ISNUMBER(SEARCH("*,*",P3)),$P$2&amp;"Q"&amp;B3&amp;" = "&amp;$P$2&amp;"Q * "&amp;"["&amp;P3&amp;"]",IF(AND(P3&gt;0,P3&lt;1),$P$2&amp;"Q"&amp;B3&amp;" &lt; "&amp;$P$2&amp;"Q * "&amp;P3,""))</f>
        <v/>
      </c>
      <c r="Q117" t="str">
        <f>IF(ISNUMBER(SEARCH("*,*",Q3)),$Q$2&amp;"Q"&amp;B3&amp;" = "&amp;$Q$2&amp;"Q * "&amp;"["&amp;Q3&amp;"]",IF(AND(Q3&gt;0,Q3&lt;1),$Q$2&amp;"Q"&amp;B3&amp;" &lt; "&amp;$Q$2&amp;"Q * "&amp;Q3,""))</f>
        <v>CalanoidaQsusPOMNLNode = CalanoidaQ * [0.25376, 0.73514]</v>
      </c>
      <c r="R117" t="str">
        <f>IF(ISNUMBER(SEARCH("*,*",R3)),$R$2&amp;"Q"&amp;B3&amp;" = "&amp;$R$2&amp;"Q * "&amp;"["&amp;R3&amp;"]",IF(AND(R3&gt;0,R3&lt;1),$R$2&amp;"Q"&amp;B3&amp;" &lt; "&amp;$R$2&amp;"Q * "&amp;R3,""))</f>
        <v/>
      </c>
      <c r="S117" t="str">
        <f>IF(ISNUMBER(SEARCH("*,*",S3)),$S$2&amp;"Q"&amp;B3&amp;" = "&amp;$S$2&amp;"Q * "&amp;"["&amp;S3&amp;"]",IF(AND(S3&gt;0,S3&lt;1),$S$2&amp;"Q"&amp;B3&amp;" &lt; "&amp;$S$2&amp;"Q * "&amp;S3,""))</f>
        <v/>
      </c>
      <c r="T117" t="str">
        <f>IF(ISNUMBER(SEARCH("*,*",T3)),$T$2&amp;"Q"&amp;B3&amp;" = "&amp;$T$2&amp;"Q * "&amp;"["&amp;T3&amp;"]",IF(AND(T3&gt;0,T3&lt;1),$T$2&amp;"Q"&amp;B3&amp;" &lt; "&amp;$T$2&amp;"Q * "&amp;T3,""))</f>
        <v/>
      </c>
      <c r="U117" t="str">
        <f>IF(ISNUMBER(SEARCH("*,*",U3)),$U$2&amp;"Q"&amp;B3&amp;" = "&amp;$U$2&amp;"Q * "&amp;"["&amp;U3&amp;"]",IF(AND(U3&gt;0,U3&lt;1),$U$2&amp;"Q"&amp;B3&amp;" &lt; "&amp;$U$2&amp;"Q * "&amp;U3,""))</f>
        <v/>
      </c>
      <c r="V117" t="str">
        <f>IF(ISNUMBER(SEARCH("*,*",V3)),$V$2&amp;"Q"&amp;B3&amp;" = "&amp;$V$2&amp;"Q * "&amp;"["&amp;V3&amp;"]",IF(AND(V3&gt;0,V3&lt;1),$V$2&amp;"Q"&amp;B3&amp;" &lt; "&amp;$V$2&amp;"Q * "&amp;V3,""))</f>
        <v/>
      </c>
      <c r="W117" t="str">
        <f>IF(ISNUMBER(SEARCH("*,*",W3)),$W$2&amp;"Q"&amp;B3&amp;" = "&amp;$W$2&amp;"Q * "&amp;"["&amp;W3&amp;"]",IF(AND(W3&gt;0,W3&lt;1),$W$2&amp;"Q"&amp;B3&amp;" &lt; "&amp;$W$2&amp;"Q * "&amp;W3,""))</f>
        <v/>
      </c>
      <c r="X117" t="str">
        <f>IF(ISNUMBER(SEARCH("*,*",X3)),$X$2&amp;"Q"&amp;B3&amp;" = "&amp;$X$2&amp;"Q * "&amp;"["&amp;X3&amp;"]",IF(AND(X3&gt;0,X3&lt;1),$X$2&amp;"Q"&amp;B3&amp;" &lt; "&amp;$X$2&amp;"Q * "&amp;X3,""))</f>
        <v/>
      </c>
      <c r="Y117" t="str">
        <f>IF(ISNUMBER(SEARCH("*,*",Y3)),$Y$2&amp;"Q"&amp;B3&amp;" = "&amp;$Y$2&amp;"Q * "&amp;"["&amp;Y3&amp;"]",IF(AND(Y3&gt;0,Y3&lt;1),$Y$2&amp;"Q"&amp;B3&amp;" &lt; "&amp;$Y$2&amp;"Q * "&amp;Y3,""))</f>
        <v/>
      </c>
      <c r="Z117" t="str">
        <f>IF(ISNUMBER(SEARCH("*,*",Z3)),$Z$2&amp;"Q"&amp;B3&amp;" = "&amp;$Z$2&amp;"Q * "&amp;"["&amp;Z3&amp;"]",IF(AND(Z3&gt;0,Z3&lt;1),$Z$2&amp;"Q"&amp;B3&amp;" &lt; "&amp;$Z$2&amp;"Q * "&amp;Z3,""))</f>
        <v/>
      </c>
      <c r="AA117" t="str">
        <f>IF(ISNUMBER(SEARCH("*,*",AA3)),$AA$2&amp;"Q"&amp;B3&amp;" = "&amp;$AA$2&amp;"Q * "&amp;"["&amp;AA3&amp;"]",IF(AND(AA3&gt;0,AA3&lt;1),$AA$2&amp;"Q"&amp;B3&amp;" &lt; "&amp;$AA$2&amp;"Q * "&amp;AA3,""))</f>
        <v>B_virgiliaeQsusPOMNLNode = B_virgiliaeQ * [0.17, 0.73]</v>
      </c>
      <c r="AB117" t="str">
        <f>IF(ISNUMBER(SEARCH("*,*",AB3)),$AB$2&amp;"Q"&amp;B3&amp;" = "&amp;$AB$2&amp;"Q * "&amp;"["&amp;AB3&amp;"]",IF(AND(AB3&gt;0,AB3&lt;1),$AB$2&amp;"Q"&amp;B3&amp;" &lt; "&amp;$AB$2&amp;"Q * "&amp;AB3,""))</f>
        <v>BivalviaQsusPOMNLNode = BivalviaQ * [0.17, 0.73]</v>
      </c>
      <c r="AC117" t="str">
        <f>IF(ISNUMBER(SEARCH("*,*",AC3)),$AC$2&amp;"Q"&amp;B3&amp;" = "&amp;$AC$2&amp;"Q * "&amp;"["&amp;AC3&amp;"]",IF(AND(AC3&gt;0,AC3&lt;1),$AC$2&amp;"Q"&amp;B3&amp;" &lt; "&amp;$AC$2&amp;"Q * "&amp;AC3,""))</f>
        <v/>
      </c>
      <c r="AD117" t="str">
        <f>IF(ISNUMBER(SEARCH("*,*",AD3)),$AD$2&amp;"Q"&amp;B3&amp;" = "&amp;$AD$2&amp;"Q * "&amp;"["&amp;AD3&amp;"]",IF(AND(AD3&gt;0,AD3&lt;1),$AD$2&amp;"Q"&amp;B3&amp;" &lt; "&amp;$AD$2&amp;"Q * "&amp;AD3,""))</f>
        <v/>
      </c>
      <c r="AE117" t="str">
        <f>IF(ISNUMBER(SEARCH("*,*",AE3)),$AE$2&amp;"Q"&amp;B3&amp;" = "&amp;$AE$2&amp;"Q * "&amp;"["&amp;AE3&amp;"]",IF(AND(AE3&gt;0,AE3&lt;1),$AE$2&amp;"Q"&amp;B3&amp;" &lt; "&amp;$AE$2&amp;"Q * "&amp;AE3,""))</f>
        <v/>
      </c>
      <c r="AF117" t="str">
        <f>IF(ISNUMBER(SEARCH("*,*",AF3)),$AF$2&amp;"Q"&amp;B3&amp;" = "&amp;$AF$2&amp;"Q * "&amp;"["&amp;AF3&amp;"]",IF(AND(AF3&gt;0,AF3&lt;1),$AF$2&amp;"Q"&amp;B3&amp;" &lt; "&amp;$AF$2&amp;"Q * "&amp;AF3,""))</f>
        <v/>
      </c>
      <c r="AG117" t="str">
        <f>IF(ISNUMBER(SEARCH("*,*",AG3)),$AG$2&amp;"Q"&amp;B3&amp;" = "&amp;$AG$2&amp;"Q * "&amp;"["&amp;AG3&amp;"]",IF(AND(AG3&gt;0,AG3&lt;1),$AG$2&amp;"Q"&amp;B3&amp;" &lt; "&amp;$AG$2&amp;"Q * "&amp;AG3,""))</f>
        <v/>
      </c>
      <c r="AH117" t="str">
        <f>IF(ISNUMBER(SEARCH("*,*",AH3)),$AH$2&amp;"Q"&amp;B3&amp;" = "&amp;$AH$2&amp;"Q * "&amp;"["&amp;AH3&amp;"]",IF(AND(AH3&gt;0,AH3&lt;1),$AH$2&amp;"Q"&amp;B3&amp;" &lt; "&amp;$AH$2&amp;"Q * "&amp;AH3,""))</f>
        <v/>
      </c>
      <c r="AI117" t="str">
        <f>IF(ISNUMBER(SEARCH("*,*",AI3)),$AI$2&amp;"Q"&amp;B3&amp;" = "&amp;$AI$2&amp;"Q * "&amp;"["&amp;AI3&amp;"]",IF(AND(AI3&gt;0,AI3&lt;1),$AI$2&amp;"Q"&amp;B3&amp;" &lt; "&amp;$AI$2&amp;"Q * "&amp;AI3,""))</f>
        <v/>
      </c>
      <c r="AJ117" t="str">
        <f>IF(ISNUMBER(SEARCH("*,*",AJ3)),$AJ$2&amp;"Q"&amp;B3&amp;" = "&amp;$AJ$2&amp;"Q * "&amp;"["&amp;AJ3&amp;"]",IF(AND(AJ3&gt;0,AJ3&lt;1),$AJ$2&amp;"Q"&amp;B3&amp;" &lt; "&amp;$AJ$2&amp;"Q * "&amp;AJ3,""))</f>
        <v/>
      </c>
      <c r="AK117" t="str">
        <f>IF(ISNUMBER(SEARCH("*,*",AK3)),$AK$2&amp;"Q"&amp;B3&amp;" = "&amp;$AK$2&amp;"Q * "&amp;"["&amp;AK3&amp;"]",IF(AND(AK3&gt;0,AK3&lt;1),$AK$2&amp;"Q"&amp;B3&amp;" &lt; "&amp;$AK$2&amp;"Q * "&amp;AK3,""))</f>
        <v/>
      </c>
      <c r="AL117" t="str">
        <f>IF(ISNUMBER(SEARCH("*,*",AL3)),$AL$2&amp;"Q"&amp;B3&amp;" = "&amp;$AL$2&amp;"Q * "&amp;"["&amp;AL3&amp;"]",IF(AND(AL3&gt;0,AL3&lt;1),$AL$2&amp;"Q"&amp;B3&amp;" &lt; "&amp;$AL$2&amp;"Q * "&amp;AL3,""))</f>
        <v/>
      </c>
      <c r="AM117" t="str">
        <f>IF(ISNUMBER(SEARCH("*,*",AM3)),$AM$2&amp;"Q"&amp;B3&amp;" = "&amp;$AM$2&amp;"Q * "&amp;"["&amp;AM3&amp;"]",IF(AND(AM3&gt;0,AM3&lt;1),$AM$2&amp;"Q"&amp;B3&amp;" &lt; "&amp;$AM$2&amp;"Q * "&amp;AM3,""))</f>
        <v/>
      </c>
      <c r="AN117" t="str">
        <f>IF(ISNUMBER(SEARCH("*,*",AN3)),$AN$2&amp;"Q"&amp;B3&amp;" = "&amp;$AN$2&amp;"Q * "&amp;"["&amp;AN3&amp;"]",IF(AND(AN3&gt;0,AN3&lt;1),$AN$2&amp;"Q"&amp;B3&amp;" &lt; "&amp;$AN$2&amp;"Q * "&amp;AN3,""))</f>
        <v/>
      </c>
      <c r="AO117" t="str">
        <f>IF(ISNUMBER(SEARCH("*,*",AO3)),$AO$2&amp;"Q"&amp;B3&amp;" = "&amp;$AO$2&amp;"Q * "&amp;"["&amp;AO3&amp;"]",IF(AND(AO3&gt;0,AO3&lt;1),$AO$2&amp;"Q"&amp;B3&amp;" &lt; "&amp;$AO$2&amp;"Q * "&amp;AO3,""))</f>
        <v/>
      </c>
      <c r="AP117" t="str">
        <f>IF(ISNUMBER(SEARCH("*,*",AP3)),$AP$2&amp;"Q"&amp;B3&amp;" = "&amp;$AP$2&amp;"Q * "&amp;"["&amp;AP3&amp;"]",IF(AND(AP3&gt;0,AP3&lt;1),$AP$2&amp;"Q"&amp;B3&amp;" &lt; "&amp;$AP$2&amp;"Q * "&amp;AP3,""))</f>
        <v/>
      </c>
      <c r="AQ117" t="str">
        <f>IF(ISNUMBER(SEARCH("*,*",AQ3)),$AQ$2&amp;"Q"&amp;B3&amp;" = "&amp;$AQ$2&amp;"Q * "&amp;"["&amp;AQ3&amp;"]",IF(AND(AQ3&gt;0,AQ3&lt;1),$AQ$2&amp;"Q"&amp;B3&amp;" &lt; "&amp;$AQ$2&amp;"Q * "&amp;AQ3,""))</f>
        <v/>
      </c>
      <c r="AR117" t="str">
        <f>IF(ISNUMBER(SEARCH("*,*",AR3)),$AR$2&amp;"Q"&amp;B3&amp;" = "&amp;$AR$2&amp;"Q * "&amp;"["&amp;AR3&amp;"]",IF(AND(AR3&gt;0,AR3&lt;1),$AR$2&amp;"Q"&amp;B3&amp;" &lt; "&amp;$AR$2&amp;"Q * "&amp;AR3,""))</f>
        <v/>
      </c>
      <c r="AS117" t="str">
        <f>IF(ISNUMBER(SEARCH("*,*",AS3)),$AS$2&amp;"Q"&amp;B3&amp;" = "&amp;$AS$2&amp;"Q * "&amp;"["&amp;AS3&amp;"]",IF(AND(AS3&gt;0,AS3&lt;1),$AS$2&amp;"Q"&amp;B3&amp;" &lt; "&amp;$AS$2&amp;"Q * "&amp;AS3,""))</f>
        <v/>
      </c>
      <c r="AT117" t="str">
        <f>IF(ISNUMBER(SEARCH("*,*",AT3)),$AT$2&amp;"Q"&amp;B3&amp;" = "&amp;$AT$2&amp;"Q * "&amp;"["&amp;AT3&amp;"]",IF(AND(AT3&gt;0,AT3&lt;1),$AT$2&amp;"Q"&amp;B3&amp;" &lt; "&amp;$AT$2&amp;"Q * "&amp;AT3,""))</f>
        <v/>
      </c>
      <c r="AU117" t="str">
        <f>IF(ISNUMBER(SEARCH("*,*",AU3)),$AU$2&amp;"Q"&amp;B3&amp;" = "&amp;$AU$2&amp;"Q * "&amp;"["&amp;AU3&amp;"]",IF(AND(AU3&gt;0,AU3&lt;1),$AU$2&amp;"Q"&amp;B3&amp;" &lt; "&amp;$AU$2&amp;"Q * "&amp;AU3,""))</f>
        <v/>
      </c>
      <c r="AV117" t="str">
        <f>IF(ISNUMBER(SEARCH("*,*",AV3)),$AV$2&amp;"Q"&amp;B3&amp;" = "&amp;$AV$2&amp;"Q * "&amp;"["&amp;AV3&amp;"]",IF(AND(AV3&gt;0,AV3&lt;1),$AV$2&amp;"Q"&amp;B3&amp;" &lt; "&amp;$AV$2&amp;"Q * "&amp;AV3,""))</f>
        <v/>
      </c>
      <c r="AW117" t="str">
        <f>IF(ISNUMBER(SEARCH("*,*",AW3)),$AW$2&amp;"Q"&amp;B3&amp;" = "&amp;$AW$2&amp;"Q * "&amp;"["&amp;AW3&amp;"]",IF(AND(AW3&gt;0,AW3&lt;1),$AW$2&amp;"Q"&amp;B3&amp;" &lt; "&amp;$AW$2&amp;"Q * "&amp;AW3,""))</f>
        <v/>
      </c>
      <c r="AX117" t="str">
        <f>IF(ISNUMBER(SEARCH("*,*",AX3)),$AX$2&amp;"Q"&amp;B3&amp;" = "&amp;$AX$2&amp;"Q * "&amp;"["&amp;AX3&amp;"]",IF(AND(AX3&gt;0,AX3&lt;1),$AX$2&amp;"Q"&amp;B3&amp;" &lt; "&amp;$AX$2&amp;"Q * "&amp;AX3,""))</f>
        <v/>
      </c>
      <c r="AY117" t="str">
        <f>IF(ISNUMBER(SEARCH("*,*",AY3)),$AY$2&amp;"Q"&amp;B3&amp;" = "&amp;$AY$2&amp;"Q * "&amp;"["&amp;AY3&amp;"]",IF(AND(AY3&gt;0,AY3&lt;1),$AY$2&amp;"Q"&amp;B3&amp;" &lt; "&amp;$AY$2&amp;"Q * "&amp;AY3,""))</f>
        <v/>
      </c>
      <c r="AZ117" t="str">
        <f>IF(ISNUMBER(SEARCH("*,*",AZ3)),$AZ$2&amp;"Q"&amp;B3&amp;" = "&amp;$AZ$2&amp;"Q * "&amp;"["&amp;AZ3&amp;"]",IF(AND(AZ3&gt;0,AZ3&lt;1),$AZ$2&amp;"Q"&amp;B3&amp;" &lt; "&amp;$AZ$2&amp;"Q * "&amp;AZ3,""))</f>
        <v/>
      </c>
      <c r="BA117" t="str">
        <f>IF(ISNUMBER(SEARCH("*,*",BA3)),$BA$2&amp;"Q"&amp;B3&amp;" = "&amp;$BA$2&amp;"Q * "&amp;"["&amp;BA3&amp;"]",IF(AND(BA3&gt;0,BA3&lt;1),$BA$2&amp;"Q"&amp;B3&amp;" &lt; "&amp;$BA$2&amp;"Q * "&amp;BA3,""))</f>
        <v/>
      </c>
      <c r="BB117" t="str">
        <f>IF(ISNUMBER(SEARCH("*,*",BB3)),$BB$2&amp;"Q"&amp;B3&amp;" = "&amp;$BB$2&amp;"Q * "&amp;"["&amp;BB3&amp;"]",IF(AND(BB3&gt;0,BB3&lt;1),$BB$2&amp;"Q"&amp;B3&amp;" &lt; "&amp;$BB$2&amp;"Q * "&amp;BB3,""))</f>
        <v/>
      </c>
      <c r="BC117" t="str">
        <f>IF(ISNUMBER(SEARCH("*,*",BC3)),$BC$2&amp;"Q"&amp;B3&amp;" = "&amp;$BC$2&amp;"Q * "&amp;"["&amp;BC3&amp;"]",IF(AND(BC3&gt;0,BC3&lt;1),$BC$2&amp;"Q"&amp;B3&amp;" &lt; "&amp;$BC$2&amp;"Q * "&amp;BC3,""))</f>
        <v/>
      </c>
    </row>
    <row r="118" spans="1:57" s="32" customFormat="1" hidden="1" x14ac:dyDescent="0.3">
      <c r="A118" s="32">
        <v>2</v>
      </c>
      <c r="C118" t="str">
        <f t="shared" ref="C118:C169" si="53">IF(ISNUMBER(SEARCH("*,*",C4)),$C$2&amp;"Q"&amp;B4&amp;" = "&amp;$C$2&amp;"Q * "&amp;"["&amp;C4&amp;"]",IF(AND(C4&gt;0,C4&lt;1),$C$2&amp;"Q"&amp;B4&amp;" &lt; "&amp;$C$2&amp;"Q * "&amp;C4,""))</f>
        <v/>
      </c>
      <c r="D118" t="str">
        <f t="shared" ref="D118:D169" si="54">IF(ISNUMBER(SEARCH("*,*",D4)),$D$2&amp;"Q"&amp;B4&amp;" = "&amp;$D$2&amp;"Q * "&amp;"["&amp;D4&amp;"]",IF(AND(D4&gt;0,D4&lt;1),$D$2&amp;"Q"&amp;B4&amp;" &lt; "&amp;$D$2&amp;"Q * "&amp;D4,""))</f>
        <v/>
      </c>
      <c r="E118" t="str">
        <f t="shared" ref="E118:E169" si="55">IF(ISNUMBER(SEARCH("*,*",E4)),$E$2&amp;"Q"&amp;B4&amp;" = "&amp;$E$2&amp;"Q * "&amp;"["&amp;E4&amp;"]",IF(AND(E4&gt;0,E4&lt;1),$E$2&amp;"Q"&amp;B4&amp;" &lt; "&amp;$E$2&amp;"Q * "&amp;E4,""))</f>
        <v/>
      </c>
      <c r="F118" t="str">
        <f t="shared" ref="F118:F169" si="56">IF(ISNUMBER(SEARCH("*,*",F4)),$F$2&amp;"Q"&amp;B4&amp;" = "&amp;$F$2&amp;"Q * "&amp;"["&amp;F4&amp;"]",IF(AND(F4&gt;0,F4&lt;1),$F$2&amp;"Q"&amp;B4&amp;" &lt; "&amp;$F$2&amp;"Q * "&amp;F4,""))</f>
        <v/>
      </c>
      <c r="G118" t="str">
        <f t="shared" ref="G118:G169" si="57">IF(ISNUMBER(SEARCH("*,*",G4)),$G$2&amp;"Q"&amp;B4&amp;" = "&amp;$G$2&amp;"Q * "&amp;"["&amp;G4&amp;"]",IF(AND(G4&gt;0,G4&lt;1),$G$2&amp;"Q"&amp;B4&amp;" &lt; "&amp;$G$2&amp;"Q * "&amp;G4,""))</f>
        <v/>
      </c>
      <c r="H118" t="str">
        <f t="shared" ref="H118:H169" si="58">IF(ISNUMBER(SEARCH("*,*",H4)),$H$2&amp;"Q"&amp;B4&amp;" = "&amp;$H$2&amp;"Q * "&amp;"["&amp;H4&amp;"]",IF(AND(H4&gt;0,H4&lt;1),$H$2&amp;"Q"&amp;B4&amp;" &lt; "&amp;$H$2&amp;"Q * "&amp;H4,""))</f>
        <v/>
      </c>
      <c r="I118" t="str">
        <f t="shared" ref="I118:I169" si="59">IF(ISNUMBER(SEARCH("*,*",I4)),$I$2&amp;"Q"&amp;B4&amp;" = "&amp;$I$2&amp;"Q * "&amp;"["&amp;I4&amp;"]",IF(AND(I4&gt;0,I4&lt;1),$I$2&amp;"Q"&amp;B4&amp;" &lt; "&amp;$I$2&amp;"Q * "&amp;I4,""))</f>
        <v>NaididaeQsedPOMNLNode = NaididaeQ * [0.62, 0.668]</v>
      </c>
      <c r="J118" t="str">
        <f t="shared" ref="J118:J169" si="60">IF(ISNUMBER(SEARCH("*,*",J4)),$J$2&amp;"Q"&amp;B4&amp;" = "&amp;$J$2&amp;"Q * "&amp;"["&amp;J4&amp;"]",IF(AND(J4&gt;0,J4&lt;1),$J$2&amp;"Q"&amp;B4&amp;" &lt; "&amp;$J$2&amp;"Q * "&amp;J4,""))</f>
        <v/>
      </c>
      <c r="K118" t="str">
        <f t="shared" ref="K118:K169" si="61">IF(ISNUMBER(SEARCH("*,*",K4)),$K$2&amp;"Q"&amp;B4&amp;" = "&amp;$K$2&amp;"Q * "&amp;"["&amp;K4&amp;"]",IF(AND(K4&gt;0,K4&lt;1),$K$2&amp;"Q"&amp;B4&amp;" &lt; "&amp;$K$2&amp;"Q * "&amp;K4,""))</f>
        <v/>
      </c>
      <c r="L118" t="str">
        <f t="shared" ref="L118:L169" si="62">IF(ISNUMBER(SEARCH("*,*",L4)),$L$2&amp;"Q"&amp;B4&amp;" = "&amp;$L$2&amp;"Q * "&amp;"["&amp;L4&amp;"]",IF(AND(L4&gt;0,L4&lt;1),$L$2&amp;"Q"&amp;B4&amp;" &lt; "&amp;$L$2&amp;"Q * "&amp;L4,""))</f>
        <v>CeratonereisSPPQsedPOMNLNode = CeratonereisSPPQ * [0, 0.55]</v>
      </c>
      <c r="M118" t="str">
        <f t="shared" ref="M118:M169" si="63">IF(ISNUMBER(SEARCH("*,*",M4)),$M$2&amp;"Q"&amp;B4&amp;" = "&amp;$M$2&amp;"Q * "&amp;"["&amp;M4&amp;"]",IF(AND(M4&gt;0,M4&lt;1),$M$2&amp;"Q"&amp;B4&amp;" &lt; "&amp;$M$2&amp;"Q * "&amp;M4,""))</f>
        <v>PolychaetaQsedPOMNLNode = PolychaetaQ * [0.04, 0.56]</v>
      </c>
      <c r="N118" t="str">
        <f t="shared" ref="N118:N169" si="64">IF(ISNUMBER(SEARCH("*,*",N4)),$N$2&amp;"Q"&amp;B4&amp;" = "&amp;$N$2&amp;"Q * "&amp;"["&amp;N4&amp;"]",IF(AND(N4&gt;0,N4&lt;1),$N$2&amp;"Q"&amp;B4&amp;" &lt; "&amp;$N$2&amp;"Q * "&amp;N4,""))</f>
        <v/>
      </c>
      <c r="O118" t="str">
        <f t="shared" ref="O118:O169" si="65">IF(ISNUMBER(SEARCH("*,*",O4)),$O$2&amp;"Q"&amp;B4&amp;" = "&amp;$O$2&amp;"Q * "&amp;"["&amp;O4&amp;"]",IF(AND(O4&gt;0,O4&lt;1),$O$2&amp;"Q"&amp;B4&amp;" &lt; "&amp;$O$2&amp;"Q * "&amp;O4,""))</f>
        <v/>
      </c>
      <c r="P118" t="str">
        <f t="shared" ref="P118:P169" si="66">IF(ISNUMBER(SEARCH("*,*",P4)),$P$2&amp;"Q"&amp;B4&amp;" = "&amp;$P$2&amp;"Q * "&amp;"["&amp;P4&amp;"]",IF(AND(P4&gt;0,P4&lt;1),$P$2&amp;"Q"&amp;B4&amp;" &lt; "&amp;$P$2&amp;"Q * "&amp;P4,""))</f>
        <v/>
      </c>
      <c r="Q118" t="str">
        <f t="shared" ref="Q118:Q169" si="67">IF(ISNUMBER(SEARCH("*,*",Q4)),$Q$2&amp;"Q"&amp;B4&amp;" = "&amp;$Q$2&amp;"Q * "&amp;"["&amp;Q4&amp;"]",IF(AND(Q4&gt;0,Q4&lt;1),$Q$2&amp;"Q"&amp;B4&amp;" &lt; "&amp;$Q$2&amp;"Q * "&amp;Q4,""))</f>
        <v>CalanoidaQsedPOMNLNode = CalanoidaQ * [0.26725, 0.74624]</v>
      </c>
      <c r="R118" t="str">
        <f t="shared" ref="R118:R169" si="68">IF(ISNUMBER(SEARCH("*,*",R4)),$R$2&amp;"Q"&amp;B4&amp;" = "&amp;$R$2&amp;"Q * "&amp;"["&amp;R4&amp;"]",IF(AND(R4&gt;0,R4&lt;1),$R$2&amp;"Q"&amp;B4&amp;" &lt; "&amp;$R$2&amp;"Q * "&amp;R4,""))</f>
        <v/>
      </c>
      <c r="S118" t="str">
        <f t="shared" ref="S118:S169" si="69">IF(ISNUMBER(SEARCH("*,*",S4)),$S$2&amp;"Q"&amp;B4&amp;" = "&amp;$S$2&amp;"Q * "&amp;"["&amp;S4&amp;"]",IF(AND(S4&gt;0,S4&lt;1),$S$2&amp;"Q"&amp;B4&amp;" &lt; "&amp;$S$2&amp;"Q * "&amp;S4,""))</f>
        <v/>
      </c>
      <c r="T118" t="str">
        <f t="shared" ref="T118:T169" si="70">IF(ISNUMBER(SEARCH("*,*",T4)),$T$2&amp;"Q"&amp;B4&amp;" = "&amp;$T$2&amp;"Q * "&amp;"["&amp;T4&amp;"]",IF(AND(T4&gt;0,T4&lt;1),$T$2&amp;"Q"&amp;B4&amp;" &lt; "&amp;$T$2&amp;"Q * "&amp;T4,""))</f>
        <v/>
      </c>
      <c r="U118" t="str">
        <f t="shared" ref="U118:U169" si="71">IF(ISNUMBER(SEARCH("*,*",U4)),$U$2&amp;"Q"&amp;B4&amp;" = "&amp;$U$2&amp;"Q * "&amp;"["&amp;U4&amp;"]",IF(AND(U4&gt;0,U4&lt;1),$U$2&amp;"Q"&amp;B4&amp;" &lt; "&amp;$U$2&amp;"Q * "&amp;U4,""))</f>
        <v/>
      </c>
      <c r="V118" t="str">
        <f t="shared" ref="V118:V169" si="72">IF(ISNUMBER(SEARCH("*,*",V4)),$V$2&amp;"Q"&amp;B4&amp;" = "&amp;$V$2&amp;"Q * "&amp;"["&amp;V4&amp;"]",IF(AND(V4&gt;0,V4&lt;1),$V$2&amp;"Q"&amp;B4&amp;" &lt; "&amp;$V$2&amp;"Q * "&amp;V4,""))</f>
        <v/>
      </c>
      <c r="W118" t="str">
        <f t="shared" ref="W118:W169" si="73">IF(ISNUMBER(SEARCH("*,*",W4)),$W$2&amp;"Q"&amp;B4&amp;" = "&amp;$W$2&amp;"Q * "&amp;"["&amp;W4&amp;"]",IF(AND(W4&gt;0,W4&lt;1),$W$2&amp;"Q"&amp;B4&amp;" &lt; "&amp;$W$2&amp;"Q * "&amp;W4,""))</f>
        <v/>
      </c>
      <c r="X118" t="str">
        <f t="shared" ref="X118:X169" si="74">IF(ISNUMBER(SEARCH("*,*",X4)),$X$2&amp;"Q"&amp;B4&amp;" = "&amp;$X$2&amp;"Q * "&amp;"["&amp;X4&amp;"]",IF(AND(X4&gt;0,X4&lt;1),$X$2&amp;"Q"&amp;B4&amp;" &lt; "&amp;$X$2&amp;"Q * "&amp;X4,""))</f>
        <v/>
      </c>
      <c r="Y118" t="str">
        <f t="shared" ref="Y118:Y169" si="75">IF(ISNUMBER(SEARCH("*,*",Y4)),$Y$2&amp;"Q"&amp;B4&amp;" = "&amp;$Y$2&amp;"Q * "&amp;"["&amp;Y4&amp;"]",IF(AND(Y4&gt;0,Y4&lt;1),$Y$2&amp;"Q"&amp;B4&amp;" &lt; "&amp;$Y$2&amp;"Q * "&amp;Y4,""))</f>
        <v/>
      </c>
      <c r="Z118" t="str">
        <f t="shared" ref="Z118:Z169" si="76">IF(ISNUMBER(SEARCH("*,*",Z4)),$Z$2&amp;"Q"&amp;B4&amp;" = "&amp;$Z$2&amp;"Q * "&amp;"["&amp;Z4&amp;"]",IF(AND(Z4&gt;0,Z4&lt;1),$Z$2&amp;"Q"&amp;B4&amp;" &lt; "&amp;$Z$2&amp;"Q * "&amp;Z4,""))</f>
        <v/>
      </c>
      <c r="AA118" t="str">
        <f t="shared" ref="AA118:AA169" si="77">IF(ISNUMBER(SEARCH("*,*",AA4)),$AA$2&amp;"Q"&amp;B4&amp;" = "&amp;$AA$2&amp;"Q * "&amp;"["&amp;AA4&amp;"]",IF(AND(AA4&gt;0,AA4&lt;1),$AA$2&amp;"Q"&amp;B4&amp;" &lt; "&amp;$AA$2&amp;"Q * "&amp;AA4,""))</f>
        <v>B_virgiliaeQsedPOMNLNode = B_virgiliaeQ * [0.27, 0.83]</v>
      </c>
      <c r="AB118" t="str">
        <f t="shared" ref="AB118:AB169" si="78">IF(ISNUMBER(SEARCH("*,*",AB4)),$AB$2&amp;"Q"&amp;B4&amp;" = "&amp;$AB$2&amp;"Q * "&amp;"["&amp;AB4&amp;"]",IF(AND(AB4&gt;0,AB4&lt;1),$AB$2&amp;"Q"&amp;B4&amp;" &lt; "&amp;$AB$2&amp;"Q * "&amp;AB4,""))</f>
        <v>BivalviaQsedPOMNLNode = BivalviaQ * [0.27, 0.83]</v>
      </c>
      <c r="AC118" t="str">
        <f t="shared" ref="AC118:AC169" si="79">IF(ISNUMBER(SEARCH("*,*",AC4)),$AC$2&amp;"Q"&amp;B4&amp;" = "&amp;$AC$2&amp;"Q * "&amp;"["&amp;AC4&amp;"]",IF(AND(AC4&gt;0,AC4&lt;1),$AC$2&amp;"Q"&amp;B4&amp;" &lt; "&amp;$AC$2&amp;"Q * "&amp;AC4,""))</f>
        <v/>
      </c>
      <c r="AD118" t="str">
        <f t="shared" ref="AD118:AD169" si="80">IF(ISNUMBER(SEARCH("*,*",AD4)),$AD$2&amp;"Q"&amp;B4&amp;" = "&amp;$AD$2&amp;"Q * "&amp;"["&amp;AD4&amp;"]",IF(AND(AD4&gt;0,AD4&lt;1),$AD$2&amp;"Q"&amp;B4&amp;" &lt; "&amp;$AD$2&amp;"Q * "&amp;AD4,""))</f>
        <v/>
      </c>
      <c r="AE118" t="str">
        <f t="shared" ref="AE118:AE169" si="81">IF(ISNUMBER(SEARCH("*,*",AE4)),$AE$2&amp;"Q"&amp;B4&amp;" = "&amp;$AE$2&amp;"Q * "&amp;"["&amp;AE4&amp;"]",IF(AND(AE4&gt;0,AE4&lt;1),$AE$2&amp;"Q"&amp;B4&amp;" &lt; "&amp;$AE$2&amp;"Q * "&amp;AE4,""))</f>
        <v/>
      </c>
      <c r="AF118" t="str">
        <f t="shared" ref="AF118:AF169" si="82">IF(ISNUMBER(SEARCH("*,*",AF4)),$AF$2&amp;"Q"&amp;B4&amp;" = "&amp;$AF$2&amp;"Q * "&amp;"["&amp;AF4&amp;"]",IF(AND(AF4&gt;0,AF4&lt;1),$AF$2&amp;"Q"&amp;B4&amp;" &lt; "&amp;$AF$2&amp;"Q * "&amp;AF4,""))</f>
        <v/>
      </c>
      <c r="AG118" t="str">
        <f t="shared" ref="AG118:AG169" si="83">IF(ISNUMBER(SEARCH("*,*",AG4)),$AG$2&amp;"Q"&amp;B4&amp;" = "&amp;$AG$2&amp;"Q * "&amp;"["&amp;AG4&amp;"]",IF(AND(AG4&gt;0,AG4&lt;1),$AG$2&amp;"Q"&amp;B4&amp;" &lt; "&amp;$AG$2&amp;"Q * "&amp;AG4,""))</f>
        <v/>
      </c>
      <c r="AH118" t="str">
        <f t="shared" ref="AH118:AH169" si="84">IF(ISNUMBER(SEARCH("*,*",AH4)),$AH$2&amp;"Q"&amp;B4&amp;" = "&amp;$AH$2&amp;"Q * "&amp;"["&amp;AH4&amp;"]",IF(AND(AH4&gt;0,AH4&lt;1),$AH$2&amp;"Q"&amp;B4&amp;" &lt; "&amp;$AH$2&amp;"Q * "&amp;AH4,""))</f>
        <v/>
      </c>
      <c r="AI118" t="str">
        <f t="shared" ref="AI118:AI169" si="85">IF(ISNUMBER(SEARCH("*,*",AI4)),$AI$2&amp;"Q"&amp;B4&amp;" = "&amp;$AI$2&amp;"Q * "&amp;"["&amp;AI4&amp;"]",IF(AND(AI4&gt;0,AI4&lt;1),$AI$2&amp;"Q"&amp;B4&amp;" &lt; "&amp;$AI$2&amp;"Q * "&amp;AI4,""))</f>
        <v/>
      </c>
      <c r="AJ118" t="str">
        <f t="shared" ref="AJ118:AJ169" si="86">IF(ISNUMBER(SEARCH("*,*",AJ4)),$AJ$2&amp;"Q"&amp;B4&amp;" = "&amp;$AJ$2&amp;"Q * "&amp;"["&amp;AJ4&amp;"]",IF(AND(AJ4&gt;0,AJ4&lt;1),$AJ$2&amp;"Q"&amp;B4&amp;" &lt; "&amp;$AJ$2&amp;"Q * "&amp;AJ4,""))</f>
        <v/>
      </c>
      <c r="AK118" t="str">
        <f t="shared" ref="AK118:AK169" si="87">IF(ISNUMBER(SEARCH("*,*",AK4)),$AK$2&amp;"Q"&amp;B4&amp;" = "&amp;$AK$2&amp;"Q * "&amp;"["&amp;AK4&amp;"]",IF(AND(AK4&gt;0,AK4&lt;1),$AK$2&amp;"Q"&amp;B4&amp;" &lt; "&amp;$AK$2&amp;"Q * "&amp;AK4,""))</f>
        <v/>
      </c>
      <c r="AL118" t="str">
        <f t="shared" ref="AL118:AL169" si="88">IF(ISNUMBER(SEARCH("*,*",AL4)),$AL$2&amp;"Q"&amp;B4&amp;" = "&amp;$AL$2&amp;"Q * "&amp;"["&amp;AL4&amp;"]",IF(AND(AL4&gt;0,AL4&lt;1),$AL$2&amp;"Q"&amp;B4&amp;" &lt; "&amp;$AL$2&amp;"Q * "&amp;AL4,""))</f>
        <v/>
      </c>
      <c r="AM118" t="str">
        <f t="shared" ref="AM118:AM169" si="89">IF(ISNUMBER(SEARCH("*,*",AM4)),$AM$2&amp;"Q"&amp;B4&amp;" = "&amp;$AM$2&amp;"Q * "&amp;"["&amp;AM4&amp;"]",IF(AND(AM4&gt;0,AM4&lt;1),$AM$2&amp;"Q"&amp;B4&amp;" &lt; "&amp;$AM$2&amp;"Q * "&amp;AM4,""))</f>
        <v/>
      </c>
      <c r="AN118" t="str">
        <f t="shared" ref="AN118:AN169" si="90">IF(ISNUMBER(SEARCH("*,*",AN4)),$AN$2&amp;"Q"&amp;B4&amp;" = "&amp;$AN$2&amp;"Q * "&amp;"["&amp;AN4&amp;"]",IF(AND(AN4&gt;0,AN4&lt;1),$AN$2&amp;"Q"&amp;B4&amp;" &lt; "&amp;$AN$2&amp;"Q * "&amp;AN4,""))</f>
        <v/>
      </c>
      <c r="AO118" t="str">
        <f t="shared" ref="AO118:AO169" si="91">IF(ISNUMBER(SEARCH("*,*",AO4)),$AO$2&amp;"Q"&amp;B4&amp;" = "&amp;$AO$2&amp;"Q * "&amp;"["&amp;AO4&amp;"]",IF(AND(AO4&gt;0,AO4&lt;1),$AO$2&amp;"Q"&amp;B4&amp;" &lt; "&amp;$AO$2&amp;"Q * "&amp;AO4,""))</f>
        <v/>
      </c>
      <c r="AP118" t="str">
        <f t="shared" ref="AP118:AP169" si="92">IF(ISNUMBER(SEARCH("*,*",AP4)),$AP$2&amp;"Q"&amp;B4&amp;" = "&amp;$AP$2&amp;"Q * "&amp;"["&amp;AP4&amp;"]",IF(AND(AP4&gt;0,AP4&lt;1),$AP$2&amp;"Q"&amp;B4&amp;" &lt; "&amp;$AP$2&amp;"Q * "&amp;AP4,""))</f>
        <v/>
      </c>
      <c r="AQ118" t="str">
        <f t="shared" ref="AQ118:AQ169" si="93">IF(ISNUMBER(SEARCH("*,*",AQ4)),$AQ$2&amp;"Q"&amp;B4&amp;" = "&amp;$AQ$2&amp;"Q * "&amp;"["&amp;AQ4&amp;"]",IF(AND(AQ4&gt;0,AQ4&lt;1),$AQ$2&amp;"Q"&amp;B4&amp;" &lt; "&amp;$AQ$2&amp;"Q * "&amp;AQ4,""))</f>
        <v/>
      </c>
      <c r="AR118" t="str">
        <f t="shared" ref="AR118:AR169" si="94">IF(ISNUMBER(SEARCH("*,*",AR4)),$AR$2&amp;"Q"&amp;B4&amp;" = "&amp;$AR$2&amp;"Q * "&amp;"["&amp;AR4&amp;"]",IF(AND(AR4&gt;0,AR4&lt;1),$AR$2&amp;"Q"&amp;B4&amp;" &lt; "&amp;$AR$2&amp;"Q * "&amp;AR4,""))</f>
        <v/>
      </c>
      <c r="AS118" t="str">
        <f t="shared" ref="AS118:AS169" si="95">IF(ISNUMBER(SEARCH("*,*",AS4)),$AS$2&amp;"Q"&amp;B4&amp;" = "&amp;$AS$2&amp;"Q * "&amp;"["&amp;AS4&amp;"]",IF(AND(AS4&gt;0,AS4&lt;1),$AS$2&amp;"Q"&amp;B4&amp;" &lt; "&amp;$AS$2&amp;"Q * "&amp;AS4,""))</f>
        <v/>
      </c>
      <c r="AT118" t="str">
        <f t="shared" ref="AT118:AT169" si="96">IF(ISNUMBER(SEARCH("*,*",AT4)),$AT$2&amp;"Q"&amp;B4&amp;" = "&amp;$AT$2&amp;"Q * "&amp;"["&amp;AT4&amp;"]",IF(AND(AT4&gt;0,AT4&lt;1),$AT$2&amp;"Q"&amp;B4&amp;" &lt; "&amp;$AT$2&amp;"Q * "&amp;AT4,""))</f>
        <v/>
      </c>
      <c r="AU118" t="str">
        <f t="shared" ref="AU118:AU169" si="97">IF(ISNUMBER(SEARCH("*,*",AU4)),$AU$2&amp;"Q"&amp;B4&amp;" = "&amp;$AU$2&amp;"Q * "&amp;"["&amp;AU4&amp;"]",IF(AND(AU4&gt;0,AU4&lt;1),$AU$2&amp;"Q"&amp;B4&amp;" &lt; "&amp;$AU$2&amp;"Q * "&amp;AU4,""))</f>
        <v/>
      </c>
      <c r="AV118" t="str">
        <f t="shared" ref="AV118:AV169" si="98">IF(ISNUMBER(SEARCH("*,*",AV4)),$AV$2&amp;"Q"&amp;B4&amp;" = "&amp;$AV$2&amp;"Q * "&amp;"["&amp;AV4&amp;"]",IF(AND(AV4&gt;0,AV4&lt;1),$AV$2&amp;"Q"&amp;B4&amp;" &lt; "&amp;$AV$2&amp;"Q * "&amp;AV4,""))</f>
        <v/>
      </c>
      <c r="AW118" t="str">
        <f t="shared" ref="AW118:AW169" si="99">IF(ISNUMBER(SEARCH("*,*",AW4)),$AW$2&amp;"Q"&amp;B4&amp;" = "&amp;$AW$2&amp;"Q * "&amp;"["&amp;AW4&amp;"]",IF(AND(AW4&gt;0,AW4&lt;1),$AW$2&amp;"Q"&amp;B4&amp;" &lt; "&amp;$AW$2&amp;"Q * "&amp;AW4,""))</f>
        <v/>
      </c>
      <c r="AX118" t="str">
        <f t="shared" ref="AX118:AX169" si="100">IF(ISNUMBER(SEARCH("*,*",AX4)),$AX$2&amp;"Q"&amp;B4&amp;" = "&amp;$AX$2&amp;"Q * "&amp;"["&amp;AX4&amp;"]",IF(AND(AX4&gt;0,AX4&lt;1),$AX$2&amp;"Q"&amp;B4&amp;" &lt; "&amp;$AX$2&amp;"Q * "&amp;AX4,""))</f>
        <v/>
      </c>
      <c r="AY118" t="str">
        <f t="shared" ref="AY118:AY169" si="101">IF(ISNUMBER(SEARCH("*,*",AY4)),$AY$2&amp;"Q"&amp;B4&amp;" = "&amp;$AY$2&amp;"Q * "&amp;"["&amp;AY4&amp;"]",IF(AND(AY4&gt;0,AY4&lt;1),$AY$2&amp;"Q"&amp;B4&amp;" &lt; "&amp;$AY$2&amp;"Q * "&amp;AY4,""))</f>
        <v/>
      </c>
      <c r="AZ118" t="str">
        <f t="shared" ref="AZ118:AZ169" si="102">IF(ISNUMBER(SEARCH("*,*",AZ4)),$AZ$2&amp;"Q"&amp;B4&amp;" = "&amp;$AZ$2&amp;"Q * "&amp;"["&amp;AZ4&amp;"]",IF(AND(AZ4&gt;0,AZ4&lt;1),$AZ$2&amp;"Q"&amp;B4&amp;" &lt; "&amp;$AZ$2&amp;"Q * "&amp;AZ4,""))</f>
        <v/>
      </c>
      <c r="BA118" t="str">
        <f t="shared" ref="BA118:BA169" si="103">IF(ISNUMBER(SEARCH("*,*",BA4)),$BA$2&amp;"Q"&amp;B4&amp;" = "&amp;$BA$2&amp;"Q * "&amp;"["&amp;BA4&amp;"]",IF(AND(BA4&gt;0,BA4&lt;1),$BA$2&amp;"Q"&amp;B4&amp;" &lt; "&amp;$BA$2&amp;"Q * "&amp;BA4,""))</f>
        <v/>
      </c>
      <c r="BB118" t="str">
        <f t="shared" ref="BB118:BB169" si="104">IF(ISNUMBER(SEARCH("*,*",BB4)),$BB$2&amp;"Q"&amp;B4&amp;" = "&amp;$BB$2&amp;"Q * "&amp;"["&amp;BB4&amp;"]",IF(AND(BB4&gt;0,BB4&lt;1),$BB$2&amp;"Q"&amp;B4&amp;" &lt; "&amp;$BB$2&amp;"Q * "&amp;BB4,""))</f>
        <v/>
      </c>
      <c r="BC118" t="str">
        <f t="shared" ref="BC118:BC169" si="105">IF(ISNUMBER(SEARCH("*,*",BC4)),$BC$2&amp;"Q"&amp;B4&amp;" = "&amp;$BC$2&amp;"Q * "&amp;"["&amp;BC4&amp;"]",IF(AND(BC4&gt;0,BC4&lt;1),$BC$2&amp;"Q"&amp;B4&amp;" &lt; "&amp;$BC$2&amp;"Q * "&amp;BC4,""))</f>
        <v/>
      </c>
    </row>
    <row r="119" spans="1:57" s="32" customFormat="1" hidden="1" x14ac:dyDescent="0.3">
      <c r="A119" s="32">
        <v>3</v>
      </c>
      <c r="C119" t="str">
        <f t="shared" si="53"/>
        <v/>
      </c>
      <c r="D119" t="str">
        <f t="shared" si="54"/>
        <v/>
      </c>
      <c r="E119" t="str">
        <f t="shared" si="55"/>
        <v/>
      </c>
      <c r="F119" t="str">
        <f t="shared" si="56"/>
        <v/>
      </c>
      <c r="G119" t="str">
        <f t="shared" si="57"/>
        <v/>
      </c>
      <c r="H119" t="str">
        <f t="shared" si="58"/>
        <v/>
      </c>
      <c r="I119" t="str">
        <f t="shared" si="59"/>
        <v/>
      </c>
      <c r="J119" t="str">
        <f t="shared" si="60"/>
        <v/>
      </c>
      <c r="K119" t="str">
        <f t="shared" si="61"/>
        <v/>
      </c>
      <c r="L119" t="str">
        <f t="shared" si="62"/>
        <v/>
      </c>
      <c r="M119" t="str">
        <f t="shared" si="63"/>
        <v/>
      </c>
      <c r="N119" t="str">
        <f t="shared" si="64"/>
        <v/>
      </c>
      <c r="O119" t="str">
        <f t="shared" si="65"/>
        <v/>
      </c>
      <c r="P119" t="str">
        <f t="shared" si="66"/>
        <v/>
      </c>
      <c r="Q119" t="str">
        <f t="shared" si="67"/>
        <v/>
      </c>
      <c r="R119" t="str">
        <f t="shared" si="68"/>
        <v/>
      </c>
      <c r="S119" t="str">
        <f t="shared" si="69"/>
        <v/>
      </c>
      <c r="T119" t="str">
        <f t="shared" si="70"/>
        <v/>
      </c>
      <c r="U119" t="str">
        <f t="shared" si="71"/>
        <v/>
      </c>
      <c r="V119" t="str">
        <f t="shared" si="72"/>
        <v/>
      </c>
      <c r="W119" t="str">
        <f t="shared" si="73"/>
        <v/>
      </c>
      <c r="X119" t="str">
        <f t="shared" si="74"/>
        <v/>
      </c>
      <c r="Y119" t="str">
        <f t="shared" si="75"/>
        <v/>
      </c>
      <c r="Z119" t="str">
        <f t="shared" si="76"/>
        <v/>
      </c>
      <c r="AA119" t="str">
        <f t="shared" si="77"/>
        <v/>
      </c>
      <c r="AB119" t="str">
        <f t="shared" si="78"/>
        <v/>
      </c>
      <c r="AC119" t="str">
        <f t="shared" si="79"/>
        <v/>
      </c>
      <c r="AD119" t="str">
        <f t="shared" si="80"/>
        <v/>
      </c>
      <c r="AE119" t="str">
        <f t="shared" si="81"/>
        <v/>
      </c>
      <c r="AF119" t="str">
        <f t="shared" si="82"/>
        <v/>
      </c>
      <c r="AG119" t="str">
        <f t="shared" si="83"/>
        <v/>
      </c>
      <c r="AH119" t="str">
        <f t="shared" si="84"/>
        <v/>
      </c>
      <c r="AI119" t="str">
        <f t="shared" si="85"/>
        <v/>
      </c>
      <c r="AJ119" t="str">
        <f t="shared" si="86"/>
        <v/>
      </c>
      <c r="AK119" t="str">
        <f t="shared" si="87"/>
        <v/>
      </c>
      <c r="AL119" t="str">
        <f t="shared" si="88"/>
        <v/>
      </c>
      <c r="AM119" t="str">
        <f t="shared" si="89"/>
        <v/>
      </c>
      <c r="AN119" t="str">
        <f t="shared" si="90"/>
        <v/>
      </c>
      <c r="AO119" t="str">
        <f t="shared" si="91"/>
        <v/>
      </c>
      <c r="AP119" t="str">
        <f t="shared" si="92"/>
        <v/>
      </c>
      <c r="AQ119" t="str">
        <f t="shared" si="93"/>
        <v/>
      </c>
      <c r="AR119" t="str">
        <f t="shared" si="94"/>
        <v/>
      </c>
      <c r="AS119" t="str">
        <f t="shared" si="95"/>
        <v/>
      </c>
      <c r="AT119" t="str">
        <f t="shared" si="96"/>
        <v/>
      </c>
      <c r="AU119" t="str">
        <f t="shared" si="97"/>
        <v/>
      </c>
      <c r="AV119" t="str">
        <f t="shared" si="98"/>
        <v/>
      </c>
      <c r="AW119" t="str">
        <f t="shared" si="99"/>
        <v/>
      </c>
      <c r="AX119" t="str">
        <f t="shared" si="100"/>
        <v/>
      </c>
      <c r="AY119" t="str">
        <f t="shared" si="101"/>
        <v/>
      </c>
      <c r="AZ119" t="str">
        <f t="shared" si="102"/>
        <v/>
      </c>
      <c r="BA119" t="str">
        <f t="shared" si="103"/>
        <v/>
      </c>
      <c r="BB119" t="str">
        <f t="shared" si="104"/>
        <v/>
      </c>
      <c r="BC119" t="str">
        <f t="shared" si="105"/>
        <v/>
      </c>
    </row>
    <row r="120" spans="1:57" s="32" customFormat="1" hidden="1" x14ac:dyDescent="0.3">
      <c r="A120" s="32">
        <v>4</v>
      </c>
      <c r="C120" t="str">
        <f t="shared" si="53"/>
        <v/>
      </c>
      <c r="D120" t="str">
        <f t="shared" si="54"/>
        <v/>
      </c>
      <c r="E120" t="str">
        <f t="shared" si="55"/>
        <v/>
      </c>
      <c r="F120" t="str">
        <f t="shared" si="56"/>
        <v/>
      </c>
      <c r="G120" t="str">
        <f t="shared" si="57"/>
        <v/>
      </c>
      <c r="H120" t="str">
        <f t="shared" si="58"/>
        <v/>
      </c>
      <c r="I120" t="str">
        <f t="shared" si="59"/>
        <v/>
      </c>
      <c r="J120" t="str">
        <f t="shared" si="60"/>
        <v/>
      </c>
      <c r="K120" t="str">
        <f t="shared" si="61"/>
        <v/>
      </c>
      <c r="L120" t="str">
        <f t="shared" si="62"/>
        <v/>
      </c>
      <c r="M120" t="str">
        <f t="shared" si="63"/>
        <v/>
      </c>
      <c r="N120" t="str">
        <f t="shared" si="64"/>
        <v/>
      </c>
      <c r="O120" t="str">
        <f t="shared" si="65"/>
        <v/>
      </c>
      <c r="P120" t="str">
        <f t="shared" si="66"/>
        <v/>
      </c>
      <c r="Q120" t="str">
        <f t="shared" si="67"/>
        <v/>
      </c>
      <c r="R120" t="str">
        <f t="shared" si="68"/>
        <v/>
      </c>
      <c r="S120" t="str">
        <f t="shared" si="69"/>
        <v/>
      </c>
      <c r="T120" t="str">
        <f t="shared" si="70"/>
        <v/>
      </c>
      <c r="U120" t="str">
        <f t="shared" si="71"/>
        <v/>
      </c>
      <c r="V120" t="str">
        <f t="shared" si="72"/>
        <v/>
      </c>
      <c r="W120" t="str">
        <f t="shared" si="73"/>
        <v/>
      </c>
      <c r="X120" t="str">
        <f t="shared" si="74"/>
        <v/>
      </c>
      <c r="Y120" t="str">
        <f t="shared" si="75"/>
        <v/>
      </c>
      <c r="Z120" t="str">
        <f t="shared" si="76"/>
        <v/>
      </c>
      <c r="AA120" t="str">
        <f t="shared" si="77"/>
        <v/>
      </c>
      <c r="AB120" t="str">
        <f t="shared" si="78"/>
        <v/>
      </c>
      <c r="AC120" t="str">
        <f t="shared" si="79"/>
        <v/>
      </c>
      <c r="AD120" t="str">
        <f t="shared" si="80"/>
        <v/>
      </c>
      <c r="AE120" t="str">
        <f t="shared" si="81"/>
        <v/>
      </c>
      <c r="AF120" t="str">
        <f t="shared" si="82"/>
        <v/>
      </c>
      <c r="AG120" t="str">
        <f t="shared" si="83"/>
        <v/>
      </c>
      <c r="AH120" t="str">
        <f t="shared" si="84"/>
        <v/>
      </c>
      <c r="AI120" t="str">
        <f t="shared" si="85"/>
        <v/>
      </c>
      <c r="AJ120" t="str">
        <f t="shared" si="86"/>
        <v/>
      </c>
      <c r="AK120" t="str">
        <f t="shared" si="87"/>
        <v/>
      </c>
      <c r="AL120" t="str">
        <f t="shared" si="88"/>
        <v/>
      </c>
      <c r="AM120" t="str">
        <f t="shared" si="89"/>
        <v/>
      </c>
      <c r="AN120" t="str">
        <f t="shared" si="90"/>
        <v/>
      </c>
      <c r="AO120" t="str">
        <f t="shared" si="91"/>
        <v/>
      </c>
      <c r="AP120" t="str">
        <f t="shared" si="92"/>
        <v/>
      </c>
      <c r="AQ120" t="str">
        <f t="shared" si="93"/>
        <v/>
      </c>
      <c r="AR120" t="str">
        <f t="shared" si="94"/>
        <v/>
      </c>
      <c r="AS120" t="str">
        <f t="shared" si="95"/>
        <v/>
      </c>
      <c r="AT120" t="str">
        <f t="shared" si="96"/>
        <v/>
      </c>
      <c r="AU120" t="str">
        <f t="shared" si="97"/>
        <v/>
      </c>
      <c r="AV120" t="str">
        <f t="shared" si="98"/>
        <v/>
      </c>
      <c r="AW120" t="str">
        <f t="shared" si="99"/>
        <v/>
      </c>
      <c r="AX120" t="str">
        <f t="shared" si="100"/>
        <v/>
      </c>
      <c r="AY120" t="str">
        <f t="shared" si="101"/>
        <v/>
      </c>
      <c r="AZ120" t="str">
        <f t="shared" si="102"/>
        <v/>
      </c>
      <c r="BA120" t="str">
        <f t="shared" si="103"/>
        <v/>
      </c>
      <c r="BB120" t="str">
        <f t="shared" si="104"/>
        <v/>
      </c>
      <c r="BC120" t="str">
        <f t="shared" si="105"/>
        <v/>
      </c>
    </row>
    <row r="121" spans="1:57" s="32" customFormat="1" hidden="1" x14ac:dyDescent="0.3">
      <c r="A121" s="32">
        <v>5</v>
      </c>
      <c r="C121" t="str">
        <f t="shared" si="53"/>
        <v/>
      </c>
      <c r="D121" t="str">
        <f t="shared" si="54"/>
        <v/>
      </c>
      <c r="E121" t="str">
        <f t="shared" si="55"/>
        <v/>
      </c>
      <c r="F121" t="str">
        <f t="shared" si="56"/>
        <v/>
      </c>
      <c r="G121" t="str">
        <f t="shared" si="57"/>
        <v/>
      </c>
      <c r="H121" t="str">
        <f t="shared" si="58"/>
        <v/>
      </c>
      <c r="I121" t="str">
        <f t="shared" si="59"/>
        <v/>
      </c>
      <c r="J121" t="str">
        <f t="shared" si="60"/>
        <v/>
      </c>
      <c r="K121" t="str">
        <f t="shared" si="61"/>
        <v/>
      </c>
      <c r="L121" t="str">
        <f t="shared" si="62"/>
        <v/>
      </c>
      <c r="M121" t="str">
        <f t="shared" si="63"/>
        <v/>
      </c>
      <c r="N121" t="str">
        <f t="shared" si="64"/>
        <v/>
      </c>
      <c r="O121" t="str">
        <f t="shared" si="65"/>
        <v/>
      </c>
      <c r="P121" t="str">
        <f t="shared" si="66"/>
        <v/>
      </c>
      <c r="Q121" t="str">
        <f t="shared" si="67"/>
        <v/>
      </c>
      <c r="R121" t="str">
        <f t="shared" si="68"/>
        <v/>
      </c>
      <c r="S121" t="str">
        <f t="shared" si="69"/>
        <v/>
      </c>
      <c r="T121" t="str">
        <f t="shared" si="70"/>
        <v/>
      </c>
      <c r="U121" t="str">
        <f t="shared" si="71"/>
        <v/>
      </c>
      <c r="V121" t="str">
        <f t="shared" si="72"/>
        <v/>
      </c>
      <c r="W121" t="str">
        <f t="shared" si="73"/>
        <v/>
      </c>
      <c r="X121" t="str">
        <f t="shared" si="74"/>
        <v/>
      </c>
      <c r="Y121" t="str">
        <f t="shared" si="75"/>
        <v/>
      </c>
      <c r="Z121" t="str">
        <f t="shared" si="76"/>
        <v/>
      </c>
      <c r="AA121" t="str">
        <f t="shared" si="77"/>
        <v/>
      </c>
      <c r="AB121" t="str">
        <f t="shared" si="78"/>
        <v/>
      </c>
      <c r="AC121" t="str">
        <f t="shared" si="79"/>
        <v/>
      </c>
      <c r="AD121" t="str">
        <f t="shared" si="80"/>
        <v/>
      </c>
      <c r="AE121" t="str">
        <f t="shared" si="81"/>
        <v/>
      </c>
      <c r="AF121" t="str">
        <f t="shared" si="82"/>
        <v/>
      </c>
      <c r="AG121" t="str">
        <f t="shared" si="83"/>
        <v/>
      </c>
      <c r="AH121" t="str">
        <f t="shared" si="84"/>
        <v/>
      </c>
      <c r="AI121" t="str">
        <f t="shared" si="85"/>
        <v/>
      </c>
      <c r="AJ121" t="str">
        <f t="shared" si="86"/>
        <v/>
      </c>
      <c r="AK121" t="str">
        <f t="shared" si="87"/>
        <v/>
      </c>
      <c r="AL121" t="str">
        <f t="shared" si="88"/>
        <v/>
      </c>
      <c r="AM121" t="str">
        <f t="shared" si="89"/>
        <v/>
      </c>
      <c r="AN121" t="str">
        <f t="shared" si="90"/>
        <v/>
      </c>
      <c r="AO121" t="str">
        <f t="shared" si="91"/>
        <v/>
      </c>
      <c r="AP121" t="str">
        <f t="shared" si="92"/>
        <v/>
      </c>
      <c r="AQ121" t="str">
        <f t="shared" si="93"/>
        <v/>
      </c>
      <c r="AR121" t="str">
        <f t="shared" si="94"/>
        <v/>
      </c>
      <c r="AS121" t="str">
        <f t="shared" si="95"/>
        <v/>
      </c>
      <c r="AT121" t="str">
        <f t="shared" si="96"/>
        <v/>
      </c>
      <c r="AU121" t="str">
        <f t="shared" si="97"/>
        <v/>
      </c>
      <c r="AV121" t="str">
        <f t="shared" si="98"/>
        <v/>
      </c>
      <c r="AW121" t="str">
        <f t="shared" si="99"/>
        <v/>
      </c>
      <c r="AX121" t="str">
        <f t="shared" si="100"/>
        <v/>
      </c>
      <c r="AY121" t="str">
        <f t="shared" si="101"/>
        <v/>
      </c>
      <c r="AZ121" t="str">
        <f t="shared" si="102"/>
        <v/>
      </c>
      <c r="BA121" t="str">
        <f t="shared" si="103"/>
        <v/>
      </c>
      <c r="BB121" t="str">
        <f t="shared" si="104"/>
        <v/>
      </c>
      <c r="BC121" t="str">
        <f t="shared" si="105"/>
        <v/>
      </c>
    </row>
    <row r="122" spans="1:57" s="32" customFormat="1" hidden="1" x14ac:dyDescent="0.3">
      <c r="A122" s="32">
        <v>6</v>
      </c>
      <c r="C122" t="str">
        <f t="shared" si="53"/>
        <v/>
      </c>
      <c r="D122" t="str">
        <f t="shared" si="54"/>
        <v/>
      </c>
      <c r="E122" t="str">
        <f t="shared" si="55"/>
        <v/>
      </c>
      <c r="F122" t="str">
        <f t="shared" si="56"/>
        <v/>
      </c>
      <c r="G122" t="str">
        <f t="shared" si="57"/>
        <v/>
      </c>
      <c r="H122" t="str">
        <f t="shared" si="58"/>
        <v/>
      </c>
      <c r="I122" t="str">
        <f t="shared" si="59"/>
        <v/>
      </c>
      <c r="J122" t="str">
        <f t="shared" si="60"/>
        <v/>
      </c>
      <c r="K122" t="str">
        <f t="shared" si="61"/>
        <v/>
      </c>
      <c r="L122" t="str">
        <f t="shared" si="62"/>
        <v/>
      </c>
      <c r="M122" t="str">
        <f t="shared" si="63"/>
        <v/>
      </c>
      <c r="N122" t="str">
        <f t="shared" si="64"/>
        <v/>
      </c>
      <c r="O122" t="str">
        <f t="shared" si="65"/>
        <v/>
      </c>
      <c r="P122" t="str">
        <f t="shared" si="66"/>
        <v/>
      </c>
      <c r="Q122" t="str">
        <f t="shared" si="67"/>
        <v/>
      </c>
      <c r="R122" t="str">
        <f t="shared" si="68"/>
        <v/>
      </c>
      <c r="S122" t="str">
        <f t="shared" si="69"/>
        <v/>
      </c>
      <c r="T122" t="str">
        <f t="shared" si="70"/>
        <v/>
      </c>
      <c r="U122" t="str">
        <f t="shared" si="71"/>
        <v/>
      </c>
      <c r="V122" t="str">
        <f t="shared" si="72"/>
        <v/>
      </c>
      <c r="W122" t="str">
        <f t="shared" si="73"/>
        <v/>
      </c>
      <c r="X122" t="str">
        <f t="shared" si="74"/>
        <v/>
      </c>
      <c r="Y122" t="str">
        <f t="shared" si="75"/>
        <v/>
      </c>
      <c r="Z122" t="str">
        <f t="shared" si="76"/>
        <v/>
      </c>
      <c r="AA122" t="str">
        <f t="shared" si="77"/>
        <v/>
      </c>
      <c r="AB122" t="str">
        <f t="shared" si="78"/>
        <v/>
      </c>
      <c r="AC122" t="str">
        <f t="shared" si="79"/>
        <v/>
      </c>
      <c r="AD122" t="str">
        <f t="shared" si="80"/>
        <v/>
      </c>
      <c r="AE122" t="str">
        <f t="shared" si="81"/>
        <v/>
      </c>
      <c r="AF122" t="str">
        <f t="shared" si="82"/>
        <v/>
      </c>
      <c r="AG122" t="str">
        <f t="shared" si="83"/>
        <v/>
      </c>
      <c r="AH122" t="str">
        <f t="shared" si="84"/>
        <v/>
      </c>
      <c r="AI122" t="str">
        <f t="shared" si="85"/>
        <v/>
      </c>
      <c r="AJ122" t="str">
        <f t="shared" si="86"/>
        <v/>
      </c>
      <c r="AK122" t="str">
        <f t="shared" si="87"/>
        <v/>
      </c>
      <c r="AL122" t="str">
        <f t="shared" si="88"/>
        <v/>
      </c>
      <c r="AM122" t="str">
        <f t="shared" si="89"/>
        <v/>
      </c>
      <c r="AN122" t="str">
        <f t="shared" si="90"/>
        <v/>
      </c>
      <c r="AO122" t="str">
        <f t="shared" si="91"/>
        <v/>
      </c>
      <c r="AP122" t="str">
        <f t="shared" si="92"/>
        <v/>
      </c>
      <c r="AQ122" t="str">
        <f t="shared" si="93"/>
        <v/>
      </c>
      <c r="AR122" t="str">
        <f t="shared" si="94"/>
        <v/>
      </c>
      <c r="AS122" t="str">
        <f t="shared" si="95"/>
        <v/>
      </c>
      <c r="AT122" t="str">
        <f t="shared" si="96"/>
        <v/>
      </c>
      <c r="AU122" t="str">
        <f t="shared" si="97"/>
        <v/>
      </c>
      <c r="AV122" t="str">
        <f t="shared" si="98"/>
        <v/>
      </c>
      <c r="AW122" t="str">
        <f t="shared" si="99"/>
        <v/>
      </c>
      <c r="AX122" t="str">
        <f t="shared" si="100"/>
        <v/>
      </c>
      <c r="AY122" t="str">
        <f t="shared" si="101"/>
        <v/>
      </c>
      <c r="AZ122" t="str">
        <f t="shared" si="102"/>
        <v/>
      </c>
      <c r="BA122" t="str">
        <f t="shared" si="103"/>
        <v/>
      </c>
      <c r="BB122" t="str">
        <f t="shared" si="104"/>
        <v/>
      </c>
      <c r="BC122" t="str">
        <f t="shared" si="105"/>
        <v/>
      </c>
    </row>
    <row r="123" spans="1:57" s="32" customFormat="1" hidden="1" x14ac:dyDescent="0.3">
      <c r="A123" s="32">
        <v>7</v>
      </c>
      <c r="C123" t="str">
        <f t="shared" si="53"/>
        <v/>
      </c>
      <c r="D123" t="str">
        <f t="shared" si="54"/>
        <v/>
      </c>
      <c r="E123" t="str">
        <f t="shared" si="55"/>
        <v/>
      </c>
      <c r="F123" t="str">
        <f t="shared" si="56"/>
        <v/>
      </c>
      <c r="G123" t="str">
        <f t="shared" si="57"/>
        <v/>
      </c>
      <c r="H123" t="str">
        <f t="shared" si="58"/>
        <v/>
      </c>
      <c r="I123" t="str">
        <f t="shared" si="59"/>
        <v/>
      </c>
      <c r="J123" t="str">
        <f t="shared" si="60"/>
        <v/>
      </c>
      <c r="K123" t="str">
        <f t="shared" si="61"/>
        <v/>
      </c>
      <c r="L123" t="str">
        <f t="shared" si="62"/>
        <v/>
      </c>
      <c r="M123" t="str">
        <f t="shared" si="63"/>
        <v/>
      </c>
      <c r="N123" t="str">
        <f t="shared" si="64"/>
        <v/>
      </c>
      <c r="O123" t="str">
        <f t="shared" si="65"/>
        <v/>
      </c>
      <c r="P123" t="str">
        <f t="shared" si="66"/>
        <v/>
      </c>
      <c r="Q123" t="str">
        <f t="shared" si="67"/>
        <v/>
      </c>
      <c r="R123" t="str">
        <f t="shared" si="68"/>
        <v/>
      </c>
      <c r="S123" t="str">
        <f t="shared" si="69"/>
        <v/>
      </c>
      <c r="T123" t="str">
        <f t="shared" si="70"/>
        <v/>
      </c>
      <c r="U123" t="str">
        <f t="shared" si="71"/>
        <v/>
      </c>
      <c r="V123" t="str">
        <f t="shared" si="72"/>
        <v/>
      </c>
      <c r="W123" t="str">
        <f t="shared" si="73"/>
        <v/>
      </c>
      <c r="X123" t="str">
        <f t="shared" si="74"/>
        <v/>
      </c>
      <c r="Y123" t="str">
        <f t="shared" si="75"/>
        <v/>
      </c>
      <c r="Z123" t="str">
        <f t="shared" si="76"/>
        <v/>
      </c>
      <c r="AA123" t="str">
        <f t="shared" si="77"/>
        <v/>
      </c>
      <c r="AB123" t="str">
        <f t="shared" si="78"/>
        <v/>
      </c>
      <c r="AC123" t="str">
        <f t="shared" si="79"/>
        <v/>
      </c>
      <c r="AD123" t="str">
        <f t="shared" si="80"/>
        <v/>
      </c>
      <c r="AE123" t="str">
        <f t="shared" si="81"/>
        <v/>
      </c>
      <c r="AF123" t="str">
        <f t="shared" si="82"/>
        <v/>
      </c>
      <c r="AG123" t="str">
        <f t="shared" si="83"/>
        <v/>
      </c>
      <c r="AH123" t="str">
        <f t="shared" si="84"/>
        <v/>
      </c>
      <c r="AI123" t="str">
        <f t="shared" si="85"/>
        <v/>
      </c>
      <c r="AJ123" t="str">
        <f t="shared" si="86"/>
        <v/>
      </c>
      <c r="AK123" t="str">
        <f t="shared" si="87"/>
        <v/>
      </c>
      <c r="AL123" t="str">
        <f t="shared" si="88"/>
        <v/>
      </c>
      <c r="AM123" t="str">
        <f t="shared" si="89"/>
        <v/>
      </c>
      <c r="AN123" t="str">
        <f t="shared" si="90"/>
        <v/>
      </c>
      <c r="AO123" t="str">
        <f t="shared" si="91"/>
        <v/>
      </c>
      <c r="AP123" t="str">
        <f t="shared" si="92"/>
        <v/>
      </c>
      <c r="AQ123" t="str">
        <f t="shared" si="93"/>
        <v/>
      </c>
      <c r="AR123" t="str">
        <f t="shared" si="94"/>
        <v/>
      </c>
      <c r="AS123" t="str">
        <f t="shared" si="95"/>
        <v/>
      </c>
      <c r="AT123" t="str">
        <f t="shared" si="96"/>
        <v/>
      </c>
      <c r="AU123" t="str">
        <f t="shared" si="97"/>
        <v/>
      </c>
      <c r="AV123" t="str">
        <f t="shared" si="98"/>
        <v/>
      </c>
      <c r="AW123" t="str">
        <f t="shared" si="99"/>
        <v/>
      </c>
      <c r="AX123" t="str">
        <f t="shared" si="100"/>
        <v/>
      </c>
      <c r="AY123" t="str">
        <f t="shared" si="101"/>
        <v/>
      </c>
      <c r="AZ123" t="str">
        <f t="shared" si="102"/>
        <v/>
      </c>
      <c r="BA123" t="str">
        <f t="shared" si="103"/>
        <v/>
      </c>
      <c r="BB123" t="str">
        <f t="shared" si="104"/>
        <v/>
      </c>
      <c r="BC123" t="str">
        <f t="shared" si="105"/>
        <v/>
      </c>
    </row>
    <row r="124" spans="1:57" s="32" customFormat="1" hidden="1" x14ac:dyDescent="0.3">
      <c r="A124" s="32">
        <v>8</v>
      </c>
      <c r="C124" t="str">
        <f t="shared" si="53"/>
        <v/>
      </c>
      <c r="D124" t="str">
        <f t="shared" si="54"/>
        <v/>
      </c>
      <c r="E124" t="str">
        <f t="shared" si="55"/>
        <v/>
      </c>
      <c r="F124" t="str">
        <f t="shared" si="56"/>
        <v/>
      </c>
      <c r="G124" t="str">
        <f t="shared" si="57"/>
        <v/>
      </c>
      <c r="H124" t="str">
        <f t="shared" si="58"/>
        <v/>
      </c>
      <c r="I124" t="str">
        <f t="shared" si="59"/>
        <v/>
      </c>
      <c r="J124" t="str">
        <f t="shared" si="60"/>
        <v/>
      </c>
      <c r="K124" t="str">
        <f t="shared" si="61"/>
        <v/>
      </c>
      <c r="L124" t="str">
        <f t="shared" si="62"/>
        <v/>
      </c>
      <c r="M124" t="str">
        <f t="shared" si="63"/>
        <v/>
      </c>
      <c r="N124" t="str">
        <f t="shared" si="64"/>
        <v/>
      </c>
      <c r="O124" t="str">
        <f t="shared" si="65"/>
        <v/>
      </c>
      <c r="P124" t="str">
        <f t="shared" si="66"/>
        <v/>
      </c>
      <c r="Q124" t="str">
        <f t="shared" si="67"/>
        <v/>
      </c>
      <c r="R124" t="str">
        <f t="shared" si="68"/>
        <v/>
      </c>
      <c r="S124" t="str">
        <f t="shared" si="69"/>
        <v/>
      </c>
      <c r="T124" t="str">
        <f t="shared" si="70"/>
        <v/>
      </c>
      <c r="U124" t="str">
        <f t="shared" si="71"/>
        <v/>
      </c>
      <c r="V124" t="str">
        <f t="shared" si="72"/>
        <v/>
      </c>
      <c r="W124" t="str">
        <f t="shared" si="73"/>
        <v/>
      </c>
      <c r="X124" t="str">
        <f t="shared" si="74"/>
        <v/>
      </c>
      <c r="Y124" t="str">
        <f t="shared" si="75"/>
        <v/>
      </c>
      <c r="Z124" t="str">
        <f t="shared" si="76"/>
        <v/>
      </c>
      <c r="AA124" t="str">
        <f t="shared" si="77"/>
        <v/>
      </c>
      <c r="AB124" t="str">
        <f t="shared" si="78"/>
        <v/>
      </c>
      <c r="AC124" t="str">
        <f t="shared" si="79"/>
        <v/>
      </c>
      <c r="AD124" t="str">
        <f t="shared" si="80"/>
        <v/>
      </c>
      <c r="AE124" t="str">
        <f t="shared" si="81"/>
        <v/>
      </c>
      <c r="AF124" t="str">
        <f t="shared" si="82"/>
        <v/>
      </c>
      <c r="AG124" t="str">
        <f t="shared" si="83"/>
        <v/>
      </c>
      <c r="AH124" t="str">
        <f t="shared" si="84"/>
        <v/>
      </c>
      <c r="AI124" t="str">
        <f t="shared" si="85"/>
        <v/>
      </c>
      <c r="AJ124" t="str">
        <f t="shared" si="86"/>
        <v/>
      </c>
      <c r="AK124" t="str">
        <f t="shared" si="87"/>
        <v/>
      </c>
      <c r="AL124" t="str">
        <f t="shared" si="88"/>
        <v/>
      </c>
      <c r="AM124" t="str">
        <f t="shared" si="89"/>
        <v/>
      </c>
      <c r="AN124" t="str">
        <f t="shared" si="90"/>
        <v/>
      </c>
      <c r="AO124" t="str">
        <f t="shared" si="91"/>
        <v/>
      </c>
      <c r="AP124" t="str">
        <f t="shared" si="92"/>
        <v/>
      </c>
      <c r="AQ124" t="str">
        <f t="shared" si="93"/>
        <v/>
      </c>
      <c r="AR124" t="str">
        <f t="shared" si="94"/>
        <v/>
      </c>
      <c r="AS124" t="str">
        <f t="shared" si="95"/>
        <v/>
      </c>
      <c r="AT124" t="str">
        <f t="shared" si="96"/>
        <v/>
      </c>
      <c r="AU124" t="str">
        <f t="shared" si="97"/>
        <v/>
      </c>
      <c r="AV124" t="str">
        <f t="shared" si="98"/>
        <v/>
      </c>
      <c r="AW124" t="str">
        <f t="shared" si="99"/>
        <v/>
      </c>
      <c r="AX124" t="str">
        <f t="shared" si="100"/>
        <v/>
      </c>
      <c r="AY124" t="str">
        <f t="shared" si="101"/>
        <v/>
      </c>
      <c r="AZ124" t="str">
        <f t="shared" si="102"/>
        <v/>
      </c>
      <c r="BA124" t="str">
        <f t="shared" si="103"/>
        <v/>
      </c>
      <c r="BB124" t="str">
        <f t="shared" si="104"/>
        <v/>
      </c>
      <c r="BC124" t="str">
        <f t="shared" si="105"/>
        <v/>
      </c>
    </row>
    <row r="125" spans="1:57" s="32" customFormat="1" hidden="1" x14ac:dyDescent="0.3">
      <c r="A125" s="32">
        <v>9</v>
      </c>
      <c r="C125" t="str">
        <f t="shared" si="53"/>
        <v/>
      </c>
      <c r="D125" t="str">
        <f t="shared" si="54"/>
        <v/>
      </c>
      <c r="E125" t="str">
        <f t="shared" si="55"/>
        <v/>
      </c>
      <c r="F125" t="str">
        <f t="shared" si="56"/>
        <v/>
      </c>
      <c r="G125" t="str">
        <f t="shared" si="57"/>
        <v/>
      </c>
      <c r="H125" t="str">
        <f t="shared" si="58"/>
        <v/>
      </c>
      <c r="I125" t="str">
        <f t="shared" si="59"/>
        <v/>
      </c>
      <c r="J125" t="str">
        <f t="shared" si="60"/>
        <v/>
      </c>
      <c r="K125" t="str">
        <f t="shared" si="61"/>
        <v/>
      </c>
      <c r="L125" t="str">
        <f t="shared" si="62"/>
        <v/>
      </c>
      <c r="M125" t="str">
        <f t="shared" si="63"/>
        <v/>
      </c>
      <c r="N125" t="str">
        <f t="shared" si="64"/>
        <v/>
      </c>
      <c r="O125" t="str">
        <f t="shared" si="65"/>
        <v/>
      </c>
      <c r="P125" t="str">
        <f t="shared" si="66"/>
        <v/>
      </c>
      <c r="Q125" t="str">
        <f t="shared" si="67"/>
        <v/>
      </c>
      <c r="R125" t="str">
        <f t="shared" si="68"/>
        <v/>
      </c>
      <c r="S125" t="str">
        <f t="shared" si="69"/>
        <v/>
      </c>
      <c r="T125" t="str">
        <f t="shared" si="70"/>
        <v/>
      </c>
      <c r="U125" t="str">
        <f t="shared" si="71"/>
        <v/>
      </c>
      <c r="V125" t="str">
        <f t="shared" si="72"/>
        <v/>
      </c>
      <c r="W125" t="str">
        <f t="shared" si="73"/>
        <v/>
      </c>
      <c r="X125" t="str">
        <f t="shared" si="74"/>
        <v/>
      </c>
      <c r="Y125" t="str">
        <f t="shared" si="75"/>
        <v/>
      </c>
      <c r="Z125" t="str">
        <f t="shared" si="76"/>
        <v/>
      </c>
      <c r="AA125" t="str">
        <f t="shared" si="77"/>
        <v/>
      </c>
      <c r="AB125" t="str">
        <f t="shared" si="78"/>
        <v/>
      </c>
      <c r="AC125" t="str">
        <f t="shared" si="79"/>
        <v/>
      </c>
      <c r="AD125" t="str">
        <f t="shared" si="80"/>
        <v/>
      </c>
      <c r="AE125" t="str">
        <f t="shared" si="81"/>
        <v/>
      </c>
      <c r="AF125" t="str">
        <f t="shared" si="82"/>
        <v/>
      </c>
      <c r="AG125" t="str">
        <f t="shared" si="83"/>
        <v/>
      </c>
      <c r="AH125" t="str">
        <f t="shared" si="84"/>
        <v/>
      </c>
      <c r="AI125" t="str">
        <f t="shared" si="85"/>
        <v/>
      </c>
      <c r="AJ125" t="str">
        <f t="shared" si="86"/>
        <v/>
      </c>
      <c r="AK125" t="str">
        <f t="shared" si="87"/>
        <v/>
      </c>
      <c r="AL125" t="str">
        <f t="shared" si="88"/>
        <v/>
      </c>
      <c r="AM125" t="str">
        <f t="shared" si="89"/>
        <v/>
      </c>
      <c r="AN125" t="str">
        <f t="shared" si="90"/>
        <v/>
      </c>
      <c r="AO125" t="str">
        <f t="shared" si="91"/>
        <v/>
      </c>
      <c r="AP125" t="str">
        <f t="shared" si="92"/>
        <v/>
      </c>
      <c r="AQ125" t="str">
        <f t="shared" si="93"/>
        <v/>
      </c>
      <c r="AR125" t="str">
        <f t="shared" si="94"/>
        <v/>
      </c>
      <c r="AS125" t="str">
        <f t="shared" si="95"/>
        <v/>
      </c>
      <c r="AT125" t="str">
        <f t="shared" si="96"/>
        <v/>
      </c>
      <c r="AU125" t="str">
        <f t="shared" si="97"/>
        <v/>
      </c>
      <c r="AV125" t="str">
        <f t="shared" si="98"/>
        <v/>
      </c>
      <c r="AW125" t="str">
        <f t="shared" si="99"/>
        <v/>
      </c>
      <c r="AX125" t="str">
        <f t="shared" si="100"/>
        <v/>
      </c>
      <c r="AY125" t="str">
        <f t="shared" si="101"/>
        <v/>
      </c>
      <c r="AZ125" t="str">
        <f t="shared" si="102"/>
        <v/>
      </c>
      <c r="BA125" t="str">
        <f t="shared" si="103"/>
        <v/>
      </c>
      <c r="BB125" t="str">
        <f t="shared" si="104"/>
        <v/>
      </c>
      <c r="BC125" t="str">
        <f t="shared" si="105"/>
        <v/>
      </c>
    </row>
    <row r="126" spans="1:57" s="32" customFormat="1" hidden="1" x14ac:dyDescent="0.3">
      <c r="A126" s="32">
        <v>10</v>
      </c>
      <c r="C126" t="str">
        <f t="shared" si="53"/>
        <v/>
      </c>
      <c r="D126" t="str">
        <f t="shared" si="54"/>
        <v/>
      </c>
      <c r="E126" t="str">
        <f t="shared" si="55"/>
        <v/>
      </c>
      <c r="F126" t="str">
        <f t="shared" si="56"/>
        <v/>
      </c>
      <c r="G126" t="str">
        <f t="shared" si="57"/>
        <v/>
      </c>
      <c r="H126" t="str">
        <f t="shared" si="58"/>
        <v/>
      </c>
      <c r="I126" t="str">
        <f t="shared" si="59"/>
        <v/>
      </c>
      <c r="J126" t="str">
        <f t="shared" si="60"/>
        <v/>
      </c>
      <c r="K126" t="str">
        <f t="shared" si="61"/>
        <v/>
      </c>
      <c r="L126" t="str">
        <f t="shared" si="62"/>
        <v/>
      </c>
      <c r="M126" t="str">
        <f t="shared" si="63"/>
        <v/>
      </c>
      <c r="N126" t="str">
        <f t="shared" si="64"/>
        <v/>
      </c>
      <c r="O126" t="str">
        <f t="shared" si="65"/>
        <v/>
      </c>
      <c r="P126" t="str">
        <f t="shared" si="66"/>
        <v/>
      </c>
      <c r="Q126" t="str">
        <f t="shared" si="67"/>
        <v/>
      </c>
      <c r="R126" t="str">
        <f t="shared" si="68"/>
        <v/>
      </c>
      <c r="S126" t="str">
        <f t="shared" si="69"/>
        <v/>
      </c>
      <c r="T126" t="str">
        <f t="shared" si="70"/>
        <v/>
      </c>
      <c r="U126" t="str">
        <f t="shared" si="71"/>
        <v/>
      </c>
      <c r="V126" t="str">
        <f t="shared" si="72"/>
        <v/>
      </c>
      <c r="W126" t="str">
        <f t="shared" si="73"/>
        <v/>
      </c>
      <c r="X126" t="str">
        <f t="shared" si="74"/>
        <v/>
      </c>
      <c r="Y126" t="str">
        <f t="shared" si="75"/>
        <v/>
      </c>
      <c r="Z126" t="str">
        <f t="shared" si="76"/>
        <v/>
      </c>
      <c r="AA126" t="str">
        <f t="shared" si="77"/>
        <v/>
      </c>
      <c r="AB126" t="str">
        <f t="shared" si="78"/>
        <v/>
      </c>
      <c r="AC126" t="str">
        <f t="shared" si="79"/>
        <v/>
      </c>
      <c r="AD126" t="str">
        <f t="shared" si="80"/>
        <v/>
      </c>
      <c r="AE126" t="str">
        <f t="shared" si="81"/>
        <v/>
      </c>
      <c r="AF126" t="str">
        <f t="shared" si="82"/>
        <v/>
      </c>
      <c r="AG126" t="str">
        <f t="shared" si="83"/>
        <v/>
      </c>
      <c r="AH126" t="str">
        <f t="shared" si="84"/>
        <v/>
      </c>
      <c r="AI126" t="str">
        <f t="shared" si="85"/>
        <v/>
      </c>
      <c r="AJ126" t="str">
        <f t="shared" si="86"/>
        <v/>
      </c>
      <c r="AK126" t="str">
        <f t="shared" si="87"/>
        <v/>
      </c>
      <c r="AL126" t="str">
        <f t="shared" si="88"/>
        <v/>
      </c>
      <c r="AM126" t="str">
        <f t="shared" si="89"/>
        <v/>
      </c>
      <c r="AN126" t="str">
        <f t="shared" si="90"/>
        <v/>
      </c>
      <c r="AO126" t="str">
        <f t="shared" si="91"/>
        <v/>
      </c>
      <c r="AP126" t="str">
        <f t="shared" si="92"/>
        <v/>
      </c>
      <c r="AQ126" t="str">
        <f t="shared" si="93"/>
        <v/>
      </c>
      <c r="AR126" t="str">
        <f t="shared" si="94"/>
        <v/>
      </c>
      <c r="AS126" t="str">
        <f t="shared" si="95"/>
        <v/>
      </c>
      <c r="AT126" t="str">
        <f t="shared" si="96"/>
        <v/>
      </c>
      <c r="AU126" t="str">
        <f t="shared" si="97"/>
        <v/>
      </c>
      <c r="AV126" t="str">
        <f t="shared" si="98"/>
        <v/>
      </c>
      <c r="AW126" t="str">
        <f t="shared" si="99"/>
        <v/>
      </c>
      <c r="AX126" t="str">
        <f t="shared" si="100"/>
        <v/>
      </c>
      <c r="AY126" t="str">
        <f t="shared" si="101"/>
        <v/>
      </c>
      <c r="AZ126" t="str">
        <f t="shared" si="102"/>
        <v/>
      </c>
      <c r="BA126" t="str">
        <f t="shared" si="103"/>
        <v/>
      </c>
      <c r="BB126" t="str">
        <f t="shared" si="104"/>
        <v/>
      </c>
      <c r="BC126" t="str">
        <f t="shared" si="105"/>
        <v/>
      </c>
    </row>
    <row r="127" spans="1:57" s="32" customFormat="1" hidden="1" x14ac:dyDescent="0.3">
      <c r="A127" s="32">
        <v>11</v>
      </c>
      <c r="C127" t="str">
        <f t="shared" si="53"/>
        <v/>
      </c>
      <c r="D127" t="str">
        <f t="shared" si="54"/>
        <v/>
      </c>
      <c r="E127" t="str">
        <f t="shared" si="55"/>
        <v/>
      </c>
      <c r="F127" t="str">
        <f t="shared" si="56"/>
        <v/>
      </c>
      <c r="G127" t="str">
        <f t="shared" si="57"/>
        <v/>
      </c>
      <c r="H127" t="str">
        <f t="shared" si="58"/>
        <v/>
      </c>
      <c r="I127" t="str">
        <f t="shared" si="59"/>
        <v/>
      </c>
      <c r="J127" t="str">
        <f t="shared" si="60"/>
        <v/>
      </c>
      <c r="K127" t="str">
        <f t="shared" si="61"/>
        <v/>
      </c>
      <c r="L127" t="str">
        <f t="shared" si="62"/>
        <v/>
      </c>
      <c r="M127" t="str">
        <f t="shared" si="63"/>
        <v/>
      </c>
      <c r="N127" t="str">
        <f t="shared" si="64"/>
        <v/>
      </c>
      <c r="O127" t="str">
        <f t="shared" si="65"/>
        <v/>
      </c>
      <c r="P127" t="str">
        <f t="shared" si="66"/>
        <v/>
      </c>
      <c r="Q127" t="str">
        <f t="shared" si="67"/>
        <v/>
      </c>
      <c r="R127" t="str">
        <f t="shared" si="68"/>
        <v/>
      </c>
      <c r="S127" t="str">
        <f t="shared" si="69"/>
        <v/>
      </c>
      <c r="T127" t="str">
        <f t="shared" si="70"/>
        <v/>
      </c>
      <c r="U127" t="str">
        <f t="shared" si="71"/>
        <v/>
      </c>
      <c r="V127" t="str">
        <f t="shared" si="72"/>
        <v/>
      </c>
      <c r="W127" t="str">
        <f t="shared" si="73"/>
        <v/>
      </c>
      <c r="X127" t="str">
        <f t="shared" si="74"/>
        <v/>
      </c>
      <c r="Y127" t="str">
        <f t="shared" si="75"/>
        <v/>
      </c>
      <c r="Z127" t="str">
        <f t="shared" si="76"/>
        <v/>
      </c>
      <c r="AA127" t="str">
        <f t="shared" si="77"/>
        <v/>
      </c>
      <c r="AB127" t="str">
        <f t="shared" si="78"/>
        <v/>
      </c>
      <c r="AC127" t="str">
        <f t="shared" si="79"/>
        <v/>
      </c>
      <c r="AD127" t="str">
        <f t="shared" si="80"/>
        <v/>
      </c>
      <c r="AE127" t="str">
        <f t="shared" si="81"/>
        <v/>
      </c>
      <c r="AF127" t="str">
        <f t="shared" si="82"/>
        <v/>
      </c>
      <c r="AG127" t="str">
        <f t="shared" si="83"/>
        <v/>
      </c>
      <c r="AH127" t="str">
        <f t="shared" si="84"/>
        <v/>
      </c>
      <c r="AI127" t="str">
        <f t="shared" si="85"/>
        <v/>
      </c>
      <c r="AJ127" t="str">
        <f t="shared" si="86"/>
        <v/>
      </c>
      <c r="AK127" t="str">
        <f t="shared" si="87"/>
        <v/>
      </c>
      <c r="AL127" t="str">
        <f t="shared" si="88"/>
        <v/>
      </c>
      <c r="AM127" t="str">
        <f t="shared" si="89"/>
        <v/>
      </c>
      <c r="AN127" t="str">
        <f t="shared" si="90"/>
        <v/>
      </c>
      <c r="AO127" t="str">
        <f t="shared" si="91"/>
        <v/>
      </c>
      <c r="AP127" t="str">
        <f t="shared" si="92"/>
        <v/>
      </c>
      <c r="AQ127" t="str">
        <f t="shared" si="93"/>
        <v/>
      </c>
      <c r="AR127" t="str">
        <f t="shared" si="94"/>
        <v/>
      </c>
      <c r="AS127" t="str">
        <f t="shared" si="95"/>
        <v/>
      </c>
      <c r="AT127" t="str">
        <f t="shared" si="96"/>
        <v/>
      </c>
      <c r="AU127" t="str">
        <f t="shared" si="97"/>
        <v/>
      </c>
      <c r="AV127" t="str">
        <f t="shared" si="98"/>
        <v/>
      </c>
      <c r="AW127" t="str">
        <f t="shared" si="99"/>
        <v/>
      </c>
      <c r="AX127" t="str">
        <f t="shared" si="100"/>
        <v/>
      </c>
      <c r="AY127" t="str">
        <f t="shared" si="101"/>
        <v/>
      </c>
      <c r="AZ127" t="str">
        <f t="shared" si="102"/>
        <v/>
      </c>
      <c r="BA127" t="str">
        <f t="shared" si="103"/>
        <v/>
      </c>
      <c r="BB127" t="str">
        <f t="shared" si="104"/>
        <v/>
      </c>
      <c r="BC127" t="str">
        <f t="shared" si="105"/>
        <v/>
      </c>
    </row>
    <row r="128" spans="1:57" s="32" customFormat="1" hidden="1" x14ac:dyDescent="0.3">
      <c r="A128" s="32">
        <v>12</v>
      </c>
      <c r="C128" t="str">
        <f t="shared" si="53"/>
        <v/>
      </c>
      <c r="D128" t="str">
        <f t="shared" si="54"/>
        <v/>
      </c>
      <c r="E128" t="str">
        <f t="shared" si="55"/>
        <v/>
      </c>
      <c r="F128" t="str">
        <f t="shared" si="56"/>
        <v/>
      </c>
      <c r="G128" t="str">
        <f t="shared" si="57"/>
        <v/>
      </c>
      <c r="H128" t="str">
        <f t="shared" si="58"/>
        <v/>
      </c>
      <c r="I128" t="str">
        <f t="shared" si="59"/>
        <v/>
      </c>
      <c r="J128" t="str">
        <f t="shared" si="60"/>
        <v/>
      </c>
      <c r="K128" t="str">
        <f t="shared" si="61"/>
        <v/>
      </c>
      <c r="L128" t="str">
        <f t="shared" si="62"/>
        <v/>
      </c>
      <c r="M128" t="str">
        <f t="shared" si="63"/>
        <v/>
      </c>
      <c r="N128" t="str">
        <f t="shared" si="64"/>
        <v/>
      </c>
      <c r="O128" t="str">
        <f t="shared" si="65"/>
        <v/>
      </c>
      <c r="P128" t="str">
        <f t="shared" si="66"/>
        <v/>
      </c>
      <c r="Q128" t="str">
        <f t="shared" si="67"/>
        <v/>
      </c>
      <c r="R128" t="str">
        <f t="shared" si="68"/>
        <v/>
      </c>
      <c r="S128" t="str">
        <f t="shared" si="69"/>
        <v/>
      </c>
      <c r="T128" t="str">
        <f t="shared" si="70"/>
        <v/>
      </c>
      <c r="U128" t="str">
        <f t="shared" si="71"/>
        <v/>
      </c>
      <c r="V128" t="str">
        <f t="shared" si="72"/>
        <v/>
      </c>
      <c r="W128" t="str">
        <f t="shared" si="73"/>
        <v/>
      </c>
      <c r="X128" t="str">
        <f t="shared" si="74"/>
        <v/>
      </c>
      <c r="Y128" t="str">
        <f t="shared" si="75"/>
        <v/>
      </c>
      <c r="Z128" t="str">
        <f t="shared" si="76"/>
        <v/>
      </c>
      <c r="AA128" t="str">
        <f t="shared" si="77"/>
        <v/>
      </c>
      <c r="AB128" t="str">
        <f t="shared" si="78"/>
        <v/>
      </c>
      <c r="AC128" t="str">
        <f t="shared" si="79"/>
        <v/>
      </c>
      <c r="AD128" t="str">
        <f t="shared" si="80"/>
        <v/>
      </c>
      <c r="AE128" t="str">
        <f t="shared" si="81"/>
        <v/>
      </c>
      <c r="AF128" t="str">
        <f t="shared" si="82"/>
        <v/>
      </c>
      <c r="AG128" t="str">
        <f t="shared" si="83"/>
        <v/>
      </c>
      <c r="AH128" t="str">
        <f t="shared" si="84"/>
        <v/>
      </c>
      <c r="AI128" t="str">
        <f t="shared" si="85"/>
        <v/>
      </c>
      <c r="AJ128" t="str">
        <f t="shared" si="86"/>
        <v/>
      </c>
      <c r="AK128" t="str">
        <f t="shared" si="87"/>
        <v/>
      </c>
      <c r="AL128" t="str">
        <f t="shared" si="88"/>
        <v/>
      </c>
      <c r="AM128" t="str">
        <f t="shared" si="89"/>
        <v/>
      </c>
      <c r="AN128" t="str">
        <f t="shared" si="90"/>
        <v/>
      </c>
      <c r="AO128" t="str">
        <f t="shared" si="91"/>
        <v/>
      </c>
      <c r="AP128" t="str">
        <f t="shared" si="92"/>
        <v/>
      </c>
      <c r="AQ128" t="str">
        <f t="shared" si="93"/>
        <v/>
      </c>
      <c r="AR128" t="str">
        <f t="shared" si="94"/>
        <v/>
      </c>
      <c r="AS128" t="str">
        <f t="shared" si="95"/>
        <v/>
      </c>
      <c r="AT128" t="str">
        <f t="shared" si="96"/>
        <v/>
      </c>
      <c r="AU128" t="str">
        <f t="shared" si="97"/>
        <v/>
      </c>
      <c r="AV128" t="str">
        <f t="shared" si="98"/>
        <v/>
      </c>
      <c r="AW128" t="str">
        <f t="shared" si="99"/>
        <v/>
      </c>
      <c r="AX128" t="str">
        <f t="shared" si="100"/>
        <v/>
      </c>
      <c r="AY128" t="str">
        <f t="shared" si="101"/>
        <v/>
      </c>
      <c r="AZ128" t="str">
        <f t="shared" si="102"/>
        <v/>
      </c>
      <c r="BA128" t="str">
        <f t="shared" si="103"/>
        <v/>
      </c>
      <c r="BB128" t="str">
        <f t="shared" si="104"/>
        <v/>
      </c>
      <c r="BC128" t="str">
        <f t="shared" si="105"/>
        <v/>
      </c>
    </row>
    <row r="129" spans="1:55" s="32" customFormat="1" hidden="1" x14ac:dyDescent="0.3">
      <c r="A129" s="32">
        <v>13</v>
      </c>
      <c r="C129" t="str">
        <f t="shared" si="53"/>
        <v/>
      </c>
      <c r="D129" t="str">
        <f t="shared" si="54"/>
        <v/>
      </c>
      <c r="E129" t="str">
        <f t="shared" si="55"/>
        <v/>
      </c>
      <c r="F129" t="str">
        <f t="shared" si="56"/>
        <v/>
      </c>
      <c r="G129" t="str">
        <f t="shared" si="57"/>
        <v/>
      </c>
      <c r="H129" t="str">
        <f t="shared" si="58"/>
        <v/>
      </c>
      <c r="I129" t="str">
        <f t="shared" si="59"/>
        <v/>
      </c>
      <c r="J129" t="str">
        <f t="shared" si="60"/>
        <v/>
      </c>
      <c r="K129" t="str">
        <f t="shared" si="61"/>
        <v/>
      </c>
      <c r="L129" t="str">
        <f t="shared" si="62"/>
        <v/>
      </c>
      <c r="M129" t="str">
        <f t="shared" si="63"/>
        <v/>
      </c>
      <c r="N129" t="str">
        <f t="shared" si="64"/>
        <v/>
      </c>
      <c r="O129" t="str">
        <f t="shared" si="65"/>
        <v/>
      </c>
      <c r="P129" t="str">
        <f t="shared" si="66"/>
        <v/>
      </c>
      <c r="Q129" t="str">
        <f t="shared" si="67"/>
        <v/>
      </c>
      <c r="R129" t="str">
        <f t="shared" si="68"/>
        <v/>
      </c>
      <c r="S129" t="str">
        <f t="shared" si="69"/>
        <v/>
      </c>
      <c r="T129" t="str">
        <f t="shared" si="70"/>
        <v/>
      </c>
      <c r="U129" t="str">
        <f t="shared" si="71"/>
        <v/>
      </c>
      <c r="V129" t="str">
        <f t="shared" si="72"/>
        <v/>
      </c>
      <c r="W129" t="str">
        <f t="shared" si="73"/>
        <v/>
      </c>
      <c r="X129" t="str">
        <f t="shared" si="74"/>
        <v/>
      </c>
      <c r="Y129" t="str">
        <f t="shared" si="75"/>
        <v/>
      </c>
      <c r="Z129" t="str">
        <f t="shared" si="76"/>
        <v/>
      </c>
      <c r="AA129" t="str">
        <f t="shared" si="77"/>
        <v/>
      </c>
      <c r="AB129" t="str">
        <f t="shared" si="78"/>
        <v/>
      </c>
      <c r="AC129" t="str">
        <f t="shared" si="79"/>
        <v/>
      </c>
      <c r="AD129" t="str">
        <f t="shared" si="80"/>
        <v/>
      </c>
      <c r="AE129" t="str">
        <f t="shared" si="81"/>
        <v/>
      </c>
      <c r="AF129" t="str">
        <f t="shared" si="82"/>
        <v/>
      </c>
      <c r="AG129" t="str">
        <f t="shared" si="83"/>
        <v/>
      </c>
      <c r="AH129" t="str">
        <f t="shared" si="84"/>
        <v/>
      </c>
      <c r="AI129" t="str">
        <f t="shared" si="85"/>
        <v/>
      </c>
      <c r="AJ129" t="str">
        <f t="shared" si="86"/>
        <v/>
      </c>
      <c r="AK129" t="str">
        <f t="shared" si="87"/>
        <v/>
      </c>
      <c r="AL129" t="str">
        <f t="shared" si="88"/>
        <v/>
      </c>
      <c r="AM129" t="str">
        <f t="shared" si="89"/>
        <v/>
      </c>
      <c r="AN129" t="str">
        <f t="shared" si="90"/>
        <v/>
      </c>
      <c r="AO129" t="str">
        <f t="shared" si="91"/>
        <v/>
      </c>
      <c r="AP129" t="str">
        <f t="shared" si="92"/>
        <v/>
      </c>
      <c r="AQ129" t="str">
        <f t="shared" si="93"/>
        <v/>
      </c>
      <c r="AR129" t="str">
        <f t="shared" si="94"/>
        <v/>
      </c>
      <c r="AS129" t="str">
        <f t="shared" si="95"/>
        <v/>
      </c>
      <c r="AT129" t="str">
        <f t="shared" si="96"/>
        <v/>
      </c>
      <c r="AU129" t="str">
        <f t="shared" si="97"/>
        <v/>
      </c>
      <c r="AV129" t="str">
        <f t="shared" si="98"/>
        <v/>
      </c>
      <c r="AW129" t="str">
        <f t="shared" si="99"/>
        <v/>
      </c>
      <c r="AX129" t="str">
        <f t="shared" si="100"/>
        <v/>
      </c>
      <c r="AY129" t="str">
        <f t="shared" si="101"/>
        <v/>
      </c>
      <c r="AZ129" t="str">
        <f t="shared" si="102"/>
        <v/>
      </c>
      <c r="BA129" t="str">
        <f t="shared" si="103"/>
        <v/>
      </c>
      <c r="BB129" t="str">
        <f t="shared" si="104"/>
        <v/>
      </c>
      <c r="BC129" t="str">
        <f t="shared" si="105"/>
        <v/>
      </c>
    </row>
    <row r="130" spans="1:55" s="32" customFormat="1" hidden="1" x14ac:dyDescent="0.3">
      <c r="A130" s="32">
        <v>14</v>
      </c>
      <c r="C130" t="str">
        <f t="shared" si="53"/>
        <v/>
      </c>
      <c r="D130" t="str">
        <f t="shared" si="54"/>
        <v/>
      </c>
      <c r="E130" t="str">
        <f t="shared" si="55"/>
        <v/>
      </c>
      <c r="F130" t="str">
        <f t="shared" si="56"/>
        <v/>
      </c>
      <c r="G130" t="str">
        <f t="shared" si="57"/>
        <v/>
      </c>
      <c r="H130" t="str">
        <f t="shared" si="58"/>
        <v/>
      </c>
      <c r="I130" t="str">
        <f t="shared" si="59"/>
        <v/>
      </c>
      <c r="J130" t="str">
        <f t="shared" si="60"/>
        <v/>
      </c>
      <c r="K130" t="str">
        <f t="shared" si="61"/>
        <v/>
      </c>
      <c r="L130" t="str">
        <f t="shared" si="62"/>
        <v/>
      </c>
      <c r="M130" t="str">
        <f t="shared" si="63"/>
        <v/>
      </c>
      <c r="N130" t="str">
        <f t="shared" si="64"/>
        <v/>
      </c>
      <c r="O130" t="str">
        <f t="shared" si="65"/>
        <v/>
      </c>
      <c r="P130" t="str">
        <f t="shared" si="66"/>
        <v/>
      </c>
      <c r="Q130" t="str">
        <f t="shared" si="67"/>
        <v/>
      </c>
      <c r="R130" t="str">
        <f t="shared" si="68"/>
        <v/>
      </c>
      <c r="S130" t="str">
        <f t="shared" si="69"/>
        <v/>
      </c>
      <c r="T130" t="str">
        <f t="shared" si="70"/>
        <v/>
      </c>
      <c r="U130" t="str">
        <f t="shared" si="71"/>
        <v/>
      </c>
      <c r="V130" t="str">
        <f t="shared" si="72"/>
        <v/>
      </c>
      <c r="W130" t="str">
        <f t="shared" si="73"/>
        <v/>
      </c>
      <c r="X130" t="str">
        <f t="shared" si="74"/>
        <v/>
      </c>
      <c r="Y130" t="str">
        <f t="shared" si="75"/>
        <v/>
      </c>
      <c r="Z130" t="str">
        <f t="shared" si="76"/>
        <v/>
      </c>
      <c r="AA130" t="str">
        <f t="shared" si="77"/>
        <v/>
      </c>
      <c r="AB130" t="str">
        <f t="shared" si="78"/>
        <v/>
      </c>
      <c r="AC130" t="str">
        <f t="shared" si="79"/>
        <v/>
      </c>
      <c r="AD130" t="str">
        <f t="shared" si="80"/>
        <v/>
      </c>
      <c r="AE130" t="str">
        <f t="shared" si="81"/>
        <v/>
      </c>
      <c r="AF130" t="str">
        <f t="shared" si="82"/>
        <v/>
      </c>
      <c r="AG130" t="str">
        <f t="shared" si="83"/>
        <v/>
      </c>
      <c r="AH130" t="str">
        <f t="shared" si="84"/>
        <v/>
      </c>
      <c r="AI130" t="str">
        <f t="shared" si="85"/>
        <v/>
      </c>
      <c r="AJ130" t="str">
        <f t="shared" si="86"/>
        <v/>
      </c>
      <c r="AK130" t="str">
        <f t="shared" si="87"/>
        <v/>
      </c>
      <c r="AL130" t="str">
        <f t="shared" si="88"/>
        <v/>
      </c>
      <c r="AM130" t="str">
        <f t="shared" si="89"/>
        <v/>
      </c>
      <c r="AN130" t="str">
        <f t="shared" si="90"/>
        <v/>
      </c>
      <c r="AO130" t="str">
        <f t="shared" si="91"/>
        <v/>
      </c>
      <c r="AP130" t="str">
        <f t="shared" si="92"/>
        <v/>
      </c>
      <c r="AQ130" t="str">
        <f t="shared" si="93"/>
        <v/>
      </c>
      <c r="AR130" t="str">
        <f t="shared" si="94"/>
        <v/>
      </c>
      <c r="AS130" t="str">
        <f t="shared" si="95"/>
        <v/>
      </c>
      <c r="AT130" t="str">
        <f t="shared" si="96"/>
        <v/>
      </c>
      <c r="AU130" t="str">
        <f t="shared" si="97"/>
        <v/>
      </c>
      <c r="AV130" t="str">
        <f t="shared" si="98"/>
        <v/>
      </c>
      <c r="AW130" t="str">
        <f t="shared" si="99"/>
        <v/>
      </c>
      <c r="AX130" t="str">
        <f t="shared" si="100"/>
        <v/>
      </c>
      <c r="AY130" t="str">
        <f t="shared" si="101"/>
        <v/>
      </c>
      <c r="AZ130" t="str">
        <f t="shared" si="102"/>
        <v/>
      </c>
      <c r="BA130" t="str">
        <f t="shared" si="103"/>
        <v/>
      </c>
      <c r="BB130" t="str">
        <f t="shared" si="104"/>
        <v/>
      </c>
      <c r="BC130" t="str">
        <f t="shared" si="105"/>
        <v/>
      </c>
    </row>
    <row r="131" spans="1:55" s="32" customFormat="1" hidden="1" x14ac:dyDescent="0.3">
      <c r="A131" s="32">
        <v>15</v>
      </c>
      <c r="C131" t="str">
        <f t="shared" si="53"/>
        <v/>
      </c>
      <c r="D131" t="str">
        <f t="shared" si="54"/>
        <v/>
      </c>
      <c r="E131" t="str">
        <f t="shared" si="55"/>
        <v/>
      </c>
      <c r="F131" t="str">
        <f t="shared" si="56"/>
        <v/>
      </c>
      <c r="G131" t="str">
        <f t="shared" si="57"/>
        <v/>
      </c>
      <c r="H131" t="str">
        <f t="shared" si="58"/>
        <v/>
      </c>
      <c r="I131" t="str">
        <f t="shared" si="59"/>
        <v/>
      </c>
      <c r="J131" t="str">
        <f t="shared" si="60"/>
        <v/>
      </c>
      <c r="K131" t="str">
        <f t="shared" si="61"/>
        <v/>
      </c>
      <c r="L131" t="str">
        <f t="shared" si="62"/>
        <v/>
      </c>
      <c r="M131" t="str">
        <f t="shared" si="63"/>
        <v/>
      </c>
      <c r="N131" t="str">
        <f t="shared" si="64"/>
        <v/>
      </c>
      <c r="O131" t="str">
        <f t="shared" si="65"/>
        <v/>
      </c>
      <c r="P131" t="str">
        <f t="shared" si="66"/>
        <v/>
      </c>
      <c r="Q131" t="str">
        <f t="shared" si="67"/>
        <v/>
      </c>
      <c r="R131" t="str">
        <f t="shared" si="68"/>
        <v/>
      </c>
      <c r="S131" t="str">
        <f t="shared" si="69"/>
        <v/>
      </c>
      <c r="T131" t="str">
        <f t="shared" si="70"/>
        <v/>
      </c>
      <c r="U131" t="str">
        <f t="shared" si="71"/>
        <v/>
      </c>
      <c r="V131" t="str">
        <f t="shared" si="72"/>
        <v/>
      </c>
      <c r="W131" t="str">
        <f t="shared" si="73"/>
        <v/>
      </c>
      <c r="X131" t="str">
        <f t="shared" si="74"/>
        <v/>
      </c>
      <c r="Y131" t="str">
        <f t="shared" si="75"/>
        <v/>
      </c>
      <c r="Z131" t="str">
        <f t="shared" si="76"/>
        <v/>
      </c>
      <c r="AA131" t="str">
        <f t="shared" si="77"/>
        <v/>
      </c>
      <c r="AB131" t="str">
        <f t="shared" si="78"/>
        <v/>
      </c>
      <c r="AC131" t="str">
        <f t="shared" si="79"/>
        <v/>
      </c>
      <c r="AD131" t="str">
        <f t="shared" si="80"/>
        <v/>
      </c>
      <c r="AE131" t="str">
        <f t="shared" si="81"/>
        <v/>
      </c>
      <c r="AF131" t="str">
        <f t="shared" si="82"/>
        <v/>
      </c>
      <c r="AG131" t="str">
        <f t="shared" si="83"/>
        <v/>
      </c>
      <c r="AH131" t="str">
        <f t="shared" si="84"/>
        <v/>
      </c>
      <c r="AI131" t="str">
        <f t="shared" si="85"/>
        <v/>
      </c>
      <c r="AJ131" t="str">
        <f t="shared" si="86"/>
        <v/>
      </c>
      <c r="AK131" t="str">
        <f t="shared" si="87"/>
        <v/>
      </c>
      <c r="AL131" t="str">
        <f t="shared" si="88"/>
        <v/>
      </c>
      <c r="AM131" t="str">
        <f t="shared" si="89"/>
        <v/>
      </c>
      <c r="AN131" t="str">
        <f t="shared" si="90"/>
        <v/>
      </c>
      <c r="AO131" t="str">
        <f t="shared" si="91"/>
        <v/>
      </c>
      <c r="AP131" t="str">
        <f t="shared" si="92"/>
        <v/>
      </c>
      <c r="AQ131" t="str">
        <f t="shared" si="93"/>
        <v/>
      </c>
      <c r="AR131" t="str">
        <f t="shared" si="94"/>
        <v/>
      </c>
      <c r="AS131" t="str">
        <f t="shared" si="95"/>
        <v/>
      </c>
      <c r="AT131" t="str">
        <f t="shared" si="96"/>
        <v/>
      </c>
      <c r="AU131" t="str">
        <f t="shared" si="97"/>
        <v/>
      </c>
      <c r="AV131" t="str">
        <f t="shared" si="98"/>
        <v/>
      </c>
      <c r="AW131" t="str">
        <f t="shared" si="99"/>
        <v/>
      </c>
      <c r="AX131" t="str">
        <f t="shared" si="100"/>
        <v/>
      </c>
      <c r="AY131" t="str">
        <f t="shared" si="101"/>
        <v/>
      </c>
      <c r="AZ131" t="str">
        <f t="shared" si="102"/>
        <v/>
      </c>
      <c r="BA131" t="str">
        <f t="shared" si="103"/>
        <v/>
      </c>
      <c r="BB131" t="str">
        <f t="shared" si="104"/>
        <v/>
      </c>
      <c r="BC131" t="str">
        <f t="shared" si="105"/>
        <v/>
      </c>
    </row>
    <row r="132" spans="1:55" s="32" customFormat="1" hidden="1" x14ac:dyDescent="0.3">
      <c r="A132" s="32">
        <v>16</v>
      </c>
      <c r="C132" t="str">
        <f t="shared" si="53"/>
        <v/>
      </c>
      <c r="D132" t="str">
        <f t="shared" si="54"/>
        <v/>
      </c>
      <c r="E132" t="str">
        <f t="shared" si="55"/>
        <v/>
      </c>
      <c r="F132" t="str">
        <f t="shared" si="56"/>
        <v/>
      </c>
      <c r="G132" t="str">
        <f t="shared" si="57"/>
        <v/>
      </c>
      <c r="H132" t="str">
        <f t="shared" si="58"/>
        <v/>
      </c>
      <c r="I132" t="str">
        <f t="shared" si="59"/>
        <v/>
      </c>
      <c r="J132" t="str">
        <f t="shared" si="60"/>
        <v/>
      </c>
      <c r="K132" t="str">
        <f t="shared" si="61"/>
        <v/>
      </c>
      <c r="L132" t="str">
        <f t="shared" si="62"/>
        <v/>
      </c>
      <c r="M132" t="str">
        <f t="shared" si="63"/>
        <v/>
      </c>
      <c r="N132" t="str">
        <f t="shared" si="64"/>
        <v/>
      </c>
      <c r="O132" t="str">
        <f t="shared" si="65"/>
        <v/>
      </c>
      <c r="P132" t="str">
        <f t="shared" si="66"/>
        <v/>
      </c>
      <c r="Q132" t="str">
        <f t="shared" si="67"/>
        <v/>
      </c>
      <c r="R132" t="str">
        <f t="shared" si="68"/>
        <v/>
      </c>
      <c r="S132" t="str">
        <f t="shared" si="69"/>
        <v/>
      </c>
      <c r="T132" t="str">
        <f t="shared" si="70"/>
        <v/>
      </c>
      <c r="U132" t="str">
        <f t="shared" si="71"/>
        <v/>
      </c>
      <c r="V132" t="str">
        <f t="shared" si="72"/>
        <v/>
      </c>
      <c r="W132" t="str">
        <f t="shared" si="73"/>
        <v/>
      </c>
      <c r="X132" t="str">
        <f t="shared" si="74"/>
        <v/>
      </c>
      <c r="Y132" t="str">
        <f t="shared" si="75"/>
        <v/>
      </c>
      <c r="Z132" t="str">
        <f t="shared" si="76"/>
        <v/>
      </c>
      <c r="AA132" t="str">
        <f t="shared" si="77"/>
        <v/>
      </c>
      <c r="AB132" t="str">
        <f t="shared" si="78"/>
        <v/>
      </c>
      <c r="AC132" t="str">
        <f t="shared" si="79"/>
        <v/>
      </c>
      <c r="AD132" t="str">
        <f t="shared" si="80"/>
        <v/>
      </c>
      <c r="AE132" t="str">
        <f t="shared" si="81"/>
        <v/>
      </c>
      <c r="AF132" t="str">
        <f t="shared" si="82"/>
        <v/>
      </c>
      <c r="AG132" t="str">
        <f t="shared" si="83"/>
        <v/>
      </c>
      <c r="AH132" t="str">
        <f t="shared" si="84"/>
        <v/>
      </c>
      <c r="AI132" t="str">
        <f t="shared" si="85"/>
        <v/>
      </c>
      <c r="AJ132" t="str">
        <f t="shared" si="86"/>
        <v/>
      </c>
      <c r="AK132" t="str">
        <f t="shared" si="87"/>
        <v/>
      </c>
      <c r="AL132" t="str">
        <f t="shared" si="88"/>
        <v/>
      </c>
      <c r="AM132" t="str">
        <f t="shared" si="89"/>
        <v/>
      </c>
      <c r="AN132" t="str">
        <f t="shared" si="90"/>
        <v/>
      </c>
      <c r="AO132" t="str">
        <f t="shared" si="91"/>
        <v/>
      </c>
      <c r="AP132" t="str">
        <f t="shared" si="92"/>
        <v/>
      </c>
      <c r="AQ132" t="str">
        <f t="shared" si="93"/>
        <v/>
      </c>
      <c r="AR132" t="str">
        <f t="shared" si="94"/>
        <v/>
      </c>
      <c r="AS132" t="str">
        <f t="shared" si="95"/>
        <v/>
      </c>
      <c r="AT132" t="str">
        <f t="shared" si="96"/>
        <v/>
      </c>
      <c r="AU132" t="str">
        <f t="shared" si="97"/>
        <v/>
      </c>
      <c r="AV132" t="str">
        <f t="shared" si="98"/>
        <v/>
      </c>
      <c r="AW132" t="str">
        <f t="shared" si="99"/>
        <v/>
      </c>
      <c r="AX132" t="str">
        <f t="shared" si="100"/>
        <v/>
      </c>
      <c r="AY132" t="str">
        <f t="shared" si="101"/>
        <v/>
      </c>
      <c r="AZ132" t="str">
        <f t="shared" si="102"/>
        <v/>
      </c>
      <c r="BA132" t="str">
        <f t="shared" si="103"/>
        <v/>
      </c>
      <c r="BB132" t="str">
        <f t="shared" si="104"/>
        <v/>
      </c>
      <c r="BC132" t="str">
        <f t="shared" si="105"/>
        <v/>
      </c>
    </row>
    <row r="133" spans="1:55" s="32" customFormat="1" hidden="1" x14ac:dyDescent="0.3">
      <c r="A133" s="32">
        <v>17</v>
      </c>
      <c r="C133" t="str">
        <f t="shared" si="53"/>
        <v/>
      </c>
      <c r="D133" t="str">
        <f t="shared" si="54"/>
        <v/>
      </c>
      <c r="E133" t="str">
        <f t="shared" si="55"/>
        <v/>
      </c>
      <c r="F133" t="str">
        <f t="shared" si="56"/>
        <v/>
      </c>
      <c r="G133" t="str">
        <f t="shared" si="57"/>
        <v/>
      </c>
      <c r="H133" t="str">
        <f t="shared" si="58"/>
        <v/>
      </c>
      <c r="I133" t="str">
        <f t="shared" si="59"/>
        <v/>
      </c>
      <c r="J133" t="str">
        <f t="shared" si="60"/>
        <v/>
      </c>
      <c r="K133" t="str">
        <f t="shared" si="61"/>
        <v/>
      </c>
      <c r="L133" t="str">
        <f t="shared" si="62"/>
        <v/>
      </c>
      <c r="M133" t="str">
        <f t="shared" si="63"/>
        <v/>
      </c>
      <c r="N133" t="str">
        <f t="shared" si="64"/>
        <v/>
      </c>
      <c r="O133" t="str">
        <f t="shared" si="65"/>
        <v/>
      </c>
      <c r="P133" t="str">
        <f t="shared" si="66"/>
        <v/>
      </c>
      <c r="Q133" t="str">
        <f t="shared" si="67"/>
        <v/>
      </c>
      <c r="R133" t="str">
        <f t="shared" si="68"/>
        <v/>
      </c>
      <c r="S133" t="str">
        <f t="shared" si="69"/>
        <v/>
      </c>
      <c r="T133" t="str">
        <f t="shared" si="70"/>
        <v/>
      </c>
      <c r="U133" t="str">
        <f t="shared" si="71"/>
        <v/>
      </c>
      <c r="V133" t="str">
        <f t="shared" si="72"/>
        <v/>
      </c>
      <c r="W133" t="str">
        <f t="shared" si="73"/>
        <v/>
      </c>
      <c r="X133" t="str">
        <f t="shared" si="74"/>
        <v/>
      </c>
      <c r="Y133" t="str">
        <f t="shared" si="75"/>
        <v/>
      </c>
      <c r="Z133" t="str">
        <f t="shared" si="76"/>
        <v/>
      </c>
      <c r="AA133" t="str">
        <f t="shared" si="77"/>
        <v/>
      </c>
      <c r="AB133" t="str">
        <f t="shared" si="78"/>
        <v/>
      </c>
      <c r="AC133" t="str">
        <f t="shared" si="79"/>
        <v/>
      </c>
      <c r="AD133" t="str">
        <f t="shared" si="80"/>
        <v/>
      </c>
      <c r="AE133" t="str">
        <f t="shared" si="81"/>
        <v/>
      </c>
      <c r="AF133" t="str">
        <f t="shared" si="82"/>
        <v/>
      </c>
      <c r="AG133" t="str">
        <f t="shared" si="83"/>
        <v/>
      </c>
      <c r="AH133" t="str">
        <f t="shared" si="84"/>
        <v/>
      </c>
      <c r="AI133" t="str">
        <f t="shared" si="85"/>
        <v/>
      </c>
      <c r="AJ133" t="str">
        <f t="shared" si="86"/>
        <v/>
      </c>
      <c r="AK133" t="str">
        <f t="shared" si="87"/>
        <v/>
      </c>
      <c r="AL133" t="str">
        <f t="shared" si="88"/>
        <v/>
      </c>
      <c r="AM133" t="str">
        <f t="shared" si="89"/>
        <v/>
      </c>
      <c r="AN133" t="str">
        <f t="shared" si="90"/>
        <v/>
      </c>
      <c r="AO133" t="str">
        <f t="shared" si="91"/>
        <v/>
      </c>
      <c r="AP133" t="str">
        <f t="shared" si="92"/>
        <v/>
      </c>
      <c r="AQ133" t="str">
        <f t="shared" si="93"/>
        <v/>
      </c>
      <c r="AR133" t="str">
        <f t="shared" si="94"/>
        <v/>
      </c>
      <c r="AS133" t="str">
        <f t="shared" si="95"/>
        <v/>
      </c>
      <c r="AT133" t="str">
        <f t="shared" si="96"/>
        <v/>
      </c>
      <c r="AU133" t="str">
        <f t="shared" si="97"/>
        <v/>
      </c>
      <c r="AV133" t="str">
        <f t="shared" si="98"/>
        <v/>
      </c>
      <c r="AW133" t="str">
        <f t="shared" si="99"/>
        <v/>
      </c>
      <c r="AX133" t="str">
        <f t="shared" si="100"/>
        <v/>
      </c>
      <c r="AY133" t="str">
        <f t="shared" si="101"/>
        <v/>
      </c>
      <c r="AZ133" t="str">
        <f t="shared" si="102"/>
        <v/>
      </c>
      <c r="BA133" t="str">
        <f t="shared" si="103"/>
        <v/>
      </c>
      <c r="BB133" t="str">
        <f t="shared" si="104"/>
        <v/>
      </c>
      <c r="BC133" t="str">
        <f t="shared" si="105"/>
        <v/>
      </c>
    </row>
    <row r="134" spans="1:55" s="32" customFormat="1" hidden="1" x14ac:dyDescent="0.3">
      <c r="A134" s="32">
        <v>18</v>
      </c>
      <c r="C134" t="str">
        <f t="shared" si="53"/>
        <v/>
      </c>
      <c r="D134" t="str">
        <f t="shared" si="54"/>
        <v/>
      </c>
      <c r="E134" t="str">
        <f t="shared" si="55"/>
        <v/>
      </c>
      <c r="F134" t="str">
        <f t="shared" si="56"/>
        <v/>
      </c>
      <c r="G134" t="str">
        <f t="shared" si="57"/>
        <v/>
      </c>
      <c r="H134" t="str">
        <f t="shared" si="58"/>
        <v/>
      </c>
      <c r="I134" t="str">
        <f t="shared" si="59"/>
        <v/>
      </c>
      <c r="J134" t="str">
        <f t="shared" si="60"/>
        <v/>
      </c>
      <c r="K134" t="str">
        <f t="shared" si="61"/>
        <v/>
      </c>
      <c r="L134" t="str">
        <f t="shared" si="62"/>
        <v/>
      </c>
      <c r="M134" t="str">
        <f t="shared" si="63"/>
        <v/>
      </c>
      <c r="N134" t="str">
        <f t="shared" si="64"/>
        <v/>
      </c>
      <c r="O134" t="str">
        <f t="shared" si="65"/>
        <v/>
      </c>
      <c r="P134" t="str">
        <f t="shared" si="66"/>
        <v/>
      </c>
      <c r="Q134" t="str">
        <f t="shared" si="67"/>
        <v/>
      </c>
      <c r="R134" t="str">
        <f t="shared" si="68"/>
        <v/>
      </c>
      <c r="S134" t="str">
        <f t="shared" si="69"/>
        <v/>
      </c>
      <c r="T134" t="str">
        <f t="shared" si="70"/>
        <v/>
      </c>
      <c r="U134" t="str">
        <f t="shared" si="71"/>
        <v/>
      </c>
      <c r="V134" t="str">
        <f t="shared" si="72"/>
        <v/>
      </c>
      <c r="W134" t="str">
        <f t="shared" si="73"/>
        <v/>
      </c>
      <c r="X134" t="str">
        <f t="shared" si="74"/>
        <v/>
      </c>
      <c r="Y134" t="str">
        <f t="shared" si="75"/>
        <v/>
      </c>
      <c r="Z134" t="str">
        <f t="shared" si="76"/>
        <v/>
      </c>
      <c r="AA134" t="str">
        <f t="shared" si="77"/>
        <v/>
      </c>
      <c r="AB134" t="str">
        <f t="shared" si="78"/>
        <v/>
      </c>
      <c r="AC134" t="str">
        <f t="shared" si="79"/>
        <v/>
      </c>
      <c r="AD134" t="str">
        <f t="shared" si="80"/>
        <v/>
      </c>
      <c r="AE134" t="str">
        <f t="shared" si="81"/>
        <v/>
      </c>
      <c r="AF134" t="str">
        <f t="shared" si="82"/>
        <v/>
      </c>
      <c r="AG134" t="str">
        <f t="shared" si="83"/>
        <v/>
      </c>
      <c r="AH134" t="str">
        <f t="shared" si="84"/>
        <v/>
      </c>
      <c r="AI134" t="str">
        <f t="shared" si="85"/>
        <v/>
      </c>
      <c r="AJ134" t="str">
        <f t="shared" si="86"/>
        <v/>
      </c>
      <c r="AK134" t="str">
        <f t="shared" si="87"/>
        <v/>
      </c>
      <c r="AL134" t="str">
        <f t="shared" si="88"/>
        <v/>
      </c>
      <c r="AM134" t="str">
        <f t="shared" si="89"/>
        <v/>
      </c>
      <c r="AN134" t="str">
        <f t="shared" si="90"/>
        <v/>
      </c>
      <c r="AO134" t="str">
        <f t="shared" si="91"/>
        <v/>
      </c>
      <c r="AP134" t="str">
        <f t="shared" si="92"/>
        <v/>
      </c>
      <c r="AQ134" t="str">
        <f t="shared" si="93"/>
        <v/>
      </c>
      <c r="AR134" t="str">
        <f t="shared" si="94"/>
        <v/>
      </c>
      <c r="AS134" t="str">
        <f t="shared" si="95"/>
        <v/>
      </c>
      <c r="AT134" t="str">
        <f t="shared" si="96"/>
        <v/>
      </c>
      <c r="AU134" t="str">
        <f t="shared" si="97"/>
        <v/>
      </c>
      <c r="AV134" t="str">
        <f t="shared" si="98"/>
        <v/>
      </c>
      <c r="AW134" t="str">
        <f t="shared" si="99"/>
        <v/>
      </c>
      <c r="AX134" t="str">
        <f t="shared" si="100"/>
        <v/>
      </c>
      <c r="AY134" t="str">
        <f t="shared" si="101"/>
        <v/>
      </c>
      <c r="AZ134" t="str">
        <f t="shared" si="102"/>
        <v/>
      </c>
      <c r="BA134" t="str">
        <f t="shared" si="103"/>
        <v/>
      </c>
      <c r="BB134" t="str">
        <f t="shared" si="104"/>
        <v/>
      </c>
      <c r="BC134" t="str">
        <f t="shared" si="105"/>
        <v/>
      </c>
    </row>
    <row r="135" spans="1:55" s="32" customFormat="1" hidden="1" x14ac:dyDescent="0.3">
      <c r="A135" s="32">
        <v>19</v>
      </c>
      <c r="C135" t="str">
        <f t="shared" si="53"/>
        <v/>
      </c>
      <c r="D135" t="str">
        <f t="shared" si="54"/>
        <v/>
      </c>
      <c r="E135" t="str">
        <f t="shared" si="55"/>
        <v/>
      </c>
      <c r="F135" t="str">
        <f t="shared" si="56"/>
        <v/>
      </c>
      <c r="G135" t="str">
        <f t="shared" si="57"/>
        <v/>
      </c>
      <c r="H135" t="str">
        <f t="shared" si="58"/>
        <v/>
      </c>
      <c r="I135" t="str">
        <f t="shared" si="59"/>
        <v/>
      </c>
      <c r="J135" t="str">
        <f t="shared" si="60"/>
        <v/>
      </c>
      <c r="K135" t="str">
        <f t="shared" si="61"/>
        <v/>
      </c>
      <c r="L135" t="str">
        <f t="shared" si="62"/>
        <v/>
      </c>
      <c r="M135" t="str">
        <f t="shared" si="63"/>
        <v/>
      </c>
      <c r="N135" t="str">
        <f t="shared" si="64"/>
        <v/>
      </c>
      <c r="O135" t="str">
        <f t="shared" si="65"/>
        <v/>
      </c>
      <c r="P135" t="str">
        <f t="shared" si="66"/>
        <v/>
      </c>
      <c r="Q135" t="str">
        <f t="shared" si="67"/>
        <v/>
      </c>
      <c r="R135" t="str">
        <f t="shared" si="68"/>
        <v/>
      </c>
      <c r="S135" t="str">
        <f t="shared" si="69"/>
        <v/>
      </c>
      <c r="T135" t="str">
        <f t="shared" si="70"/>
        <v/>
      </c>
      <c r="U135" t="str">
        <f t="shared" si="71"/>
        <v/>
      </c>
      <c r="V135" t="str">
        <f t="shared" si="72"/>
        <v/>
      </c>
      <c r="W135" t="str">
        <f t="shared" si="73"/>
        <v/>
      </c>
      <c r="X135" t="str">
        <f t="shared" si="74"/>
        <v/>
      </c>
      <c r="Y135" t="str">
        <f t="shared" si="75"/>
        <v/>
      </c>
      <c r="Z135" t="str">
        <f t="shared" si="76"/>
        <v/>
      </c>
      <c r="AA135" t="str">
        <f t="shared" si="77"/>
        <v/>
      </c>
      <c r="AB135" t="str">
        <f t="shared" si="78"/>
        <v/>
      </c>
      <c r="AC135" t="str">
        <f t="shared" si="79"/>
        <v/>
      </c>
      <c r="AD135" t="str">
        <f t="shared" si="80"/>
        <v/>
      </c>
      <c r="AE135" t="str">
        <f t="shared" si="81"/>
        <v/>
      </c>
      <c r="AF135" t="str">
        <f t="shared" si="82"/>
        <v/>
      </c>
      <c r="AG135" t="str">
        <f t="shared" si="83"/>
        <v/>
      </c>
      <c r="AH135" t="str">
        <f t="shared" si="84"/>
        <v/>
      </c>
      <c r="AI135" t="str">
        <f t="shared" si="85"/>
        <v/>
      </c>
      <c r="AJ135" t="str">
        <f t="shared" si="86"/>
        <v/>
      </c>
      <c r="AK135" t="str">
        <f t="shared" si="87"/>
        <v/>
      </c>
      <c r="AL135" t="str">
        <f t="shared" si="88"/>
        <v/>
      </c>
      <c r="AM135" t="str">
        <f t="shared" si="89"/>
        <v/>
      </c>
      <c r="AN135" t="str">
        <f t="shared" si="90"/>
        <v/>
      </c>
      <c r="AO135" t="str">
        <f t="shared" si="91"/>
        <v/>
      </c>
      <c r="AP135" t="str">
        <f t="shared" si="92"/>
        <v/>
      </c>
      <c r="AQ135" t="str">
        <f t="shared" si="93"/>
        <v/>
      </c>
      <c r="AR135" t="str">
        <f t="shared" si="94"/>
        <v/>
      </c>
      <c r="AS135" t="str">
        <f t="shared" si="95"/>
        <v/>
      </c>
      <c r="AT135" t="str">
        <f t="shared" si="96"/>
        <v/>
      </c>
      <c r="AU135" t="str">
        <f t="shared" si="97"/>
        <v/>
      </c>
      <c r="AV135" t="str">
        <f t="shared" si="98"/>
        <v/>
      </c>
      <c r="AW135" t="str">
        <f t="shared" si="99"/>
        <v/>
      </c>
      <c r="AX135" t="str">
        <f t="shared" si="100"/>
        <v/>
      </c>
      <c r="AY135" t="str">
        <f t="shared" si="101"/>
        <v/>
      </c>
      <c r="AZ135" t="str">
        <f t="shared" si="102"/>
        <v/>
      </c>
      <c r="BA135" t="str">
        <f t="shared" si="103"/>
        <v/>
      </c>
      <c r="BB135" t="str">
        <f t="shared" si="104"/>
        <v/>
      </c>
      <c r="BC135" t="str">
        <f t="shared" si="105"/>
        <v/>
      </c>
    </row>
    <row r="136" spans="1:55" s="32" customFormat="1" hidden="1" x14ac:dyDescent="0.3">
      <c r="A136" s="32">
        <v>20</v>
      </c>
      <c r="C136" t="str">
        <f t="shared" si="53"/>
        <v/>
      </c>
      <c r="D136" t="str">
        <f t="shared" si="54"/>
        <v/>
      </c>
      <c r="E136" t="str">
        <f t="shared" si="55"/>
        <v/>
      </c>
      <c r="F136" t="str">
        <f t="shared" si="56"/>
        <v/>
      </c>
      <c r="G136" t="str">
        <f t="shared" si="57"/>
        <v/>
      </c>
      <c r="H136" t="str">
        <f t="shared" si="58"/>
        <v/>
      </c>
      <c r="I136" t="str">
        <f t="shared" si="59"/>
        <v/>
      </c>
      <c r="J136" t="str">
        <f t="shared" si="60"/>
        <v/>
      </c>
      <c r="K136" t="str">
        <f t="shared" si="61"/>
        <v/>
      </c>
      <c r="L136" t="str">
        <f t="shared" si="62"/>
        <v/>
      </c>
      <c r="M136" t="str">
        <f t="shared" si="63"/>
        <v/>
      </c>
      <c r="N136" t="str">
        <f t="shared" si="64"/>
        <v/>
      </c>
      <c r="O136" t="str">
        <f t="shared" si="65"/>
        <v/>
      </c>
      <c r="P136" t="str">
        <f t="shared" si="66"/>
        <v/>
      </c>
      <c r="Q136" t="str">
        <f t="shared" si="67"/>
        <v/>
      </c>
      <c r="R136" t="str">
        <f t="shared" si="68"/>
        <v/>
      </c>
      <c r="S136" t="str">
        <f t="shared" si="69"/>
        <v/>
      </c>
      <c r="T136" t="str">
        <f t="shared" si="70"/>
        <v/>
      </c>
      <c r="U136" t="str">
        <f t="shared" si="71"/>
        <v/>
      </c>
      <c r="V136" t="str">
        <f t="shared" si="72"/>
        <v/>
      </c>
      <c r="W136" t="str">
        <f t="shared" si="73"/>
        <v/>
      </c>
      <c r="X136" t="str">
        <f t="shared" si="74"/>
        <v/>
      </c>
      <c r="Y136" t="str">
        <f t="shared" si="75"/>
        <v/>
      </c>
      <c r="Z136" t="str">
        <f t="shared" si="76"/>
        <v/>
      </c>
      <c r="AA136" t="str">
        <f t="shared" si="77"/>
        <v/>
      </c>
      <c r="AB136" t="str">
        <f t="shared" si="78"/>
        <v/>
      </c>
      <c r="AC136" t="str">
        <f t="shared" si="79"/>
        <v/>
      </c>
      <c r="AD136" t="str">
        <f t="shared" si="80"/>
        <v/>
      </c>
      <c r="AE136" t="str">
        <f t="shared" si="81"/>
        <v/>
      </c>
      <c r="AF136" t="str">
        <f t="shared" si="82"/>
        <v/>
      </c>
      <c r="AG136" t="str">
        <f t="shared" si="83"/>
        <v/>
      </c>
      <c r="AH136" t="str">
        <f t="shared" si="84"/>
        <v/>
      </c>
      <c r="AI136" t="str">
        <f t="shared" si="85"/>
        <v/>
      </c>
      <c r="AJ136" t="str">
        <f t="shared" si="86"/>
        <v/>
      </c>
      <c r="AK136" t="str">
        <f t="shared" si="87"/>
        <v/>
      </c>
      <c r="AL136" t="str">
        <f t="shared" si="88"/>
        <v/>
      </c>
      <c r="AM136" t="str">
        <f t="shared" si="89"/>
        <v/>
      </c>
      <c r="AN136" t="str">
        <f t="shared" si="90"/>
        <v/>
      </c>
      <c r="AO136" t="str">
        <f t="shared" si="91"/>
        <v/>
      </c>
      <c r="AP136" t="str">
        <f t="shared" si="92"/>
        <v/>
      </c>
      <c r="AQ136" t="str">
        <f t="shared" si="93"/>
        <v/>
      </c>
      <c r="AR136" t="str">
        <f t="shared" si="94"/>
        <v/>
      </c>
      <c r="AS136" t="str">
        <f t="shared" si="95"/>
        <v/>
      </c>
      <c r="AT136" t="str">
        <f t="shared" si="96"/>
        <v/>
      </c>
      <c r="AU136" t="str">
        <f t="shared" si="97"/>
        <v/>
      </c>
      <c r="AV136" t="str">
        <f t="shared" si="98"/>
        <v/>
      </c>
      <c r="AW136" t="str">
        <f t="shared" si="99"/>
        <v/>
      </c>
      <c r="AX136" t="str">
        <f t="shared" si="100"/>
        <v/>
      </c>
      <c r="AY136" t="str">
        <f t="shared" si="101"/>
        <v/>
      </c>
      <c r="AZ136" t="str">
        <f t="shared" si="102"/>
        <v/>
      </c>
      <c r="BA136" t="str">
        <f t="shared" si="103"/>
        <v/>
      </c>
      <c r="BB136" t="str">
        <f t="shared" si="104"/>
        <v/>
      </c>
      <c r="BC136" t="str">
        <f t="shared" si="105"/>
        <v/>
      </c>
    </row>
    <row r="137" spans="1:55" s="32" customFormat="1" hidden="1" x14ac:dyDescent="0.3">
      <c r="A137" s="32">
        <v>21</v>
      </c>
      <c r="C137" t="str">
        <f t="shared" si="53"/>
        <v/>
      </c>
      <c r="D137" t="str">
        <f t="shared" si="54"/>
        <v/>
      </c>
      <c r="E137" t="str">
        <f t="shared" si="55"/>
        <v/>
      </c>
      <c r="F137" t="str">
        <f t="shared" si="56"/>
        <v/>
      </c>
      <c r="G137" t="str">
        <f t="shared" si="57"/>
        <v/>
      </c>
      <c r="H137" t="str">
        <f t="shared" si="58"/>
        <v/>
      </c>
      <c r="I137" t="str">
        <f t="shared" si="59"/>
        <v/>
      </c>
      <c r="J137" t="str">
        <f t="shared" si="60"/>
        <v/>
      </c>
      <c r="K137" t="str">
        <f t="shared" si="61"/>
        <v/>
      </c>
      <c r="L137" t="str">
        <f t="shared" si="62"/>
        <v/>
      </c>
      <c r="M137" t="str">
        <f t="shared" si="63"/>
        <v/>
      </c>
      <c r="N137" t="str">
        <f t="shared" si="64"/>
        <v/>
      </c>
      <c r="O137" t="str">
        <f t="shared" si="65"/>
        <v/>
      </c>
      <c r="P137" t="str">
        <f t="shared" si="66"/>
        <v/>
      </c>
      <c r="Q137" t="str">
        <f t="shared" si="67"/>
        <v/>
      </c>
      <c r="R137" t="str">
        <f t="shared" si="68"/>
        <v/>
      </c>
      <c r="S137" t="str">
        <f t="shared" si="69"/>
        <v/>
      </c>
      <c r="T137" t="str">
        <f t="shared" si="70"/>
        <v/>
      </c>
      <c r="U137" t="str">
        <f t="shared" si="71"/>
        <v/>
      </c>
      <c r="V137" t="str">
        <f t="shared" si="72"/>
        <v/>
      </c>
      <c r="W137" t="str">
        <f t="shared" si="73"/>
        <v/>
      </c>
      <c r="X137" t="str">
        <f t="shared" si="74"/>
        <v/>
      </c>
      <c r="Y137" t="str">
        <f t="shared" si="75"/>
        <v/>
      </c>
      <c r="Z137" t="str">
        <f t="shared" si="76"/>
        <v/>
      </c>
      <c r="AA137" t="str">
        <f t="shared" si="77"/>
        <v/>
      </c>
      <c r="AB137" t="str">
        <f t="shared" si="78"/>
        <v/>
      </c>
      <c r="AC137" t="str">
        <f t="shared" si="79"/>
        <v/>
      </c>
      <c r="AD137" t="str">
        <f t="shared" si="80"/>
        <v/>
      </c>
      <c r="AE137" t="str">
        <f t="shared" si="81"/>
        <v/>
      </c>
      <c r="AF137" t="str">
        <f t="shared" si="82"/>
        <v/>
      </c>
      <c r="AG137" t="str">
        <f t="shared" si="83"/>
        <v/>
      </c>
      <c r="AH137" t="str">
        <f t="shared" si="84"/>
        <v/>
      </c>
      <c r="AI137" t="str">
        <f t="shared" si="85"/>
        <v/>
      </c>
      <c r="AJ137" t="str">
        <f t="shared" si="86"/>
        <v/>
      </c>
      <c r="AK137" t="str">
        <f t="shared" si="87"/>
        <v/>
      </c>
      <c r="AL137" t="str">
        <f t="shared" si="88"/>
        <v/>
      </c>
      <c r="AM137" t="str">
        <f t="shared" si="89"/>
        <v/>
      </c>
      <c r="AN137" t="str">
        <f t="shared" si="90"/>
        <v/>
      </c>
      <c r="AO137" t="str">
        <f t="shared" si="91"/>
        <v/>
      </c>
      <c r="AP137" t="str">
        <f t="shared" si="92"/>
        <v/>
      </c>
      <c r="AQ137" t="str">
        <f t="shared" si="93"/>
        <v/>
      </c>
      <c r="AR137" t="str">
        <f t="shared" si="94"/>
        <v/>
      </c>
      <c r="AS137" t="str">
        <f t="shared" si="95"/>
        <v/>
      </c>
      <c r="AT137" t="str">
        <f t="shared" si="96"/>
        <v/>
      </c>
      <c r="AU137" t="str">
        <f t="shared" si="97"/>
        <v/>
      </c>
      <c r="AV137" t="str">
        <f t="shared" si="98"/>
        <v/>
      </c>
      <c r="AW137" t="str">
        <f t="shared" si="99"/>
        <v/>
      </c>
      <c r="AX137" t="str">
        <f t="shared" si="100"/>
        <v/>
      </c>
      <c r="AY137" t="str">
        <f t="shared" si="101"/>
        <v/>
      </c>
      <c r="AZ137" t="str">
        <f t="shared" si="102"/>
        <v/>
      </c>
      <c r="BA137" t="str">
        <f t="shared" si="103"/>
        <v/>
      </c>
      <c r="BB137" t="str">
        <f t="shared" si="104"/>
        <v/>
      </c>
      <c r="BC137" t="str">
        <f t="shared" si="105"/>
        <v/>
      </c>
    </row>
    <row r="138" spans="1:55" s="32" customFormat="1" hidden="1" x14ac:dyDescent="0.3">
      <c r="A138" s="32">
        <v>22</v>
      </c>
      <c r="C138" t="str">
        <f t="shared" si="53"/>
        <v/>
      </c>
      <c r="D138" t="str">
        <f t="shared" si="54"/>
        <v/>
      </c>
      <c r="E138" t="str">
        <f t="shared" si="55"/>
        <v/>
      </c>
      <c r="F138" t="str">
        <f t="shared" si="56"/>
        <v/>
      </c>
      <c r="G138" t="str">
        <f t="shared" si="57"/>
        <v/>
      </c>
      <c r="H138" t="str">
        <f t="shared" si="58"/>
        <v/>
      </c>
      <c r="I138" t="str">
        <f t="shared" si="59"/>
        <v/>
      </c>
      <c r="J138" t="str">
        <f t="shared" si="60"/>
        <v/>
      </c>
      <c r="K138" t="str">
        <f t="shared" si="61"/>
        <v/>
      </c>
      <c r="L138" t="str">
        <f t="shared" si="62"/>
        <v/>
      </c>
      <c r="M138" t="str">
        <f t="shared" si="63"/>
        <v/>
      </c>
      <c r="N138" t="str">
        <f t="shared" si="64"/>
        <v/>
      </c>
      <c r="O138" t="str">
        <f t="shared" si="65"/>
        <v/>
      </c>
      <c r="P138" t="str">
        <f t="shared" si="66"/>
        <v/>
      </c>
      <c r="Q138" t="str">
        <f t="shared" si="67"/>
        <v/>
      </c>
      <c r="R138" t="str">
        <f t="shared" si="68"/>
        <v/>
      </c>
      <c r="S138" t="str">
        <f t="shared" si="69"/>
        <v/>
      </c>
      <c r="T138" t="str">
        <f t="shared" si="70"/>
        <v/>
      </c>
      <c r="U138" t="str">
        <f t="shared" si="71"/>
        <v/>
      </c>
      <c r="V138" t="str">
        <f t="shared" si="72"/>
        <v/>
      </c>
      <c r="W138" t="str">
        <f t="shared" si="73"/>
        <v/>
      </c>
      <c r="X138" t="str">
        <f t="shared" si="74"/>
        <v/>
      </c>
      <c r="Y138" t="str">
        <f t="shared" si="75"/>
        <v/>
      </c>
      <c r="Z138" t="str">
        <f t="shared" si="76"/>
        <v/>
      </c>
      <c r="AA138" t="str">
        <f t="shared" si="77"/>
        <v/>
      </c>
      <c r="AB138" t="str">
        <f t="shared" si="78"/>
        <v/>
      </c>
      <c r="AC138" t="str">
        <f t="shared" si="79"/>
        <v/>
      </c>
      <c r="AD138" t="str">
        <f t="shared" si="80"/>
        <v/>
      </c>
      <c r="AE138" t="str">
        <f t="shared" si="81"/>
        <v/>
      </c>
      <c r="AF138" t="str">
        <f t="shared" si="82"/>
        <v/>
      </c>
      <c r="AG138" t="str">
        <f t="shared" si="83"/>
        <v/>
      </c>
      <c r="AH138" t="str">
        <f t="shared" si="84"/>
        <v/>
      </c>
      <c r="AI138" t="str">
        <f t="shared" si="85"/>
        <v/>
      </c>
      <c r="AJ138" t="str">
        <f t="shared" si="86"/>
        <v/>
      </c>
      <c r="AK138" t="str">
        <f t="shared" si="87"/>
        <v/>
      </c>
      <c r="AL138" t="str">
        <f t="shared" si="88"/>
        <v/>
      </c>
      <c r="AM138" t="str">
        <f t="shared" si="89"/>
        <v/>
      </c>
      <c r="AN138" t="str">
        <f t="shared" si="90"/>
        <v/>
      </c>
      <c r="AO138" t="str">
        <f t="shared" si="91"/>
        <v/>
      </c>
      <c r="AP138" t="str">
        <f t="shared" si="92"/>
        <v/>
      </c>
      <c r="AQ138" t="str">
        <f t="shared" si="93"/>
        <v/>
      </c>
      <c r="AR138" t="str">
        <f t="shared" si="94"/>
        <v/>
      </c>
      <c r="AS138" t="str">
        <f t="shared" si="95"/>
        <v/>
      </c>
      <c r="AT138" t="str">
        <f t="shared" si="96"/>
        <v/>
      </c>
      <c r="AU138" t="str">
        <f t="shared" si="97"/>
        <v/>
      </c>
      <c r="AV138" t="str">
        <f t="shared" si="98"/>
        <v/>
      </c>
      <c r="AW138" t="str">
        <f t="shared" si="99"/>
        <v/>
      </c>
      <c r="AX138" t="str">
        <f t="shared" si="100"/>
        <v/>
      </c>
      <c r="AY138" t="str">
        <f t="shared" si="101"/>
        <v/>
      </c>
      <c r="AZ138" t="str">
        <f t="shared" si="102"/>
        <v/>
      </c>
      <c r="BA138" t="str">
        <f t="shared" si="103"/>
        <v/>
      </c>
      <c r="BB138" t="str">
        <f t="shared" si="104"/>
        <v/>
      </c>
      <c r="BC138" t="str">
        <f t="shared" si="105"/>
        <v/>
      </c>
    </row>
    <row r="139" spans="1:55" s="32" customFormat="1" hidden="1" x14ac:dyDescent="0.3">
      <c r="A139" s="32">
        <v>23</v>
      </c>
      <c r="C139" t="str">
        <f t="shared" si="53"/>
        <v/>
      </c>
      <c r="D139" t="str">
        <f t="shared" si="54"/>
        <v/>
      </c>
      <c r="E139" t="str">
        <f t="shared" si="55"/>
        <v/>
      </c>
      <c r="F139" t="str">
        <f t="shared" si="56"/>
        <v/>
      </c>
      <c r="G139" t="str">
        <f t="shared" si="57"/>
        <v/>
      </c>
      <c r="H139" t="str">
        <f t="shared" si="58"/>
        <v/>
      </c>
      <c r="I139" t="str">
        <f t="shared" si="59"/>
        <v/>
      </c>
      <c r="J139" t="str">
        <f t="shared" si="60"/>
        <v/>
      </c>
      <c r="K139" t="str">
        <f t="shared" si="61"/>
        <v/>
      </c>
      <c r="L139" t="str">
        <f t="shared" si="62"/>
        <v/>
      </c>
      <c r="M139" t="str">
        <f t="shared" si="63"/>
        <v/>
      </c>
      <c r="N139" t="str">
        <f t="shared" si="64"/>
        <v/>
      </c>
      <c r="O139" t="str">
        <f t="shared" si="65"/>
        <v/>
      </c>
      <c r="P139" t="str">
        <f t="shared" si="66"/>
        <v/>
      </c>
      <c r="Q139" t="str">
        <f t="shared" si="67"/>
        <v/>
      </c>
      <c r="R139" t="str">
        <f t="shared" si="68"/>
        <v/>
      </c>
      <c r="S139" t="str">
        <f t="shared" si="69"/>
        <v/>
      </c>
      <c r="T139" t="str">
        <f t="shared" si="70"/>
        <v/>
      </c>
      <c r="U139" t="str">
        <f t="shared" si="71"/>
        <v/>
      </c>
      <c r="V139" t="str">
        <f t="shared" si="72"/>
        <v/>
      </c>
      <c r="W139" t="str">
        <f t="shared" si="73"/>
        <v/>
      </c>
      <c r="X139" t="str">
        <f t="shared" si="74"/>
        <v/>
      </c>
      <c r="Y139" t="str">
        <f t="shared" si="75"/>
        <v/>
      </c>
      <c r="Z139" t="str">
        <f t="shared" si="76"/>
        <v/>
      </c>
      <c r="AA139" t="str">
        <f t="shared" si="77"/>
        <v/>
      </c>
      <c r="AB139" t="str">
        <f t="shared" si="78"/>
        <v/>
      </c>
      <c r="AC139" t="str">
        <f t="shared" si="79"/>
        <v/>
      </c>
      <c r="AD139" t="str">
        <f t="shared" si="80"/>
        <v/>
      </c>
      <c r="AE139" t="str">
        <f t="shared" si="81"/>
        <v/>
      </c>
      <c r="AF139" t="str">
        <f t="shared" si="82"/>
        <v/>
      </c>
      <c r="AG139" t="str">
        <f t="shared" si="83"/>
        <v/>
      </c>
      <c r="AH139" t="str">
        <f t="shared" si="84"/>
        <v/>
      </c>
      <c r="AI139" t="str">
        <f t="shared" si="85"/>
        <v/>
      </c>
      <c r="AJ139" t="str">
        <f t="shared" si="86"/>
        <v/>
      </c>
      <c r="AK139" t="str">
        <f t="shared" si="87"/>
        <v/>
      </c>
      <c r="AL139" t="str">
        <f t="shared" si="88"/>
        <v/>
      </c>
      <c r="AM139" t="str">
        <f t="shared" si="89"/>
        <v/>
      </c>
      <c r="AN139" t="str">
        <f t="shared" si="90"/>
        <v/>
      </c>
      <c r="AO139" t="str">
        <f t="shared" si="91"/>
        <v/>
      </c>
      <c r="AP139" t="str">
        <f t="shared" si="92"/>
        <v/>
      </c>
      <c r="AQ139" t="str">
        <f t="shared" si="93"/>
        <v/>
      </c>
      <c r="AR139" t="str">
        <f t="shared" si="94"/>
        <v/>
      </c>
      <c r="AS139" t="str">
        <f t="shared" si="95"/>
        <v/>
      </c>
      <c r="AT139" t="str">
        <f t="shared" si="96"/>
        <v/>
      </c>
      <c r="AU139" t="str">
        <f t="shared" si="97"/>
        <v/>
      </c>
      <c r="AV139" t="str">
        <f t="shared" si="98"/>
        <v/>
      </c>
      <c r="AW139" t="str">
        <f t="shared" si="99"/>
        <v/>
      </c>
      <c r="AX139" t="str">
        <f t="shared" si="100"/>
        <v/>
      </c>
      <c r="AY139" t="str">
        <f t="shared" si="101"/>
        <v/>
      </c>
      <c r="AZ139" t="str">
        <f t="shared" si="102"/>
        <v/>
      </c>
      <c r="BA139" t="str">
        <f t="shared" si="103"/>
        <v/>
      </c>
      <c r="BB139" t="str">
        <f t="shared" si="104"/>
        <v/>
      </c>
      <c r="BC139" t="str">
        <f t="shared" si="105"/>
        <v/>
      </c>
    </row>
    <row r="140" spans="1:55" s="32" customFormat="1" hidden="1" x14ac:dyDescent="0.3">
      <c r="A140" s="32">
        <v>24</v>
      </c>
      <c r="C140" t="str">
        <f t="shared" si="53"/>
        <v/>
      </c>
      <c r="D140" t="str">
        <f t="shared" si="54"/>
        <v/>
      </c>
      <c r="E140" t="str">
        <f t="shared" si="55"/>
        <v/>
      </c>
      <c r="F140" t="str">
        <f t="shared" si="56"/>
        <v/>
      </c>
      <c r="G140" t="str">
        <f t="shared" si="57"/>
        <v/>
      </c>
      <c r="H140" t="str">
        <f t="shared" si="58"/>
        <v/>
      </c>
      <c r="I140" t="str">
        <f t="shared" si="59"/>
        <v/>
      </c>
      <c r="J140" t="str">
        <f t="shared" si="60"/>
        <v/>
      </c>
      <c r="K140" t="str">
        <f t="shared" si="61"/>
        <v/>
      </c>
      <c r="L140" t="str">
        <f t="shared" si="62"/>
        <v/>
      </c>
      <c r="M140" t="str">
        <f t="shared" si="63"/>
        <v/>
      </c>
      <c r="N140" t="str">
        <f t="shared" si="64"/>
        <v/>
      </c>
      <c r="O140" t="str">
        <f t="shared" si="65"/>
        <v/>
      </c>
      <c r="P140" t="str">
        <f t="shared" si="66"/>
        <v/>
      </c>
      <c r="Q140" t="str">
        <f t="shared" si="67"/>
        <v/>
      </c>
      <c r="R140" t="str">
        <f t="shared" si="68"/>
        <v/>
      </c>
      <c r="S140" t="str">
        <f t="shared" si="69"/>
        <v/>
      </c>
      <c r="T140" t="str">
        <f t="shared" si="70"/>
        <v/>
      </c>
      <c r="U140" t="str">
        <f t="shared" si="71"/>
        <v/>
      </c>
      <c r="V140" t="str">
        <f t="shared" si="72"/>
        <v/>
      </c>
      <c r="W140" t="str">
        <f t="shared" si="73"/>
        <v/>
      </c>
      <c r="X140" t="str">
        <f t="shared" si="74"/>
        <v/>
      </c>
      <c r="Y140" t="str">
        <f t="shared" si="75"/>
        <v/>
      </c>
      <c r="Z140" t="str">
        <f t="shared" si="76"/>
        <v/>
      </c>
      <c r="AA140" t="str">
        <f t="shared" si="77"/>
        <v/>
      </c>
      <c r="AB140" t="str">
        <f t="shared" si="78"/>
        <v/>
      </c>
      <c r="AC140" t="str">
        <f t="shared" si="79"/>
        <v/>
      </c>
      <c r="AD140" t="str">
        <f t="shared" si="80"/>
        <v/>
      </c>
      <c r="AE140" t="str">
        <f t="shared" si="81"/>
        <v/>
      </c>
      <c r="AF140" t="str">
        <f t="shared" si="82"/>
        <v/>
      </c>
      <c r="AG140" t="str">
        <f t="shared" si="83"/>
        <v/>
      </c>
      <c r="AH140" t="str">
        <f t="shared" si="84"/>
        <v/>
      </c>
      <c r="AI140" t="str">
        <f t="shared" si="85"/>
        <v/>
      </c>
      <c r="AJ140" t="str">
        <f t="shared" si="86"/>
        <v/>
      </c>
      <c r="AK140" t="str">
        <f t="shared" si="87"/>
        <v/>
      </c>
      <c r="AL140" t="str">
        <f t="shared" si="88"/>
        <v/>
      </c>
      <c r="AM140" t="str">
        <f t="shared" si="89"/>
        <v/>
      </c>
      <c r="AN140" t="str">
        <f t="shared" si="90"/>
        <v/>
      </c>
      <c r="AO140" t="str">
        <f t="shared" si="91"/>
        <v/>
      </c>
      <c r="AP140" t="str">
        <f t="shared" si="92"/>
        <v/>
      </c>
      <c r="AQ140" t="str">
        <f t="shared" si="93"/>
        <v/>
      </c>
      <c r="AR140" t="str">
        <f t="shared" si="94"/>
        <v/>
      </c>
      <c r="AS140" t="str">
        <f t="shared" si="95"/>
        <v/>
      </c>
      <c r="AT140" t="str">
        <f t="shared" si="96"/>
        <v/>
      </c>
      <c r="AU140" t="str">
        <f t="shared" si="97"/>
        <v/>
      </c>
      <c r="AV140" t="str">
        <f t="shared" si="98"/>
        <v/>
      </c>
      <c r="AW140" t="str">
        <f t="shared" si="99"/>
        <v/>
      </c>
      <c r="AX140" t="str">
        <f t="shared" si="100"/>
        <v/>
      </c>
      <c r="AY140" t="str">
        <f t="shared" si="101"/>
        <v/>
      </c>
      <c r="AZ140" t="str">
        <f t="shared" si="102"/>
        <v/>
      </c>
      <c r="BA140" t="str">
        <f t="shared" si="103"/>
        <v/>
      </c>
      <c r="BB140" t="str">
        <f t="shared" si="104"/>
        <v/>
      </c>
      <c r="BC140" t="str">
        <f t="shared" si="105"/>
        <v/>
      </c>
    </row>
    <row r="141" spans="1:55" s="32" customFormat="1" hidden="1" x14ac:dyDescent="0.3">
      <c r="A141" s="32">
        <v>25</v>
      </c>
      <c r="C141" t="str">
        <f t="shared" si="53"/>
        <v/>
      </c>
      <c r="D141" t="str">
        <f t="shared" si="54"/>
        <v/>
      </c>
      <c r="E141" t="str">
        <f t="shared" si="55"/>
        <v/>
      </c>
      <c r="F141" t="str">
        <f t="shared" si="56"/>
        <v/>
      </c>
      <c r="G141" t="str">
        <f t="shared" si="57"/>
        <v/>
      </c>
      <c r="H141" t="str">
        <f t="shared" si="58"/>
        <v/>
      </c>
      <c r="I141" t="str">
        <f t="shared" si="59"/>
        <v/>
      </c>
      <c r="J141" t="str">
        <f t="shared" si="60"/>
        <v/>
      </c>
      <c r="K141" t="str">
        <f t="shared" si="61"/>
        <v/>
      </c>
      <c r="L141" t="str">
        <f t="shared" si="62"/>
        <v/>
      </c>
      <c r="M141" t="str">
        <f t="shared" si="63"/>
        <v/>
      </c>
      <c r="N141" t="str">
        <f t="shared" si="64"/>
        <v/>
      </c>
      <c r="O141" t="str">
        <f t="shared" si="65"/>
        <v/>
      </c>
      <c r="P141" t="str">
        <f t="shared" si="66"/>
        <v/>
      </c>
      <c r="Q141" t="str">
        <f t="shared" si="67"/>
        <v/>
      </c>
      <c r="R141" t="str">
        <f t="shared" si="68"/>
        <v/>
      </c>
      <c r="S141" t="str">
        <f t="shared" si="69"/>
        <v/>
      </c>
      <c r="T141" t="str">
        <f t="shared" si="70"/>
        <v/>
      </c>
      <c r="U141" t="str">
        <f t="shared" si="71"/>
        <v/>
      </c>
      <c r="V141" t="str">
        <f t="shared" si="72"/>
        <v/>
      </c>
      <c r="W141" t="str">
        <f t="shared" si="73"/>
        <v/>
      </c>
      <c r="X141" t="str">
        <f t="shared" si="74"/>
        <v/>
      </c>
      <c r="Y141" t="str">
        <f t="shared" si="75"/>
        <v/>
      </c>
      <c r="Z141" t="str">
        <f t="shared" si="76"/>
        <v/>
      </c>
      <c r="AA141" t="str">
        <f t="shared" si="77"/>
        <v/>
      </c>
      <c r="AB141" t="str">
        <f t="shared" si="78"/>
        <v/>
      </c>
      <c r="AC141" t="str">
        <f t="shared" si="79"/>
        <v/>
      </c>
      <c r="AD141" t="str">
        <f t="shared" si="80"/>
        <v/>
      </c>
      <c r="AE141" t="str">
        <f t="shared" si="81"/>
        <v/>
      </c>
      <c r="AF141" t="str">
        <f t="shared" si="82"/>
        <v/>
      </c>
      <c r="AG141" t="str">
        <f t="shared" si="83"/>
        <v/>
      </c>
      <c r="AH141" t="str">
        <f t="shared" si="84"/>
        <v/>
      </c>
      <c r="AI141" t="str">
        <f t="shared" si="85"/>
        <v/>
      </c>
      <c r="AJ141" t="str">
        <f t="shared" si="86"/>
        <v/>
      </c>
      <c r="AK141" t="str">
        <f t="shared" si="87"/>
        <v/>
      </c>
      <c r="AL141" t="str">
        <f t="shared" si="88"/>
        <v/>
      </c>
      <c r="AM141" t="str">
        <f t="shared" si="89"/>
        <v/>
      </c>
      <c r="AN141" t="str">
        <f t="shared" si="90"/>
        <v/>
      </c>
      <c r="AO141" t="str">
        <f t="shared" si="91"/>
        <v/>
      </c>
      <c r="AP141" t="str">
        <f t="shared" si="92"/>
        <v/>
      </c>
      <c r="AQ141" t="str">
        <f t="shared" si="93"/>
        <v/>
      </c>
      <c r="AR141" t="str">
        <f t="shared" si="94"/>
        <v/>
      </c>
      <c r="AS141" t="str">
        <f t="shared" si="95"/>
        <v/>
      </c>
      <c r="AT141" t="str">
        <f t="shared" si="96"/>
        <v/>
      </c>
      <c r="AU141" t="str">
        <f t="shared" si="97"/>
        <v/>
      </c>
      <c r="AV141" t="str">
        <f t="shared" si="98"/>
        <v/>
      </c>
      <c r="AW141" t="str">
        <f t="shared" si="99"/>
        <v/>
      </c>
      <c r="AX141" t="str">
        <f t="shared" si="100"/>
        <v/>
      </c>
      <c r="AY141" t="str">
        <f t="shared" si="101"/>
        <v/>
      </c>
      <c r="AZ141" t="str">
        <f t="shared" si="102"/>
        <v/>
      </c>
      <c r="BA141" t="str">
        <f t="shared" si="103"/>
        <v/>
      </c>
      <c r="BB141" t="str">
        <f t="shared" si="104"/>
        <v/>
      </c>
      <c r="BC141" t="str">
        <f t="shared" si="105"/>
        <v/>
      </c>
    </row>
    <row r="142" spans="1:55" s="32" customFormat="1" hidden="1" x14ac:dyDescent="0.3">
      <c r="A142" s="32">
        <v>26</v>
      </c>
      <c r="C142" t="str">
        <f t="shared" si="53"/>
        <v/>
      </c>
      <c r="D142" t="str">
        <f t="shared" si="54"/>
        <v/>
      </c>
      <c r="E142" t="str">
        <f t="shared" si="55"/>
        <v/>
      </c>
      <c r="F142" t="str">
        <f t="shared" si="56"/>
        <v/>
      </c>
      <c r="G142" t="str">
        <f t="shared" si="57"/>
        <v/>
      </c>
      <c r="H142" t="str">
        <f t="shared" si="58"/>
        <v/>
      </c>
      <c r="I142" t="str">
        <f t="shared" si="59"/>
        <v/>
      </c>
      <c r="J142" t="str">
        <f t="shared" si="60"/>
        <v/>
      </c>
      <c r="K142" t="str">
        <f t="shared" si="61"/>
        <v/>
      </c>
      <c r="L142" t="str">
        <f t="shared" si="62"/>
        <v/>
      </c>
      <c r="M142" t="str">
        <f t="shared" si="63"/>
        <v/>
      </c>
      <c r="N142" t="str">
        <f t="shared" si="64"/>
        <v/>
      </c>
      <c r="O142" t="str">
        <f t="shared" si="65"/>
        <v/>
      </c>
      <c r="P142" t="str">
        <f t="shared" si="66"/>
        <v/>
      </c>
      <c r="Q142" t="str">
        <f t="shared" si="67"/>
        <v/>
      </c>
      <c r="R142" t="str">
        <f t="shared" si="68"/>
        <v/>
      </c>
      <c r="S142" t="str">
        <f t="shared" si="69"/>
        <v/>
      </c>
      <c r="T142" t="str">
        <f t="shared" si="70"/>
        <v/>
      </c>
      <c r="U142" t="str">
        <f t="shared" si="71"/>
        <v/>
      </c>
      <c r="V142" t="str">
        <f t="shared" si="72"/>
        <v/>
      </c>
      <c r="W142" t="str">
        <f t="shared" si="73"/>
        <v/>
      </c>
      <c r="X142" t="str">
        <f t="shared" si="74"/>
        <v/>
      </c>
      <c r="Y142" t="str">
        <f t="shared" si="75"/>
        <v/>
      </c>
      <c r="Z142" t="str">
        <f t="shared" si="76"/>
        <v/>
      </c>
      <c r="AA142" t="str">
        <f t="shared" si="77"/>
        <v/>
      </c>
      <c r="AB142" t="str">
        <f t="shared" si="78"/>
        <v/>
      </c>
      <c r="AC142" t="str">
        <f t="shared" si="79"/>
        <v/>
      </c>
      <c r="AD142" t="str">
        <f t="shared" si="80"/>
        <v/>
      </c>
      <c r="AE142" t="str">
        <f t="shared" si="81"/>
        <v/>
      </c>
      <c r="AF142" t="str">
        <f t="shared" si="82"/>
        <v/>
      </c>
      <c r="AG142" t="str">
        <f t="shared" si="83"/>
        <v/>
      </c>
      <c r="AH142" t="str">
        <f t="shared" si="84"/>
        <v/>
      </c>
      <c r="AI142" t="str">
        <f t="shared" si="85"/>
        <v/>
      </c>
      <c r="AJ142" t="str">
        <f t="shared" si="86"/>
        <v/>
      </c>
      <c r="AK142" t="str">
        <f t="shared" si="87"/>
        <v/>
      </c>
      <c r="AL142" t="str">
        <f t="shared" si="88"/>
        <v/>
      </c>
      <c r="AM142" t="str">
        <f t="shared" si="89"/>
        <v/>
      </c>
      <c r="AN142" t="str">
        <f t="shared" si="90"/>
        <v/>
      </c>
      <c r="AO142" t="str">
        <f t="shared" si="91"/>
        <v/>
      </c>
      <c r="AP142" t="str">
        <f t="shared" si="92"/>
        <v/>
      </c>
      <c r="AQ142" t="str">
        <f t="shared" si="93"/>
        <v/>
      </c>
      <c r="AR142" t="str">
        <f t="shared" si="94"/>
        <v/>
      </c>
      <c r="AS142" t="str">
        <f t="shared" si="95"/>
        <v/>
      </c>
      <c r="AT142" t="str">
        <f t="shared" si="96"/>
        <v/>
      </c>
      <c r="AU142" t="str">
        <f t="shared" si="97"/>
        <v/>
      </c>
      <c r="AV142" t="str">
        <f t="shared" si="98"/>
        <v/>
      </c>
      <c r="AW142" t="str">
        <f t="shared" si="99"/>
        <v/>
      </c>
      <c r="AX142" t="str">
        <f t="shared" si="100"/>
        <v/>
      </c>
      <c r="AY142" t="str">
        <f t="shared" si="101"/>
        <v/>
      </c>
      <c r="AZ142" t="str">
        <f t="shared" si="102"/>
        <v/>
      </c>
      <c r="BA142" t="str">
        <f t="shared" si="103"/>
        <v/>
      </c>
      <c r="BB142" t="str">
        <f t="shared" si="104"/>
        <v/>
      </c>
      <c r="BC142" t="str">
        <f t="shared" si="105"/>
        <v/>
      </c>
    </row>
    <row r="143" spans="1:55" s="32" customFormat="1" hidden="1" x14ac:dyDescent="0.3">
      <c r="A143" s="32">
        <v>27</v>
      </c>
      <c r="C143" t="str">
        <f t="shared" si="53"/>
        <v/>
      </c>
      <c r="D143" t="str">
        <f t="shared" si="54"/>
        <v/>
      </c>
      <c r="E143" t="str">
        <f t="shared" si="55"/>
        <v/>
      </c>
      <c r="F143" t="str">
        <f t="shared" si="56"/>
        <v/>
      </c>
      <c r="G143" t="str">
        <f t="shared" si="57"/>
        <v/>
      </c>
      <c r="H143" t="str">
        <f t="shared" si="58"/>
        <v/>
      </c>
      <c r="I143" t="str">
        <f t="shared" si="59"/>
        <v/>
      </c>
      <c r="J143" t="str">
        <f t="shared" si="60"/>
        <v/>
      </c>
      <c r="K143" t="str">
        <f t="shared" si="61"/>
        <v/>
      </c>
      <c r="L143" t="str">
        <f t="shared" si="62"/>
        <v/>
      </c>
      <c r="M143" t="str">
        <f t="shared" si="63"/>
        <v/>
      </c>
      <c r="N143" t="str">
        <f t="shared" si="64"/>
        <v/>
      </c>
      <c r="O143" t="str">
        <f t="shared" si="65"/>
        <v/>
      </c>
      <c r="P143" t="str">
        <f t="shared" si="66"/>
        <v/>
      </c>
      <c r="Q143" t="str">
        <f t="shared" si="67"/>
        <v/>
      </c>
      <c r="R143" t="str">
        <f t="shared" si="68"/>
        <v/>
      </c>
      <c r="S143" t="str">
        <f t="shared" si="69"/>
        <v/>
      </c>
      <c r="T143" t="str">
        <f t="shared" si="70"/>
        <v/>
      </c>
      <c r="U143" t="str">
        <f t="shared" si="71"/>
        <v/>
      </c>
      <c r="V143" t="str">
        <f t="shared" si="72"/>
        <v/>
      </c>
      <c r="W143" t="str">
        <f t="shared" si="73"/>
        <v/>
      </c>
      <c r="X143" t="str">
        <f t="shared" si="74"/>
        <v/>
      </c>
      <c r="Y143" t="str">
        <f t="shared" si="75"/>
        <v/>
      </c>
      <c r="Z143" t="str">
        <f t="shared" si="76"/>
        <v/>
      </c>
      <c r="AA143" t="str">
        <f t="shared" si="77"/>
        <v/>
      </c>
      <c r="AB143" t="str">
        <f t="shared" si="78"/>
        <v/>
      </c>
      <c r="AC143" t="str">
        <f t="shared" si="79"/>
        <v/>
      </c>
      <c r="AD143" t="str">
        <f t="shared" si="80"/>
        <v/>
      </c>
      <c r="AE143" t="str">
        <f t="shared" si="81"/>
        <v/>
      </c>
      <c r="AF143" t="str">
        <f t="shared" si="82"/>
        <v/>
      </c>
      <c r="AG143" t="str">
        <f t="shared" si="83"/>
        <v/>
      </c>
      <c r="AH143" t="str">
        <f t="shared" si="84"/>
        <v/>
      </c>
      <c r="AI143" t="str">
        <f t="shared" si="85"/>
        <v/>
      </c>
      <c r="AJ143" t="str">
        <f t="shared" si="86"/>
        <v/>
      </c>
      <c r="AK143" t="str">
        <f t="shared" si="87"/>
        <v/>
      </c>
      <c r="AL143" t="str">
        <f t="shared" si="88"/>
        <v/>
      </c>
      <c r="AM143" t="str">
        <f t="shared" si="89"/>
        <v/>
      </c>
      <c r="AN143" t="str">
        <f t="shared" si="90"/>
        <v/>
      </c>
      <c r="AO143" t="str">
        <f t="shared" si="91"/>
        <v/>
      </c>
      <c r="AP143" t="str">
        <f t="shared" si="92"/>
        <v/>
      </c>
      <c r="AQ143" t="str">
        <f t="shared" si="93"/>
        <v/>
      </c>
      <c r="AR143" t="str">
        <f t="shared" si="94"/>
        <v/>
      </c>
      <c r="AS143" t="str">
        <f t="shared" si="95"/>
        <v/>
      </c>
      <c r="AT143" t="str">
        <f t="shared" si="96"/>
        <v/>
      </c>
      <c r="AU143" t="str">
        <f t="shared" si="97"/>
        <v/>
      </c>
      <c r="AV143" t="str">
        <f t="shared" si="98"/>
        <v/>
      </c>
      <c r="AW143" t="str">
        <f t="shared" si="99"/>
        <v/>
      </c>
      <c r="AX143" t="str">
        <f t="shared" si="100"/>
        <v/>
      </c>
      <c r="AY143" t="str">
        <f t="shared" si="101"/>
        <v/>
      </c>
      <c r="AZ143" t="str">
        <f t="shared" si="102"/>
        <v/>
      </c>
      <c r="BA143" t="str">
        <f t="shared" si="103"/>
        <v/>
      </c>
      <c r="BB143" t="str">
        <f t="shared" si="104"/>
        <v/>
      </c>
      <c r="BC143" t="str">
        <f t="shared" si="105"/>
        <v/>
      </c>
    </row>
    <row r="144" spans="1:55" s="32" customFormat="1" hidden="1" x14ac:dyDescent="0.3">
      <c r="A144" s="32">
        <v>28</v>
      </c>
      <c r="C144" t="str">
        <f t="shared" si="53"/>
        <v/>
      </c>
      <c r="D144" t="str">
        <f t="shared" si="54"/>
        <v/>
      </c>
      <c r="E144" t="str">
        <f t="shared" si="55"/>
        <v/>
      </c>
      <c r="F144" t="str">
        <f t="shared" si="56"/>
        <v/>
      </c>
      <c r="G144" t="str">
        <f t="shared" si="57"/>
        <v/>
      </c>
      <c r="H144" t="str">
        <f t="shared" si="58"/>
        <v/>
      </c>
      <c r="I144" t="str">
        <f t="shared" si="59"/>
        <v/>
      </c>
      <c r="J144" t="str">
        <f t="shared" si="60"/>
        <v/>
      </c>
      <c r="K144" t="str">
        <f t="shared" si="61"/>
        <v/>
      </c>
      <c r="L144" t="str">
        <f t="shared" si="62"/>
        <v/>
      </c>
      <c r="M144" t="str">
        <f t="shared" si="63"/>
        <v/>
      </c>
      <c r="N144" t="str">
        <f t="shared" si="64"/>
        <v/>
      </c>
      <c r="O144" t="str">
        <f t="shared" si="65"/>
        <v/>
      </c>
      <c r="P144" t="str">
        <f t="shared" si="66"/>
        <v/>
      </c>
      <c r="Q144" t="str">
        <f t="shared" si="67"/>
        <v/>
      </c>
      <c r="R144" t="str">
        <f t="shared" si="68"/>
        <v/>
      </c>
      <c r="S144" t="str">
        <f t="shared" si="69"/>
        <v/>
      </c>
      <c r="T144" t="str">
        <f t="shared" si="70"/>
        <v/>
      </c>
      <c r="U144" t="str">
        <f t="shared" si="71"/>
        <v/>
      </c>
      <c r="V144" t="str">
        <f t="shared" si="72"/>
        <v/>
      </c>
      <c r="W144" t="str">
        <f t="shared" si="73"/>
        <v/>
      </c>
      <c r="X144" t="str">
        <f t="shared" si="74"/>
        <v/>
      </c>
      <c r="Y144" t="str">
        <f t="shared" si="75"/>
        <v/>
      </c>
      <c r="Z144" t="str">
        <f t="shared" si="76"/>
        <v/>
      </c>
      <c r="AA144" t="str">
        <f t="shared" si="77"/>
        <v/>
      </c>
      <c r="AB144" t="str">
        <f t="shared" si="78"/>
        <v/>
      </c>
      <c r="AC144" t="str">
        <f t="shared" si="79"/>
        <v/>
      </c>
      <c r="AD144" t="str">
        <f t="shared" si="80"/>
        <v/>
      </c>
      <c r="AE144" t="str">
        <f t="shared" si="81"/>
        <v/>
      </c>
      <c r="AF144" t="str">
        <f t="shared" si="82"/>
        <v/>
      </c>
      <c r="AG144" t="str">
        <f t="shared" si="83"/>
        <v/>
      </c>
      <c r="AH144" t="str">
        <f t="shared" si="84"/>
        <v/>
      </c>
      <c r="AI144" t="str">
        <f t="shared" si="85"/>
        <v/>
      </c>
      <c r="AJ144" t="str">
        <f t="shared" si="86"/>
        <v/>
      </c>
      <c r="AK144" t="str">
        <f t="shared" si="87"/>
        <v/>
      </c>
      <c r="AL144" t="str">
        <f t="shared" si="88"/>
        <v/>
      </c>
      <c r="AM144" t="str">
        <f t="shared" si="89"/>
        <v/>
      </c>
      <c r="AN144" t="str">
        <f t="shared" si="90"/>
        <v/>
      </c>
      <c r="AO144" t="str">
        <f t="shared" si="91"/>
        <v/>
      </c>
      <c r="AP144" t="str">
        <f t="shared" si="92"/>
        <v/>
      </c>
      <c r="AQ144" t="str">
        <f t="shared" si="93"/>
        <v/>
      </c>
      <c r="AR144" t="str">
        <f t="shared" si="94"/>
        <v/>
      </c>
      <c r="AS144" t="str">
        <f t="shared" si="95"/>
        <v/>
      </c>
      <c r="AT144" t="str">
        <f t="shared" si="96"/>
        <v/>
      </c>
      <c r="AU144" t="str">
        <f t="shared" si="97"/>
        <v/>
      </c>
      <c r="AV144" t="str">
        <f t="shared" si="98"/>
        <v/>
      </c>
      <c r="AW144" t="str">
        <f t="shared" si="99"/>
        <v/>
      </c>
      <c r="AX144" t="str">
        <f t="shared" si="100"/>
        <v/>
      </c>
      <c r="AY144" t="str">
        <f t="shared" si="101"/>
        <v/>
      </c>
      <c r="AZ144" t="str">
        <f t="shared" si="102"/>
        <v/>
      </c>
      <c r="BA144" t="str">
        <f t="shared" si="103"/>
        <v/>
      </c>
      <c r="BB144" t="str">
        <f t="shared" si="104"/>
        <v/>
      </c>
      <c r="BC144" t="str">
        <f t="shared" si="105"/>
        <v/>
      </c>
    </row>
    <row r="145" spans="1:55" s="32" customFormat="1" hidden="1" x14ac:dyDescent="0.3">
      <c r="A145" s="32">
        <v>29</v>
      </c>
      <c r="C145" t="str">
        <f t="shared" si="53"/>
        <v/>
      </c>
      <c r="D145" t="str">
        <f t="shared" si="54"/>
        <v/>
      </c>
      <c r="E145" t="str">
        <f t="shared" si="55"/>
        <v/>
      </c>
      <c r="F145" t="str">
        <f t="shared" si="56"/>
        <v/>
      </c>
      <c r="G145" t="str">
        <f t="shared" si="57"/>
        <v/>
      </c>
      <c r="H145" t="str">
        <f t="shared" si="58"/>
        <v/>
      </c>
      <c r="I145" t="str">
        <f t="shared" si="59"/>
        <v/>
      </c>
      <c r="J145" t="str">
        <f t="shared" si="60"/>
        <v/>
      </c>
      <c r="K145" t="str">
        <f t="shared" si="61"/>
        <v/>
      </c>
      <c r="L145" t="str">
        <f t="shared" si="62"/>
        <v/>
      </c>
      <c r="M145" t="str">
        <f t="shared" si="63"/>
        <v/>
      </c>
      <c r="N145" t="str">
        <f t="shared" si="64"/>
        <v/>
      </c>
      <c r="O145" t="str">
        <f t="shared" si="65"/>
        <v/>
      </c>
      <c r="P145" t="str">
        <f t="shared" si="66"/>
        <v/>
      </c>
      <c r="Q145" t="str">
        <f t="shared" si="67"/>
        <v/>
      </c>
      <c r="R145" t="str">
        <f t="shared" si="68"/>
        <v/>
      </c>
      <c r="S145" t="str">
        <f t="shared" si="69"/>
        <v/>
      </c>
      <c r="T145" t="str">
        <f t="shared" si="70"/>
        <v/>
      </c>
      <c r="U145" t="str">
        <f t="shared" si="71"/>
        <v/>
      </c>
      <c r="V145" t="str">
        <f t="shared" si="72"/>
        <v/>
      </c>
      <c r="W145" t="str">
        <f t="shared" si="73"/>
        <v/>
      </c>
      <c r="X145" t="str">
        <f t="shared" si="74"/>
        <v/>
      </c>
      <c r="Y145" t="str">
        <f t="shared" si="75"/>
        <v/>
      </c>
      <c r="Z145" t="str">
        <f t="shared" si="76"/>
        <v/>
      </c>
      <c r="AA145" t="str">
        <f t="shared" si="77"/>
        <v/>
      </c>
      <c r="AB145" t="str">
        <f t="shared" si="78"/>
        <v/>
      </c>
      <c r="AC145" t="str">
        <f t="shared" si="79"/>
        <v/>
      </c>
      <c r="AD145" t="str">
        <f t="shared" si="80"/>
        <v/>
      </c>
      <c r="AE145" t="str">
        <f t="shared" si="81"/>
        <v/>
      </c>
      <c r="AF145" t="str">
        <f t="shared" si="82"/>
        <v/>
      </c>
      <c r="AG145" t="str">
        <f t="shared" si="83"/>
        <v/>
      </c>
      <c r="AH145" t="str">
        <f t="shared" si="84"/>
        <v/>
      </c>
      <c r="AI145" t="str">
        <f t="shared" si="85"/>
        <v/>
      </c>
      <c r="AJ145" t="str">
        <f t="shared" si="86"/>
        <v/>
      </c>
      <c r="AK145" t="str">
        <f t="shared" si="87"/>
        <v/>
      </c>
      <c r="AL145" t="str">
        <f t="shared" si="88"/>
        <v/>
      </c>
      <c r="AM145" t="str">
        <f t="shared" si="89"/>
        <v/>
      </c>
      <c r="AN145" t="str">
        <f t="shared" si="90"/>
        <v/>
      </c>
      <c r="AO145" t="str">
        <f t="shared" si="91"/>
        <v/>
      </c>
      <c r="AP145" t="str">
        <f t="shared" si="92"/>
        <v/>
      </c>
      <c r="AQ145" t="str">
        <f t="shared" si="93"/>
        <v/>
      </c>
      <c r="AR145" t="str">
        <f t="shared" si="94"/>
        <v/>
      </c>
      <c r="AS145" t="str">
        <f t="shared" si="95"/>
        <v/>
      </c>
      <c r="AT145" t="str">
        <f t="shared" si="96"/>
        <v/>
      </c>
      <c r="AU145" t="str">
        <f t="shared" si="97"/>
        <v/>
      </c>
      <c r="AV145" t="str">
        <f t="shared" si="98"/>
        <v/>
      </c>
      <c r="AW145" t="str">
        <f t="shared" si="99"/>
        <v/>
      </c>
      <c r="AX145" t="str">
        <f t="shared" si="100"/>
        <v/>
      </c>
      <c r="AY145" t="str">
        <f t="shared" si="101"/>
        <v/>
      </c>
      <c r="AZ145" t="str">
        <f t="shared" si="102"/>
        <v/>
      </c>
      <c r="BA145" t="str">
        <f t="shared" si="103"/>
        <v/>
      </c>
      <c r="BB145" t="str">
        <f t="shared" si="104"/>
        <v/>
      </c>
      <c r="BC145" t="str">
        <f t="shared" si="105"/>
        <v/>
      </c>
    </row>
    <row r="146" spans="1:55" s="32" customFormat="1" hidden="1" x14ac:dyDescent="0.3">
      <c r="A146" s="32">
        <v>30</v>
      </c>
      <c r="C146" t="str">
        <f t="shared" si="53"/>
        <v/>
      </c>
      <c r="D146" t="str">
        <f t="shared" si="54"/>
        <v/>
      </c>
      <c r="E146" t="str">
        <f t="shared" si="55"/>
        <v/>
      </c>
      <c r="F146" t="str">
        <f t="shared" si="56"/>
        <v/>
      </c>
      <c r="G146" t="str">
        <f t="shared" si="57"/>
        <v/>
      </c>
      <c r="H146" t="str">
        <f t="shared" si="58"/>
        <v/>
      </c>
      <c r="I146" t="str">
        <f t="shared" si="59"/>
        <v/>
      </c>
      <c r="J146" t="str">
        <f t="shared" si="60"/>
        <v/>
      </c>
      <c r="K146" t="str">
        <f t="shared" si="61"/>
        <v/>
      </c>
      <c r="L146" t="str">
        <f t="shared" si="62"/>
        <v/>
      </c>
      <c r="M146" t="str">
        <f t="shared" si="63"/>
        <v/>
      </c>
      <c r="N146" t="str">
        <f t="shared" si="64"/>
        <v/>
      </c>
      <c r="O146" t="str">
        <f t="shared" si="65"/>
        <v/>
      </c>
      <c r="P146" t="str">
        <f t="shared" si="66"/>
        <v/>
      </c>
      <c r="Q146" t="str">
        <f t="shared" si="67"/>
        <v/>
      </c>
      <c r="R146" t="str">
        <f t="shared" si="68"/>
        <v/>
      </c>
      <c r="S146" t="str">
        <f t="shared" si="69"/>
        <v/>
      </c>
      <c r="T146" t="str">
        <f t="shared" si="70"/>
        <v/>
      </c>
      <c r="U146" t="str">
        <f t="shared" si="71"/>
        <v/>
      </c>
      <c r="V146" t="str">
        <f t="shared" si="72"/>
        <v/>
      </c>
      <c r="W146" t="str">
        <f t="shared" si="73"/>
        <v/>
      </c>
      <c r="X146" t="str">
        <f t="shared" si="74"/>
        <v/>
      </c>
      <c r="Y146" t="str">
        <f t="shared" si="75"/>
        <v/>
      </c>
      <c r="Z146" t="str">
        <f t="shared" si="76"/>
        <v/>
      </c>
      <c r="AA146" t="str">
        <f t="shared" si="77"/>
        <v/>
      </c>
      <c r="AB146" t="str">
        <f t="shared" si="78"/>
        <v/>
      </c>
      <c r="AC146" t="str">
        <f t="shared" si="79"/>
        <v/>
      </c>
      <c r="AD146" t="str">
        <f t="shared" si="80"/>
        <v/>
      </c>
      <c r="AE146" t="str">
        <f t="shared" si="81"/>
        <v/>
      </c>
      <c r="AF146" t="str">
        <f t="shared" si="82"/>
        <v/>
      </c>
      <c r="AG146" t="str">
        <f t="shared" si="83"/>
        <v/>
      </c>
      <c r="AH146" t="str">
        <f t="shared" si="84"/>
        <v/>
      </c>
      <c r="AI146" t="str">
        <f t="shared" si="85"/>
        <v/>
      </c>
      <c r="AJ146" t="str">
        <f t="shared" si="86"/>
        <v/>
      </c>
      <c r="AK146" t="str">
        <f t="shared" si="87"/>
        <v/>
      </c>
      <c r="AL146" t="str">
        <f t="shared" si="88"/>
        <v/>
      </c>
      <c r="AM146" t="str">
        <f t="shared" si="89"/>
        <v/>
      </c>
      <c r="AN146" t="str">
        <f t="shared" si="90"/>
        <v/>
      </c>
      <c r="AO146" t="str">
        <f t="shared" si="91"/>
        <v/>
      </c>
      <c r="AP146" t="str">
        <f t="shared" si="92"/>
        <v/>
      </c>
      <c r="AQ146" t="str">
        <f t="shared" si="93"/>
        <v/>
      </c>
      <c r="AR146" t="str">
        <f t="shared" si="94"/>
        <v/>
      </c>
      <c r="AS146" t="str">
        <f t="shared" si="95"/>
        <v/>
      </c>
      <c r="AT146" t="str">
        <f t="shared" si="96"/>
        <v/>
      </c>
      <c r="AU146" t="str">
        <f t="shared" si="97"/>
        <v/>
      </c>
      <c r="AV146" t="str">
        <f t="shared" si="98"/>
        <v/>
      </c>
      <c r="AW146" t="str">
        <f t="shared" si="99"/>
        <v/>
      </c>
      <c r="AX146" t="str">
        <f t="shared" si="100"/>
        <v/>
      </c>
      <c r="AY146" t="str">
        <f t="shared" si="101"/>
        <v/>
      </c>
      <c r="AZ146" t="str">
        <f t="shared" si="102"/>
        <v/>
      </c>
      <c r="BA146" t="str">
        <f t="shared" si="103"/>
        <v/>
      </c>
      <c r="BB146" t="str">
        <f t="shared" si="104"/>
        <v/>
      </c>
      <c r="BC146" t="str">
        <f t="shared" si="105"/>
        <v/>
      </c>
    </row>
    <row r="147" spans="1:55" s="32" customFormat="1" hidden="1" x14ac:dyDescent="0.3">
      <c r="A147" s="32">
        <v>31</v>
      </c>
      <c r="B147" s="29"/>
      <c r="C147" t="str">
        <f t="shared" si="53"/>
        <v/>
      </c>
      <c r="D147" t="str">
        <f t="shared" si="54"/>
        <v/>
      </c>
      <c r="E147" t="str">
        <f t="shared" si="55"/>
        <v/>
      </c>
      <c r="F147" t="str">
        <f t="shared" si="56"/>
        <v/>
      </c>
      <c r="G147" t="str">
        <f t="shared" si="57"/>
        <v/>
      </c>
      <c r="H147" t="str">
        <f t="shared" si="58"/>
        <v/>
      </c>
      <c r="I147" t="str">
        <f t="shared" si="59"/>
        <v/>
      </c>
      <c r="J147" t="str">
        <f t="shared" si="60"/>
        <v/>
      </c>
      <c r="K147" t="str">
        <f t="shared" si="61"/>
        <v/>
      </c>
      <c r="L147" t="str">
        <f t="shared" si="62"/>
        <v/>
      </c>
      <c r="M147" t="str">
        <f t="shared" si="63"/>
        <v/>
      </c>
      <c r="N147" t="str">
        <f t="shared" si="64"/>
        <v/>
      </c>
      <c r="O147" t="str">
        <f t="shared" si="65"/>
        <v/>
      </c>
      <c r="P147" t="str">
        <f t="shared" si="66"/>
        <v/>
      </c>
      <c r="Q147" t="str">
        <f t="shared" si="67"/>
        <v/>
      </c>
      <c r="R147" t="str">
        <f t="shared" si="68"/>
        <v/>
      </c>
      <c r="S147" t="str">
        <f t="shared" si="69"/>
        <v/>
      </c>
      <c r="T147" t="str">
        <f t="shared" si="70"/>
        <v/>
      </c>
      <c r="U147" t="str">
        <f t="shared" si="71"/>
        <v/>
      </c>
      <c r="V147" t="str">
        <f t="shared" si="72"/>
        <v/>
      </c>
      <c r="W147" t="str">
        <f t="shared" si="73"/>
        <v/>
      </c>
      <c r="X147" t="str">
        <f t="shared" si="74"/>
        <v/>
      </c>
      <c r="Y147" t="str">
        <f t="shared" si="75"/>
        <v/>
      </c>
      <c r="Z147" t="str">
        <f t="shared" si="76"/>
        <v/>
      </c>
      <c r="AA147" t="str">
        <f t="shared" si="77"/>
        <v/>
      </c>
      <c r="AB147" t="str">
        <f t="shared" si="78"/>
        <v/>
      </c>
      <c r="AC147" t="str">
        <f t="shared" si="79"/>
        <v/>
      </c>
      <c r="AD147" t="str">
        <f t="shared" si="80"/>
        <v/>
      </c>
      <c r="AE147" t="str">
        <f t="shared" si="81"/>
        <v/>
      </c>
      <c r="AF147" t="str">
        <f t="shared" si="82"/>
        <v/>
      </c>
      <c r="AG147" t="str">
        <f t="shared" si="83"/>
        <v/>
      </c>
      <c r="AH147" t="str">
        <f t="shared" si="84"/>
        <v/>
      </c>
      <c r="AI147" t="str">
        <f t="shared" si="85"/>
        <v/>
      </c>
      <c r="AJ147" t="str">
        <f t="shared" si="86"/>
        <v/>
      </c>
      <c r="AK147" t="str">
        <f t="shared" si="87"/>
        <v/>
      </c>
      <c r="AL147" t="str">
        <f t="shared" si="88"/>
        <v/>
      </c>
      <c r="AM147" t="str">
        <f t="shared" si="89"/>
        <v/>
      </c>
      <c r="AN147" t="str">
        <f t="shared" si="90"/>
        <v/>
      </c>
      <c r="AO147" t="str">
        <f t="shared" si="91"/>
        <v/>
      </c>
      <c r="AP147" t="str">
        <f t="shared" si="92"/>
        <v/>
      </c>
      <c r="AQ147" t="str">
        <f t="shared" si="93"/>
        <v/>
      </c>
      <c r="AR147" t="str">
        <f t="shared" si="94"/>
        <v/>
      </c>
      <c r="AS147" t="str">
        <f t="shared" si="95"/>
        <v/>
      </c>
      <c r="AT147" t="str">
        <f t="shared" si="96"/>
        <v/>
      </c>
      <c r="AU147" t="str">
        <f t="shared" si="97"/>
        <v/>
      </c>
      <c r="AV147" t="str">
        <f t="shared" si="98"/>
        <v/>
      </c>
      <c r="AW147" t="str">
        <f t="shared" si="99"/>
        <v/>
      </c>
      <c r="AX147" t="str">
        <f t="shared" si="100"/>
        <v/>
      </c>
      <c r="AY147" t="str">
        <f t="shared" si="101"/>
        <v/>
      </c>
      <c r="AZ147" t="str">
        <f t="shared" si="102"/>
        <v/>
      </c>
      <c r="BA147" t="str">
        <f t="shared" si="103"/>
        <v/>
      </c>
      <c r="BB147" t="str">
        <f t="shared" si="104"/>
        <v/>
      </c>
      <c r="BC147" t="str">
        <f t="shared" si="105"/>
        <v/>
      </c>
    </row>
    <row r="148" spans="1:55" s="32" customFormat="1" hidden="1" x14ac:dyDescent="0.3">
      <c r="A148" s="32">
        <v>32</v>
      </c>
      <c r="B148" s="29"/>
      <c r="C148" t="str">
        <f t="shared" si="53"/>
        <v/>
      </c>
      <c r="D148" t="str">
        <f t="shared" si="54"/>
        <v/>
      </c>
      <c r="E148" t="str">
        <f t="shared" si="55"/>
        <v/>
      </c>
      <c r="F148" t="str">
        <f t="shared" si="56"/>
        <v/>
      </c>
      <c r="G148" t="str">
        <f t="shared" si="57"/>
        <v/>
      </c>
      <c r="H148" t="str">
        <f t="shared" si="58"/>
        <v/>
      </c>
      <c r="I148" t="str">
        <f t="shared" si="59"/>
        <v/>
      </c>
      <c r="J148" t="str">
        <f t="shared" si="60"/>
        <v/>
      </c>
      <c r="K148" t="str">
        <f t="shared" si="61"/>
        <v/>
      </c>
      <c r="L148" t="str">
        <f t="shared" si="62"/>
        <v/>
      </c>
      <c r="M148" t="str">
        <f t="shared" si="63"/>
        <v/>
      </c>
      <c r="N148" t="str">
        <f t="shared" si="64"/>
        <v/>
      </c>
      <c r="O148" t="str">
        <f t="shared" si="65"/>
        <v/>
      </c>
      <c r="P148" t="str">
        <f t="shared" si="66"/>
        <v/>
      </c>
      <c r="Q148" t="str">
        <f t="shared" si="67"/>
        <v/>
      </c>
      <c r="R148" t="str">
        <f t="shared" si="68"/>
        <v/>
      </c>
      <c r="S148" t="str">
        <f t="shared" si="69"/>
        <v/>
      </c>
      <c r="T148" t="str">
        <f t="shared" si="70"/>
        <v/>
      </c>
      <c r="U148" t="str">
        <f t="shared" si="71"/>
        <v/>
      </c>
      <c r="V148" t="str">
        <f t="shared" si="72"/>
        <v/>
      </c>
      <c r="W148" t="str">
        <f t="shared" si="73"/>
        <v/>
      </c>
      <c r="X148" t="str">
        <f t="shared" si="74"/>
        <v/>
      </c>
      <c r="Y148" t="str">
        <f t="shared" si="75"/>
        <v/>
      </c>
      <c r="Z148" t="str">
        <f t="shared" si="76"/>
        <v/>
      </c>
      <c r="AA148" t="str">
        <f t="shared" si="77"/>
        <v/>
      </c>
      <c r="AB148" t="str">
        <f t="shared" si="78"/>
        <v/>
      </c>
      <c r="AC148" t="str">
        <f t="shared" si="79"/>
        <v/>
      </c>
      <c r="AD148" t="str">
        <f t="shared" si="80"/>
        <v/>
      </c>
      <c r="AE148" t="str">
        <f t="shared" si="81"/>
        <v/>
      </c>
      <c r="AF148" t="str">
        <f t="shared" si="82"/>
        <v/>
      </c>
      <c r="AG148" t="str">
        <f t="shared" si="83"/>
        <v/>
      </c>
      <c r="AH148" t="str">
        <f t="shared" si="84"/>
        <v/>
      </c>
      <c r="AI148" t="str">
        <f t="shared" si="85"/>
        <v/>
      </c>
      <c r="AJ148" t="str">
        <f t="shared" si="86"/>
        <v/>
      </c>
      <c r="AK148" t="str">
        <f t="shared" si="87"/>
        <v/>
      </c>
      <c r="AL148" t="str">
        <f t="shared" si="88"/>
        <v/>
      </c>
      <c r="AM148" t="str">
        <f t="shared" si="89"/>
        <v/>
      </c>
      <c r="AN148" t="str">
        <f t="shared" si="90"/>
        <v/>
      </c>
      <c r="AO148" t="str">
        <f t="shared" si="91"/>
        <v/>
      </c>
      <c r="AP148" t="str">
        <f t="shared" si="92"/>
        <v/>
      </c>
      <c r="AQ148" t="str">
        <f t="shared" si="93"/>
        <v/>
      </c>
      <c r="AR148" t="str">
        <f t="shared" si="94"/>
        <v/>
      </c>
      <c r="AS148" t="str">
        <f t="shared" si="95"/>
        <v/>
      </c>
      <c r="AT148" t="str">
        <f t="shared" si="96"/>
        <v/>
      </c>
      <c r="AU148" t="str">
        <f t="shared" si="97"/>
        <v/>
      </c>
      <c r="AV148" t="str">
        <f t="shared" si="98"/>
        <v/>
      </c>
      <c r="AW148" t="str">
        <f t="shared" si="99"/>
        <v/>
      </c>
      <c r="AX148" t="str">
        <f t="shared" si="100"/>
        <v/>
      </c>
      <c r="AY148" t="str">
        <f t="shared" si="101"/>
        <v/>
      </c>
      <c r="AZ148" t="str">
        <f t="shared" si="102"/>
        <v/>
      </c>
      <c r="BA148" t="str">
        <f t="shared" si="103"/>
        <v/>
      </c>
      <c r="BB148" t="str">
        <f t="shared" si="104"/>
        <v/>
      </c>
      <c r="BC148" t="str">
        <f t="shared" si="105"/>
        <v/>
      </c>
    </row>
    <row r="149" spans="1:55" s="32" customFormat="1" hidden="1" x14ac:dyDescent="0.3">
      <c r="A149" s="32">
        <v>33</v>
      </c>
      <c r="B149" s="29"/>
      <c r="C149" t="str">
        <f t="shared" si="53"/>
        <v/>
      </c>
      <c r="D149" t="str">
        <f t="shared" si="54"/>
        <v/>
      </c>
      <c r="E149" t="str">
        <f t="shared" si="55"/>
        <v/>
      </c>
      <c r="F149" t="str">
        <f t="shared" si="56"/>
        <v/>
      </c>
      <c r="G149" t="str">
        <f t="shared" si="57"/>
        <v/>
      </c>
      <c r="H149" t="str">
        <f t="shared" si="58"/>
        <v/>
      </c>
      <c r="I149" t="str">
        <f t="shared" si="59"/>
        <v/>
      </c>
      <c r="J149" t="str">
        <f t="shared" si="60"/>
        <v/>
      </c>
      <c r="K149" t="str">
        <f t="shared" si="61"/>
        <v/>
      </c>
      <c r="L149" t="str">
        <f t="shared" si="62"/>
        <v/>
      </c>
      <c r="M149" t="str">
        <f t="shared" si="63"/>
        <v/>
      </c>
      <c r="N149" t="str">
        <f t="shared" si="64"/>
        <v/>
      </c>
      <c r="O149" t="str">
        <f t="shared" si="65"/>
        <v/>
      </c>
      <c r="P149" t="str">
        <f t="shared" si="66"/>
        <v/>
      </c>
      <c r="Q149" t="str">
        <f t="shared" si="67"/>
        <v/>
      </c>
      <c r="R149" t="str">
        <f t="shared" si="68"/>
        <v/>
      </c>
      <c r="S149" t="str">
        <f t="shared" si="69"/>
        <v/>
      </c>
      <c r="T149" t="str">
        <f t="shared" si="70"/>
        <v/>
      </c>
      <c r="U149" t="str">
        <f t="shared" si="71"/>
        <v/>
      </c>
      <c r="V149" t="str">
        <f t="shared" si="72"/>
        <v/>
      </c>
      <c r="W149" t="str">
        <f t="shared" si="73"/>
        <v/>
      </c>
      <c r="X149" t="str">
        <f t="shared" si="74"/>
        <v/>
      </c>
      <c r="Y149" t="str">
        <f t="shared" si="75"/>
        <v/>
      </c>
      <c r="Z149" t="str">
        <f t="shared" si="76"/>
        <v/>
      </c>
      <c r="AA149" t="str">
        <f t="shared" si="77"/>
        <v/>
      </c>
      <c r="AB149" t="str">
        <f t="shared" si="78"/>
        <v/>
      </c>
      <c r="AC149" t="str">
        <f t="shared" si="79"/>
        <v/>
      </c>
      <c r="AD149" t="str">
        <f t="shared" si="80"/>
        <v/>
      </c>
      <c r="AE149" t="str">
        <f t="shared" si="81"/>
        <v/>
      </c>
      <c r="AF149" t="str">
        <f t="shared" si="82"/>
        <v/>
      </c>
      <c r="AG149" t="str">
        <f t="shared" si="83"/>
        <v/>
      </c>
      <c r="AH149" t="str">
        <f t="shared" si="84"/>
        <v/>
      </c>
      <c r="AI149" t="str">
        <f t="shared" si="85"/>
        <v/>
      </c>
      <c r="AJ149" t="str">
        <f t="shared" si="86"/>
        <v/>
      </c>
      <c r="AK149" t="str">
        <f t="shared" si="87"/>
        <v/>
      </c>
      <c r="AL149" t="str">
        <f t="shared" si="88"/>
        <v/>
      </c>
      <c r="AM149" t="str">
        <f t="shared" si="89"/>
        <v/>
      </c>
      <c r="AN149" t="str">
        <f t="shared" si="90"/>
        <v/>
      </c>
      <c r="AO149" t="str">
        <f t="shared" si="91"/>
        <v/>
      </c>
      <c r="AP149" t="str">
        <f t="shared" si="92"/>
        <v/>
      </c>
      <c r="AQ149" t="str">
        <f t="shared" si="93"/>
        <v/>
      </c>
      <c r="AR149" t="str">
        <f t="shared" si="94"/>
        <v/>
      </c>
      <c r="AS149" t="str">
        <f t="shared" si="95"/>
        <v/>
      </c>
      <c r="AT149" t="str">
        <f t="shared" si="96"/>
        <v/>
      </c>
      <c r="AU149" t="str">
        <f t="shared" si="97"/>
        <v/>
      </c>
      <c r="AV149" t="str">
        <f t="shared" si="98"/>
        <v/>
      </c>
      <c r="AW149" t="str">
        <f t="shared" si="99"/>
        <v/>
      </c>
      <c r="AX149" t="str">
        <f t="shared" si="100"/>
        <v/>
      </c>
      <c r="AY149" t="str">
        <f t="shared" si="101"/>
        <v/>
      </c>
      <c r="AZ149" t="str">
        <f t="shared" si="102"/>
        <v/>
      </c>
      <c r="BA149" t="str">
        <f t="shared" si="103"/>
        <v/>
      </c>
      <c r="BB149" t="str">
        <f t="shared" si="104"/>
        <v/>
      </c>
      <c r="BC149" t="str">
        <f t="shared" si="105"/>
        <v/>
      </c>
    </row>
    <row r="150" spans="1:55" s="32" customFormat="1" hidden="1" x14ac:dyDescent="0.3">
      <c r="A150" s="32">
        <v>34</v>
      </c>
      <c r="B150" s="29"/>
      <c r="C150" t="str">
        <f t="shared" si="53"/>
        <v/>
      </c>
      <c r="D150" t="str">
        <f t="shared" si="54"/>
        <v/>
      </c>
      <c r="E150" t="str">
        <f t="shared" si="55"/>
        <v/>
      </c>
      <c r="F150" t="str">
        <f t="shared" si="56"/>
        <v/>
      </c>
      <c r="G150" t="str">
        <f t="shared" si="57"/>
        <v/>
      </c>
      <c r="H150" t="str">
        <f t="shared" si="58"/>
        <v/>
      </c>
      <c r="I150" t="str">
        <f t="shared" si="59"/>
        <v/>
      </c>
      <c r="J150" t="str">
        <f t="shared" si="60"/>
        <v/>
      </c>
      <c r="K150" t="str">
        <f t="shared" si="61"/>
        <v/>
      </c>
      <c r="L150" t="str">
        <f t="shared" si="62"/>
        <v/>
      </c>
      <c r="M150" t="str">
        <f t="shared" si="63"/>
        <v/>
      </c>
      <c r="N150" t="str">
        <f t="shared" si="64"/>
        <v/>
      </c>
      <c r="O150" t="str">
        <f t="shared" si="65"/>
        <v/>
      </c>
      <c r="P150" t="str">
        <f t="shared" si="66"/>
        <v/>
      </c>
      <c r="Q150" t="str">
        <f t="shared" si="67"/>
        <v/>
      </c>
      <c r="R150" t="str">
        <f t="shared" si="68"/>
        <v/>
      </c>
      <c r="S150" t="str">
        <f t="shared" si="69"/>
        <v/>
      </c>
      <c r="T150" t="str">
        <f t="shared" si="70"/>
        <v/>
      </c>
      <c r="U150" t="str">
        <f t="shared" si="71"/>
        <v/>
      </c>
      <c r="V150" t="str">
        <f t="shared" si="72"/>
        <v/>
      </c>
      <c r="W150" t="str">
        <f t="shared" si="73"/>
        <v/>
      </c>
      <c r="X150" t="str">
        <f t="shared" si="74"/>
        <v/>
      </c>
      <c r="Y150" t="str">
        <f t="shared" si="75"/>
        <v/>
      </c>
      <c r="Z150" t="str">
        <f t="shared" si="76"/>
        <v/>
      </c>
      <c r="AA150" t="str">
        <f t="shared" si="77"/>
        <v/>
      </c>
      <c r="AB150" t="str">
        <f t="shared" si="78"/>
        <v/>
      </c>
      <c r="AC150" t="str">
        <f t="shared" si="79"/>
        <v/>
      </c>
      <c r="AD150" t="str">
        <f t="shared" si="80"/>
        <v/>
      </c>
      <c r="AE150" t="str">
        <f t="shared" si="81"/>
        <v/>
      </c>
      <c r="AF150" t="str">
        <f t="shared" si="82"/>
        <v/>
      </c>
      <c r="AG150" t="str">
        <f t="shared" si="83"/>
        <v/>
      </c>
      <c r="AH150" t="str">
        <f t="shared" si="84"/>
        <v/>
      </c>
      <c r="AI150" t="str">
        <f t="shared" si="85"/>
        <v/>
      </c>
      <c r="AJ150" t="str">
        <f t="shared" si="86"/>
        <v/>
      </c>
      <c r="AK150" t="str">
        <f t="shared" si="87"/>
        <v/>
      </c>
      <c r="AL150" t="str">
        <f t="shared" si="88"/>
        <v/>
      </c>
      <c r="AM150" t="str">
        <f t="shared" si="89"/>
        <v/>
      </c>
      <c r="AN150" t="str">
        <f t="shared" si="90"/>
        <v/>
      </c>
      <c r="AO150" t="str">
        <f t="shared" si="91"/>
        <v/>
      </c>
      <c r="AP150" t="str">
        <f t="shared" si="92"/>
        <v/>
      </c>
      <c r="AQ150" t="str">
        <f t="shared" si="93"/>
        <v/>
      </c>
      <c r="AR150" t="str">
        <f t="shared" si="94"/>
        <v/>
      </c>
      <c r="AS150" t="str">
        <f t="shared" si="95"/>
        <v/>
      </c>
      <c r="AT150" t="str">
        <f t="shared" si="96"/>
        <v/>
      </c>
      <c r="AU150" t="str">
        <f t="shared" si="97"/>
        <v/>
      </c>
      <c r="AV150" t="str">
        <f t="shared" si="98"/>
        <v/>
      </c>
      <c r="AW150" t="str">
        <f t="shared" si="99"/>
        <v/>
      </c>
      <c r="AX150" t="str">
        <f t="shared" si="100"/>
        <v/>
      </c>
      <c r="AY150" t="str">
        <f t="shared" si="101"/>
        <v/>
      </c>
      <c r="AZ150" t="str">
        <f t="shared" si="102"/>
        <v/>
      </c>
      <c r="BA150" t="str">
        <f t="shared" si="103"/>
        <v/>
      </c>
      <c r="BB150" t="str">
        <f t="shared" si="104"/>
        <v/>
      </c>
      <c r="BC150" t="str">
        <f t="shared" si="105"/>
        <v/>
      </c>
    </row>
    <row r="151" spans="1:55" s="32" customFormat="1" hidden="1" x14ac:dyDescent="0.3">
      <c r="A151" s="32">
        <v>35</v>
      </c>
      <c r="B151" s="29"/>
      <c r="C151" t="str">
        <f t="shared" si="53"/>
        <v/>
      </c>
      <c r="D151" t="str">
        <f t="shared" si="54"/>
        <v/>
      </c>
      <c r="E151" t="str">
        <f t="shared" si="55"/>
        <v/>
      </c>
      <c r="F151" t="str">
        <f t="shared" si="56"/>
        <v/>
      </c>
      <c r="G151" t="str">
        <f t="shared" si="57"/>
        <v/>
      </c>
      <c r="H151" t="str">
        <f t="shared" si="58"/>
        <v/>
      </c>
      <c r="I151" t="str">
        <f t="shared" si="59"/>
        <v/>
      </c>
      <c r="J151" t="str">
        <f t="shared" si="60"/>
        <v/>
      </c>
      <c r="K151" t="str">
        <f t="shared" si="61"/>
        <v/>
      </c>
      <c r="L151" t="str">
        <f t="shared" si="62"/>
        <v/>
      </c>
      <c r="M151" t="str">
        <f t="shared" si="63"/>
        <v/>
      </c>
      <c r="N151" t="str">
        <f t="shared" si="64"/>
        <v/>
      </c>
      <c r="O151" t="str">
        <f t="shared" si="65"/>
        <v/>
      </c>
      <c r="P151" t="str">
        <f t="shared" si="66"/>
        <v/>
      </c>
      <c r="Q151" t="str">
        <f t="shared" si="67"/>
        <v/>
      </c>
      <c r="R151" t="str">
        <f t="shared" si="68"/>
        <v/>
      </c>
      <c r="S151" t="str">
        <f t="shared" si="69"/>
        <v/>
      </c>
      <c r="T151" t="str">
        <f t="shared" si="70"/>
        <v/>
      </c>
      <c r="U151" t="str">
        <f t="shared" si="71"/>
        <v/>
      </c>
      <c r="V151" t="str">
        <f t="shared" si="72"/>
        <v/>
      </c>
      <c r="W151" t="str">
        <f t="shared" si="73"/>
        <v/>
      </c>
      <c r="X151" t="str">
        <f t="shared" si="74"/>
        <v/>
      </c>
      <c r="Y151" t="str">
        <f t="shared" si="75"/>
        <v/>
      </c>
      <c r="Z151" t="str">
        <f t="shared" si="76"/>
        <v/>
      </c>
      <c r="AA151" t="str">
        <f t="shared" si="77"/>
        <v/>
      </c>
      <c r="AB151" t="str">
        <f t="shared" si="78"/>
        <v/>
      </c>
      <c r="AC151" t="str">
        <f t="shared" si="79"/>
        <v/>
      </c>
      <c r="AD151" t="str">
        <f t="shared" si="80"/>
        <v/>
      </c>
      <c r="AE151" t="str">
        <f t="shared" si="81"/>
        <v/>
      </c>
      <c r="AF151" t="str">
        <f t="shared" si="82"/>
        <v/>
      </c>
      <c r="AG151" t="str">
        <f t="shared" si="83"/>
        <v/>
      </c>
      <c r="AH151" t="str">
        <f t="shared" si="84"/>
        <v/>
      </c>
      <c r="AI151" t="str">
        <f t="shared" si="85"/>
        <v/>
      </c>
      <c r="AJ151" t="str">
        <f t="shared" si="86"/>
        <v/>
      </c>
      <c r="AK151" t="str">
        <f t="shared" si="87"/>
        <v/>
      </c>
      <c r="AL151" t="str">
        <f t="shared" si="88"/>
        <v/>
      </c>
      <c r="AM151" t="str">
        <f t="shared" si="89"/>
        <v/>
      </c>
      <c r="AN151" t="str">
        <f t="shared" si="90"/>
        <v/>
      </c>
      <c r="AO151" t="str">
        <f t="shared" si="91"/>
        <v/>
      </c>
      <c r="AP151" t="str">
        <f t="shared" si="92"/>
        <v/>
      </c>
      <c r="AQ151" t="str">
        <f t="shared" si="93"/>
        <v/>
      </c>
      <c r="AR151" t="str">
        <f t="shared" si="94"/>
        <v/>
      </c>
      <c r="AS151" t="str">
        <f t="shared" si="95"/>
        <v/>
      </c>
      <c r="AT151" t="str">
        <f t="shared" si="96"/>
        <v/>
      </c>
      <c r="AU151" t="str">
        <f t="shared" si="97"/>
        <v/>
      </c>
      <c r="AV151" t="str">
        <f t="shared" si="98"/>
        <v/>
      </c>
      <c r="AW151" t="str">
        <f t="shared" si="99"/>
        <v/>
      </c>
      <c r="AX151" t="str">
        <f t="shared" si="100"/>
        <v/>
      </c>
      <c r="AY151" t="str">
        <f t="shared" si="101"/>
        <v/>
      </c>
      <c r="AZ151" t="str">
        <f t="shared" si="102"/>
        <v/>
      </c>
      <c r="BA151" t="str">
        <f t="shared" si="103"/>
        <v/>
      </c>
      <c r="BB151" t="str">
        <f t="shared" si="104"/>
        <v/>
      </c>
      <c r="BC151" t="str">
        <f t="shared" si="105"/>
        <v/>
      </c>
    </row>
    <row r="152" spans="1:55" s="32" customFormat="1" hidden="1" x14ac:dyDescent="0.3">
      <c r="A152" s="32">
        <v>36</v>
      </c>
      <c r="B152" s="29"/>
      <c r="C152" t="str">
        <f t="shared" si="53"/>
        <v/>
      </c>
      <c r="D152" t="str">
        <f t="shared" si="54"/>
        <v/>
      </c>
      <c r="E152" t="str">
        <f t="shared" si="55"/>
        <v/>
      </c>
      <c r="F152" t="str">
        <f t="shared" si="56"/>
        <v/>
      </c>
      <c r="G152" t="str">
        <f t="shared" si="57"/>
        <v/>
      </c>
      <c r="H152" t="str">
        <f t="shared" si="58"/>
        <v/>
      </c>
      <c r="I152" t="str">
        <f t="shared" si="59"/>
        <v/>
      </c>
      <c r="J152" t="str">
        <f t="shared" si="60"/>
        <v/>
      </c>
      <c r="K152" t="str">
        <f t="shared" si="61"/>
        <v/>
      </c>
      <c r="L152" t="str">
        <f t="shared" si="62"/>
        <v/>
      </c>
      <c r="M152" t="str">
        <f t="shared" si="63"/>
        <v/>
      </c>
      <c r="N152" t="str">
        <f t="shared" si="64"/>
        <v/>
      </c>
      <c r="O152" t="str">
        <f t="shared" si="65"/>
        <v/>
      </c>
      <c r="P152" t="str">
        <f t="shared" si="66"/>
        <v/>
      </c>
      <c r="Q152" t="str">
        <f t="shared" si="67"/>
        <v/>
      </c>
      <c r="R152" t="str">
        <f t="shared" si="68"/>
        <v/>
      </c>
      <c r="S152" t="str">
        <f t="shared" si="69"/>
        <v/>
      </c>
      <c r="T152" t="str">
        <f t="shared" si="70"/>
        <v/>
      </c>
      <c r="U152" t="str">
        <f t="shared" si="71"/>
        <v/>
      </c>
      <c r="V152" t="str">
        <f t="shared" si="72"/>
        <v/>
      </c>
      <c r="W152" t="str">
        <f t="shared" si="73"/>
        <v/>
      </c>
      <c r="X152" t="str">
        <f t="shared" si="74"/>
        <v/>
      </c>
      <c r="Y152" t="str">
        <f t="shared" si="75"/>
        <v/>
      </c>
      <c r="Z152" t="str">
        <f t="shared" si="76"/>
        <v/>
      </c>
      <c r="AA152" t="str">
        <f t="shared" si="77"/>
        <v/>
      </c>
      <c r="AB152" t="str">
        <f t="shared" si="78"/>
        <v/>
      </c>
      <c r="AC152" t="str">
        <f t="shared" si="79"/>
        <v/>
      </c>
      <c r="AD152" t="str">
        <f t="shared" si="80"/>
        <v/>
      </c>
      <c r="AE152" t="str">
        <f t="shared" si="81"/>
        <v/>
      </c>
      <c r="AF152" t="str">
        <f t="shared" si="82"/>
        <v/>
      </c>
      <c r="AG152" t="str">
        <f t="shared" si="83"/>
        <v/>
      </c>
      <c r="AH152" t="str">
        <f t="shared" si="84"/>
        <v/>
      </c>
      <c r="AI152" t="str">
        <f t="shared" si="85"/>
        <v/>
      </c>
      <c r="AJ152" t="str">
        <f t="shared" si="86"/>
        <v/>
      </c>
      <c r="AK152" t="str">
        <f t="shared" si="87"/>
        <v/>
      </c>
      <c r="AL152" t="str">
        <f t="shared" si="88"/>
        <v/>
      </c>
      <c r="AM152" t="str">
        <f t="shared" si="89"/>
        <v/>
      </c>
      <c r="AN152" t="str">
        <f t="shared" si="90"/>
        <v/>
      </c>
      <c r="AO152" t="str">
        <f t="shared" si="91"/>
        <v/>
      </c>
      <c r="AP152" t="str">
        <f t="shared" si="92"/>
        <v/>
      </c>
      <c r="AQ152" t="str">
        <f t="shared" si="93"/>
        <v/>
      </c>
      <c r="AR152" t="str">
        <f t="shared" si="94"/>
        <v/>
      </c>
      <c r="AS152" t="str">
        <f t="shared" si="95"/>
        <v/>
      </c>
      <c r="AT152" t="str">
        <f t="shared" si="96"/>
        <v/>
      </c>
      <c r="AU152" t="str">
        <f t="shared" si="97"/>
        <v/>
      </c>
      <c r="AV152" t="str">
        <f t="shared" si="98"/>
        <v/>
      </c>
      <c r="AW152" t="str">
        <f t="shared" si="99"/>
        <v/>
      </c>
      <c r="AX152" t="str">
        <f t="shared" si="100"/>
        <v/>
      </c>
      <c r="AY152" t="str">
        <f t="shared" si="101"/>
        <v/>
      </c>
      <c r="AZ152" t="str">
        <f t="shared" si="102"/>
        <v/>
      </c>
      <c r="BA152" t="str">
        <f t="shared" si="103"/>
        <v/>
      </c>
      <c r="BB152" t="str">
        <f t="shared" si="104"/>
        <v/>
      </c>
      <c r="BC152" t="str">
        <f t="shared" si="105"/>
        <v/>
      </c>
    </row>
    <row r="153" spans="1:55" s="32" customFormat="1" hidden="1" x14ac:dyDescent="0.3">
      <c r="A153" s="32">
        <v>37</v>
      </c>
      <c r="B153" s="29"/>
      <c r="C153" t="str">
        <f t="shared" si="53"/>
        <v/>
      </c>
      <c r="D153" t="str">
        <f t="shared" si="54"/>
        <v/>
      </c>
      <c r="E153" t="str">
        <f t="shared" si="55"/>
        <v/>
      </c>
      <c r="F153" t="str">
        <f t="shared" si="56"/>
        <v/>
      </c>
      <c r="G153" t="str">
        <f t="shared" si="57"/>
        <v/>
      </c>
      <c r="H153" t="str">
        <f t="shared" si="58"/>
        <v/>
      </c>
      <c r="I153" t="str">
        <f t="shared" si="59"/>
        <v/>
      </c>
      <c r="J153" t="str">
        <f t="shared" si="60"/>
        <v/>
      </c>
      <c r="K153" t="str">
        <f t="shared" si="61"/>
        <v/>
      </c>
      <c r="L153" t="str">
        <f t="shared" si="62"/>
        <v/>
      </c>
      <c r="M153" t="str">
        <f t="shared" si="63"/>
        <v/>
      </c>
      <c r="N153" t="str">
        <f t="shared" si="64"/>
        <v/>
      </c>
      <c r="O153" t="str">
        <f t="shared" si="65"/>
        <v/>
      </c>
      <c r="P153" t="str">
        <f t="shared" si="66"/>
        <v/>
      </c>
      <c r="Q153" t="str">
        <f t="shared" si="67"/>
        <v/>
      </c>
      <c r="R153" t="str">
        <f t="shared" si="68"/>
        <v/>
      </c>
      <c r="S153" t="str">
        <f t="shared" si="69"/>
        <v/>
      </c>
      <c r="T153" t="str">
        <f t="shared" si="70"/>
        <v/>
      </c>
      <c r="U153" t="str">
        <f t="shared" si="71"/>
        <v/>
      </c>
      <c r="V153" t="str">
        <f t="shared" si="72"/>
        <v/>
      </c>
      <c r="W153" t="str">
        <f t="shared" si="73"/>
        <v/>
      </c>
      <c r="X153" t="str">
        <f t="shared" si="74"/>
        <v/>
      </c>
      <c r="Y153" t="str">
        <f t="shared" si="75"/>
        <v/>
      </c>
      <c r="Z153" t="str">
        <f t="shared" si="76"/>
        <v/>
      </c>
      <c r="AA153" t="str">
        <f t="shared" si="77"/>
        <v/>
      </c>
      <c r="AB153" t="str">
        <f t="shared" si="78"/>
        <v/>
      </c>
      <c r="AC153" t="str">
        <f t="shared" si="79"/>
        <v/>
      </c>
      <c r="AD153" t="str">
        <f t="shared" si="80"/>
        <v/>
      </c>
      <c r="AE153" t="str">
        <f t="shared" si="81"/>
        <v/>
      </c>
      <c r="AF153" t="str">
        <f t="shared" si="82"/>
        <v/>
      </c>
      <c r="AG153" t="str">
        <f t="shared" si="83"/>
        <v/>
      </c>
      <c r="AH153" t="str">
        <f t="shared" si="84"/>
        <v/>
      </c>
      <c r="AI153" t="str">
        <f t="shared" si="85"/>
        <v/>
      </c>
      <c r="AJ153" t="str">
        <f t="shared" si="86"/>
        <v/>
      </c>
      <c r="AK153" t="str">
        <f t="shared" si="87"/>
        <v/>
      </c>
      <c r="AL153" t="str">
        <f t="shared" si="88"/>
        <v/>
      </c>
      <c r="AM153" t="str">
        <f t="shared" si="89"/>
        <v/>
      </c>
      <c r="AN153" t="str">
        <f t="shared" si="90"/>
        <v/>
      </c>
      <c r="AO153" t="str">
        <f t="shared" si="91"/>
        <v/>
      </c>
      <c r="AP153" t="str">
        <f t="shared" si="92"/>
        <v/>
      </c>
      <c r="AQ153" t="str">
        <f t="shared" si="93"/>
        <v/>
      </c>
      <c r="AR153" t="str">
        <f t="shared" si="94"/>
        <v/>
      </c>
      <c r="AS153" t="str">
        <f t="shared" si="95"/>
        <v/>
      </c>
      <c r="AT153" t="str">
        <f t="shared" si="96"/>
        <v/>
      </c>
      <c r="AU153" t="str">
        <f t="shared" si="97"/>
        <v/>
      </c>
      <c r="AV153" t="str">
        <f t="shared" si="98"/>
        <v/>
      </c>
      <c r="AW153" t="str">
        <f t="shared" si="99"/>
        <v/>
      </c>
      <c r="AX153" t="str">
        <f t="shared" si="100"/>
        <v/>
      </c>
      <c r="AY153" t="str">
        <f t="shared" si="101"/>
        <v/>
      </c>
      <c r="AZ153" t="str">
        <f t="shared" si="102"/>
        <v/>
      </c>
      <c r="BA153" t="str">
        <f t="shared" si="103"/>
        <v/>
      </c>
      <c r="BB153" t="str">
        <f t="shared" si="104"/>
        <v/>
      </c>
      <c r="BC153" t="str">
        <f t="shared" si="105"/>
        <v/>
      </c>
    </row>
    <row r="154" spans="1:55" s="32" customFormat="1" hidden="1" x14ac:dyDescent="0.3">
      <c r="A154" s="32">
        <v>38</v>
      </c>
      <c r="B154" s="29"/>
      <c r="C154" t="str">
        <f t="shared" si="53"/>
        <v/>
      </c>
      <c r="D154" t="str">
        <f t="shared" si="54"/>
        <v/>
      </c>
      <c r="E154" t="str">
        <f t="shared" si="55"/>
        <v/>
      </c>
      <c r="F154" t="str">
        <f t="shared" si="56"/>
        <v/>
      </c>
      <c r="G154" t="str">
        <f t="shared" si="57"/>
        <v/>
      </c>
      <c r="H154" t="str">
        <f t="shared" si="58"/>
        <v/>
      </c>
      <c r="I154" t="str">
        <f t="shared" si="59"/>
        <v/>
      </c>
      <c r="J154" t="str">
        <f t="shared" si="60"/>
        <v/>
      </c>
      <c r="K154" t="str">
        <f t="shared" si="61"/>
        <v/>
      </c>
      <c r="L154" t="str">
        <f t="shared" si="62"/>
        <v/>
      </c>
      <c r="M154" t="str">
        <f t="shared" si="63"/>
        <v/>
      </c>
      <c r="N154" t="str">
        <f t="shared" si="64"/>
        <v/>
      </c>
      <c r="O154" t="str">
        <f t="shared" si="65"/>
        <v/>
      </c>
      <c r="P154" t="str">
        <f t="shared" si="66"/>
        <v/>
      </c>
      <c r="Q154" t="str">
        <f t="shared" si="67"/>
        <v/>
      </c>
      <c r="R154" t="str">
        <f t="shared" si="68"/>
        <v/>
      </c>
      <c r="S154" t="str">
        <f t="shared" si="69"/>
        <v/>
      </c>
      <c r="T154" t="str">
        <f t="shared" si="70"/>
        <v/>
      </c>
      <c r="U154" t="str">
        <f t="shared" si="71"/>
        <v/>
      </c>
      <c r="V154" t="str">
        <f t="shared" si="72"/>
        <v/>
      </c>
      <c r="W154" t="str">
        <f t="shared" si="73"/>
        <v/>
      </c>
      <c r="X154" t="str">
        <f t="shared" si="74"/>
        <v/>
      </c>
      <c r="Y154" t="str">
        <f t="shared" si="75"/>
        <v/>
      </c>
      <c r="Z154" t="str">
        <f t="shared" si="76"/>
        <v/>
      </c>
      <c r="AA154" t="str">
        <f t="shared" si="77"/>
        <v/>
      </c>
      <c r="AB154" t="str">
        <f t="shared" si="78"/>
        <v/>
      </c>
      <c r="AC154" t="str">
        <f t="shared" si="79"/>
        <v/>
      </c>
      <c r="AD154" t="str">
        <f t="shared" si="80"/>
        <v/>
      </c>
      <c r="AE154" t="str">
        <f t="shared" si="81"/>
        <v/>
      </c>
      <c r="AF154" t="str">
        <f t="shared" si="82"/>
        <v/>
      </c>
      <c r="AG154" t="str">
        <f t="shared" si="83"/>
        <v/>
      </c>
      <c r="AH154" t="str">
        <f t="shared" si="84"/>
        <v/>
      </c>
      <c r="AI154" t="str">
        <f t="shared" si="85"/>
        <v/>
      </c>
      <c r="AJ154" t="str">
        <f t="shared" si="86"/>
        <v/>
      </c>
      <c r="AK154" t="str">
        <f t="shared" si="87"/>
        <v/>
      </c>
      <c r="AL154" t="str">
        <f t="shared" si="88"/>
        <v/>
      </c>
      <c r="AM154" t="str">
        <f t="shared" si="89"/>
        <v/>
      </c>
      <c r="AN154" t="str">
        <f t="shared" si="90"/>
        <v/>
      </c>
      <c r="AO154" t="str">
        <f t="shared" si="91"/>
        <v/>
      </c>
      <c r="AP154" t="str">
        <f t="shared" si="92"/>
        <v/>
      </c>
      <c r="AQ154" t="str">
        <f t="shared" si="93"/>
        <v/>
      </c>
      <c r="AR154" t="str">
        <f t="shared" si="94"/>
        <v/>
      </c>
      <c r="AS154" t="str">
        <f t="shared" si="95"/>
        <v/>
      </c>
      <c r="AT154" t="str">
        <f t="shared" si="96"/>
        <v/>
      </c>
      <c r="AU154" t="str">
        <f t="shared" si="97"/>
        <v/>
      </c>
      <c r="AV154" t="str">
        <f t="shared" si="98"/>
        <v/>
      </c>
      <c r="AW154" t="str">
        <f t="shared" si="99"/>
        <v/>
      </c>
      <c r="AX154" t="str">
        <f t="shared" si="100"/>
        <v/>
      </c>
      <c r="AY154" t="str">
        <f t="shared" si="101"/>
        <v/>
      </c>
      <c r="AZ154" t="str">
        <f t="shared" si="102"/>
        <v/>
      </c>
      <c r="BA154" t="str">
        <f t="shared" si="103"/>
        <v/>
      </c>
      <c r="BB154" t="str">
        <f t="shared" si="104"/>
        <v/>
      </c>
      <c r="BC154" t="str">
        <f t="shared" si="105"/>
        <v/>
      </c>
    </row>
    <row r="155" spans="1:55" s="32" customFormat="1" hidden="1" x14ac:dyDescent="0.3">
      <c r="A155" s="32">
        <v>39</v>
      </c>
      <c r="B155" s="29"/>
      <c r="C155" t="str">
        <f t="shared" si="53"/>
        <v/>
      </c>
      <c r="D155" t="str">
        <f t="shared" si="54"/>
        <v/>
      </c>
      <c r="E155" t="str">
        <f t="shared" si="55"/>
        <v/>
      </c>
      <c r="F155" t="str">
        <f t="shared" si="56"/>
        <v/>
      </c>
      <c r="G155" t="str">
        <f t="shared" si="57"/>
        <v/>
      </c>
      <c r="H155" t="str">
        <f t="shared" si="58"/>
        <v/>
      </c>
      <c r="I155" t="str">
        <f t="shared" si="59"/>
        <v/>
      </c>
      <c r="J155" t="str">
        <f t="shared" si="60"/>
        <v/>
      </c>
      <c r="K155" t="str">
        <f t="shared" si="61"/>
        <v/>
      </c>
      <c r="L155" t="str">
        <f t="shared" si="62"/>
        <v/>
      </c>
      <c r="M155" t="str">
        <f t="shared" si="63"/>
        <v/>
      </c>
      <c r="N155" t="str">
        <f t="shared" si="64"/>
        <v/>
      </c>
      <c r="O155" t="str">
        <f t="shared" si="65"/>
        <v/>
      </c>
      <c r="P155" t="str">
        <f t="shared" si="66"/>
        <v/>
      </c>
      <c r="Q155" t="str">
        <f t="shared" si="67"/>
        <v/>
      </c>
      <c r="R155" t="str">
        <f t="shared" si="68"/>
        <v/>
      </c>
      <c r="S155" t="str">
        <f t="shared" si="69"/>
        <v/>
      </c>
      <c r="T155" t="str">
        <f t="shared" si="70"/>
        <v/>
      </c>
      <c r="U155" t="str">
        <f t="shared" si="71"/>
        <v/>
      </c>
      <c r="V155" t="str">
        <f t="shared" si="72"/>
        <v/>
      </c>
      <c r="W155" t="str">
        <f t="shared" si="73"/>
        <v/>
      </c>
      <c r="X155" t="str">
        <f t="shared" si="74"/>
        <v/>
      </c>
      <c r="Y155" t="str">
        <f t="shared" si="75"/>
        <v/>
      </c>
      <c r="Z155" t="str">
        <f t="shared" si="76"/>
        <v/>
      </c>
      <c r="AA155" t="str">
        <f t="shared" si="77"/>
        <v/>
      </c>
      <c r="AB155" t="str">
        <f t="shared" si="78"/>
        <v/>
      </c>
      <c r="AC155" t="str">
        <f t="shared" si="79"/>
        <v/>
      </c>
      <c r="AD155" t="str">
        <f t="shared" si="80"/>
        <v/>
      </c>
      <c r="AE155" t="str">
        <f t="shared" si="81"/>
        <v/>
      </c>
      <c r="AF155" t="str">
        <f t="shared" si="82"/>
        <v/>
      </c>
      <c r="AG155" t="str">
        <f t="shared" si="83"/>
        <v/>
      </c>
      <c r="AH155" t="str">
        <f t="shared" si="84"/>
        <v/>
      </c>
      <c r="AI155" t="str">
        <f t="shared" si="85"/>
        <v/>
      </c>
      <c r="AJ155" t="str">
        <f t="shared" si="86"/>
        <v/>
      </c>
      <c r="AK155" t="str">
        <f t="shared" si="87"/>
        <v/>
      </c>
      <c r="AL155" t="str">
        <f t="shared" si="88"/>
        <v/>
      </c>
      <c r="AM155" t="str">
        <f t="shared" si="89"/>
        <v/>
      </c>
      <c r="AN155" t="str">
        <f t="shared" si="90"/>
        <v/>
      </c>
      <c r="AO155" t="str">
        <f t="shared" si="91"/>
        <v/>
      </c>
      <c r="AP155" t="str">
        <f t="shared" si="92"/>
        <v/>
      </c>
      <c r="AQ155" t="str">
        <f t="shared" si="93"/>
        <v/>
      </c>
      <c r="AR155" t="str">
        <f t="shared" si="94"/>
        <v/>
      </c>
      <c r="AS155" t="str">
        <f t="shared" si="95"/>
        <v/>
      </c>
      <c r="AT155" t="str">
        <f t="shared" si="96"/>
        <v/>
      </c>
      <c r="AU155" t="str">
        <f t="shared" si="97"/>
        <v/>
      </c>
      <c r="AV155" t="str">
        <f t="shared" si="98"/>
        <v/>
      </c>
      <c r="AW155" t="str">
        <f t="shared" si="99"/>
        <v/>
      </c>
      <c r="AX155" t="str">
        <f t="shared" si="100"/>
        <v/>
      </c>
      <c r="AY155" t="str">
        <f t="shared" si="101"/>
        <v/>
      </c>
      <c r="AZ155" t="str">
        <f t="shared" si="102"/>
        <v/>
      </c>
      <c r="BA155" t="str">
        <f t="shared" si="103"/>
        <v/>
      </c>
      <c r="BB155" t="str">
        <f t="shared" si="104"/>
        <v/>
      </c>
      <c r="BC155" t="str">
        <f t="shared" si="105"/>
        <v/>
      </c>
    </row>
    <row r="156" spans="1:55" s="32" customFormat="1" hidden="1" x14ac:dyDescent="0.3">
      <c r="A156" s="32">
        <v>40</v>
      </c>
      <c r="B156" s="29"/>
      <c r="C156" t="str">
        <f t="shared" si="53"/>
        <v/>
      </c>
      <c r="D156" t="str">
        <f t="shared" si="54"/>
        <v/>
      </c>
      <c r="E156" t="str">
        <f t="shared" si="55"/>
        <v/>
      </c>
      <c r="F156" t="str">
        <f t="shared" si="56"/>
        <v/>
      </c>
      <c r="G156" t="str">
        <f t="shared" si="57"/>
        <v/>
      </c>
      <c r="H156" t="str">
        <f t="shared" si="58"/>
        <v/>
      </c>
      <c r="I156" t="str">
        <f t="shared" si="59"/>
        <v/>
      </c>
      <c r="J156" t="str">
        <f t="shared" si="60"/>
        <v/>
      </c>
      <c r="K156" t="str">
        <f t="shared" si="61"/>
        <v/>
      </c>
      <c r="L156" t="str">
        <f t="shared" si="62"/>
        <v/>
      </c>
      <c r="M156" t="str">
        <f t="shared" si="63"/>
        <v/>
      </c>
      <c r="N156" t="str">
        <f t="shared" si="64"/>
        <v/>
      </c>
      <c r="O156" t="str">
        <f t="shared" si="65"/>
        <v/>
      </c>
      <c r="P156" t="str">
        <f t="shared" si="66"/>
        <v/>
      </c>
      <c r="Q156" t="str">
        <f t="shared" si="67"/>
        <v/>
      </c>
      <c r="R156" t="str">
        <f t="shared" si="68"/>
        <v/>
      </c>
      <c r="S156" t="str">
        <f t="shared" si="69"/>
        <v/>
      </c>
      <c r="T156" t="str">
        <f t="shared" si="70"/>
        <v/>
      </c>
      <c r="U156" t="str">
        <f t="shared" si="71"/>
        <v/>
      </c>
      <c r="V156" t="str">
        <f t="shared" si="72"/>
        <v/>
      </c>
      <c r="W156" t="str">
        <f t="shared" si="73"/>
        <v/>
      </c>
      <c r="X156" t="str">
        <f t="shared" si="74"/>
        <v/>
      </c>
      <c r="Y156" t="str">
        <f t="shared" si="75"/>
        <v/>
      </c>
      <c r="Z156" t="str">
        <f t="shared" si="76"/>
        <v/>
      </c>
      <c r="AA156" t="str">
        <f t="shared" si="77"/>
        <v/>
      </c>
      <c r="AB156" t="str">
        <f t="shared" si="78"/>
        <v/>
      </c>
      <c r="AC156" t="str">
        <f t="shared" si="79"/>
        <v/>
      </c>
      <c r="AD156" t="str">
        <f t="shared" si="80"/>
        <v/>
      </c>
      <c r="AE156" t="str">
        <f t="shared" si="81"/>
        <v/>
      </c>
      <c r="AF156" t="str">
        <f t="shared" si="82"/>
        <v/>
      </c>
      <c r="AG156" t="str">
        <f t="shared" si="83"/>
        <v/>
      </c>
      <c r="AH156" t="str">
        <f t="shared" si="84"/>
        <v/>
      </c>
      <c r="AI156" t="str">
        <f t="shared" si="85"/>
        <v/>
      </c>
      <c r="AJ156" t="str">
        <f t="shared" si="86"/>
        <v/>
      </c>
      <c r="AK156" t="str">
        <f t="shared" si="87"/>
        <v/>
      </c>
      <c r="AL156" t="str">
        <f t="shared" si="88"/>
        <v/>
      </c>
      <c r="AM156" t="str">
        <f t="shared" si="89"/>
        <v/>
      </c>
      <c r="AN156" t="str">
        <f t="shared" si="90"/>
        <v/>
      </c>
      <c r="AO156" t="str">
        <f t="shared" si="91"/>
        <v/>
      </c>
      <c r="AP156" t="str">
        <f t="shared" si="92"/>
        <v/>
      </c>
      <c r="AQ156" t="str">
        <f t="shared" si="93"/>
        <v/>
      </c>
      <c r="AR156" t="str">
        <f t="shared" si="94"/>
        <v/>
      </c>
      <c r="AS156" t="str">
        <f t="shared" si="95"/>
        <v/>
      </c>
      <c r="AT156" t="str">
        <f t="shared" si="96"/>
        <v/>
      </c>
      <c r="AU156" t="str">
        <f t="shared" si="97"/>
        <v/>
      </c>
      <c r="AV156" t="str">
        <f t="shared" si="98"/>
        <v/>
      </c>
      <c r="AW156" t="str">
        <f t="shared" si="99"/>
        <v/>
      </c>
      <c r="AX156" t="str">
        <f t="shared" si="100"/>
        <v/>
      </c>
      <c r="AY156" t="str">
        <f t="shared" si="101"/>
        <v/>
      </c>
      <c r="AZ156" t="str">
        <f t="shared" si="102"/>
        <v/>
      </c>
      <c r="BA156" t="str">
        <f t="shared" si="103"/>
        <v/>
      </c>
      <c r="BB156" t="str">
        <f t="shared" si="104"/>
        <v/>
      </c>
      <c r="BC156" t="str">
        <f t="shared" si="105"/>
        <v/>
      </c>
    </row>
    <row r="157" spans="1:55" s="32" customFormat="1" hidden="1" x14ac:dyDescent="0.3">
      <c r="A157" s="32">
        <v>41</v>
      </c>
      <c r="B157" s="29"/>
      <c r="C157" t="str">
        <f t="shared" si="53"/>
        <v/>
      </c>
      <c r="D157" t="str">
        <f t="shared" si="54"/>
        <v/>
      </c>
      <c r="E157" t="str">
        <f t="shared" si="55"/>
        <v/>
      </c>
      <c r="F157" t="str">
        <f t="shared" si="56"/>
        <v/>
      </c>
      <c r="G157" t="str">
        <f t="shared" si="57"/>
        <v/>
      </c>
      <c r="H157" t="str">
        <f t="shared" si="58"/>
        <v/>
      </c>
      <c r="I157" t="str">
        <f t="shared" si="59"/>
        <v/>
      </c>
      <c r="J157" t="str">
        <f t="shared" si="60"/>
        <v/>
      </c>
      <c r="K157" t="str">
        <f t="shared" si="61"/>
        <v/>
      </c>
      <c r="L157" t="str">
        <f t="shared" si="62"/>
        <v/>
      </c>
      <c r="M157" t="str">
        <f t="shared" si="63"/>
        <v/>
      </c>
      <c r="N157" t="str">
        <f t="shared" si="64"/>
        <v/>
      </c>
      <c r="O157" t="str">
        <f t="shared" si="65"/>
        <v/>
      </c>
      <c r="P157" t="str">
        <f t="shared" si="66"/>
        <v/>
      </c>
      <c r="Q157" t="str">
        <f t="shared" si="67"/>
        <v/>
      </c>
      <c r="R157" t="str">
        <f t="shared" si="68"/>
        <v/>
      </c>
      <c r="S157" t="str">
        <f t="shared" si="69"/>
        <v/>
      </c>
      <c r="T157" t="str">
        <f t="shared" si="70"/>
        <v/>
      </c>
      <c r="U157" t="str">
        <f t="shared" si="71"/>
        <v/>
      </c>
      <c r="V157" t="str">
        <f t="shared" si="72"/>
        <v/>
      </c>
      <c r="W157" t="str">
        <f t="shared" si="73"/>
        <v/>
      </c>
      <c r="X157" t="str">
        <f t="shared" si="74"/>
        <v/>
      </c>
      <c r="Y157" t="str">
        <f t="shared" si="75"/>
        <v/>
      </c>
      <c r="Z157" t="str">
        <f t="shared" si="76"/>
        <v/>
      </c>
      <c r="AA157" t="str">
        <f t="shared" si="77"/>
        <v/>
      </c>
      <c r="AB157" t="str">
        <f t="shared" si="78"/>
        <v/>
      </c>
      <c r="AC157" t="str">
        <f t="shared" si="79"/>
        <v/>
      </c>
      <c r="AD157" t="str">
        <f t="shared" si="80"/>
        <v/>
      </c>
      <c r="AE157" t="str">
        <f t="shared" si="81"/>
        <v/>
      </c>
      <c r="AF157" t="str">
        <f t="shared" si="82"/>
        <v/>
      </c>
      <c r="AG157" t="str">
        <f t="shared" si="83"/>
        <v/>
      </c>
      <c r="AH157" t="str">
        <f t="shared" si="84"/>
        <v/>
      </c>
      <c r="AI157" t="str">
        <f t="shared" si="85"/>
        <v/>
      </c>
      <c r="AJ157" t="str">
        <f t="shared" si="86"/>
        <v/>
      </c>
      <c r="AK157" t="str">
        <f t="shared" si="87"/>
        <v/>
      </c>
      <c r="AL157" t="str">
        <f t="shared" si="88"/>
        <v/>
      </c>
      <c r="AM157" t="str">
        <f t="shared" si="89"/>
        <v/>
      </c>
      <c r="AN157" t="str">
        <f t="shared" si="90"/>
        <v/>
      </c>
      <c r="AO157" t="str">
        <f t="shared" si="91"/>
        <v/>
      </c>
      <c r="AP157" t="str">
        <f t="shared" si="92"/>
        <v/>
      </c>
      <c r="AQ157" t="str">
        <f t="shared" si="93"/>
        <v/>
      </c>
      <c r="AR157" t="str">
        <f t="shared" si="94"/>
        <v/>
      </c>
      <c r="AS157" t="str">
        <f t="shared" si="95"/>
        <v/>
      </c>
      <c r="AT157" t="str">
        <f t="shared" si="96"/>
        <v/>
      </c>
      <c r="AU157" t="str">
        <f t="shared" si="97"/>
        <v/>
      </c>
      <c r="AV157" t="str">
        <f t="shared" si="98"/>
        <v/>
      </c>
      <c r="AW157" t="str">
        <f t="shared" si="99"/>
        <v/>
      </c>
      <c r="AX157" t="str">
        <f t="shared" si="100"/>
        <v/>
      </c>
      <c r="AY157" t="str">
        <f t="shared" si="101"/>
        <v/>
      </c>
      <c r="AZ157" t="str">
        <f t="shared" si="102"/>
        <v/>
      </c>
      <c r="BA157" t="str">
        <f t="shared" si="103"/>
        <v/>
      </c>
      <c r="BB157" t="str">
        <f t="shared" si="104"/>
        <v/>
      </c>
      <c r="BC157" t="str">
        <f t="shared" si="105"/>
        <v/>
      </c>
    </row>
    <row r="158" spans="1:55" s="32" customFormat="1" hidden="1" x14ac:dyDescent="0.3">
      <c r="A158" s="32">
        <v>42</v>
      </c>
      <c r="B158" s="29"/>
      <c r="C158" t="str">
        <f t="shared" si="53"/>
        <v/>
      </c>
      <c r="D158" t="str">
        <f t="shared" si="54"/>
        <v/>
      </c>
      <c r="E158" t="str">
        <f t="shared" si="55"/>
        <v/>
      </c>
      <c r="F158" t="str">
        <f t="shared" si="56"/>
        <v/>
      </c>
      <c r="G158" t="str">
        <f t="shared" si="57"/>
        <v/>
      </c>
      <c r="H158" t="str">
        <f t="shared" si="58"/>
        <v/>
      </c>
      <c r="I158" t="str">
        <f t="shared" si="59"/>
        <v/>
      </c>
      <c r="J158" t="str">
        <f t="shared" si="60"/>
        <v/>
      </c>
      <c r="K158" t="str">
        <f t="shared" si="61"/>
        <v/>
      </c>
      <c r="L158" t="str">
        <f t="shared" si="62"/>
        <v/>
      </c>
      <c r="M158" t="str">
        <f t="shared" si="63"/>
        <v/>
      </c>
      <c r="N158" t="str">
        <f t="shared" si="64"/>
        <v/>
      </c>
      <c r="O158" t="str">
        <f t="shared" si="65"/>
        <v/>
      </c>
      <c r="P158" t="str">
        <f t="shared" si="66"/>
        <v/>
      </c>
      <c r="Q158" t="str">
        <f t="shared" si="67"/>
        <v/>
      </c>
      <c r="R158" t="str">
        <f t="shared" si="68"/>
        <v/>
      </c>
      <c r="S158" t="str">
        <f t="shared" si="69"/>
        <v/>
      </c>
      <c r="T158" t="str">
        <f t="shared" si="70"/>
        <v/>
      </c>
      <c r="U158" t="str">
        <f t="shared" si="71"/>
        <v/>
      </c>
      <c r="V158" t="str">
        <f t="shared" si="72"/>
        <v/>
      </c>
      <c r="W158" t="str">
        <f t="shared" si="73"/>
        <v/>
      </c>
      <c r="X158" t="str">
        <f t="shared" si="74"/>
        <v/>
      </c>
      <c r="Y158" t="str">
        <f t="shared" si="75"/>
        <v/>
      </c>
      <c r="Z158" t="str">
        <f t="shared" si="76"/>
        <v/>
      </c>
      <c r="AA158" t="str">
        <f t="shared" si="77"/>
        <v/>
      </c>
      <c r="AB158" t="str">
        <f t="shared" si="78"/>
        <v/>
      </c>
      <c r="AC158" t="str">
        <f t="shared" si="79"/>
        <v/>
      </c>
      <c r="AD158" t="str">
        <f t="shared" si="80"/>
        <v/>
      </c>
      <c r="AE158" t="str">
        <f t="shared" si="81"/>
        <v/>
      </c>
      <c r="AF158" t="str">
        <f t="shared" si="82"/>
        <v/>
      </c>
      <c r="AG158" t="str">
        <f t="shared" si="83"/>
        <v/>
      </c>
      <c r="AH158" t="str">
        <f t="shared" si="84"/>
        <v/>
      </c>
      <c r="AI158" t="str">
        <f t="shared" si="85"/>
        <v/>
      </c>
      <c r="AJ158" t="str">
        <f t="shared" si="86"/>
        <v/>
      </c>
      <c r="AK158" t="str">
        <f t="shared" si="87"/>
        <v/>
      </c>
      <c r="AL158" t="str">
        <f t="shared" si="88"/>
        <v/>
      </c>
      <c r="AM158" t="str">
        <f t="shared" si="89"/>
        <v/>
      </c>
      <c r="AN158" t="str">
        <f t="shared" si="90"/>
        <v/>
      </c>
      <c r="AO158" t="str">
        <f t="shared" si="91"/>
        <v/>
      </c>
      <c r="AP158" t="str">
        <f t="shared" si="92"/>
        <v/>
      </c>
      <c r="AQ158" t="str">
        <f t="shared" si="93"/>
        <v/>
      </c>
      <c r="AR158" t="str">
        <f t="shared" si="94"/>
        <v/>
      </c>
      <c r="AS158" t="str">
        <f t="shared" si="95"/>
        <v/>
      </c>
      <c r="AT158" t="str">
        <f t="shared" si="96"/>
        <v/>
      </c>
      <c r="AU158" t="str">
        <f t="shared" si="97"/>
        <v/>
      </c>
      <c r="AV158" t="str">
        <f t="shared" si="98"/>
        <v/>
      </c>
      <c r="AW158" t="str">
        <f t="shared" si="99"/>
        <v/>
      </c>
      <c r="AX158" t="str">
        <f t="shared" si="100"/>
        <v/>
      </c>
      <c r="AY158" t="str">
        <f t="shared" si="101"/>
        <v/>
      </c>
      <c r="AZ158" t="str">
        <f t="shared" si="102"/>
        <v/>
      </c>
      <c r="BA158" t="str">
        <f t="shared" si="103"/>
        <v/>
      </c>
      <c r="BB158" t="str">
        <f t="shared" si="104"/>
        <v/>
      </c>
      <c r="BC158" t="str">
        <f t="shared" si="105"/>
        <v/>
      </c>
    </row>
    <row r="159" spans="1:55" s="32" customFormat="1" hidden="1" x14ac:dyDescent="0.3">
      <c r="A159" s="32">
        <v>43</v>
      </c>
      <c r="B159" s="29"/>
      <c r="C159" t="str">
        <f t="shared" si="53"/>
        <v/>
      </c>
      <c r="D159" t="str">
        <f t="shared" si="54"/>
        <v/>
      </c>
      <c r="E159" t="str">
        <f t="shared" si="55"/>
        <v/>
      </c>
      <c r="F159" t="str">
        <f t="shared" si="56"/>
        <v/>
      </c>
      <c r="G159" t="str">
        <f t="shared" si="57"/>
        <v/>
      </c>
      <c r="H159" t="str">
        <f t="shared" si="58"/>
        <v/>
      </c>
      <c r="I159" t="str">
        <f t="shared" si="59"/>
        <v/>
      </c>
      <c r="J159" t="str">
        <f t="shared" si="60"/>
        <v/>
      </c>
      <c r="K159" t="str">
        <f t="shared" si="61"/>
        <v/>
      </c>
      <c r="L159" t="str">
        <f t="shared" si="62"/>
        <v/>
      </c>
      <c r="M159" t="str">
        <f t="shared" si="63"/>
        <v/>
      </c>
      <c r="N159" t="str">
        <f t="shared" si="64"/>
        <v/>
      </c>
      <c r="O159" t="str">
        <f t="shared" si="65"/>
        <v/>
      </c>
      <c r="P159" t="str">
        <f t="shared" si="66"/>
        <v/>
      </c>
      <c r="Q159" t="str">
        <f t="shared" si="67"/>
        <v/>
      </c>
      <c r="R159" t="str">
        <f t="shared" si="68"/>
        <v/>
      </c>
      <c r="S159" t="str">
        <f t="shared" si="69"/>
        <v/>
      </c>
      <c r="T159" t="str">
        <f t="shared" si="70"/>
        <v/>
      </c>
      <c r="U159" t="str">
        <f t="shared" si="71"/>
        <v/>
      </c>
      <c r="V159" t="str">
        <f t="shared" si="72"/>
        <v/>
      </c>
      <c r="W159" t="str">
        <f t="shared" si="73"/>
        <v/>
      </c>
      <c r="X159" t="str">
        <f t="shared" si="74"/>
        <v/>
      </c>
      <c r="Y159" t="str">
        <f t="shared" si="75"/>
        <v/>
      </c>
      <c r="Z159" t="str">
        <f t="shared" si="76"/>
        <v/>
      </c>
      <c r="AA159" t="str">
        <f t="shared" si="77"/>
        <v/>
      </c>
      <c r="AB159" t="str">
        <f t="shared" si="78"/>
        <v/>
      </c>
      <c r="AC159" t="str">
        <f t="shared" si="79"/>
        <v/>
      </c>
      <c r="AD159" t="str">
        <f t="shared" si="80"/>
        <v/>
      </c>
      <c r="AE159" t="str">
        <f t="shared" si="81"/>
        <v/>
      </c>
      <c r="AF159" t="str">
        <f t="shared" si="82"/>
        <v/>
      </c>
      <c r="AG159" t="str">
        <f t="shared" si="83"/>
        <v/>
      </c>
      <c r="AH159" t="str">
        <f t="shared" si="84"/>
        <v/>
      </c>
      <c r="AI159" t="str">
        <f t="shared" si="85"/>
        <v/>
      </c>
      <c r="AJ159" t="str">
        <f t="shared" si="86"/>
        <v/>
      </c>
      <c r="AK159" t="str">
        <f t="shared" si="87"/>
        <v/>
      </c>
      <c r="AL159" t="str">
        <f t="shared" si="88"/>
        <v/>
      </c>
      <c r="AM159" t="str">
        <f t="shared" si="89"/>
        <v/>
      </c>
      <c r="AN159" t="str">
        <f t="shared" si="90"/>
        <v/>
      </c>
      <c r="AO159" t="str">
        <f t="shared" si="91"/>
        <v/>
      </c>
      <c r="AP159" t="str">
        <f t="shared" si="92"/>
        <v/>
      </c>
      <c r="AQ159" t="str">
        <f t="shared" si="93"/>
        <v/>
      </c>
      <c r="AR159" t="str">
        <f t="shared" si="94"/>
        <v/>
      </c>
      <c r="AS159" t="str">
        <f t="shared" si="95"/>
        <v/>
      </c>
      <c r="AT159" t="str">
        <f t="shared" si="96"/>
        <v/>
      </c>
      <c r="AU159" t="str">
        <f t="shared" si="97"/>
        <v/>
      </c>
      <c r="AV159" t="str">
        <f t="shared" si="98"/>
        <v/>
      </c>
      <c r="AW159" t="str">
        <f t="shared" si="99"/>
        <v/>
      </c>
      <c r="AX159" t="str">
        <f t="shared" si="100"/>
        <v/>
      </c>
      <c r="AY159" t="str">
        <f t="shared" si="101"/>
        <v/>
      </c>
      <c r="AZ159" t="str">
        <f t="shared" si="102"/>
        <v/>
      </c>
      <c r="BA159" t="str">
        <f t="shared" si="103"/>
        <v/>
      </c>
      <c r="BB159" t="str">
        <f t="shared" si="104"/>
        <v/>
      </c>
      <c r="BC159" t="str">
        <f t="shared" si="105"/>
        <v/>
      </c>
    </row>
    <row r="160" spans="1:55" s="32" customFormat="1" hidden="1" x14ac:dyDescent="0.3">
      <c r="A160" s="32">
        <v>44</v>
      </c>
      <c r="B160" s="29"/>
      <c r="C160" t="str">
        <f t="shared" si="53"/>
        <v/>
      </c>
      <c r="D160" t="str">
        <f t="shared" si="54"/>
        <v/>
      </c>
      <c r="E160" t="str">
        <f t="shared" si="55"/>
        <v/>
      </c>
      <c r="F160" t="str">
        <f t="shared" si="56"/>
        <v/>
      </c>
      <c r="G160" t="str">
        <f t="shared" si="57"/>
        <v/>
      </c>
      <c r="H160" t="str">
        <f t="shared" si="58"/>
        <v/>
      </c>
      <c r="I160" t="str">
        <f t="shared" si="59"/>
        <v/>
      </c>
      <c r="J160" t="str">
        <f t="shared" si="60"/>
        <v/>
      </c>
      <c r="K160" t="str">
        <f t="shared" si="61"/>
        <v/>
      </c>
      <c r="L160" t="str">
        <f t="shared" si="62"/>
        <v/>
      </c>
      <c r="M160" t="str">
        <f t="shared" si="63"/>
        <v/>
      </c>
      <c r="N160" t="str">
        <f t="shared" si="64"/>
        <v/>
      </c>
      <c r="O160" t="str">
        <f t="shared" si="65"/>
        <v/>
      </c>
      <c r="P160" t="str">
        <f t="shared" si="66"/>
        <v/>
      </c>
      <c r="Q160" t="str">
        <f t="shared" si="67"/>
        <v/>
      </c>
      <c r="R160" t="str">
        <f t="shared" si="68"/>
        <v/>
      </c>
      <c r="S160" t="str">
        <f t="shared" si="69"/>
        <v/>
      </c>
      <c r="T160" t="str">
        <f t="shared" si="70"/>
        <v/>
      </c>
      <c r="U160" t="str">
        <f t="shared" si="71"/>
        <v/>
      </c>
      <c r="V160" t="str">
        <f t="shared" si="72"/>
        <v/>
      </c>
      <c r="W160" t="str">
        <f t="shared" si="73"/>
        <v/>
      </c>
      <c r="X160" t="str">
        <f t="shared" si="74"/>
        <v/>
      </c>
      <c r="Y160" t="str">
        <f t="shared" si="75"/>
        <v/>
      </c>
      <c r="Z160" t="str">
        <f t="shared" si="76"/>
        <v/>
      </c>
      <c r="AA160" t="str">
        <f t="shared" si="77"/>
        <v/>
      </c>
      <c r="AB160" t="str">
        <f t="shared" si="78"/>
        <v/>
      </c>
      <c r="AC160" t="str">
        <f t="shared" si="79"/>
        <v/>
      </c>
      <c r="AD160" t="str">
        <f t="shared" si="80"/>
        <v/>
      </c>
      <c r="AE160" t="str">
        <f t="shared" si="81"/>
        <v/>
      </c>
      <c r="AF160" t="str">
        <f t="shared" si="82"/>
        <v/>
      </c>
      <c r="AG160" t="str">
        <f t="shared" si="83"/>
        <v/>
      </c>
      <c r="AH160" t="str">
        <f t="shared" si="84"/>
        <v/>
      </c>
      <c r="AI160" t="str">
        <f t="shared" si="85"/>
        <v/>
      </c>
      <c r="AJ160" t="str">
        <f t="shared" si="86"/>
        <v/>
      </c>
      <c r="AK160" t="str">
        <f t="shared" si="87"/>
        <v/>
      </c>
      <c r="AL160" t="str">
        <f t="shared" si="88"/>
        <v/>
      </c>
      <c r="AM160" t="str">
        <f t="shared" si="89"/>
        <v/>
      </c>
      <c r="AN160" t="str">
        <f t="shared" si="90"/>
        <v/>
      </c>
      <c r="AO160" t="str">
        <f t="shared" si="91"/>
        <v/>
      </c>
      <c r="AP160" t="str">
        <f t="shared" si="92"/>
        <v/>
      </c>
      <c r="AQ160" t="str">
        <f t="shared" si="93"/>
        <v/>
      </c>
      <c r="AR160" t="str">
        <f t="shared" si="94"/>
        <v/>
      </c>
      <c r="AS160" t="str">
        <f t="shared" si="95"/>
        <v/>
      </c>
      <c r="AT160" t="str">
        <f t="shared" si="96"/>
        <v/>
      </c>
      <c r="AU160" t="str">
        <f t="shared" si="97"/>
        <v/>
      </c>
      <c r="AV160" t="str">
        <f t="shared" si="98"/>
        <v/>
      </c>
      <c r="AW160" t="str">
        <f t="shared" si="99"/>
        <v/>
      </c>
      <c r="AX160" t="str">
        <f t="shared" si="100"/>
        <v/>
      </c>
      <c r="AY160" t="str">
        <f t="shared" si="101"/>
        <v/>
      </c>
      <c r="AZ160" t="str">
        <f t="shared" si="102"/>
        <v/>
      </c>
      <c r="BA160" t="str">
        <f t="shared" si="103"/>
        <v/>
      </c>
      <c r="BB160" t="str">
        <f t="shared" si="104"/>
        <v/>
      </c>
      <c r="BC160" t="str">
        <f t="shared" si="105"/>
        <v/>
      </c>
    </row>
    <row r="161" spans="1:56" s="32" customFormat="1" hidden="1" x14ac:dyDescent="0.3">
      <c r="A161" s="32">
        <v>45</v>
      </c>
      <c r="B161" s="29"/>
      <c r="C161" t="str">
        <f t="shared" si="53"/>
        <v/>
      </c>
      <c r="D161" t="str">
        <f t="shared" si="54"/>
        <v/>
      </c>
      <c r="E161" t="str">
        <f t="shared" si="55"/>
        <v/>
      </c>
      <c r="F161" t="str">
        <f t="shared" si="56"/>
        <v/>
      </c>
      <c r="G161" t="str">
        <f t="shared" si="57"/>
        <v/>
      </c>
      <c r="H161" t="str">
        <f t="shared" si="58"/>
        <v/>
      </c>
      <c r="I161" t="str">
        <f t="shared" si="59"/>
        <v/>
      </c>
      <c r="J161" t="str">
        <f t="shared" si="60"/>
        <v/>
      </c>
      <c r="K161" t="str">
        <f t="shared" si="61"/>
        <v/>
      </c>
      <c r="L161" t="str">
        <f t="shared" si="62"/>
        <v/>
      </c>
      <c r="M161" t="str">
        <f t="shared" si="63"/>
        <v/>
      </c>
      <c r="N161" t="str">
        <f t="shared" si="64"/>
        <v/>
      </c>
      <c r="O161" t="str">
        <f t="shared" si="65"/>
        <v/>
      </c>
      <c r="P161" t="str">
        <f t="shared" si="66"/>
        <v/>
      </c>
      <c r="Q161" t="str">
        <f t="shared" si="67"/>
        <v/>
      </c>
      <c r="R161" t="str">
        <f t="shared" si="68"/>
        <v/>
      </c>
      <c r="S161" t="str">
        <f t="shared" si="69"/>
        <v/>
      </c>
      <c r="T161" t="str">
        <f t="shared" si="70"/>
        <v/>
      </c>
      <c r="U161" t="str">
        <f t="shared" si="71"/>
        <v/>
      </c>
      <c r="V161" t="str">
        <f t="shared" si="72"/>
        <v/>
      </c>
      <c r="W161" t="str">
        <f t="shared" si="73"/>
        <v/>
      </c>
      <c r="X161" t="str">
        <f t="shared" si="74"/>
        <v/>
      </c>
      <c r="Y161" t="str">
        <f t="shared" si="75"/>
        <v/>
      </c>
      <c r="Z161" t="str">
        <f t="shared" si="76"/>
        <v/>
      </c>
      <c r="AA161" t="str">
        <f t="shared" si="77"/>
        <v/>
      </c>
      <c r="AB161" t="str">
        <f t="shared" si="78"/>
        <v/>
      </c>
      <c r="AC161" t="str">
        <f t="shared" si="79"/>
        <v/>
      </c>
      <c r="AD161" t="str">
        <f t="shared" si="80"/>
        <v/>
      </c>
      <c r="AE161" t="str">
        <f t="shared" si="81"/>
        <v/>
      </c>
      <c r="AF161" t="str">
        <f t="shared" si="82"/>
        <v/>
      </c>
      <c r="AG161" t="str">
        <f t="shared" si="83"/>
        <v/>
      </c>
      <c r="AH161" t="str">
        <f t="shared" si="84"/>
        <v/>
      </c>
      <c r="AI161" t="str">
        <f t="shared" si="85"/>
        <v/>
      </c>
      <c r="AJ161" t="str">
        <f t="shared" si="86"/>
        <v/>
      </c>
      <c r="AK161" t="str">
        <f t="shared" si="87"/>
        <v/>
      </c>
      <c r="AL161" t="str">
        <f t="shared" si="88"/>
        <v/>
      </c>
      <c r="AM161" t="str">
        <f t="shared" si="89"/>
        <v/>
      </c>
      <c r="AN161" t="str">
        <f t="shared" si="90"/>
        <v/>
      </c>
      <c r="AO161" t="str">
        <f t="shared" si="91"/>
        <v/>
      </c>
      <c r="AP161" t="str">
        <f t="shared" si="92"/>
        <v/>
      </c>
      <c r="AQ161" t="str">
        <f t="shared" si="93"/>
        <v/>
      </c>
      <c r="AR161" t="str">
        <f t="shared" si="94"/>
        <v/>
      </c>
      <c r="AS161" t="str">
        <f t="shared" si="95"/>
        <v/>
      </c>
      <c r="AT161" t="str">
        <f t="shared" si="96"/>
        <v/>
      </c>
      <c r="AU161" t="str">
        <f t="shared" si="97"/>
        <v/>
      </c>
      <c r="AV161" t="str">
        <f t="shared" si="98"/>
        <v/>
      </c>
      <c r="AW161" t="str">
        <f t="shared" si="99"/>
        <v/>
      </c>
      <c r="AX161" t="str">
        <f t="shared" si="100"/>
        <v/>
      </c>
      <c r="AY161" t="str">
        <f t="shared" si="101"/>
        <v/>
      </c>
      <c r="AZ161" t="str">
        <f t="shared" si="102"/>
        <v/>
      </c>
      <c r="BA161" t="str">
        <f t="shared" si="103"/>
        <v/>
      </c>
      <c r="BB161" t="str">
        <f t="shared" si="104"/>
        <v/>
      </c>
      <c r="BC161" t="str">
        <f t="shared" si="105"/>
        <v/>
      </c>
    </row>
    <row r="162" spans="1:56" s="32" customFormat="1" hidden="1" x14ac:dyDescent="0.3">
      <c r="A162" s="32">
        <v>46</v>
      </c>
      <c r="B162" s="29"/>
      <c r="C162" t="str">
        <f t="shared" si="53"/>
        <v/>
      </c>
      <c r="D162" t="str">
        <f t="shared" si="54"/>
        <v/>
      </c>
      <c r="E162" t="str">
        <f t="shared" si="55"/>
        <v/>
      </c>
      <c r="F162" t="str">
        <f t="shared" si="56"/>
        <v/>
      </c>
      <c r="G162" t="str">
        <f t="shared" si="57"/>
        <v/>
      </c>
      <c r="H162" t="str">
        <f t="shared" si="58"/>
        <v/>
      </c>
      <c r="I162" t="str">
        <f t="shared" si="59"/>
        <v/>
      </c>
      <c r="J162" t="str">
        <f t="shared" si="60"/>
        <v/>
      </c>
      <c r="K162" t="str">
        <f t="shared" si="61"/>
        <v/>
      </c>
      <c r="L162" t="str">
        <f t="shared" si="62"/>
        <v/>
      </c>
      <c r="M162" t="str">
        <f t="shared" si="63"/>
        <v/>
      </c>
      <c r="N162" t="str">
        <f t="shared" si="64"/>
        <v/>
      </c>
      <c r="O162" t="str">
        <f t="shared" si="65"/>
        <v/>
      </c>
      <c r="P162" t="str">
        <f t="shared" si="66"/>
        <v/>
      </c>
      <c r="Q162" t="str">
        <f t="shared" si="67"/>
        <v/>
      </c>
      <c r="R162" t="str">
        <f t="shared" si="68"/>
        <v/>
      </c>
      <c r="S162" t="str">
        <f t="shared" si="69"/>
        <v/>
      </c>
      <c r="T162" t="str">
        <f t="shared" si="70"/>
        <v/>
      </c>
      <c r="U162" t="str">
        <f t="shared" si="71"/>
        <v/>
      </c>
      <c r="V162" t="str">
        <f t="shared" si="72"/>
        <v/>
      </c>
      <c r="W162" t="str">
        <f t="shared" si="73"/>
        <v/>
      </c>
      <c r="X162" t="str">
        <f t="shared" si="74"/>
        <v/>
      </c>
      <c r="Y162" t="str">
        <f t="shared" si="75"/>
        <v/>
      </c>
      <c r="Z162" t="str">
        <f t="shared" si="76"/>
        <v/>
      </c>
      <c r="AA162" t="str">
        <f t="shared" si="77"/>
        <v/>
      </c>
      <c r="AB162" t="str">
        <f t="shared" si="78"/>
        <v/>
      </c>
      <c r="AC162" t="str">
        <f t="shared" si="79"/>
        <v/>
      </c>
      <c r="AD162" t="str">
        <f t="shared" si="80"/>
        <v/>
      </c>
      <c r="AE162" t="str">
        <f t="shared" si="81"/>
        <v/>
      </c>
      <c r="AF162" t="str">
        <f t="shared" si="82"/>
        <v/>
      </c>
      <c r="AG162" t="str">
        <f t="shared" si="83"/>
        <v/>
      </c>
      <c r="AH162" t="str">
        <f t="shared" si="84"/>
        <v/>
      </c>
      <c r="AI162" t="str">
        <f t="shared" si="85"/>
        <v/>
      </c>
      <c r="AJ162" t="str">
        <f t="shared" si="86"/>
        <v/>
      </c>
      <c r="AK162" t="str">
        <f t="shared" si="87"/>
        <v/>
      </c>
      <c r="AL162" t="str">
        <f t="shared" si="88"/>
        <v/>
      </c>
      <c r="AM162" t="str">
        <f t="shared" si="89"/>
        <v/>
      </c>
      <c r="AN162" t="str">
        <f t="shared" si="90"/>
        <v/>
      </c>
      <c r="AO162" t="str">
        <f t="shared" si="91"/>
        <v/>
      </c>
      <c r="AP162" t="str">
        <f t="shared" si="92"/>
        <v/>
      </c>
      <c r="AQ162" t="str">
        <f t="shared" si="93"/>
        <v/>
      </c>
      <c r="AR162" t="str">
        <f t="shared" si="94"/>
        <v/>
      </c>
      <c r="AS162" t="str">
        <f t="shared" si="95"/>
        <v/>
      </c>
      <c r="AT162" t="str">
        <f t="shared" si="96"/>
        <v/>
      </c>
      <c r="AU162" t="str">
        <f t="shared" si="97"/>
        <v/>
      </c>
      <c r="AV162" t="str">
        <f t="shared" si="98"/>
        <v/>
      </c>
      <c r="AW162" t="str">
        <f t="shared" si="99"/>
        <v/>
      </c>
      <c r="AX162" t="str">
        <f t="shared" si="100"/>
        <v/>
      </c>
      <c r="AY162" t="str">
        <f t="shared" si="101"/>
        <v/>
      </c>
      <c r="AZ162" t="str">
        <f t="shared" si="102"/>
        <v/>
      </c>
      <c r="BA162" t="str">
        <f t="shared" si="103"/>
        <v/>
      </c>
      <c r="BB162" t="str">
        <f t="shared" si="104"/>
        <v/>
      </c>
      <c r="BC162" t="str">
        <f t="shared" si="105"/>
        <v/>
      </c>
    </row>
    <row r="163" spans="1:56" s="32" customFormat="1" hidden="1" x14ac:dyDescent="0.3">
      <c r="A163" s="32">
        <v>47</v>
      </c>
      <c r="B163" s="29"/>
      <c r="C163" t="str">
        <f t="shared" si="53"/>
        <v/>
      </c>
      <c r="D163" t="str">
        <f t="shared" si="54"/>
        <v/>
      </c>
      <c r="E163" t="str">
        <f t="shared" si="55"/>
        <v/>
      </c>
      <c r="F163" t="str">
        <f t="shared" si="56"/>
        <v/>
      </c>
      <c r="G163" t="str">
        <f t="shared" si="57"/>
        <v/>
      </c>
      <c r="H163" t="str">
        <f t="shared" si="58"/>
        <v/>
      </c>
      <c r="I163" t="str">
        <f t="shared" si="59"/>
        <v/>
      </c>
      <c r="J163" t="str">
        <f t="shared" si="60"/>
        <v/>
      </c>
      <c r="K163" t="str">
        <f t="shared" si="61"/>
        <v/>
      </c>
      <c r="L163" t="str">
        <f t="shared" si="62"/>
        <v/>
      </c>
      <c r="M163" t="str">
        <f t="shared" si="63"/>
        <v/>
      </c>
      <c r="N163" t="str">
        <f t="shared" si="64"/>
        <v/>
      </c>
      <c r="O163" t="str">
        <f t="shared" si="65"/>
        <v/>
      </c>
      <c r="P163" t="str">
        <f t="shared" si="66"/>
        <v/>
      </c>
      <c r="Q163" t="str">
        <f t="shared" si="67"/>
        <v/>
      </c>
      <c r="R163" t="str">
        <f t="shared" si="68"/>
        <v/>
      </c>
      <c r="S163" t="str">
        <f t="shared" si="69"/>
        <v/>
      </c>
      <c r="T163" t="str">
        <f t="shared" si="70"/>
        <v/>
      </c>
      <c r="U163" t="str">
        <f t="shared" si="71"/>
        <v/>
      </c>
      <c r="V163" t="str">
        <f t="shared" si="72"/>
        <v/>
      </c>
      <c r="W163" t="str">
        <f t="shared" si="73"/>
        <v/>
      </c>
      <c r="X163" t="str">
        <f t="shared" si="74"/>
        <v/>
      </c>
      <c r="Y163" t="str">
        <f t="shared" si="75"/>
        <v/>
      </c>
      <c r="Z163" t="str">
        <f t="shared" si="76"/>
        <v/>
      </c>
      <c r="AA163" t="str">
        <f t="shared" si="77"/>
        <v/>
      </c>
      <c r="AB163" t="str">
        <f t="shared" si="78"/>
        <v/>
      </c>
      <c r="AC163" t="str">
        <f t="shared" si="79"/>
        <v/>
      </c>
      <c r="AD163" t="str">
        <f t="shared" si="80"/>
        <v/>
      </c>
      <c r="AE163" t="str">
        <f t="shared" si="81"/>
        <v/>
      </c>
      <c r="AF163" t="str">
        <f t="shared" si="82"/>
        <v/>
      </c>
      <c r="AG163" t="str">
        <f t="shared" si="83"/>
        <v/>
      </c>
      <c r="AH163" t="str">
        <f t="shared" si="84"/>
        <v/>
      </c>
      <c r="AI163" t="str">
        <f t="shared" si="85"/>
        <v/>
      </c>
      <c r="AJ163" t="str">
        <f t="shared" si="86"/>
        <v/>
      </c>
      <c r="AK163" t="str">
        <f t="shared" si="87"/>
        <v/>
      </c>
      <c r="AL163" t="str">
        <f t="shared" si="88"/>
        <v/>
      </c>
      <c r="AM163" t="str">
        <f t="shared" si="89"/>
        <v/>
      </c>
      <c r="AN163" t="str">
        <f t="shared" si="90"/>
        <v/>
      </c>
      <c r="AO163" t="str">
        <f t="shared" si="91"/>
        <v/>
      </c>
      <c r="AP163" t="str">
        <f t="shared" si="92"/>
        <v/>
      </c>
      <c r="AQ163" t="str">
        <f t="shared" si="93"/>
        <v/>
      </c>
      <c r="AR163" t="str">
        <f t="shared" si="94"/>
        <v/>
      </c>
      <c r="AS163" t="str">
        <f t="shared" si="95"/>
        <v/>
      </c>
      <c r="AT163" t="str">
        <f t="shared" si="96"/>
        <v/>
      </c>
      <c r="AU163" t="str">
        <f t="shared" si="97"/>
        <v/>
      </c>
      <c r="AV163" t="str">
        <f t="shared" si="98"/>
        <v/>
      </c>
      <c r="AW163" t="str">
        <f t="shared" si="99"/>
        <v/>
      </c>
      <c r="AX163" t="str">
        <f t="shared" si="100"/>
        <v/>
      </c>
      <c r="AY163" t="str">
        <f t="shared" si="101"/>
        <v/>
      </c>
      <c r="AZ163" t="str">
        <f t="shared" si="102"/>
        <v/>
      </c>
      <c r="BA163" t="str">
        <f t="shared" si="103"/>
        <v/>
      </c>
      <c r="BB163" t="str">
        <f t="shared" si="104"/>
        <v/>
      </c>
      <c r="BC163" t="str">
        <f t="shared" si="105"/>
        <v/>
      </c>
    </row>
    <row r="164" spans="1:56" s="32" customFormat="1" hidden="1" x14ac:dyDescent="0.3">
      <c r="A164" s="32">
        <v>48</v>
      </c>
      <c r="B164" s="29"/>
      <c r="C164" t="str">
        <f t="shared" si="53"/>
        <v/>
      </c>
      <c r="D164" t="str">
        <f t="shared" si="54"/>
        <v/>
      </c>
      <c r="E164" t="str">
        <f t="shared" si="55"/>
        <v/>
      </c>
      <c r="F164" t="str">
        <f t="shared" si="56"/>
        <v/>
      </c>
      <c r="G164" t="str">
        <f t="shared" si="57"/>
        <v/>
      </c>
      <c r="H164" t="str">
        <f t="shared" si="58"/>
        <v/>
      </c>
      <c r="I164" t="str">
        <f t="shared" si="59"/>
        <v/>
      </c>
      <c r="J164" t="str">
        <f t="shared" si="60"/>
        <v/>
      </c>
      <c r="K164" t="str">
        <f t="shared" si="61"/>
        <v/>
      </c>
      <c r="L164" t="str">
        <f t="shared" si="62"/>
        <v/>
      </c>
      <c r="M164" t="str">
        <f t="shared" si="63"/>
        <v/>
      </c>
      <c r="N164" t="str">
        <f t="shared" si="64"/>
        <v/>
      </c>
      <c r="O164" t="str">
        <f t="shared" si="65"/>
        <v/>
      </c>
      <c r="P164" t="str">
        <f t="shared" si="66"/>
        <v/>
      </c>
      <c r="Q164" t="str">
        <f t="shared" si="67"/>
        <v/>
      </c>
      <c r="R164" t="str">
        <f t="shared" si="68"/>
        <v/>
      </c>
      <c r="S164" t="str">
        <f t="shared" si="69"/>
        <v/>
      </c>
      <c r="T164" t="str">
        <f t="shared" si="70"/>
        <v/>
      </c>
      <c r="U164" t="str">
        <f t="shared" si="71"/>
        <v/>
      </c>
      <c r="V164" t="str">
        <f t="shared" si="72"/>
        <v/>
      </c>
      <c r="W164" t="str">
        <f t="shared" si="73"/>
        <v/>
      </c>
      <c r="X164" t="str">
        <f t="shared" si="74"/>
        <v/>
      </c>
      <c r="Y164" t="str">
        <f t="shared" si="75"/>
        <v/>
      </c>
      <c r="Z164" t="str">
        <f t="shared" si="76"/>
        <v/>
      </c>
      <c r="AA164" t="str">
        <f t="shared" si="77"/>
        <v/>
      </c>
      <c r="AB164" t="str">
        <f t="shared" si="78"/>
        <v/>
      </c>
      <c r="AC164" t="str">
        <f t="shared" si="79"/>
        <v/>
      </c>
      <c r="AD164" t="str">
        <f t="shared" si="80"/>
        <v/>
      </c>
      <c r="AE164" t="str">
        <f t="shared" si="81"/>
        <v/>
      </c>
      <c r="AF164" t="str">
        <f t="shared" si="82"/>
        <v/>
      </c>
      <c r="AG164" t="str">
        <f t="shared" si="83"/>
        <v/>
      </c>
      <c r="AH164" t="str">
        <f t="shared" si="84"/>
        <v/>
      </c>
      <c r="AI164" t="str">
        <f t="shared" si="85"/>
        <v/>
      </c>
      <c r="AJ164" t="str">
        <f t="shared" si="86"/>
        <v/>
      </c>
      <c r="AK164" t="str">
        <f t="shared" si="87"/>
        <v/>
      </c>
      <c r="AL164" t="str">
        <f t="shared" si="88"/>
        <v/>
      </c>
      <c r="AM164" t="str">
        <f t="shared" si="89"/>
        <v/>
      </c>
      <c r="AN164" t="str">
        <f t="shared" si="90"/>
        <v/>
      </c>
      <c r="AO164" t="str">
        <f t="shared" si="91"/>
        <v/>
      </c>
      <c r="AP164" t="str">
        <f t="shared" si="92"/>
        <v/>
      </c>
      <c r="AQ164" t="str">
        <f t="shared" si="93"/>
        <v/>
      </c>
      <c r="AR164" t="str">
        <f t="shared" si="94"/>
        <v/>
      </c>
      <c r="AS164" t="str">
        <f t="shared" si="95"/>
        <v/>
      </c>
      <c r="AT164" t="str">
        <f t="shared" si="96"/>
        <v/>
      </c>
      <c r="AU164" t="str">
        <f t="shared" si="97"/>
        <v/>
      </c>
      <c r="AV164" t="str">
        <f t="shared" si="98"/>
        <v/>
      </c>
      <c r="AW164" t="str">
        <f t="shared" si="99"/>
        <v/>
      </c>
      <c r="AX164" t="str">
        <f t="shared" si="100"/>
        <v/>
      </c>
      <c r="AY164" t="str">
        <f t="shared" si="101"/>
        <v/>
      </c>
      <c r="AZ164" t="str">
        <f t="shared" si="102"/>
        <v/>
      </c>
      <c r="BA164" t="str">
        <f t="shared" si="103"/>
        <v/>
      </c>
      <c r="BB164" t="str">
        <f t="shared" si="104"/>
        <v/>
      </c>
      <c r="BC164" t="str">
        <f t="shared" si="105"/>
        <v/>
      </c>
    </row>
    <row r="165" spans="1:56" s="32" customFormat="1" hidden="1" x14ac:dyDescent="0.3">
      <c r="A165" s="32">
        <v>49</v>
      </c>
      <c r="B165" s="29"/>
      <c r="C165" t="str">
        <f t="shared" si="53"/>
        <v/>
      </c>
      <c r="D165" t="str">
        <f t="shared" si="54"/>
        <v/>
      </c>
      <c r="E165" t="str">
        <f t="shared" si="55"/>
        <v/>
      </c>
      <c r="F165" t="str">
        <f t="shared" si="56"/>
        <v/>
      </c>
      <c r="G165" t="str">
        <f t="shared" si="57"/>
        <v/>
      </c>
      <c r="H165" t="str">
        <f t="shared" si="58"/>
        <v/>
      </c>
      <c r="I165" t="str">
        <f t="shared" si="59"/>
        <v/>
      </c>
      <c r="J165" t="str">
        <f t="shared" si="60"/>
        <v/>
      </c>
      <c r="K165" t="str">
        <f t="shared" si="61"/>
        <v/>
      </c>
      <c r="L165" t="str">
        <f t="shared" si="62"/>
        <v/>
      </c>
      <c r="M165" t="str">
        <f t="shared" si="63"/>
        <v/>
      </c>
      <c r="N165" t="str">
        <f t="shared" si="64"/>
        <v/>
      </c>
      <c r="O165" t="str">
        <f t="shared" si="65"/>
        <v/>
      </c>
      <c r="P165" t="str">
        <f t="shared" si="66"/>
        <v/>
      </c>
      <c r="Q165" t="str">
        <f t="shared" si="67"/>
        <v/>
      </c>
      <c r="R165" t="str">
        <f t="shared" si="68"/>
        <v/>
      </c>
      <c r="S165" t="str">
        <f t="shared" si="69"/>
        <v/>
      </c>
      <c r="T165" t="str">
        <f t="shared" si="70"/>
        <v/>
      </c>
      <c r="U165" t="str">
        <f t="shared" si="71"/>
        <v/>
      </c>
      <c r="V165" t="str">
        <f t="shared" si="72"/>
        <v/>
      </c>
      <c r="W165" t="str">
        <f t="shared" si="73"/>
        <v/>
      </c>
      <c r="X165" t="str">
        <f t="shared" si="74"/>
        <v/>
      </c>
      <c r="Y165" t="str">
        <f t="shared" si="75"/>
        <v/>
      </c>
      <c r="Z165" t="str">
        <f t="shared" si="76"/>
        <v/>
      </c>
      <c r="AA165" t="str">
        <f t="shared" si="77"/>
        <v/>
      </c>
      <c r="AB165" t="str">
        <f t="shared" si="78"/>
        <v/>
      </c>
      <c r="AC165" t="str">
        <f t="shared" si="79"/>
        <v/>
      </c>
      <c r="AD165" t="str">
        <f t="shared" si="80"/>
        <v/>
      </c>
      <c r="AE165" t="str">
        <f t="shared" si="81"/>
        <v/>
      </c>
      <c r="AF165" t="str">
        <f t="shared" si="82"/>
        <v/>
      </c>
      <c r="AG165" t="str">
        <f t="shared" si="83"/>
        <v/>
      </c>
      <c r="AH165" t="str">
        <f t="shared" si="84"/>
        <v/>
      </c>
      <c r="AI165" t="str">
        <f t="shared" si="85"/>
        <v/>
      </c>
      <c r="AJ165" t="str">
        <f t="shared" si="86"/>
        <v/>
      </c>
      <c r="AK165" t="str">
        <f t="shared" si="87"/>
        <v/>
      </c>
      <c r="AL165" t="str">
        <f t="shared" si="88"/>
        <v/>
      </c>
      <c r="AM165" t="str">
        <f t="shared" si="89"/>
        <v/>
      </c>
      <c r="AN165" t="str">
        <f t="shared" si="90"/>
        <v/>
      </c>
      <c r="AO165" t="str">
        <f t="shared" si="91"/>
        <v/>
      </c>
      <c r="AP165" t="str">
        <f t="shared" si="92"/>
        <v/>
      </c>
      <c r="AQ165" t="str">
        <f t="shared" si="93"/>
        <v/>
      </c>
      <c r="AR165" t="str">
        <f t="shared" si="94"/>
        <v/>
      </c>
      <c r="AS165" t="str">
        <f t="shared" si="95"/>
        <v/>
      </c>
      <c r="AT165" t="str">
        <f t="shared" si="96"/>
        <v/>
      </c>
      <c r="AU165" t="str">
        <f t="shared" si="97"/>
        <v/>
      </c>
      <c r="AV165" t="str">
        <f t="shared" si="98"/>
        <v/>
      </c>
      <c r="AW165" t="str">
        <f t="shared" si="99"/>
        <v/>
      </c>
      <c r="AX165" t="str">
        <f t="shared" si="100"/>
        <v/>
      </c>
      <c r="AY165" t="str">
        <f t="shared" si="101"/>
        <v/>
      </c>
      <c r="AZ165" t="str">
        <f t="shared" si="102"/>
        <v/>
      </c>
      <c r="BA165" t="str">
        <f t="shared" si="103"/>
        <v/>
      </c>
      <c r="BB165" t="str">
        <f t="shared" si="104"/>
        <v/>
      </c>
      <c r="BC165" t="str">
        <f t="shared" si="105"/>
        <v/>
      </c>
    </row>
    <row r="166" spans="1:56" s="32" customFormat="1" hidden="1" x14ac:dyDescent="0.3">
      <c r="A166" s="32">
        <v>50</v>
      </c>
      <c r="B166" s="29"/>
      <c r="C166" t="str">
        <f t="shared" si="53"/>
        <v/>
      </c>
      <c r="D166" t="str">
        <f t="shared" si="54"/>
        <v/>
      </c>
      <c r="E166" t="str">
        <f t="shared" si="55"/>
        <v/>
      </c>
      <c r="F166" t="str">
        <f t="shared" si="56"/>
        <v/>
      </c>
      <c r="G166" t="str">
        <f t="shared" si="57"/>
        <v/>
      </c>
      <c r="H166" t="str">
        <f t="shared" si="58"/>
        <v/>
      </c>
      <c r="I166" t="str">
        <f t="shared" si="59"/>
        <v/>
      </c>
      <c r="J166" t="str">
        <f t="shared" si="60"/>
        <v/>
      </c>
      <c r="K166" t="str">
        <f t="shared" si="61"/>
        <v/>
      </c>
      <c r="L166" t="str">
        <f t="shared" si="62"/>
        <v/>
      </c>
      <c r="M166" t="str">
        <f t="shared" si="63"/>
        <v/>
      </c>
      <c r="N166" t="str">
        <f t="shared" si="64"/>
        <v/>
      </c>
      <c r="O166" t="str">
        <f t="shared" si="65"/>
        <v/>
      </c>
      <c r="P166" t="str">
        <f t="shared" si="66"/>
        <v/>
      </c>
      <c r="Q166" t="str">
        <f t="shared" si="67"/>
        <v/>
      </c>
      <c r="R166" t="str">
        <f t="shared" si="68"/>
        <v/>
      </c>
      <c r="S166" t="str">
        <f t="shared" si="69"/>
        <v/>
      </c>
      <c r="T166" t="str">
        <f t="shared" si="70"/>
        <v/>
      </c>
      <c r="U166" t="str">
        <f t="shared" si="71"/>
        <v/>
      </c>
      <c r="V166" t="str">
        <f t="shared" si="72"/>
        <v/>
      </c>
      <c r="W166" t="str">
        <f t="shared" si="73"/>
        <v/>
      </c>
      <c r="X166" t="str">
        <f t="shared" si="74"/>
        <v/>
      </c>
      <c r="Y166" t="str">
        <f t="shared" si="75"/>
        <v/>
      </c>
      <c r="Z166" t="str">
        <f t="shared" si="76"/>
        <v/>
      </c>
      <c r="AA166" t="str">
        <f t="shared" si="77"/>
        <v/>
      </c>
      <c r="AB166" t="str">
        <f t="shared" si="78"/>
        <v/>
      </c>
      <c r="AC166" t="str">
        <f t="shared" si="79"/>
        <v/>
      </c>
      <c r="AD166" t="str">
        <f t="shared" si="80"/>
        <v/>
      </c>
      <c r="AE166" t="str">
        <f t="shared" si="81"/>
        <v/>
      </c>
      <c r="AF166" t="str">
        <f t="shared" si="82"/>
        <v/>
      </c>
      <c r="AG166" t="str">
        <f t="shared" si="83"/>
        <v/>
      </c>
      <c r="AH166" t="str">
        <f t="shared" si="84"/>
        <v/>
      </c>
      <c r="AI166" t="str">
        <f t="shared" si="85"/>
        <v/>
      </c>
      <c r="AJ166" t="str">
        <f t="shared" si="86"/>
        <v/>
      </c>
      <c r="AK166" t="str">
        <f t="shared" si="87"/>
        <v/>
      </c>
      <c r="AL166" t="str">
        <f t="shared" si="88"/>
        <v/>
      </c>
      <c r="AM166" t="str">
        <f t="shared" si="89"/>
        <v/>
      </c>
      <c r="AN166" t="str">
        <f t="shared" si="90"/>
        <v/>
      </c>
      <c r="AO166" t="str">
        <f t="shared" si="91"/>
        <v/>
      </c>
      <c r="AP166" t="str">
        <f t="shared" si="92"/>
        <v/>
      </c>
      <c r="AQ166" t="str">
        <f t="shared" si="93"/>
        <v/>
      </c>
      <c r="AR166" t="str">
        <f t="shared" si="94"/>
        <v/>
      </c>
      <c r="AS166" t="str">
        <f t="shared" si="95"/>
        <v/>
      </c>
      <c r="AT166" t="str">
        <f t="shared" si="96"/>
        <v/>
      </c>
      <c r="AU166" t="str">
        <f t="shared" si="97"/>
        <v/>
      </c>
      <c r="AV166" t="str">
        <f t="shared" si="98"/>
        <v/>
      </c>
      <c r="AW166" t="str">
        <f t="shared" si="99"/>
        <v/>
      </c>
      <c r="AX166" t="str">
        <f t="shared" si="100"/>
        <v/>
      </c>
      <c r="AY166" t="str">
        <f t="shared" si="101"/>
        <v/>
      </c>
      <c r="AZ166" t="str">
        <f t="shared" si="102"/>
        <v/>
      </c>
      <c r="BA166" t="str">
        <f t="shared" si="103"/>
        <v/>
      </c>
      <c r="BB166" t="str">
        <f t="shared" si="104"/>
        <v/>
      </c>
      <c r="BC166" t="str">
        <f t="shared" si="105"/>
        <v/>
      </c>
    </row>
    <row r="167" spans="1:56" s="32" customFormat="1" hidden="1" x14ac:dyDescent="0.3">
      <c r="A167" s="32">
        <v>51</v>
      </c>
      <c r="B167" s="29"/>
      <c r="C167" t="str">
        <f t="shared" si="53"/>
        <v/>
      </c>
      <c r="D167" t="str">
        <f t="shared" si="54"/>
        <v/>
      </c>
      <c r="E167" t="str">
        <f t="shared" si="55"/>
        <v/>
      </c>
      <c r="F167" t="str">
        <f t="shared" si="56"/>
        <v/>
      </c>
      <c r="G167" t="str">
        <f t="shared" si="57"/>
        <v/>
      </c>
      <c r="H167" t="str">
        <f t="shared" si="58"/>
        <v/>
      </c>
      <c r="I167" t="str">
        <f t="shared" si="59"/>
        <v/>
      </c>
      <c r="J167" t="str">
        <f t="shared" si="60"/>
        <v/>
      </c>
      <c r="K167" t="str">
        <f t="shared" si="61"/>
        <v/>
      </c>
      <c r="L167" t="str">
        <f t="shared" si="62"/>
        <v/>
      </c>
      <c r="M167" t="str">
        <f t="shared" si="63"/>
        <v/>
      </c>
      <c r="N167" t="str">
        <f t="shared" si="64"/>
        <v/>
      </c>
      <c r="O167" t="str">
        <f t="shared" si="65"/>
        <v/>
      </c>
      <c r="P167" t="str">
        <f t="shared" si="66"/>
        <v/>
      </c>
      <c r="Q167" t="str">
        <f t="shared" si="67"/>
        <v/>
      </c>
      <c r="R167" t="str">
        <f t="shared" si="68"/>
        <v/>
      </c>
      <c r="S167" t="str">
        <f t="shared" si="69"/>
        <v/>
      </c>
      <c r="T167" t="str">
        <f t="shared" si="70"/>
        <v/>
      </c>
      <c r="U167" t="str">
        <f t="shared" si="71"/>
        <v/>
      </c>
      <c r="V167" t="str">
        <f t="shared" si="72"/>
        <v/>
      </c>
      <c r="W167" t="str">
        <f t="shared" si="73"/>
        <v/>
      </c>
      <c r="X167" t="str">
        <f t="shared" si="74"/>
        <v/>
      </c>
      <c r="Y167" t="str">
        <f t="shared" si="75"/>
        <v/>
      </c>
      <c r="Z167" t="str">
        <f t="shared" si="76"/>
        <v/>
      </c>
      <c r="AA167" t="str">
        <f t="shared" si="77"/>
        <v/>
      </c>
      <c r="AB167" t="str">
        <f t="shared" si="78"/>
        <v/>
      </c>
      <c r="AC167" t="str">
        <f t="shared" si="79"/>
        <v/>
      </c>
      <c r="AD167" t="str">
        <f t="shared" si="80"/>
        <v/>
      </c>
      <c r="AE167" t="str">
        <f t="shared" si="81"/>
        <v/>
      </c>
      <c r="AF167" t="str">
        <f t="shared" si="82"/>
        <v/>
      </c>
      <c r="AG167" t="str">
        <f t="shared" si="83"/>
        <v/>
      </c>
      <c r="AH167" t="str">
        <f t="shared" si="84"/>
        <v/>
      </c>
      <c r="AI167" t="str">
        <f t="shared" si="85"/>
        <v/>
      </c>
      <c r="AJ167" t="str">
        <f t="shared" si="86"/>
        <v/>
      </c>
      <c r="AK167" t="str">
        <f t="shared" si="87"/>
        <v/>
      </c>
      <c r="AL167" t="str">
        <f t="shared" si="88"/>
        <v/>
      </c>
      <c r="AM167" t="str">
        <f t="shared" si="89"/>
        <v/>
      </c>
      <c r="AN167" t="str">
        <f t="shared" si="90"/>
        <v/>
      </c>
      <c r="AO167" t="str">
        <f t="shared" si="91"/>
        <v/>
      </c>
      <c r="AP167" t="str">
        <f t="shared" si="92"/>
        <v/>
      </c>
      <c r="AQ167" t="str">
        <f t="shared" si="93"/>
        <v/>
      </c>
      <c r="AR167" t="str">
        <f t="shared" si="94"/>
        <v/>
      </c>
      <c r="AS167" t="str">
        <f t="shared" si="95"/>
        <v/>
      </c>
      <c r="AT167" t="str">
        <f t="shared" si="96"/>
        <v/>
      </c>
      <c r="AU167" t="str">
        <f t="shared" si="97"/>
        <v/>
      </c>
      <c r="AV167" t="str">
        <f t="shared" si="98"/>
        <v/>
      </c>
      <c r="AW167" t="str">
        <f t="shared" si="99"/>
        <v/>
      </c>
      <c r="AX167" t="str">
        <f t="shared" si="100"/>
        <v/>
      </c>
      <c r="AY167" t="str">
        <f t="shared" si="101"/>
        <v/>
      </c>
      <c r="AZ167" t="str">
        <f t="shared" si="102"/>
        <v/>
      </c>
      <c r="BA167" t="str">
        <f t="shared" si="103"/>
        <v/>
      </c>
      <c r="BB167" t="str">
        <f t="shared" si="104"/>
        <v/>
      </c>
      <c r="BC167" t="str">
        <f t="shared" si="105"/>
        <v/>
      </c>
    </row>
    <row r="168" spans="1:56" s="32" customFormat="1" hidden="1" x14ac:dyDescent="0.3">
      <c r="A168" s="32">
        <v>52</v>
      </c>
      <c r="B168" s="29"/>
      <c r="C168" t="str">
        <f t="shared" si="53"/>
        <v/>
      </c>
      <c r="D168" t="str">
        <f t="shared" si="54"/>
        <v/>
      </c>
      <c r="E168" t="str">
        <f t="shared" si="55"/>
        <v/>
      </c>
      <c r="F168" t="str">
        <f t="shared" si="56"/>
        <v/>
      </c>
      <c r="G168" t="str">
        <f t="shared" si="57"/>
        <v/>
      </c>
      <c r="H168" t="str">
        <f t="shared" si="58"/>
        <v/>
      </c>
      <c r="I168" t="str">
        <f t="shared" si="59"/>
        <v/>
      </c>
      <c r="J168" t="str">
        <f t="shared" si="60"/>
        <v/>
      </c>
      <c r="K168" t="str">
        <f t="shared" si="61"/>
        <v/>
      </c>
      <c r="L168" t="str">
        <f t="shared" si="62"/>
        <v/>
      </c>
      <c r="M168" t="str">
        <f t="shared" si="63"/>
        <v/>
      </c>
      <c r="N168" t="str">
        <f t="shared" si="64"/>
        <v/>
      </c>
      <c r="O168" t="str">
        <f t="shared" si="65"/>
        <v/>
      </c>
      <c r="P168" t="str">
        <f t="shared" si="66"/>
        <v/>
      </c>
      <c r="Q168" t="str">
        <f t="shared" si="67"/>
        <v/>
      </c>
      <c r="R168" t="str">
        <f t="shared" si="68"/>
        <v/>
      </c>
      <c r="S168" t="str">
        <f t="shared" si="69"/>
        <v/>
      </c>
      <c r="T168" t="str">
        <f t="shared" si="70"/>
        <v/>
      </c>
      <c r="U168" t="str">
        <f t="shared" si="71"/>
        <v/>
      </c>
      <c r="V168" t="str">
        <f t="shared" si="72"/>
        <v/>
      </c>
      <c r="W168" t="str">
        <f t="shared" si="73"/>
        <v/>
      </c>
      <c r="X168" t="str">
        <f t="shared" si="74"/>
        <v/>
      </c>
      <c r="Y168" t="str">
        <f t="shared" si="75"/>
        <v/>
      </c>
      <c r="Z168" t="str">
        <f t="shared" si="76"/>
        <v/>
      </c>
      <c r="AA168" t="str">
        <f t="shared" si="77"/>
        <v/>
      </c>
      <c r="AB168" t="str">
        <f t="shared" si="78"/>
        <v/>
      </c>
      <c r="AC168" t="str">
        <f t="shared" si="79"/>
        <v/>
      </c>
      <c r="AD168" t="str">
        <f t="shared" si="80"/>
        <v/>
      </c>
      <c r="AE168" t="str">
        <f t="shared" si="81"/>
        <v/>
      </c>
      <c r="AF168" t="str">
        <f t="shared" si="82"/>
        <v/>
      </c>
      <c r="AG168" t="str">
        <f t="shared" si="83"/>
        <v/>
      </c>
      <c r="AH168" t="str">
        <f t="shared" si="84"/>
        <v/>
      </c>
      <c r="AI168" t="str">
        <f t="shared" si="85"/>
        <v/>
      </c>
      <c r="AJ168" t="str">
        <f t="shared" si="86"/>
        <v/>
      </c>
      <c r="AK168" t="str">
        <f t="shared" si="87"/>
        <v/>
      </c>
      <c r="AL168" t="str">
        <f t="shared" si="88"/>
        <v/>
      </c>
      <c r="AM168" t="str">
        <f t="shared" si="89"/>
        <v/>
      </c>
      <c r="AN168" t="str">
        <f t="shared" si="90"/>
        <v/>
      </c>
      <c r="AO168" t="str">
        <f t="shared" si="91"/>
        <v/>
      </c>
      <c r="AP168" t="str">
        <f t="shared" si="92"/>
        <v/>
      </c>
      <c r="AQ168" t="str">
        <f t="shared" si="93"/>
        <v/>
      </c>
      <c r="AR168" t="str">
        <f t="shared" si="94"/>
        <v/>
      </c>
      <c r="AS168" t="str">
        <f t="shared" si="95"/>
        <v/>
      </c>
      <c r="AT168" t="str">
        <f t="shared" si="96"/>
        <v/>
      </c>
      <c r="AU168" t="str">
        <f t="shared" si="97"/>
        <v/>
      </c>
      <c r="AV168" t="str">
        <f t="shared" si="98"/>
        <v/>
      </c>
      <c r="AW168" t="str">
        <f t="shared" si="99"/>
        <v/>
      </c>
      <c r="AX168" t="str">
        <f t="shared" si="100"/>
        <v/>
      </c>
      <c r="AY168" t="str">
        <f t="shared" si="101"/>
        <v/>
      </c>
      <c r="AZ168" t="str">
        <f t="shared" si="102"/>
        <v/>
      </c>
      <c r="BA168" t="str">
        <f t="shared" si="103"/>
        <v/>
      </c>
      <c r="BB168" t="str">
        <f t="shared" si="104"/>
        <v/>
      </c>
      <c r="BC168" t="str">
        <f t="shared" si="105"/>
        <v/>
      </c>
    </row>
    <row r="169" spans="1:56" s="32" customFormat="1" hidden="1" x14ac:dyDescent="0.3">
      <c r="A169" s="32">
        <v>53</v>
      </c>
      <c r="B169" s="29"/>
      <c r="C169" t="str">
        <f t="shared" si="53"/>
        <v/>
      </c>
      <c r="D169" t="str">
        <f t="shared" si="54"/>
        <v/>
      </c>
      <c r="E169" t="str">
        <f t="shared" si="55"/>
        <v/>
      </c>
      <c r="F169" t="str">
        <f t="shared" si="56"/>
        <v/>
      </c>
      <c r="G169" t="str">
        <f t="shared" si="57"/>
        <v/>
      </c>
      <c r="H169" t="str">
        <f t="shared" si="58"/>
        <v/>
      </c>
      <c r="I169" t="str">
        <f t="shared" si="59"/>
        <v/>
      </c>
      <c r="J169" t="str">
        <f t="shared" si="60"/>
        <v/>
      </c>
      <c r="K169" t="str">
        <f t="shared" si="61"/>
        <v/>
      </c>
      <c r="L169" t="str">
        <f t="shared" si="62"/>
        <v/>
      </c>
      <c r="M169" t="str">
        <f t="shared" si="63"/>
        <v/>
      </c>
      <c r="N169" t="str">
        <f t="shared" si="64"/>
        <v/>
      </c>
      <c r="O169" t="str">
        <f t="shared" si="65"/>
        <v/>
      </c>
      <c r="P169" t="str">
        <f t="shared" si="66"/>
        <v/>
      </c>
      <c r="Q169" t="str">
        <f t="shared" si="67"/>
        <v/>
      </c>
      <c r="R169" t="str">
        <f t="shared" si="68"/>
        <v/>
      </c>
      <c r="S169" t="str">
        <f t="shared" si="69"/>
        <v/>
      </c>
      <c r="T169" t="str">
        <f t="shared" si="70"/>
        <v/>
      </c>
      <c r="U169" t="str">
        <f t="shared" si="71"/>
        <v/>
      </c>
      <c r="V169" t="str">
        <f t="shared" si="72"/>
        <v/>
      </c>
      <c r="W169" t="str">
        <f t="shared" si="73"/>
        <v/>
      </c>
      <c r="X169" t="str">
        <f t="shared" si="74"/>
        <v/>
      </c>
      <c r="Y169" t="str">
        <f t="shared" si="75"/>
        <v/>
      </c>
      <c r="Z169" t="str">
        <f t="shared" si="76"/>
        <v/>
      </c>
      <c r="AA169" t="str">
        <f t="shared" si="77"/>
        <v/>
      </c>
      <c r="AB169" t="str">
        <f t="shared" si="78"/>
        <v/>
      </c>
      <c r="AC169" t="str">
        <f t="shared" si="79"/>
        <v/>
      </c>
      <c r="AD169" t="str">
        <f t="shared" si="80"/>
        <v/>
      </c>
      <c r="AE169" t="str">
        <f t="shared" si="81"/>
        <v/>
      </c>
      <c r="AF169" t="str">
        <f t="shared" si="82"/>
        <v/>
      </c>
      <c r="AG169" t="str">
        <f t="shared" si="83"/>
        <v/>
      </c>
      <c r="AH169" t="str">
        <f t="shared" si="84"/>
        <v/>
      </c>
      <c r="AI169" t="str">
        <f t="shared" si="85"/>
        <v/>
      </c>
      <c r="AJ169" t="str">
        <f t="shared" si="86"/>
        <v/>
      </c>
      <c r="AK169" t="str">
        <f t="shared" si="87"/>
        <v/>
      </c>
      <c r="AL169" t="str">
        <f t="shared" si="88"/>
        <v/>
      </c>
      <c r="AM169" t="str">
        <f t="shared" si="89"/>
        <v/>
      </c>
      <c r="AN169" t="str">
        <f t="shared" si="90"/>
        <v/>
      </c>
      <c r="AO169" t="str">
        <f t="shared" si="91"/>
        <v/>
      </c>
      <c r="AP169" t="str">
        <f t="shared" si="92"/>
        <v/>
      </c>
      <c r="AQ169" t="str">
        <f t="shared" si="93"/>
        <v/>
      </c>
      <c r="AR169" t="str">
        <f t="shared" si="94"/>
        <v/>
      </c>
      <c r="AS169" t="str">
        <f t="shared" si="95"/>
        <v/>
      </c>
      <c r="AT169" t="str">
        <f t="shared" si="96"/>
        <v/>
      </c>
      <c r="AU169" t="str">
        <f t="shared" si="97"/>
        <v/>
      </c>
      <c r="AV169" t="str">
        <f t="shared" si="98"/>
        <v/>
      </c>
      <c r="AW169" t="str">
        <f t="shared" si="99"/>
        <v/>
      </c>
      <c r="AX169" t="str">
        <f t="shared" si="100"/>
        <v/>
      </c>
      <c r="AY169" t="str">
        <f t="shared" si="101"/>
        <v/>
      </c>
      <c r="AZ169" t="str">
        <f t="shared" si="102"/>
        <v/>
      </c>
      <c r="BA169" t="str">
        <f t="shared" si="103"/>
        <v/>
      </c>
      <c r="BB169" t="str">
        <f t="shared" si="104"/>
        <v/>
      </c>
      <c r="BC169" t="str">
        <f t="shared" si="105"/>
        <v/>
      </c>
    </row>
    <row r="170" spans="1:56" s="84" customFormat="1" hidden="1" x14ac:dyDescent="0.3">
      <c r="B170" s="83"/>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85"/>
      <c r="AX170" s="85"/>
      <c r="AY170" s="85"/>
      <c r="AZ170" s="85"/>
      <c r="BA170" s="85"/>
      <c r="BB170" s="85"/>
      <c r="BC170" s="85" t="s">
        <v>104</v>
      </c>
      <c r="BD170" s="87"/>
    </row>
    <row r="171" spans="1:56" hidden="1" x14ac:dyDescent="0.3">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t="s">
        <v>99</v>
      </c>
      <c r="BD171" s="1"/>
    </row>
    <row r="172" spans="1:56" hidden="1" x14ac:dyDescent="0.3"/>
  </sheetData>
  <phoneticPr fontId="3" type="noConversion"/>
  <pageMargins left="0.7" right="0.7" top="0.75" bottom="0.75" header="0.3" footer="0.3"/>
  <pageSetup paperSize="9" orientation="portrait" verticalDpi="0"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2615-A6D1-46EC-A33F-0CBD8AD70DC2}">
  <dimension ref="A1:A521"/>
  <sheetViews>
    <sheetView workbookViewId="0">
      <selection activeCell="D13" sqref="D13"/>
    </sheetView>
  </sheetViews>
  <sheetFormatPr defaultRowHeight="14.4" x14ac:dyDescent="0.3"/>
  <cols>
    <col min="1" max="1" width="27" bestFit="1" customWidth="1"/>
    <col min="2" max="3" width="20.21875" bestFit="1" customWidth="1"/>
  </cols>
  <sheetData>
    <row r="1" spans="1:1" x14ac:dyDescent="0.3">
      <c r="A1" t="s">
        <v>100</v>
      </c>
    </row>
    <row r="2" spans="1:1" x14ac:dyDescent="0.3">
      <c r="A2" t="s">
        <v>611</v>
      </c>
    </row>
    <row r="3" spans="1:1" x14ac:dyDescent="0.3">
      <c r="A3" t="s">
        <v>739</v>
      </c>
    </row>
    <row r="4" spans="1:1" x14ac:dyDescent="0.3">
      <c r="A4" t="s">
        <v>232</v>
      </c>
    </row>
    <row r="5" spans="1:1" x14ac:dyDescent="0.3">
      <c r="A5" t="s">
        <v>612</v>
      </c>
    </row>
    <row r="6" spans="1:1" x14ac:dyDescent="0.3">
      <c r="A6" t="s">
        <v>233</v>
      </c>
    </row>
    <row r="8" spans="1:1" x14ac:dyDescent="0.3">
      <c r="A8" t="s">
        <v>12</v>
      </c>
    </row>
    <row r="9" spans="1:1" x14ac:dyDescent="0.3">
      <c r="A9" s="2" t="s">
        <v>582</v>
      </c>
    </row>
    <row r="10" spans="1:1" x14ac:dyDescent="0.3">
      <c r="A10" s="2" t="s">
        <v>583</v>
      </c>
    </row>
    <row r="11" spans="1:1" x14ac:dyDescent="0.3">
      <c r="A11" s="2" t="s">
        <v>584</v>
      </c>
    </row>
    <row r="12" spans="1:1" x14ac:dyDescent="0.3">
      <c r="A12" s="2" t="s">
        <v>585</v>
      </c>
    </row>
    <row r="13" spans="1:1" x14ac:dyDescent="0.3">
      <c r="A13" s="2" t="s">
        <v>586</v>
      </c>
    </row>
    <row r="14" spans="1:1" x14ac:dyDescent="0.3">
      <c r="A14" s="2" t="s">
        <v>587</v>
      </c>
    </row>
    <row r="15" spans="1:1" x14ac:dyDescent="0.3">
      <c r="A15" s="2" t="s">
        <v>588</v>
      </c>
    </row>
    <row r="16" spans="1:1" x14ac:dyDescent="0.3">
      <c r="A16" s="2" t="s">
        <v>589</v>
      </c>
    </row>
    <row r="17" spans="1:1" x14ac:dyDescent="0.3">
      <c r="A17" s="2" t="s">
        <v>590</v>
      </c>
    </row>
    <row r="18" spans="1:1" x14ac:dyDescent="0.3">
      <c r="A18" s="2" t="s">
        <v>591</v>
      </c>
    </row>
    <row r="19" spans="1:1" x14ac:dyDescent="0.3">
      <c r="A19" s="2" t="s">
        <v>592</v>
      </c>
    </row>
    <row r="20" spans="1:1" x14ac:dyDescent="0.3">
      <c r="A20" s="2" t="s">
        <v>696</v>
      </c>
    </row>
    <row r="21" spans="1:1" x14ac:dyDescent="0.3">
      <c r="A21" s="2" t="s">
        <v>593</v>
      </c>
    </row>
    <row r="22" spans="1:1" x14ac:dyDescent="0.3">
      <c r="A22" s="2" t="s">
        <v>594</v>
      </c>
    </row>
    <row r="23" spans="1:1" x14ac:dyDescent="0.3">
      <c r="A23" s="2" t="s">
        <v>595</v>
      </c>
    </row>
    <row r="24" spans="1:1" x14ac:dyDescent="0.3">
      <c r="A24" s="2" t="s">
        <v>596</v>
      </c>
    </row>
    <row r="25" spans="1:1" x14ac:dyDescent="0.3">
      <c r="A25" s="2" t="s">
        <v>496</v>
      </c>
    </row>
    <row r="26" spans="1:1" x14ac:dyDescent="0.3">
      <c r="A26" s="2" t="s">
        <v>597</v>
      </c>
    </row>
    <row r="27" spans="1:1" x14ac:dyDescent="0.3">
      <c r="A27" s="2" t="s">
        <v>598</v>
      </c>
    </row>
    <row r="28" spans="1:1" x14ac:dyDescent="0.3">
      <c r="A28" s="2" t="s">
        <v>599</v>
      </c>
    </row>
    <row r="29" spans="1:1" x14ac:dyDescent="0.3">
      <c r="A29" s="2" t="s">
        <v>600</v>
      </c>
    </row>
    <row r="30" spans="1:1" x14ac:dyDescent="0.3">
      <c r="A30" s="2" t="s">
        <v>601</v>
      </c>
    </row>
    <row r="31" spans="1:1" x14ac:dyDescent="0.3">
      <c r="A31" s="2" t="s">
        <v>602</v>
      </c>
    </row>
    <row r="32" spans="1:1" x14ac:dyDescent="0.3">
      <c r="A32" s="2" t="s">
        <v>603</v>
      </c>
    </row>
    <row r="33" spans="1:1" x14ac:dyDescent="0.3">
      <c r="A33" s="2" t="s">
        <v>604</v>
      </c>
    </row>
    <row r="34" spans="1:1" x14ac:dyDescent="0.3">
      <c r="A34" s="2" t="s">
        <v>605</v>
      </c>
    </row>
    <row r="35" spans="1:1" x14ac:dyDescent="0.3">
      <c r="A35" s="2" t="s">
        <v>606</v>
      </c>
    </row>
    <row r="36" spans="1:1" x14ac:dyDescent="0.3">
      <c r="A36" s="2" t="s">
        <v>607</v>
      </c>
    </row>
    <row r="37" spans="1:1" x14ac:dyDescent="0.3">
      <c r="A37" s="2" t="s">
        <v>608</v>
      </c>
    </row>
    <row r="38" spans="1:1" x14ac:dyDescent="0.3">
      <c r="A38" s="2" t="s">
        <v>609</v>
      </c>
    </row>
    <row r="39" spans="1:1" x14ac:dyDescent="0.3">
      <c r="A39" s="2" t="s">
        <v>610</v>
      </c>
    </row>
    <row r="40" spans="1:1" x14ac:dyDescent="0.3">
      <c r="A40" s="2" t="s">
        <v>39</v>
      </c>
    </row>
    <row r="42" spans="1:1" x14ac:dyDescent="0.3">
      <c r="A42" t="s">
        <v>26</v>
      </c>
    </row>
    <row r="43" spans="1:1" x14ac:dyDescent="0.3">
      <c r="A43" s="2" t="s">
        <v>208</v>
      </c>
    </row>
    <row r="44" spans="1:1" x14ac:dyDescent="0.3">
      <c r="A44" s="2" t="s">
        <v>215</v>
      </c>
    </row>
    <row r="45" spans="1:1" x14ac:dyDescent="0.3">
      <c r="A45" s="2" t="s">
        <v>209</v>
      </c>
    </row>
    <row r="46" spans="1:1" x14ac:dyDescent="0.3">
      <c r="A46" s="2" t="s">
        <v>491</v>
      </c>
    </row>
    <row r="47" spans="1:1" x14ac:dyDescent="0.3">
      <c r="A47" s="2" t="s">
        <v>210</v>
      </c>
    </row>
    <row r="48" spans="1:1" x14ac:dyDescent="0.3">
      <c r="A48" s="2" t="s">
        <v>211</v>
      </c>
    </row>
    <row r="49" spans="1:1" x14ac:dyDescent="0.3">
      <c r="A49" s="2" t="s">
        <v>212</v>
      </c>
    </row>
    <row r="50" spans="1:1" x14ac:dyDescent="0.3">
      <c r="A50" s="2" t="s">
        <v>214</v>
      </c>
    </row>
    <row r="51" spans="1:1" x14ac:dyDescent="0.3">
      <c r="A51" s="2" t="s">
        <v>494</v>
      </c>
    </row>
    <row r="52" spans="1:1" x14ac:dyDescent="0.3">
      <c r="A52" s="2" t="s">
        <v>213</v>
      </c>
    </row>
    <row r="53" spans="1:1" x14ac:dyDescent="0.3">
      <c r="A53" s="2" t="s">
        <v>493</v>
      </c>
    </row>
    <row r="54" spans="1:1" x14ac:dyDescent="0.3">
      <c r="A54" s="2" t="s">
        <v>218</v>
      </c>
    </row>
    <row r="55" spans="1:1" x14ac:dyDescent="0.3">
      <c r="A55" s="2" t="s">
        <v>490</v>
      </c>
    </row>
    <row r="56" spans="1:1" x14ac:dyDescent="0.3">
      <c r="A56" s="2" t="s">
        <v>217</v>
      </c>
    </row>
    <row r="57" spans="1:1" x14ac:dyDescent="0.3">
      <c r="A57" s="2" t="s">
        <v>518</v>
      </c>
    </row>
    <row r="58" spans="1:1" x14ac:dyDescent="0.3">
      <c r="A58" s="2" t="s">
        <v>219</v>
      </c>
    </row>
    <row r="59" spans="1:1" x14ac:dyDescent="0.3">
      <c r="A59" s="2" t="s">
        <v>221</v>
      </c>
    </row>
    <row r="60" spans="1:1" x14ac:dyDescent="0.3">
      <c r="A60" s="2" t="s">
        <v>224</v>
      </c>
    </row>
    <row r="61" spans="1:1" x14ac:dyDescent="0.3">
      <c r="A61" s="2" t="s">
        <v>495</v>
      </c>
    </row>
    <row r="62" spans="1:1" x14ac:dyDescent="0.3">
      <c r="A62" s="2" t="s">
        <v>222</v>
      </c>
    </row>
    <row r="63" spans="1:1" x14ac:dyDescent="0.3">
      <c r="A63" s="2" t="s">
        <v>581</v>
      </c>
    </row>
    <row r="64" spans="1:1" x14ac:dyDescent="0.3">
      <c r="A64" s="2" t="s">
        <v>216</v>
      </c>
    </row>
    <row r="65" spans="1:1" x14ac:dyDescent="0.3">
      <c r="A65" s="2" t="s">
        <v>492</v>
      </c>
    </row>
    <row r="66" spans="1:1" x14ac:dyDescent="0.3">
      <c r="A66" s="2" t="s">
        <v>228</v>
      </c>
    </row>
    <row r="67" spans="1:1" x14ac:dyDescent="0.3">
      <c r="A67" s="2" t="s">
        <v>225</v>
      </c>
    </row>
    <row r="68" spans="1:1" x14ac:dyDescent="0.3">
      <c r="A68" s="2" t="s">
        <v>226</v>
      </c>
    </row>
    <row r="69" spans="1:1" x14ac:dyDescent="0.3">
      <c r="A69" s="2" t="s">
        <v>227</v>
      </c>
    </row>
    <row r="70" spans="1:1" x14ac:dyDescent="0.3">
      <c r="A70" s="2" t="s">
        <v>223</v>
      </c>
    </row>
    <row r="71" spans="1:1" x14ac:dyDescent="0.3">
      <c r="A71" s="2" t="s">
        <v>220</v>
      </c>
    </row>
    <row r="72" spans="1:1" x14ac:dyDescent="0.3">
      <c r="A72" s="2" t="s">
        <v>580</v>
      </c>
    </row>
    <row r="73" spans="1:1" x14ac:dyDescent="0.3">
      <c r="A73" s="2" t="s">
        <v>229</v>
      </c>
    </row>
    <row r="74" spans="1:1" x14ac:dyDescent="0.3">
      <c r="A74" s="2" t="s">
        <v>230</v>
      </c>
    </row>
    <row r="75" spans="1:1" x14ac:dyDescent="0.3">
      <c r="A75" s="2" t="s">
        <v>231</v>
      </c>
    </row>
    <row r="76" spans="1:1" x14ac:dyDescent="0.3">
      <c r="A76" s="2" t="s">
        <v>40</v>
      </c>
    </row>
    <row r="78" spans="1:1" x14ac:dyDescent="0.3">
      <c r="A78" t="s">
        <v>101</v>
      </c>
    </row>
    <row r="79" spans="1:1" x14ac:dyDescent="0.3">
      <c r="A79" t="s">
        <v>380</v>
      </c>
    </row>
    <row r="80" spans="1:1" x14ac:dyDescent="0.3">
      <c r="A80" t="s">
        <v>738</v>
      </c>
    </row>
    <row r="81" spans="1:1" x14ac:dyDescent="0.3">
      <c r="A81" t="s">
        <v>506</v>
      </c>
    </row>
    <row r="82" spans="1:1" x14ac:dyDescent="0.3">
      <c r="A82" t="s">
        <v>395</v>
      </c>
    </row>
    <row r="83" spans="1:1" x14ac:dyDescent="0.3">
      <c r="A83" t="s">
        <v>508</v>
      </c>
    </row>
    <row r="84" spans="1:1" x14ac:dyDescent="0.3">
      <c r="A84" t="s">
        <v>396</v>
      </c>
    </row>
    <row r="85" spans="1:1" x14ac:dyDescent="0.3">
      <c r="A85" t="s">
        <v>400</v>
      </c>
    </row>
    <row r="86" spans="1:1" x14ac:dyDescent="0.3">
      <c r="A86" t="s">
        <v>394</v>
      </c>
    </row>
    <row r="87" spans="1:1" x14ac:dyDescent="0.3">
      <c r="A87" t="s">
        <v>388</v>
      </c>
    </row>
    <row r="88" spans="1:1" x14ac:dyDescent="0.3">
      <c r="A88" t="s">
        <v>519</v>
      </c>
    </row>
    <row r="89" spans="1:1" x14ac:dyDescent="0.3">
      <c r="A89" t="s">
        <v>381</v>
      </c>
    </row>
    <row r="90" spans="1:1" x14ac:dyDescent="0.3">
      <c r="A90" t="s">
        <v>505</v>
      </c>
    </row>
    <row r="91" spans="1:1" x14ac:dyDescent="0.3">
      <c r="A91" t="s">
        <v>390</v>
      </c>
    </row>
    <row r="92" spans="1:1" x14ac:dyDescent="0.3">
      <c r="A92" t="s">
        <v>503</v>
      </c>
    </row>
    <row r="93" spans="1:1" x14ac:dyDescent="0.3">
      <c r="A93" t="s">
        <v>399</v>
      </c>
    </row>
    <row r="94" spans="1:1" x14ac:dyDescent="0.3">
      <c r="A94" t="s">
        <v>507</v>
      </c>
    </row>
    <row r="95" spans="1:1" x14ac:dyDescent="0.3">
      <c r="A95" t="s">
        <v>382</v>
      </c>
    </row>
    <row r="96" spans="1:1" x14ac:dyDescent="0.3">
      <c r="A96" t="s">
        <v>402</v>
      </c>
    </row>
    <row r="97" spans="1:1" x14ac:dyDescent="0.3">
      <c r="A97" t="s">
        <v>392</v>
      </c>
    </row>
    <row r="98" spans="1:1" x14ac:dyDescent="0.3">
      <c r="A98" t="s">
        <v>504</v>
      </c>
    </row>
    <row r="99" spans="1:1" x14ac:dyDescent="0.3">
      <c r="A99" t="s">
        <v>393</v>
      </c>
    </row>
    <row r="100" spans="1:1" x14ac:dyDescent="0.3">
      <c r="A100" t="s">
        <v>386</v>
      </c>
    </row>
    <row r="101" spans="1:1" x14ac:dyDescent="0.3">
      <c r="A101" t="s">
        <v>389</v>
      </c>
    </row>
    <row r="102" spans="1:1" x14ac:dyDescent="0.3">
      <c r="A102" t="s">
        <v>387</v>
      </c>
    </row>
    <row r="103" spans="1:1" x14ac:dyDescent="0.3">
      <c r="A103" t="s">
        <v>385</v>
      </c>
    </row>
    <row r="104" spans="1:1" x14ac:dyDescent="0.3">
      <c r="A104" t="s">
        <v>391</v>
      </c>
    </row>
    <row r="105" spans="1:1" x14ac:dyDescent="0.3">
      <c r="A105" t="s">
        <v>397</v>
      </c>
    </row>
    <row r="106" spans="1:1" x14ac:dyDescent="0.3">
      <c r="A106" t="s">
        <v>401</v>
      </c>
    </row>
    <row r="107" spans="1:1" x14ac:dyDescent="0.3">
      <c r="A107" t="s">
        <v>695</v>
      </c>
    </row>
    <row r="108" spans="1:1" x14ac:dyDescent="0.3">
      <c r="A108" t="s">
        <v>398</v>
      </c>
    </row>
    <row r="109" spans="1:1" x14ac:dyDescent="0.3">
      <c r="A109" t="s">
        <v>694</v>
      </c>
    </row>
    <row r="110" spans="1:1" x14ac:dyDescent="0.3">
      <c r="A110" t="s">
        <v>384</v>
      </c>
    </row>
    <row r="111" spans="1:1" x14ac:dyDescent="0.3">
      <c r="A111" t="s">
        <v>383</v>
      </c>
    </row>
    <row r="113" spans="1:1" x14ac:dyDescent="0.3">
      <c r="A113" t="s">
        <v>143</v>
      </c>
    </row>
    <row r="114" spans="1:1" x14ac:dyDescent="0.3">
      <c r="A114" t="s">
        <v>234</v>
      </c>
    </row>
    <row r="115" spans="1:1" x14ac:dyDescent="0.3">
      <c r="A115" t="s">
        <v>235</v>
      </c>
    </row>
    <row r="116" spans="1:1" x14ac:dyDescent="0.3">
      <c r="A116" t="s">
        <v>545</v>
      </c>
    </row>
    <row r="117" spans="1:1" x14ac:dyDescent="0.3">
      <c r="A117" t="s">
        <v>236</v>
      </c>
    </row>
    <row r="118" spans="1:1" x14ac:dyDescent="0.3">
      <c r="A118" t="s">
        <v>237</v>
      </c>
    </row>
    <row r="119" spans="1:1" x14ac:dyDescent="0.3">
      <c r="A119" t="s">
        <v>238</v>
      </c>
    </row>
    <row r="120" spans="1:1" x14ac:dyDescent="0.3">
      <c r="A120" t="s">
        <v>239</v>
      </c>
    </row>
    <row r="121" spans="1:1" x14ac:dyDescent="0.3">
      <c r="A121" t="s">
        <v>546</v>
      </c>
    </row>
    <row r="122" spans="1:1" x14ac:dyDescent="0.3">
      <c r="A122" t="s">
        <v>240</v>
      </c>
    </row>
    <row r="123" spans="1:1" x14ac:dyDescent="0.3">
      <c r="A123" t="s">
        <v>241</v>
      </c>
    </row>
    <row r="124" spans="1:1" x14ac:dyDescent="0.3">
      <c r="A124" t="s">
        <v>242</v>
      </c>
    </row>
    <row r="125" spans="1:1" x14ac:dyDescent="0.3">
      <c r="A125" t="s">
        <v>246</v>
      </c>
    </row>
    <row r="126" spans="1:1" x14ac:dyDescent="0.3">
      <c r="A126" t="s">
        <v>243</v>
      </c>
    </row>
    <row r="127" spans="1:1" x14ac:dyDescent="0.3">
      <c r="A127" t="s">
        <v>431</v>
      </c>
    </row>
    <row r="128" spans="1:1" x14ac:dyDescent="0.3">
      <c r="A128" t="s">
        <v>432</v>
      </c>
    </row>
    <row r="129" spans="1:1" x14ac:dyDescent="0.3">
      <c r="A129" t="s">
        <v>512</v>
      </c>
    </row>
    <row r="130" spans="1:1" x14ac:dyDescent="0.3">
      <c r="A130" t="s">
        <v>244</v>
      </c>
    </row>
    <row r="131" spans="1:1" x14ac:dyDescent="0.3">
      <c r="A131" t="s">
        <v>433</v>
      </c>
    </row>
    <row r="132" spans="1:1" x14ac:dyDescent="0.3">
      <c r="A132" t="s">
        <v>434</v>
      </c>
    </row>
    <row r="133" spans="1:1" x14ac:dyDescent="0.3">
      <c r="A133" t="s">
        <v>435</v>
      </c>
    </row>
    <row r="134" spans="1:1" x14ac:dyDescent="0.3">
      <c r="A134" t="s">
        <v>245</v>
      </c>
    </row>
    <row r="135" spans="1:1" x14ac:dyDescent="0.3">
      <c r="A135" t="s">
        <v>247</v>
      </c>
    </row>
    <row r="136" spans="1:1" x14ac:dyDescent="0.3">
      <c r="A136" t="s">
        <v>436</v>
      </c>
    </row>
    <row r="137" spans="1:1" x14ac:dyDescent="0.3">
      <c r="A137" t="s">
        <v>248</v>
      </c>
    </row>
    <row r="138" spans="1:1" x14ac:dyDescent="0.3">
      <c r="A138" t="s">
        <v>249</v>
      </c>
    </row>
    <row r="139" spans="1:1" x14ac:dyDescent="0.3">
      <c r="A139" t="s">
        <v>547</v>
      </c>
    </row>
    <row r="140" spans="1:1" x14ac:dyDescent="0.3">
      <c r="A140" t="s">
        <v>250</v>
      </c>
    </row>
    <row r="141" spans="1:1" x14ac:dyDescent="0.3">
      <c r="A141" t="s">
        <v>251</v>
      </c>
    </row>
    <row r="142" spans="1:1" x14ac:dyDescent="0.3">
      <c r="A142" t="s">
        <v>252</v>
      </c>
    </row>
    <row r="143" spans="1:1" x14ac:dyDescent="0.3">
      <c r="A143" t="s">
        <v>253</v>
      </c>
    </row>
    <row r="144" spans="1:1" x14ac:dyDescent="0.3">
      <c r="A144" t="s">
        <v>548</v>
      </c>
    </row>
    <row r="145" spans="1:1" x14ac:dyDescent="0.3">
      <c r="A145" t="s">
        <v>254</v>
      </c>
    </row>
    <row r="146" spans="1:1" x14ac:dyDescent="0.3">
      <c r="A146" t="s">
        <v>255</v>
      </c>
    </row>
    <row r="147" spans="1:1" x14ac:dyDescent="0.3">
      <c r="A147" t="s">
        <v>262</v>
      </c>
    </row>
    <row r="148" spans="1:1" x14ac:dyDescent="0.3">
      <c r="A148" t="s">
        <v>256</v>
      </c>
    </row>
    <row r="149" spans="1:1" x14ac:dyDescent="0.3">
      <c r="A149" t="s">
        <v>437</v>
      </c>
    </row>
    <row r="150" spans="1:1" x14ac:dyDescent="0.3">
      <c r="A150" t="s">
        <v>438</v>
      </c>
    </row>
    <row r="151" spans="1:1" x14ac:dyDescent="0.3">
      <c r="A151" t="s">
        <v>257</v>
      </c>
    </row>
    <row r="152" spans="1:1" x14ac:dyDescent="0.3">
      <c r="A152" t="s">
        <v>513</v>
      </c>
    </row>
    <row r="153" spans="1:1" x14ac:dyDescent="0.3">
      <c r="A153" t="s">
        <v>258</v>
      </c>
    </row>
    <row r="154" spans="1:1" x14ac:dyDescent="0.3">
      <c r="A154" t="s">
        <v>439</v>
      </c>
    </row>
    <row r="155" spans="1:1" x14ac:dyDescent="0.3">
      <c r="A155" t="s">
        <v>259</v>
      </c>
    </row>
    <row r="156" spans="1:1" x14ac:dyDescent="0.3">
      <c r="A156" t="s">
        <v>260</v>
      </c>
    </row>
    <row r="157" spans="1:1" x14ac:dyDescent="0.3">
      <c r="A157" t="s">
        <v>261</v>
      </c>
    </row>
    <row r="158" spans="1:1" x14ac:dyDescent="0.3">
      <c r="A158" t="s">
        <v>263</v>
      </c>
    </row>
    <row r="159" spans="1:1" x14ac:dyDescent="0.3">
      <c r="A159" t="s">
        <v>264</v>
      </c>
    </row>
    <row r="160" spans="1:1" x14ac:dyDescent="0.3">
      <c r="A160" t="s">
        <v>265</v>
      </c>
    </row>
    <row r="161" spans="1:1" x14ac:dyDescent="0.3">
      <c r="A161" t="s">
        <v>266</v>
      </c>
    </row>
    <row r="162" spans="1:1" x14ac:dyDescent="0.3">
      <c r="A162" t="s">
        <v>267</v>
      </c>
    </row>
    <row r="163" spans="1:1" x14ac:dyDescent="0.3">
      <c r="A163" t="s">
        <v>549</v>
      </c>
    </row>
    <row r="164" spans="1:1" x14ac:dyDescent="0.3">
      <c r="A164" t="s">
        <v>268</v>
      </c>
    </row>
    <row r="165" spans="1:1" x14ac:dyDescent="0.3">
      <c r="A165" t="s">
        <v>269</v>
      </c>
    </row>
    <row r="166" spans="1:1" x14ac:dyDescent="0.3">
      <c r="A166" t="s">
        <v>270</v>
      </c>
    </row>
    <row r="167" spans="1:1" x14ac:dyDescent="0.3">
      <c r="A167" t="s">
        <v>274</v>
      </c>
    </row>
    <row r="168" spans="1:1" x14ac:dyDescent="0.3">
      <c r="A168" t="s">
        <v>271</v>
      </c>
    </row>
    <row r="169" spans="1:1" x14ac:dyDescent="0.3">
      <c r="A169" t="s">
        <v>514</v>
      </c>
    </row>
    <row r="170" spans="1:1" x14ac:dyDescent="0.3">
      <c r="A170" t="s">
        <v>272</v>
      </c>
    </row>
    <row r="171" spans="1:1" x14ac:dyDescent="0.3">
      <c r="A171" t="s">
        <v>440</v>
      </c>
    </row>
    <row r="172" spans="1:1" x14ac:dyDescent="0.3">
      <c r="A172" t="s">
        <v>273</v>
      </c>
    </row>
    <row r="173" spans="1:1" x14ac:dyDescent="0.3">
      <c r="A173" t="s">
        <v>275</v>
      </c>
    </row>
    <row r="174" spans="1:1" x14ac:dyDescent="0.3">
      <c r="A174" t="s">
        <v>441</v>
      </c>
    </row>
    <row r="175" spans="1:1" x14ac:dyDescent="0.3">
      <c r="A175" t="s">
        <v>276</v>
      </c>
    </row>
    <row r="176" spans="1:1" x14ac:dyDescent="0.3">
      <c r="A176" t="s">
        <v>277</v>
      </c>
    </row>
    <row r="177" spans="1:1" x14ac:dyDescent="0.3">
      <c r="A177" t="s">
        <v>550</v>
      </c>
    </row>
    <row r="178" spans="1:1" x14ac:dyDescent="0.3">
      <c r="A178" t="s">
        <v>278</v>
      </c>
    </row>
    <row r="179" spans="1:1" x14ac:dyDescent="0.3">
      <c r="A179" t="s">
        <v>279</v>
      </c>
    </row>
    <row r="180" spans="1:1" x14ac:dyDescent="0.3">
      <c r="A180" t="s">
        <v>280</v>
      </c>
    </row>
    <row r="181" spans="1:1" x14ac:dyDescent="0.3">
      <c r="A181" t="s">
        <v>281</v>
      </c>
    </row>
    <row r="182" spans="1:1" x14ac:dyDescent="0.3">
      <c r="A182" t="s">
        <v>287</v>
      </c>
    </row>
    <row r="183" spans="1:1" x14ac:dyDescent="0.3">
      <c r="A183" t="s">
        <v>282</v>
      </c>
    </row>
    <row r="184" spans="1:1" x14ac:dyDescent="0.3">
      <c r="A184" t="s">
        <v>442</v>
      </c>
    </row>
    <row r="185" spans="1:1" x14ac:dyDescent="0.3">
      <c r="A185" t="s">
        <v>443</v>
      </c>
    </row>
    <row r="186" spans="1:1" x14ac:dyDescent="0.3">
      <c r="A186" t="s">
        <v>283</v>
      </c>
    </row>
    <row r="187" spans="1:1" x14ac:dyDescent="0.3">
      <c r="A187" t="s">
        <v>515</v>
      </c>
    </row>
    <row r="188" spans="1:1" x14ac:dyDescent="0.3">
      <c r="A188" t="s">
        <v>284</v>
      </c>
    </row>
    <row r="189" spans="1:1" x14ac:dyDescent="0.3">
      <c r="A189" t="s">
        <v>444</v>
      </c>
    </row>
    <row r="190" spans="1:1" x14ac:dyDescent="0.3">
      <c r="A190" t="s">
        <v>285</v>
      </c>
    </row>
    <row r="191" spans="1:1" x14ac:dyDescent="0.3">
      <c r="A191" t="s">
        <v>286</v>
      </c>
    </row>
    <row r="192" spans="1:1" x14ac:dyDescent="0.3">
      <c r="A192" t="s">
        <v>288</v>
      </c>
    </row>
    <row r="193" spans="1:1" x14ac:dyDescent="0.3">
      <c r="A193" t="s">
        <v>289</v>
      </c>
    </row>
    <row r="194" spans="1:1" x14ac:dyDescent="0.3">
      <c r="A194" t="s">
        <v>290</v>
      </c>
    </row>
    <row r="195" spans="1:1" x14ac:dyDescent="0.3">
      <c r="A195" t="s">
        <v>291</v>
      </c>
    </row>
    <row r="196" spans="1:1" x14ac:dyDescent="0.3">
      <c r="A196" t="s">
        <v>551</v>
      </c>
    </row>
    <row r="197" spans="1:1" x14ac:dyDescent="0.3">
      <c r="A197" t="s">
        <v>292</v>
      </c>
    </row>
    <row r="198" spans="1:1" x14ac:dyDescent="0.3">
      <c r="A198" t="s">
        <v>293</v>
      </c>
    </row>
    <row r="199" spans="1:1" x14ac:dyDescent="0.3">
      <c r="A199" t="s">
        <v>294</v>
      </c>
    </row>
    <row r="200" spans="1:1" x14ac:dyDescent="0.3">
      <c r="A200" t="s">
        <v>299</v>
      </c>
    </row>
    <row r="201" spans="1:1" x14ac:dyDescent="0.3">
      <c r="A201" t="s">
        <v>295</v>
      </c>
    </row>
    <row r="202" spans="1:1" x14ac:dyDescent="0.3">
      <c r="A202" t="s">
        <v>445</v>
      </c>
    </row>
    <row r="203" spans="1:1" x14ac:dyDescent="0.3">
      <c r="A203" t="s">
        <v>446</v>
      </c>
    </row>
    <row r="204" spans="1:1" x14ac:dyDescent="0.3">
      <c r="A204" t="s">
        <v>516</v>
      </c>
    </row>
    <row r="205" spans="1:1" x14ac:dyDescent="0.3">
      <c r="A205" t="s">
        <v>296</v>
      </c>
    </row>
    <row r="206" spans="1:1" x14ac:dyDescent="0.3">
      <c r="A206" t="s">
        <v>297</v>
      </c>
    </row>
    <row r="207" spans="1:1" x14ac:dyDescent="0.3">
      <c r="A207" t="s">
        <v>447</v>
      </c>
    </row>
    <row r="208" spans="1:1" x14ac:dyDescent="0.3">
      <c r="A208" t="s">
        <v>298</v>
      </c>
    </row>
    <row r="209" spans="1:1" x14ac:dyDescent="0.3">
      <c r="A209" t="s">
        <v>552</v>
      </c>
    </row>
    <row r="210" spans="1:1" x14ac:dyDescent="0.3">
      <c r="A210" t="s">
        <v>553</v>
      </c>
    </row>
    <row r="211" spans="1:1" x14ac:dyDescent="0.3">
      <c r="A211" t="s">
        <v>448</v>
      </c>
    </row>
    <row r="212" spans="1:1" x14ac:dyDescent="0.3">
      <c r="A212" t="s">
        <v>554</v>
      </c>
    </row>
    <row r="213" spans="1:1" x14ac:dyDescent="0.3">
      <c r="A213" t="s">
        <v>555</v>
      </c>
    </row>
    <row r="214" spans="1:1" x14ac:dyDescent="0.3">
      <c r="A214" t="s">
        <v>300</v>
      </c>
    </row>
    <row r="215" spans="1:1" x14ac:dyDescent="0.3">
      <c r="A215" t="s">
        <v>301</v>
      </c>
    </row>
    <row r="216" spans="1:1" x14ac:dyDescent="0.3">
      <c r="A216" t="s">
        <v>302</v>
      </c>
    </row>
    <row r="217" spans="1:1" x14ac:dyDescent="0.3">
      <c r="A217" t="s">
        <v>449</v>
      </c>
    </row>
    <row r="218" spans="1:1" x14ac:dyDescent="0.3">
      <c r="A218" t="s">
        <v>303</v>
      </c>
    </row>
    <row r="219" spans="1:1" x14ac:dyDescent="0.3">
      <c r="A219" t="s">
        <v>556</v>
      </c>
    </row>
    <row r="220" spans="1:1" x14ac:dyDescent="0.3">
      <c r="A220" t="s">
        <v>557</v>
      </c>
    </row>
    <row r="221" spans="1:1" x14ac:dyDescent="0.3">
      <c r="A221" t="s">
        <v>558</v>
      </c>
    </row>
    <row r="222" spans="1:1" x14ac:dyDescent="0.3">
      <c r="A222" t="s">
        <v>559</v>
      </c>
    </row>
    <row r="223" spans="1:1" x14ac:dyDescent="0.3">
      <c r="A223" t="s">
        <v>304</v>
      </c>
    </row>
    <row r="224" spans="1:1" x14ac:dyDescent="0.3">
      <c r="A224" t="s">
        <v>305</v>
      </c>
    </row>
    <row r="225" spans="1:1" x14ac:dyDescent="0.3">
      <c r="A225" t="s">
        <v>523</v>
      </c>
    </row>
    <row r="226" spans="1:1" x14ac:dyDescent="0.3">
      <c r="A226" t="s">
        <v>560</v>
      </c>
    </row>
    <row r="227" spans="1:1" x14ac:dyDescent="0.3">
      <c r="A227" t="s">
        <v>306</v>
      </c>
    </row>
    <row r="228" spans="1:1" x14ac:dyDescent="0.3">
      <c r="A228" t="s">
        <v>307</v>
      </c>
    </row>
    <row r="229" spans="1:1" x14ac:dyDescent="0.3">
      <c r="A229" t="s">
        <v>524</v>
      </c>
    </row>
    <row r="230" spans="1:1" x14ac:dyDescent="0.3">
      <c r="A230" t="s">
        <v>308</v>
      </c>
    </row>
    <row r="231" spans="1:1" x14ac:dyDescent="0.3">
      <c r="A231" t="s">
        <v>561</v>
      </c>
    </row>
    <row r="232" spans="1:1" x14ac:dyDescent="0.3">
      <c r="A232" t="s">
        <v>309</v>
      </c>
    </row>
    <row r="233" spans="1:1" x14ac:dyDescent="0.3">
      <c r="A233" t="s">
        <v>310</v>
      </c>
    </row>
    <row r="234" spans="1:1" x14ac:dyDescent="0.3">
      <c r="A234" t="s">
        <v>311</v>
      </c>
    </row>
    <row r="235" spans="1:1" x14ac:dyDescent="0.3">
      <c r="A235" t="s">
        <v>312</v>
      </c>
    </row>
    <row r="236" spans="1:1" x14ac:dyDescent="0.3">
      <c r="A236" t="s">
        <v>450</v>
      </c>
    </row>
    <row r="237" spans="1:1" x14ac:dyDescent="0.3">
      <c r="A237" t="s">
        <v>451</v>
      </c>
    </row>
    <row r="238" spans="1:1" x14ac:dyDescent="0.3">
      <c r="A238" t="s">
        <v>313</v>
      </c>
    </row>
    <row r="239" spans="1:1" x14ac:dyDescent="0.3">
      <c r="A239" t="s">
        <v>452</v>
      </c>
    </row>
    <row r="240" spans="1:1" x14ac:dyDescent="0.3">
      <c r="A240" t="s">
        <v>314</v>
      </c>
    </row>
    <row r="241" spans="1:1" x14ac:dyDescent="0.3">
      <c r="A241" t="s">
        <v>315</v>
      </c>
    </row>
    <row r="242" spans="1:1" x14ac:dyDescent="0.3">
      <c r="A242" t="s">
        <v>316</v>
      </c>
    </row>
    <row r="243" spans="1:1" x14ac:dyDescent="0.3">
      <c r="A243" t="s">
        <v>453</v>
      </c>
    </row>
    <row r="244" spans="1:1" x14ac:dyDescent="0.3">
      <c r="A244" t="s">
        <v>454</v>
      </c>
    </row>
    <row r="245" spans="1:1" x14ac:dyDescent="0.3">
      <c r="A245" t="s">
        <v>317</v>
      </c>
    </row>
    <row r="246" spans="1:1" x14ac:dyDescent="0.3">
      <c r="A246" t="s">
        <v>562</v>
      </c>
    </row>
    <row r="247" spans="1:1" x14ac:dyDescent="0.3">
      <c r="A247" t="s">
        <v>563</v>
      </c>
    </row>
    <row r="248" spans="1:1" x14ac:dyDescent="0.3">
      <c r="A248" t="s">
        <v>564</v>
      </c>
    </row>
    <row r="249" spans="1:1" x14ac:dyDescent="0.3">
      <c r="A249" t="s">
        <v>565</v>
      </c>
    </row>
    <row r="250" spans="1:1" x14ac:dyDescent="0.3">
      <c r="A250" t="s">
        <v>566</v>
      </c>
    </row>
    <row r="251" spans="1:1" x14ac:dyDescent="0.3">
      <c r="A251" t="s">
        <v>567</v>
      </c>
    </row>
    <row r="252" spans="1:1" x14ac:dyDescent="0.3">
      <c r="A252" t="s">
        <v>318</v>
      </c>
    </row>
    <row r="253" spans="1:1" x14ac:dyDescent="0.3">
      <c r="A253" t="s">
        <v>319</v>
      </c>
    </row>
    <row r="254" spans="1:1" x14ac:dyDescent="0.3">
      <c r="A254" t="s">
        <v>320</v>
      </c>
    </row>
    <row r="255" spans="1:1" x14ac:dyDescent="0.3">
      <c r="A255" t="s">
        <v>455</v>
      </c>
    </row>
    <row r="256" spans="1:1" x14ac:dyDescent="0.3">
      <c r="A256" t="s">
        <v>456</v>
      </c>
    </row>
    <row r="257" spans="1:1" x14ac:dyDescent="0.3">
      <c r="A257" t="s">
        <v>321</v>
      </c>
    </row>
    <row r="258" spans="1:1" x14ac:dyDescent="0.3">
      <c r="A258" t="s">
        <v>568</v>
      </c>
    </row>
    <row r="259" spans="1:1" x14ac:dyDescent="0.3">
      <c r="A259" t="s">
        <v>322</v>
      </c>
    </row>
    <row r="260" spans="1:1" x14ac:dyDescent="0.3">
      <c r="A260" t="s">
        <v>323</v>
      </c>
    </row>
    <row r="261" spans="1:1" x14ac:dyDescent="0.3">
      <c r="A261" t="s">
        <v>324</v>
      </c>
    </row>
    <row r="262" spans="1:1" x14ac:dyDescent="0.3">
      <c r="A262" t="s">
        <v>325</v>
      </c>
    </row>
    <row r="263" spans="1:1" x14ac:dyDescent="0.3">
      <c r="A263" t="s">
        <v>457</v>
      </c>
    </row>
    <row r="264" spans="1:1" x14ac:dyDescent="0.3">
      <c r="A264" t="s">
        <v>458</v>
      </c>
    </row>
    <row r="265" spans="1:1" x14ac:dyDescent="0.3">
      <c r="A265" t="s">
        <v>326</v>
      </c>
    </row>
    <row r="266" spans="1:1" x14ac:dyDescent="0.3">
      <c r="A266" t="s">
        <v>459</v>
      </c>
    </row>
    <row r="267" spans="1:1" x14ac:dyDescent="0.3">
      <c r="A267" t="s">
        <v>327</v>
      </c>
    </row>
    <row r="268" spans="1:1" x14ac:dyDescent="0.3">
      <c r="A268" t="s">
        <v>328</v>
      </c>
    </row>
    <row r="269" spans="1:1" x14ac:dyDescent="0.3">
      <c r="A269" t="s">
        <v>329</v>
      </c>
    </row>
    <row r="270" spans="1:1" x14ac:dyDescent="0.3">
      <c r="A270" t="s">
        <v>569</v>
      </c>
    </row>
    <row r="271" spans="1:1" x14ac:dyDescent="0.3">
      <c r="A271" t="s">
        <v>570</v>
      </c>
    </row>
    <row r="272" spans="1:1" x14ac:dyDescent="0.3">
      <c r="A272" t="s">
        <v>330</v>
      </c>
    </row>
    <row r="273" spans="1:1" x14ac:dyDescent="0.3">
      <c r="A273" t="s">
        <v>571</v>
      </c>
    </row>
    <row r="274" spans="1:1" x14ac:dyDescent="0.3">
      <c r="A274" t="s">
        <v>356</v>
      </c>
    </row>
    <row r="275" spans="1:1" x14ac:dyDescent="0.3">
      <c r="A275" t="s">
        <v>357</v>
      </c>
    </row>
    <row r="276" spans="1:1" x14ac:dyDescent="0.3">
      <c r="A276" t="s">
        <v>358</v>
      </c>
    </row>
    <row r="277" spans="1:1" x14ac:dyDescent="0.3">
      <c r="A277" t="s">
        <v>460</v>
      </c>
    </row>
    <row r="278" spans="1:1" x14ac:dyDescent="0.3">
      <c r="A278" t="s">
        <v>461</v>
      </c>
    </row>
    <row r="279" spans="1:1" x14ac:dyDescent="0.3">
      <c r="A279" t="s">
        <v>359</v>
      </c>
    </row>
    <row r="280" spans="1:1" x14ac:dyDescent="0.3">
      <c r="A280" t="s">
        <v>572</v>
      </c>
    </row>
    <row r="281" spans="1:1" x14ac:dyDescent="0.3">
      <c r="A281" t="s">
        <v>331</v>
      </c>
    </row>
    <row r="282" spans="1:1" x14ac:dyDescent="0.3">
      <c r="A282" t="s">
        <v>332</v>
      </c>
    </row>
    <row r="283" spans="1:1" x14ac:dyDescent="0.3">
      <c r="A283" t="s">
        <v>462</v>
      </c>
    </row>
    <row r="284" spans="1:1" x14ac:dyDescent="0.3">
      <c r="A284" t="s">
        <v>463</v>
      </c>
    </row>
    <row r="285" spans="1:1" x14ac:dyDescent="0.3">
      <c r="A285" t="s">
        <v>464</v>
      </c>
    </row>
    <row r="286" spans="1:1" x14ac:dyDescent="0.3">
      <c r="A286" t="s">
        <v>333</v>
      </c>
    </row>
    <row r="287" spans="1:1" x14ac:dyDescent="0.3">
      <c r="A287" t="s">
        <v>465</v>
      </c>
    </row>
    <row r="288" spans="1:1" x14ac:dyDescent="0.3">
      <c r="A288" t="s">
        <v>573</v>
      </c>
    </row>
    <row r="289" spans="1:1" x14ac:dyDescent="0.3">
      <c r="A289" t="s">
        <v>525</v>
      </c>
    </row>
    <row r="290" spans="1:1" x14ac:dyDescent="0.3">
      <c r="A290" t="s">
        <v>466</v>
      </c>
    </row>
    <row r="291" spans="1:1" x14ac:dyDescent="0.3">
      <c r="A291" t="s">
        <v>467</v>
      </c>
    </row>
    <row r="292" spans="1:1" x14ac:dyDescent="0.3">
      <c r="A292" t="s">
        <v>468</v>
      </c>
    </row>
    <row r="293" spans="1:1" x14ac:dyDescent="0.3">
      <c r="A293" t="s">
        <v>526</v>
      </c>
    </row>
    <row r="294" spans="1:1" x14ac:dyDescent="0.3">
      <c r="A294" t="s">
        <v>469</v>
      </c>
    </row>
    <row r="295" spans="1:1" x14ac:dyDescent="0.3">
      <c r="A295" t="s">
        <v>574</v>
      </c>
    </row>
    <row r="296" spans="1:1" x14ac:dyDescent="0.3">
      <c r="A296" t="s">
        <v>527</v>
      </c>
    </row>
    <row r="297" spans="1:1" x14ac:dyDescent="0.3">
      <c r="A297" t="s">
        <v>470</v>
      </c>
    </row>
    <row r="298" spans="1:1" x14ac:dyDescent="0.3">
      <c r="A298" t="s">
        <v>471</v>
      </c>
    </row>
    <row r="299" spans="1:1" x14ac:dyDescent="0.3">
      <c r="A299" t="s">
        <v>472</v>
      </c>
    </row>
    <row r="300" spans="1:1" x14ac:dyDescent="0.3">
      <c r="A300" t="s">
        <v>473</v>
      </c>
    </row>
    <row r="301" spans="1:1" x14ac:dyDescent="0.3">
      <c r="A301" t="s">
        <v>528</v>
      </c>
    </row>
    <row r="302" spans="1:1" x14ac:dyDescent="0.3">
      <c r="A302" t="s">
        <v>474</v>
      </c>
    </row>
    <row r="303" spans="1:1" x14ac:dyDescent="0.3">
      <c r="A303" t="s">
        <v>529</v>
      </c>
    </row>
    <row r="304" spans="1:1" x14ac:dyDescent="0.3">
      <c r="A304" t="s">
        <v>575</v>
      </c>
    </row>
    <row r="305" spans="1:1" x14ac:dyDescent="0.3">
      <c r="A305" t="s">
        <v>334</v>
      </c>
    </row>
    <row r="306" spans="1:1" x14ac:dyDescent="0.3">
      <c r="A306" t="s">
        <v>335</v>
      </c>
    </row>
    <row r="307" spans="1:1" x14ac:dyDescent="0.3">
      <c r="A307" t="s">
        <v>336</v>
      </c>
    </row>
    <row r="308" spans="1:1" x14ac:dyDescent="0.3">
      <c r="A308" t="s">
        <v>337</v>
      </c>
    </row>
    <row r="309" spans="1:1" x14ac:dyDescent="0.3">
      <c r="A309" t="s">
        <v>475</v>
      </c>
    </row>
    <row r="310" spans="1:1" x14ac:dyDescent="0.3">
      <c r="A310" t="s">
        <v>476</v>
      </c>
    </row>
    <row r="311" spans="1:1" x14ac:dyDescent="0.3">
      <c r="A311" t="s">
        <v>477</v>
      </c>
    </row>
    <row r="312" spans="1:1" x14ac:dyDescent="0.3">
      <c r="A312" t="s">
        <v>576</v>
      </c>
    </row>
    <row r="313" spans="1:1" x14ac:dyDescent="0.3">
      <c r="A313" t="s">
        <v>478</v>
      </c>
    </row>
    <row r="314" spans="1:1" x14ac:dyDescent="0.3">
      <c r="A314" t="s">
        <v>479</v>
      </c>
    </row>
    <row r="315" spans="1:1" x14ac:dyDescent="0.3">
      <c r="A315" t="s">
        <v>530</v>
      </c>
    </row>
    <row r="316" spans="1:1" x14ac:dyDescent="0.3">
      <c r="A316" t="s">
        <v>577</v>
      </c>
    </row>
    <row r="317" spans="1:1" x14ac:dyDescent="0.3">
      <c r="A317" t="s">
        <v>338</v>
      </c>
    </row>
    <row r="318" spans="1:1" x14ac:dyDescent="0.3">
      <c r="A318" t="s">
        <v>339</v>
      </c>
    </row>
    <row r="319" spans="1:1" x14ac:dyDescent="0.3">
      <c r="A319" t="s">
        <v>480</v>
      </c>
    </row>
    <row r="320" spans="1:1" x14ac:dyDescent="0.3">
      <c r="A320" t="s">
        <v>481</v>
      </c>
    </row>
    <row r="321" spans="1:1" x14ac:dyDescent="0.3">
      <c r="A321" t="s">
        <v>340</v>
      </c>
    </row>
    <row r="322" spans="1:1" x14ac:dyDescent="0.3">
      <c r="A322" t="s">
        <v>482</v>
      </c>
    </row>
    <row r="323" spans="1:1" x14ac:dyDescent="0.3">
      <c r="A323" t="s">
        <v>483</v>
      </c>
    </row>
    <row r="324" spans="1:1" x14ac:dyDescent="0.3">
      <c r="A324" t="s">
        <v>531</v>
      </c>
    </row>
    <row r="325" spans="1:1" x14ac:dyDescent="0.3">
      <c r="A325" t="s">
        <v>484</v>
      </c>
    </row>
    <row r="326" spans="1:1" x14ac:dyDescent="0.3">
      <c r="A326" t="s">
        <v>485</v>
      </c>
    </row>
    <row r="327" spans="1:1" x14ac:dyDescent="0.3">
      <c r="A327" t="s">
        <v>341</v>
      </c>
    </row>
    <row r="328" spans="1:1" x14ac:dyDescent="0.3">
      <c r="A328" t="s">
        <v>342</v>
      </c>
    </row>
    <row r="329" spans="1:1" x14ac:dyDescent="0.3">
      <c r="A329" t="s">
        <v>578</v>
      </c>
    </row>
    <row r="330" spans="1:1" x14ac:dyDescent="0.3">
      <c r="A330" t="s">
        <v>343</v>
      </c>
    </row>
    <row r="331" spans="1:1" x14ac:dyDescent="0.3">
      <c r="A331" t="s">
        <v>344</v>
      </c>
    </row>
    <row r="332" spans="1:1" x14ac:dyDescent="0.3">
      <c r="A332" t="s">
        <v>345</v>
      </c>
    </row>
    <row r="333" spans="1:1" x14ac:dyDescent="0.3">
      <c r="A333" t="s">
        <v>346</v>
      </c>
    </row>
    <row r="334" spans="1:1" x14ac:dyDescent="0.3">
      <c r="A334" t="s">
        <v>579</v>
      </c>
    </row>
    <row r="335" spans="1:1" x14ac:dyDescent="0.3">
      <c r="A335" t="s">
        <v>347</v>
      </c>
    </row>
    <row r="336" spans="1:1" x14ac:dyDescent="0.3">
      <c r="A336" t="s">
        <v>348</v>
      </c>
    </row>
    <row r="337" spans="1:1" x14ac:dyDescent="0.3">
      <c r="A337" t="s">
        <v>349</v>
      </c>
    </row>
    <row r="338" spans="1:1" x14ac:dyDescent="0.3">
      <c r="A338" t="s">
        <v>355</v>
      </c>
    </row>
    <row r="339" spans="1:1" x14ac:dyDescent="0.3">
      <c r="A339" t="s">
        <v>350</v>
      </c>
    </row>
    <row r="340" spans="1:1" x14ac:dyDescent="0.3">
      <c r="A340" t="s">
        <v>486</v>
      </c>
    </row>
    <row r="341" spans="1:1" x14ac:dyDescent="0.3">
      <c r="A341" t="s">
        <v>487</v>
      </c>
    </row>
    <row r="342" spans="1:1" x14ac:dyDescent="0.3">
      <c r="A342" t="s">
        <v>351</v>
      </c>
    </row>
    <row r="343" spans="1:1" x14ac:dyDescent="0.3">
      <c r="A343" t="s">
        <v>517</v>
      </c>
    </row>
    <row r="344" spans="1:1" x14ac:dyDescent="0.3">
      <c r="A344" t="s">
        <v>352</v>
      </c>
    </row>
    <row r="345" spans="1:1" x14ac:dyDescent="0.3">
      <c r="A345" t="s">
        <v>488</v>
      </c>
    </row>
    <row r="346" spans="1:1" x14ac:dyDescent="0.3">
      <c r="A346" t="s">
        <v>353</v>
      </c>
    </row>
    <row r="347" spans="1:1" x14ac:dyDescent="0.3">
      <c r="A347" t="s">
        <v>354</v>
      </c>
    </row>
    <row r="348" spans="1:1" x14ac:dyDescent="0.3">
      <c r="A348" t="s">
        <v>489</v>
      </c>
    </row>
    <row r="349" spans="1:1" x14ac:dyDescent="0.3">
      <c r="A349" t="s">
        <v>105</v>
      </c>
    </row>
    <row r="350" spans="1:1" x14ac:dyDescent="0.3">
      <c r="A350" t="s">
        <v>97</v>
      </c>
    </row>
    <row r="352" spans="1:1" x14ac:dyDescent="0.3">
      <c r="A352" t="s">
        <v>102</v>
      </c>
    </row>
    <row r="353" spans="1:1" x14ac:dyDescent="0.3">
      <c r="A353" s="2" t="s">
        <v>370</v>
      </c>
    </row>
    <row r="354" spans="1:1" x14ac:dyDescent="0.3">
      <c r="A354" s="2" t="s">
        <v>379</v>
      </c>
    </row>
    <row r="355" spans="1:1" x14ac:dyDescent="0.3">
      <c r="A355" s="2" t="s">
        <v>372</v>
      </c>
    </row>
    <row r="356" spans="1:1" x14ac:dyDescent="0.3">
      <c r="A356" s="2" t="s">
        <v>692</v>
      </c>
    </row>
    <row r="357" spans="1:1" x14ac:dyDescent="0.3">
      <c r="A357" s="2" t="s">
        <v>377</v>
      </c>
    </row>
    <row r="358" spans="1:1" x14ac:dyDescent="0.3">
      <c r="A358" s="2" t="s">
        <v>373</v>
      </c>
    </row>
    <row r="359" spans="1:1" x14ac:dyDescent="0.3">
      <c r="A359" s="2" t="s">
        <v>376</v>
      </c>
    </row>
    <row r="360" spans="1:1" x14ac:dyDescent="0.3">
      <c r="A360" s="2" t="s">
        <v>502</v>
      </c>
    </row>
    <row r="361" spans="1:1" x14ac:dyDescent="0.3">
      <c r="A361" s="2" t="s">
        <v>693</v>
      </c>
    </row>
    <row r="362" spans="1:1" x14ac:dyDescent="0.3">
      <c r="A362" s="2" t="s">
        <v>501</v>
      </c>
    </row>
    <row r="363" spans="1:1" x14ac:dyDescent="0.3">
      <c r="A363" s="2" t="s">
        <v>500</v>
      </c>
    </row>
    <row r="364" spans="1:1" x14ac:dyDescent="0.3">
      <c r="A364" s="2" t="s">
        <v>364</v>
      </c>
    </row>
    <row r="365" spans="1:1" x14ac:dyDescent="0.3">
      <c r="A365" s="2" t="s">
        <v>363</v>
      </c>
    </row>
    <row r="366" spans="1:1" x14ac:dyDescent="0.3">
      <c r="A366" s="2" t="s">
        <v>368</v>
      </c>
    </row>
    <row r="367" spans="1:1" x14ac:dyDescent="0.3">
      <c r="A367" s="2" t="s">
        <v>366</v>
      </c>
    </row>
    <row r="368" spans="1:1" x14ac:dyDescent="0.3">
      <c r="A368" s="2" t="s">
        <v>375</v>
      </c>
    </row>
    <row r="369" spans="1:1" x14ac:dyDescent="0.3">
      <c r="A369" s="2" t="s">
        <v>360</v>
      </c>
    </row>
    <row r="370" spans="1:1" x14ac:dyDescent="0.3">
      <c r="A370" s="2" t="s">
        <v>365</v>
      </c>
    </row>
    <row r="371" spans="1:1" x14ac:dyDescent="0.3">
      <c r="A371" s="2" t="s">
        <v>498</v>
      </c>
    </row>
    <row r="372" spans="1:1" x14ac:dyDescent="0.3">
      <c r="A372" s="2" t="s">
        <v>361</v>
      </c>
    </row>
    <row r="373" spans="1:1" x14ac:dyDescent="0.3">
      <c r="A373" s="2" t="s">
        <v>369</v>
      </c>
    </row>
    <row r="374" spans="1:1" x14ac:dyDescent="0.3">
      <c r="A374" s="2" t="s">
        <v>499</v>
      </c>
    </row>
    <row r="375" spans="1:1" x14ac:dyDescent="0.3">
      <c r="A375" s="2" t="s">
        <v>362</v>
      </c>
    </row>
    <row r="376" spans="1:1" x14ac:dyDescent="0.3">
      <c r="A376" s="2" t="s">
        <v>378</v>
      </c>
    </row>
    <row r="377" spans="1:1" x14ac:dyDescent="0.3">
      <c r="A377" s="2" t="s">
        <v>520</v>
      </c>
    </row>
    <row r="378" spans="1:1" x14ac:dyDescent="0.3">
      <c r="A378" s="2" t="s">
        <v>367</v>
      </c>
    </row>
    <row r="379" spans="1:1" x14ac:dyDescent="0.3">
      <c r="A379" s="2" t="s">
        <v>371</v>
      </c>
    </row>
    <row r="380" spans="1:1" x14ac:dyDescent="0.3">
      <c r="A380" s="2" t="s">
        <v>497</v>
      </c>
    </row>
    <row r="381" spans="1:1" x14ac:dyDescent="0.3">
      <c r="A381" s="2" t="s">
        <v>374</v>
      </c>
    </row>
    <row r="382" spans="1:1" x14ac:dyDescent="0.3">
      <c r="A382" s="2" t="s">
        <v>708</v>
      </c>
    </row>
    <row r="383" spans="1:1" x14ac:dyDescent="0.3">
      <c r="A383" s="2" t="s">
        <v>709</v>
      </c>
    </row>
    <row r="384" spans="1:1" x14ac:dyDescent="0.3">
      <c r="A384" s="2" t="s">
        <v>710</v>
      </c>
    </row>
    <row r="385" spans="1:1" x14ac:dyDescent="0.3">
      <c r="A385" s="2" t="s">
        <v>711</v>
      </c>
    </row>
    <row r="386" spans="1:1" x14ac:dyDescent="0.3">
      <c r="A386" s="2" t="s">
        <v>712</v>
      </c>
    </row>
    <row r="387" spans="1:1" x14ac:dyDescent="0.3">
      <c r="A387" s="2" t="s">
        <v>713</v>
      </c>
    </row>
    <row r="388" spans="1:1" x14ac:dyDescent="0.3">
      <c r="A388" s="2" t="s">
        <v>714</v>
      </c>
    </row>
    <row r="389" spans="1:1" x14ac:dyDescent="0.3">
      <c r="A389" s="2" t="s">
        <v>715</v>
      </c>
    </row>
    <row r="390" spans="1:1" x14ac:dyDescent="0.3">
      <c r="A390" s="2" t="s">
        <v>716</v>
      </c>
    </row>
    <row r="391" spans="1:1" x14ac:dyDescent="0.3">
      <c r="A391" s="2" t="s">
        <v>717</v>
      </c>
    </row>
    <row r="392" spans="1:1" x14ac:dyDescent="0.3">
      <c r="A392" s="2" t="s">
        <v>718</v>
      </c>
    </row>
    <row r="393" spans="1:1" x14ac:dyDescent="0.3">
      <c r="A393" s="2" t="s">
        <v>719</v>
      </c>
    </row>
    <row r="394" spans="1:1" x14ac:dyDescent="0.3">
      <c r="A394" s="2" t="s">
        <v>720</v>
      </c>
    </row>
    <row r="395" spans="1:1" x14ac:dyDescent="0.3">
      <c r="A395" s="2" t="s">
        <v>721</v>
      </c>
    </row>
    <row r="396" spans="1:1" x14ac:dyDescent="0.3">
      <c r="A396" s="2" t="s">
        <v>722</v>
      </c>
    </row>
    <row r="397" spans="1:1" x14ac:dyDescent="0.3">
      <c r="A397" s="2" t="s">
        <v>723</v>
      </c>
    </row>
    <row r="398" spans="1:1" x14ac:dyDescent="0.3">
      <c r="A398" s="2" t="s">
        <v>724</v>
      </c>
    </row>
    <row r="399" spans="1:1" x14ac:dyDescent="0.3">
      <c r="A399" s="2" t="s">
        <v>725</v>
      </c>
    </row>
    <row r="400" spans="1:1" x14ac:dyDescent="0.3">
      <c r="A400" s="2" t="s">
        <v>726</v>
      </c>
    </row>
    <row r="401" spans="1:1" x14ac:dyDescent="0.3">
      <c r="A401" s="2" t="s">
        <v>727</v>
      </c>
    </row>
    <row r="402" spans="1:1" x14ac:dyDescent="0.3">
      <c r="A402" s="2" t="s">
        <v>728</v>
      </c>
    </row>
    <row r="403" spans="1:1" x14ac:dyDescent="0.3">
      <c r="A403" s="2" t="s">
        <v>729</v>
      </c>
    </row>
    <row r="404" spans="1:1" x14ac:dyDescent="0.3">
      <c r="A404" s="2" t="s">
        <v>730</v>
      </c>
    </row>
    <row r="405" spans="1:1" x14ac:dyDescent="0.3">
      <c r="A405" s="2" t="s">
        <v>731</v>
      </c>
    </row>
    <row r="406" spans="1:1" x14ac:dyDescent="0.3">
      <c r="A406" s="2" t="s">
        <v>732</v>
      </c>
    </row>
    <row r="407" spans="1:1" x14ac:dyDescent="0.3">
      <c r="A407" s="2" t="s">
        <v>733</v>
      </c>
    </row>
    <row r="408" spans="1:1" x14ac:dyDescent="0.3">
      <c r="A408" s="2" t="s">
        <v>734</v>
      </c>
    </row>
    <row r="409" spans="1:1" x14ac:dyDescent="0.3">
      <c r="A409" s="2" t="s">
        <v>735</v>
      </c>
    </row>
    <row r="410" spans="1:1" x14ac:dyDescent="0.3">
      <c r="A410" s="2" t="s">
        <v>736</v>
      </c>
    </row>
    <row r="411" spans="1:1" x14ac:dyDescent="0.3">
      <c r="A411" s="2" t="s">
        <v>408</v>
      </c>
    </row>
    <row r="412" spans="1:1" x14ac:dyDescent="0.3">
      <c r="A412" s="2" t="s">
        <v>410</v>
      </c>
    </row>
    <row r="413" spans="1:1" x14ac:dyDescent="0.3">
      <c r="A413" s="2" t="s">
        <v>405</v>
      </c>
    </row>
    <row r="414" spans="1:1" x14ac:dyDescent="0.3">
      <c r="A414" s="2" t="s">
        <v>412</v>
      </c>
    </row>
    <row r="415" spans="1:1" x14ac:dyDescent="0.3">
      <c r="A415" s="2" t="s">
        <v>41</v>
      </c>
    </row>
    <row r="417" spans="1:1" x14ac:dyDescent="0.3">
      <c r="A417" t="s">
        <v>13</v>
      </c>
    </row>
    <row r="418" spans="1:1" x14ac:dyDescent="0.3">
      <c r="A418" t="s">
        <v>614</v>
      </c>
    </row>
    <row r="419" spans="1:1" x14ac:dyDescent="0.3">
      <c r="A419" t="s">
        <v>613</v>
      </c>
    </row>
    <row r="420" spans="1:1" x14ac:dyDescent="0.3">
      <c r="A420" t="s">
        <v>615</v>
      </c>
    </row>
    <row r="421" spans="1:1" x14ac:dyDescent="0.3">
      <c r="A421" t="s">
        <v>616</v>
      </c>
    </row>
    <row r="422" spans="1:1" x14ac:dyDescent="0.3">
      <c r="A422" t="s">
        <v>634</v>
      </c>
    </row>
    <row r="423" spans="1:1" x14ac:dyDescent="0.3">
      <c r="A423" t="s">
        <v>640</v>
      </c>
    </row>
    <row r="424" spans="1:1" x14ac:dyDescent="0.3">
      <c r="A424" t="s">
        <v>631</v>
      </c>
    </row>
    <row r="425" spans="1:1" x14ac:dyDescent="0.3">
      <c r="A425" t="s">
        <v>625</v>
      </c>
    </row>
    <row r="426" spans="1:1" x14ac:dyDescent="0.3">
      <c r="A426" t="s">
        <v>697</v>
      </c>
    </row>
    <row r="427" spans="1:1" x14ac:dyDescent="0.3">
      <c r="A427" t="s">
        <v>619</v>
      </c>
    </row>
    <row r="428" spans="1:1" x14ac:dyDescent="0.3">
      <c r="A428" t="s">
        <v>618</v>
      </c>
    </row>
    <row r="429" spans="1:1" x14ac:dyDescent="0.3">
      <c r="A429" t="s">
        <v>636</v>
      </c>
    </row>
    <row r="430" spans="1:1" x14ac:dyDescent="0.3">
      <c r="A430" t="s">
        <v>633</v>
      </c>
    </row>
    <row r="431" spans="1:1" x14ac:dyDescent="0.3">
      <c r="A431" t="s">
        <v>623</v>
      </c>
    </row>
    <row r="432" spans="1:1" x14ac:dyDescent="0.3">
      <c r="A432" t="s">
        <v>637</v>
      </c>
    </row>
    <row r="433" spans="1:1" x14ac:dyDescent="0.3">
      <c r="A433" t="s">
        <v>630</v>
      </c>
    </row>
    <row r="434" spans="1:1" x14ac:dyDescent="0.3">
      <c r="A434" t="s">
        <v>638</v>
      </c>
    </row>
    <row r="435" spans="1:1" x14ac:dyDescent="0.3">
      <c r="A435" t="s">
        <v>639</v>
      </c>
    </row>
    <row r="436" spans="1:1" x14ac:dyDescent="0.3">
      <c r="A436" t="s">
        <v>617</v>
      </c>
    </row>
    <row r="437" spans="1:1" x14ac:dyDescent="0.3">
      <c r="A437" t="s">
        <v>626</v>
      </c>
    </row>
    <row r="438" spans="1:1" x14ac:dyDescent="0.3">
      <c r="A438" t="s">
        <v>632</v>
      </c>
    </row>
    <row r="439" spans="1:1" x14ac:dyDescent="0.3">
      <c r="A439" t="s">
        <v>635</v>
      </c>
    </row>
    <row r="440" spans="1:1" x14ac:dyDescent="0.3">
      <c r="A440" t="s">
        <v>641</v>
      </c>
    </row>
    <row r="441" spans="1:1" x14ac:dyDescent="0.3">
      <c r="A441" t="s">
        <v>622</v>
      </c>
    </row>
    <row r="442" spans="1:1" x14ac:dyDescent="0.3">
      <c r="A442" t="s">
        <v>621</v>
      </c>
    </row>
    <row r="443" spans="1:1" x14ac:dyDescent="0.3">
      <c r="A443" t="s">
        <v>628</v>
      </c>
    </row>
    <row r="444" spans="1:1" x14ac:dyDescent="0.3">
      <c r="A444" t="s">
        <v>629</v>
      </c>
    </row>
    <row r="445" spans="1:1" x14ac:dyDescent="0.3">
      <c r="A445" t="s">
        <v>627</v>
      </c>
    </row>
    <row r="446" spans="1:1" x14ac:dyDescent="0.3">
      <c r="A446" t="s">
        <v>624</v>
      </c>
    </row>
    <row r="447" spans="1:1" x14ac:dyDescent="0.3">
      <c r="A447" t="s">
        <v>620</v>
      </c>
    </row>
    <row r="448" spans="1:1" x14ac:dyDescent="0.3">
      <c r="A448" t="s">
        <v>658</v>
      </c>
    </row>
    <row r="449" spans="1:1" x14ac:dyDescent="0.3">
      <c r="A449" t="s">
        <v>665</v>
      </c>
    </row>
    <row r="450" spans="1:1" x14ac:dyDescent="0.3">
      <c r="A450" t="s">
        <v>653</v>
      </c>
    </row>
    <row r="451" spans="1:1" x14ac:dyDescent="0.3">
      <c r="A451" t="s">
        <v>655</v>
      </c>
    </row>
    <row r="452" spans="1:1" x14ac:dyDescent="0.3">
      <c r="A452" t="s">
        <v>659</v>
      </c>
    </row>
    <row r="453" spans="1:1" x14ac:dyDescent="0.3">
      <c r="A453" t="s">
        <v>656</v>
      </c>
    </row>
    <row r="454" spans="1:1" x14ac:dyDescent="0.3">
      <c r="A454" t="s">
        <v>660</v>
      </c>
    </row>
    <row r="455" spans="1:1" x14ac:dyDescent="0.3">
      <c r="A455" t="s">
        <v>647</v>
      </c>
    </row>
    <row r="456" spans="1:1" x14ac:dyDescent="0.3">
      <c r="A456" t="s">
        <v>663</v>
      </c>
    </row>
    <row r="457" spans="1:1" x14ac:dyDescent="0.3">
      <c r="A457" t="s">
        <v>657</v>
      </c>
    </row>
    <row r="458" spans="1:1" x14ac:dyDescent="0.3">
      <c r="A458" t="s">
        <v>698</v>
      </c>
    </row>
    <row r="459" spans="1:1" x14ac:dyDescent="0.3">
      <c r="A459" t="s">
        <v>652</v>
      </c>
    </row>
    <row r="460" spans="1:1" x14ac:dyDescent="0.3">
      <c r="A460" t="s">
        <v>661</v>
      </c>
    </row>
    <row r="461" spans="1:1" x14ac:dyDescent="0.3">
      <c r="A461" t="s">
        <v>666</v>
      </c>
    </row>
    <row r="462" spans="1:1" x14ac:dyDescent="0.3">
      <c r="A462" t="s">
        <v>662</v>
      </c>
    </row>
    <row r="463" spans="1:1" x14ac:dyDescent="0.3">
      <c r="A463" t="s">
        <v>651</v>
      </c>
    </row>
    <row r="464" spans="1:1" x14ac:dyDescent="0.3">
      <c r="A464" t="s">
        <v>644</v>
      </c>
    </row>
    <row r="465" spans="1:1" x14ac:dyDescent="0.3">
      <c r="A465" t="s">
        <v>645</v>
      </c>
    </row>
    <row r="466" spans="1:1" x14ac:dyDescent="0.3">
      <c r="A466" t="s">
        <v>649</v>
      </c>
    </row>
    <row r="467" spans="1:1" x14ac:dyDescent="0.3">
      <c r="A467" t="s">
        <v>648</v>
      </c>
    </row>
    <row r="468" spans="1:1" x14ac:dyDescent="0.3">
      <c r="A468" t="s">
        <v>650</v>
      </c>
    </row>
    <row r="469" spans="1:1" x14ac:dyDescent="0.3">
      <c r="A469" t="s">
        <v>646</v>
      </c>
    </row>
    <row r="470" spans="1:1" x14ac:dyDescent="0.3">
      <c r="A470" t="s">
        <v>664</v>
      </c>
    </row>
    <row r="471" spans="1:1" x14ac:dyDescent="0.3">
      <c r="A471" t="s">
        <v>642</v>
      </c>
    </row>
    <row r="472" spans="1:1" x14ac:dyDescent="0.3">
      <c r="A472" t="s">
        <v>643</v>
      </c>
    </row>
    <row r="473" spans="1:1" x14ac:dyDescent="0.3">
      <c r="A473" t="s">
        <v>654</v>
      </c>
    </row>
    <row r="474" spans="1:1" x14ac:dyDescent="0.3">
      <c r="A474" t="s">
        <v>678</v>
      </c>
    </row>
    <row r="475" spans="1:1" x14ac:dyDescent="0.3">
      <c r="A475" t="s">
        <v>672</v>
      </c>
    </row>
    <row r="476" spans="1:1" x14ac:dyDescent="0.3">
      <c r="A476" t="s">
        <v>699</v>
      </c>
    </row>
    <row r="477" spans="1:1" x14ac:dyDescent="0.3">
      <c r="A477" t="s">
        <v>685</v>
      </c>
    </row>
    <row r="478" spans="1:1" x14ac:dyDescent="0.3">
      <c r="A478" t="s">
        <v>684</v>
      </c>
    </row>
    <row r="479" spans="1:1" x14ac:dyDescent="0.3">
      <c r="A479" t="s">
        <v>691</v>
      </c>
    </row>
    <row r="480" spans="1:1" x14ac:dyDescent="0.3">
      <c r="A480" t="s">
        <v>673</v>
      </c>
    </row>
    <row r="481" spans="1:1" x14ac:dyDescent="0.3">
      <c r="A481" t="s">
        <v>688</v>
      </c>
    </row>
    <row r="482" spans="1:1" x14ac:dyDescent="0.3">
      <c r="A482" t="s">
        <v>680</v>
      </c>
    </row>
    <row r="483" spans="1:1" x14ac:dyDescent="0.3">
      <c r="A483" t="s">
        <v>667</v>
      </c>
    </row>
    <row r="484" spans="1:1" x14ac:dyDescent="0.3">
      <c r="A484" t="s">
        <v>687</v>
      </c>
    </row>
    <row r="485" spans="1:1" x14ac:dyDescent="0.3">
      <c r="A485" t="s">
        <v>679</v>
      </c>
    </row>
    <row r="486" spans="1:1" x14ac:dyDescent="0.3">
      <c r="A486" t="s">
        <v>682</v>
      </c>
    </row>
    <row r="487" spans="1:1" x14ac:dyDescent="0.3">
      <c r="A487" t="s">
        <v>683</v>
      </c>
    </row>
    <row r="488" spans="1:1" x14ac:dyDescent="0.3">
      <c r="A488" t="s">
        <v>681</v>
      </c>
    </row>
    <row r="489" spans="1:1" x14ac:dyDescent="0.3">
      <c r="A489" t="s">
        <v>690</v>
      </c>
    </row>
    <row r="490" spans="1:1" x14ac:dyDescent="0.3">
      <c r="A490" t="s">
        <v>676</v>
      </c>
    </row>
    <row r="491" spans="1:1" x14ac:dyDescent="0.3">
      <c r="A491" t="s">
        <v>669</v>
      </c>
    </row>
    <row r="492" spans="1:1" x14ac:dyDescent="0.3">
      <c r="A492" t="s">
        <v>668</v>
      </c>
    </row>
    <row r="493" spans="1:1" x14ac:dyDescent="0.3">
      <c r="A493" t="s">
        <v>671</v>
      </c>
    </row>
    <row r="494" spans="1:1" x14ac:dyDescent="0.3">
      <c r="A494" t="s">
        <v>675</v>
      </c>
    </row>
    <row r="495" spans="1:1" x14ac:dyDescent="0.3">
      <c r="A495" t="s">
        <v>674</v>
      </c>
    </row>
    <row r="496" spans="1:1" x14ac:dyDescent="0.3">
      <c r="A496" t="s">
        <v>686</v>
      </c>
    </row>
    <row r="497" spans="1:1" x14ac:dyDescent="0.3">
      <c r="A497" t="s">
        <v>670</v>
      </c>
    </row>
    <row r="498" spans="1:1" x14ac:dyDescent="0.3">
      <c r="A498" t="s">
        <v>677</v>
      </c>
    </row>
    <row r="499" spans="1:1" x14ac:dyDescent="0.3">
      <c r="A499" t="s">
        <v>689</v>
      </c>
    </row>
    <row r="500" spans="1:1" x14ac:dyDescent="0.3">
      <c r="A500" t="s">
        <v>411</v>
      </c>
    </row>
    <row r="501" spans="1:1" x14ac:dyDescent="0.3">
      <c r="A501" t="s">
        <v>409</v>
      </c>
    </row>
    <row r="502" spans="1:1" x14ac:dyDescent="0.3">
      <c r="A502" t="s">
        <v>413</v>
      </c>
    </row>
    <row r="503" spans="1:1" x14ac:dyDescent="0.3">
      <c r="A503" t="s">
        <v>522</v>
      </c>
    </row>
    <row r="505" spans="1:1" x14ac:dyDescent="0.3">
      <c r="A505" t="s">
        <v>103</v>
      </c>
    </row>
    <row r="506" spans="1:1" x14ac:dyDescent="0.3">
      <c r="A506" t="s">
        <v>541</v>
      </c>
    </row>
    <row r="507" spans="1:1" x14ac:dyDescent="0.3">
      <c r="A507" t="s">
        <v>542</v>
      </c>
    </row>
    <row r="508" spans="1:1" x14ac:dyDescent="0.3">
      <c r="A508" t="s">
        <v>428</v>
      </c>
    </row>
    <row r="509" spans="1:1" x14ac:dyDescent="0.3">
      <c r="A509" t="s">
        <v>510</v>
      </c>
    </row>
    <row r="510" spans="1:1" x14ac:dyDescent="0.3">
      <c r="A510" t="s">
        <v>206</v>
      </c>
    </row>
    <row r="511" spans="1:1" x14ac:dyDescent="0.3">
      <c r="A511" t="s">
        <v>429</v>
      </c>
    </row>
    <row r="512" spans="1:1" x14ac:dyDescent="0.3">
      <c r="A512" t="s">
        <v>543</v>
      </c>
    </row>
    <row r="513" spans="1:1" x14ac:dyDescent="0.3">
      <c r="A513" t="s">
        <v>544</v>
      </c>
    </row>
    <row r="514" spans="1:1" x14ac:dyDescent="0.3">
      <c r="A514" t="s">
        <v>430</v>
      </c>
    </row>
    <row r="515" spans="1:1" x14ac:dyDescent="0.3">
      <c r="A515" t="s">
        <v>511</v>
      </c>
    </row>
    <row r="516" spans="1:1" x14ac:dyDescent="0.3">
      <c r="A516" t="s">
        <v>207</v>
      </c>
    </row>
    <row r="517" spans="1:1" x14ac:dyDescent="0.3">
      <c r="A517" t="s">
        <v>104</v>
      </c>
    </row>
    <row r="518" spans="1:1" x14ac:dyDescent="0.3">
      <c r="A518" t="s">
        <v>99</v>
      </c>
    </row>
    <row r="520" spans="1:1" x14ac:dyDescent="0.3">
      <c r="A520" t="s">
        <v>32</v>
      </c>
    </row>
    <row r="521" spans="1:1" x14ac:dyDescent="0.3">
      <c r="A521" s="2" t="s">
        <v>42</v>
      </c>
    </row>
  </sheetData>
  <pageMargins left="0.7" right="0.7" top="0.75" bottom="0.75" header="0.3" footer="0.3"/>
  <pageSetup paperSize="9" orientation="portrait" verticalDpi="0" r:id="rId1"/>
  <tableParts count="9">
    <tablePart r:id="rId2"/>
    <tablePart r:id="rId3"/>
    <tablePart r:id="rId4"/>
    <tablePart r:id="rId5"/>
    <tablePart r:id="rId6"/>
    <tablePart r:id="rId7"/>
    <tablePart r:id="rId8"/>
    <tablePart r:id="rId9"/>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E50F33-1A8D-46D8-AE4F-AA34433A53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LIM Input</vt:lpstr>
      <vt:lpstr>Diet Matrix Input</vt:lpstr>
      <vt:lpstr>LIM Declaration File 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2021-06-29T11:38:20Z</dcterms:created>
  <dcterms:modified xsi:type="dcterms:W3CDTF">2021-09-02T09:43:04Z</dcterms:modified>
</cp:coreProperties>
</file>