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1 - insured losses detailed + uninsured extrapolated" sheetId="1" state="visible" r:id="rId2"/>
    <sheet name="2 - uninsured not detailed" sheetId="2" state="visible" r:id="rId3"/>
    <sheet name="Fig4_Insured vs Uninsured losse" sheetId="3" state="hidden" r:id="rId4"/>
    <sheet name="Fig 5" sheetId="4" state="hidden" r:id="rId5"/>
    <sheet name="Fig 6" sheetId="5" state="hidden" r:id="rId6"/>
    <sheet name="Table 4" sheetId="6" state="hidden" r:id="rId7"/>
    <sheet name="Fig 7" sheetId="7" state="hidden" r:id="rId8"/>
    <sheet name="Fig 8" sheetId="8" state="hidden" r:id="rId9"/>
    <sheet name="Table 5" sheetId="9" state="hidden" r:id="rId10"/>
  </sheets>
  <definedNames>
    <definedName function="false" hidden="false" localSheetId="1" name="_xlnm.Print_Area" vbProcedure="false">fig3_insured_catastrophe_losses!#REF!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<sst xmlns="http://schemas.openxmlformats.org/spreadsheetml/2006/main" count="162" uniqueCount="127">
  <si>
    <t xml:space="preserve">DATA</t>
  </si>
  <si>
    <t xml:space="preserve">ESTIMATION/EXTRAPOLATION</t>
  </si>
  <si>
    <t xml:space="preserve">Insured losses details</t>
  </si>
  <si>
    <t xml:space="preserve">Uninsured losses</t>
  </si>
  <si>
    <t xml:space="preserve">Total weather insured + noninsured losses</t>
  </si>
  <si>
    <t xml:space="preserve">Earthquake/tsunami</t>
  </si>
  <si>
    <t xml:space="preserve">Man-made disasters</t>
  </si>
  <si>
    <t xml:space="preserve">Weather-related catastrophes</t>
  </si>
  <si>
    <t xml:space="preserve">Total</t>
  </si>
  <si>
    <t xml:space="preserve">% de weather related in the insured losses</t>
  </si>
  <si>
    <t xml:space="preserve">Total uninsured losses</t>
  </si>
  <si>
    <t xml:space="preserve">estimated from % of weather related insured losses</t>
  </si>
  <si>
    <t xml:space="preserve">1992: Hurricane Andrew</t>
  </si>
  <si>
    <t xml:space="preserve">1994: Northridge earthquake</t>
  </si>
  <si>
    <t xml:space="preserve">1999: Winter Storm Lothar</t>
  </si>
  <si>
    <t xml:space="preserve">2001: 9/11 attacks</t>
  </si>
  <si>
    <t xml:space="preserve">2004: Hurricanes Ivan, Charley, Frances</t>
  </si>
  <si>
    <t xml:space="preserve">2005: Hurricanes Katrina, Rita, Wilma</t>
  </si>
  <si>
    <t xml:space="preserve">2008: Hurricanes Ike, Gustav</t>
  </si>
  <si>
    <t xml:space="preserve">2010: Chile, New Zealand earthquakes</t>
  </si>
  <si>
    <t xml:space="preserve">2011: Japan. New Zealand earthquakes, Thailand flood</t>
  </si>
  <si>
    <t xml:space="preserve">2012: Hurricane Sandy</t>
  </si>
  <si>
    <t xml:space="preserve">Continent</t>
  </si>
  <si>
    <t xml:space="preserve">Country</t>
  </si>
  <si>
    <t xml:space="preserve">Sum of TotEcoLoss in m USD, inflated</t>
  </si>
  <si>
    <t xml:space="preserve">Row Labels</t>
  </si>
  <si>
    <t xml:space="preserve">Total Economic losses </t>
  </si>
  <si>
    <t xml:space="preserve">Insured losses</t>
  </si>
  <si>
    <t xml:space="preserve">10-year moving average insured losses</t>
  </si>
  <si>
    <t xml:space="preserve">10-year moving average economic losses</t>
  </si>
  <si>
    <t xml:space="preserve">Figure 4: Insured vs uninsured losses, 1970 – 2017, in USD billion at 2017 prices</t>
  </si>
  <si>
    <t xml:space="preserve">h</t>
  </si>
  <si>
    <t xml:space="preserve">Economic losses = insured + uninsured losses</t>
  </si>
  <si>
    <t xml:space="preserve">Source: Swiss Re Institute</t>
  </si>
  <si>
    <t xml:space="preserve">Updated</t>
  </si>
  <si>
    <t xml:space="preserve">Figure 4</t>
  </si>
  <si>
    <t xml:space="preserve">Grand Total</t>
  </si>
  <si>
    <t xml:space="preserve">Insured vs uninsured losses, 1970–2015, USD billion in 2015 prices</t>
  </si>
  <si>
    <t xml:space="preserve">Total losses = insured+uninsured losses</t>
  </si>
  <si>
    <t xml:space="preserve">Source: Swiss Re Economic Research &amp; Consulting and Cat Perils. </t>
  </si>
  <si>
    <t xml:space="preserve">Figure 5</t>
  </si>
  <si>
    <t xml:space="preserve">Insured losses from wildfires in the US, Canada and Australia 1980-2016 (USD billion), at 2016 prices</t>
  </si>
  <si>
    <t xml:space="preserve">Losses</t>
  </si>
  <si>
    <t xml:space="preserve">No of events</t>
  </si>
  <si>
    <t xml:space="preserve">1980-1989</t>
  </si>
  <si>
    <t xml:space="preserve">1990-1999</t>
  </si>
  <si>
    <t xml:space="preserve">2000-2009</t>
  </si>
  <si>
    <t xml:space="preserve">2010-2016</t>
  </si>
  <si>
    <t xml:space="preserve">Figure 6</t>
  </si>
  <si>
    <t xml:space="preserve">The 10 largest insured losses from wildfires events globally 1980 - 2016 (USD billion), at 2016 prices</t>
  </si>
  <si>
    <t xml:space="preserve">Location</t>
  </si>
  <si>
    <t xml:space="preserve">Insured Loss inflated in USD (mio)</t>
  </si>
  <si>
    <t xml:space="preserve">Economic Loss inflated in USD (mio)</t>
  </si>
  <si>
    <t xml:space="preserve">2008 US</t>
  </si>
  <si>
    <t xml:space="preserve">CA, Los Angeles, Sylmar, Riverside, Orange, Santa Barbara</t>
  </si>
  <si>
    <t xml:space="preserve">US</t>
  </si>
  <si>
    <t xml:space="preserve">2016 US</t>
  </si>
  <si>
    <t xml:space="preserve">TN, Gatlinburg, Pigeon Forge</t>
  </si>
  <si>
    <t xml:space="preserve">2015 US</t>
  </si>
  <si>
    <t xml:space="preserve">Lake, Napa, Sonoma (CA)</t>
  </si>
  <si>
    <t xml:space="preserve">2009 AUS</t>
  </si>
  <si>
    <t xml:space="preserve">VIC, Marysville, Kinglake, Taggerty, Strathewen, St Andrews, Whittlesea, Wandong</t>
  </si>
  <si>
    <t xml:space="preserve">Australia</t>
  </si>
  <si>
    <t xml:space="preserve">1993 US</t>
  </si>
  <si>
    <t xml:space="preserve">California: San Diego, Laguna Beach, Malibu, Los Angeles County, Orange County</t>
  </si>
  <si>
    <t xml:space="preserve">2003 US</t>
  </si>
  <si>
    <t xml:space="preserve">CA, San Bernardino county</t>
  </si>
  <si>
    <t xml:space="preserve">CA, San Diego county</t>
  </si>
  <si>
    <t xml:space="preserve">2007 US</t>
  </si>
  <si>
    <t xml:space="preserve">CA, San Diego, Los Angeles, Malibu, Tijuana</t>
  </si>
  <si>
    <t xml:space="preserve">2016 CAN</t>
  </si>
  <si>
    <t xml:space="preserve">Fort McMurray, Alberta</t>
  </si>
  <si>
    <t xml:space="preserve">Canada</t>
  </si>
  <si>
    <t xml:space="preserve">1991 US</t>
  </si>
  <si>
    <t xml:space="preserve">CA, Berkeley, Oakland</t>
  </si>
  <si>
    <t xml:space="preserve">Source: Swiss Re Economic Research and Consulting and Cat Perils.</t>
  </si>
  <si>
    <t xml:space="preserve">Table 4</t>
  </si>
  <si>
    <t xml:space="preserve">Costliest earthquakes in Europe since 1970 (USD billion), at 2016 prices</t>
  </si>
  <si>
    <t xml:space="preserve">Year</t>
  </si>
  <si>
    <t xml:space="preserve">Event</t>
  </si>
  <si>
    <t xml:space="preserve">Economic Losses</t>
  </si>
  <si>
    <t xml:space="preserve">Italy</t>
  </si>
  <si>
    <t xml:space="preserve">Irpinia</t>
  </si>
  <si>
    <t xml:space="preserve">Turkey</t>
  </si>
  <si>
    <t xml:space="preserve">Izmit</t>
  </si>
  <si>
    <t xml:space="preserve">Friuli</t>
  </si>
  <si>
    <t xml:space="preserve">Emilia Romagna (2 events)</t>
  </si>
  <si>
    <t xml:space="preserve">Romania</t>
  </si>
  <si>
    <t xml:space="preserve">Vrancea</t>
  </si>
  <si>
    <t xml:space="preserve">Central Italy (2 events)</t>
  </si>
  <si>
    <t xml:space="preserve">Greece</t>
  </si>
  <si>
    <t xml:space="preserve">Athens</t>
  </si>
  <si>
    <t xml:space="preserve">Montenegro</t>
  </si>
  <si>
    <t xml:space="preserve">Ulcinj</t>
  </si>
  <si>
    <t xml:space="preserve">L'Aquila</t>
  </si>
  <si>
    <t xml:space="preserve">Umbria</t>
  </si>
  <si>
    <t xml:space="preserve">Source: Economic Research &amp; Consulting and Cat Perils</t>
  </si>
  <si>
    <t xml:space="preserve">Figure 7</t>
  </si>
  <si>
    <t xml:space="preserve">Total US insured NFIP losses by decade 1978-2016 (USD billion)</t>
  </si>
  <si>
    <t xml:space="preserve">Calendar Year</t>
  </si>
  <si>
    <t xml:space="preserve">Loss Dollars Paid (000)</t>
  </si>
  <si>
    <t xml:space="preserve">1978-1987</t>
  </si>
  <si>
    <t xml:space="preserve">1988-1997</t>
  </si>
  <si>
    <t xml:space="preserve">1998-2007</t>
  </si>
  <si>
    <t xml:space="preserve">2008-2016</t>
  </si>
  <si>
    <t xml:space="preserve">*</t>
  </si>
  <si>
    <t xml:space="preserve">show the losses for 2016 in a different colour</t>
  </si>
  <si>
    <t xml:space="preserve">Fig 8</t>
  </si>
  <si>
    <t xml:space="preserve">US flood map</t>
  </si>
  <si>
    <t xml:space="preserve">Source: CatNet</t>
  </si>
  <si>
    <t xml:space="preserve">Table 5</t>
  </si>
  <si>
    <t xml:space="preserve">Economic losses from US flood events (USD billion) and NFIP losses as a % of economic losses</t>
  </si>
  <si>
    <t xml:space="preserve">Type of flood</t>
  </si>
  <si>
    <t xml:space="preserve">Economic losses from flood damage</t>
  </si>
  <si>
    <t xml:space="preserve">NFIP losses as % of economic losses from flood damage</t>
  </si>
  <si>
    <t xml:space="preserve">Storm surge</t>
  </si>
  <si>
    <t xml:space="preserve">Hurricane Katrina, storm surge</t>
  </si>
  <si>
    <t xml:space="preserve">Hurricane Sandy, storm surge</t>
  </si>
  <si>
    <t xml:space="preserve">Freshwater</t>
  </si>
  <si>
    <t xml:space="preserve">Midwest flooding</t>
  </si>
  <si>
    <t xml:space="preserve">Hurricane Ike, storm surge</t>
  </si>
  <si>
    <t xml:space="preserve">Tropical storm Allison - inland flood</t>
  </si>
  <si>
    <t xml:space="preserve">Iowa and Mid-West flood</t>
  </si>
  <si>
    <t xml:space="preserve">Hurricane Ivan, storm surge</t>
  </si>
  <si>
    <t xml:space="preserve">Severe storms and flooding in Louisiana</t>
  </si>
  <si>
    <t xml:space="preserve">Northern Plains, Upper Midwest flood</t>
  </si>
  <si>
    <t xml:space="preserve">West Coast Flood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</si>
</sst>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#,##0.0"/>
    <numFmt numFmtId="167" formatCode="0.00%"/>
    <numFmt numFmtId="168" formatCode="0.00"/>
    <numFmt numFmtId="169" formatCode="0%"/>
    <numFmt numFmtId="170" formatCode="0"/>
    <numFmt numFmtId="171" formatCode="0.0"/>
    <numFmt numFmtId="172" formatCode="#,##0_ ;\-#,##0,"/>
  </numFmts>
  <fonts count="28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nivers"/>
      <family val="2"/>
      <charset val="1"/>
    </font>
    <font>
      <b val="true"/>
      <sz val="10"/>
      <color rgb="FF800000"/>
      <name val="MS Sans Serif"/>
      <family val="2"/>
      <charset val="1"/>
    </font>
    <font>
      <b val="true"/>
      <sz val="10"/>
      <color rgb="FF000000"/>
      <name val="MS Sans Serif"/>
      <family val="2"/>
      <charset val="1"/>
    </font>
    <font>
      <b val="true"/>
      <sz val="14"/>
      <name val="SwissReSans Light"/>
      <family val="2"/>
      <charset val="1"/>
    </font>
    <font>
      <sz val="14"/>
      <name val="Univers"/>
      <family val="2"/>
      <charset val="1"/>
    </font>
    <font>
      <sz val="12"/>
      <color rgb="FF000000"/>
      <name val="Univers"/>
      <family val="2"/>
    </font>
    <font>
      <sz val="10"/>
      <name val="Arial"/>
      <family val="2"/>
    </font>
    <font>
      <b val="true"/>
      <sz val="15.8"/>
      <color rgb="FF000000"/>
      <name val="Univers"/>
      <family val="2"/>
      <charset val="1"/>
    </font>
    <font>
      <sz val="12"/>
      <color rgb="FF000000"/>
      <name val="SwissReSans"/>
      <family val="2"/>
    </font>
    <font>
      <sz val="7"/>
      <color rgb="FF000000"/>
      <name val="SwissReSans"/>
      <family val="2"/>
      <charset val="1"/>
    </font>
    <font>
      <sz val="10"/>
      <color rgb="FF000000"/>
      <name val="Calibri"/>
      <family val="2"/>
    </font>
    <font>
      <b val="true"/>
      <sz val="12"/>
      <color rgb="FF000000"/>
      <name val="SwissReSans Light"/>
      <family val="2"/>
      <charset val="1"/>
    </font>
    <font>
      <sz val="9"/>
      <color rgb="FF595959"/>
      <name val="Calibri"/>
      <family val="2"/>
    </font>
    <font>
      <sz val="9"/>
      <color rgb="FF000000"/>
      <name val="SwissReSans Light"/>
      <family val="2"/>
      <charset val="1"/>
    </font>
    <font>
      <sz val="11"/>
      <color rgb="FF595959"/>
      <name val="SwissReSans"/>
      <family val="2"/>
    </font>
    <font>
      <sz val="12"/>
      <color rgb="FF595959"/>
      <name val="SwissReSans"/>
      <family val="2"/>
    </font>
    <font>
      <sz val="10"/>
      <color rgb="FF000000"/>
      <name val="SwissReSans"/>
      <family val="2"/>
      <charset val="1"/>
    </font>
    <font>
      <b val="true"/>
      <sz val="10"/>
      <color rgb="FF000000"/>
      <name val="SwissReSans"/>
      <family val="2"/>
      <charset val="1"/>
    </font>
    <font>
      <b val="true"/>
      <sz val="11"/>
      <color rgb="FF000000"/>
      <name val="Times New Roman"/>
      <family val="1"/>
      <charset val="1"/>
    </font>
    <font>
      <sz val="8"/>
      <color rgb="FF000000"/>
      <name val="SwissReSans Light"/>
      <family val="2"/>
      <charset val="1"/>
    </font>
    <font>
      <b val="true"/>
      <sz val="8"/>
      <color rgb="FF000000"/>
      <name val="SwissReSans Light"/>
      <family val="2"/>
      <charset val="1"/>
    </font>
    <font>
      <sz val="10"/>
      <color rgb="FF000000"/>
      <name val="Arial"/>
      <family val="2"/>
      <charset val="1"/>
    </font>
    <font>
      <sz val="8"/>
      <color rgb="FF0493D9"/>
      <name val="SwissReSans Light"/>
      <family val="2"/>
      <charset val="1"/>
    </font>
    <font>
      <b val="true"/>
      <sz val="11"/>
      <color rgb="FF000000"/>
      <name val="SwissRe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true" indent="15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true" indent="15" shrinkToFit="false"/>
      <protection locked="true" hidden="false"/>
    </xf>
    <xf numFmtId="164" fontId="27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493D9"/>
      <rgbColor rgb="FFC0C0C0"/>
      <rgbColor rgb="FF878787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4F81BD"/>
      <rgbColor rgb="FF33CCCC"/>
      <rgbColor rgb="FF99CC00"/>
      <rgbColor rgb="FFFFC000"/>
      <rgbColor rgb="FFF79646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71365000517438"/>
          <c:y val="0.128957631039725"/>
          <c:w val="0.864120873434751"/>
          <c:h val="0.7215281908916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Earthquake/tsunami</c:v>
                </c:pt>
              </c:strCache>
            </c:strRef>
          </c:tx>
          <c:spPr>
            <a:solidFill>
              <a:srgbClr val="0070c0"/>
            </a:solidFill>
            <a:ln w="126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8"/>
                <c:pt idx="0">
                  <c:v>198.872135</c:v>
                </c:pt>
                <c:pt idx="1">
                  <c:v>791.9236</c:v>
                </c:pt>
                <c:pt idx="2">
                  <c:v>327.352976</c:v>
                </c:pt>
                <c:pt idx="3">
                  <c:v>199.42751</c:v>
                </c:pt>
                <c:pt idx="4">
                  <c:v>13.47948</c:v>
                </c:pt>
                <c:pt idx="5">
                  <c:v>103.173806</c:v>
                </c:pt>
                <c:pt idx="6">
                  <c:v>952.510394</c:v>
                </c:pt>
                <c:pt idx="7">
                  <c:v>516.389487</c:v>
                </c:pt>
                <c:pt idx="8">
                  <c:v>2040.939768</c:v>
                </c:pt>
                <c:pt idx="9">
                  <c:v>22.3749</c:v>
                </c:pt>
                <c:pt idx="10">
                  <c:v>3248.027566</c:v>
                </c:pt>
                <c:pt idx="11">
                  <c:v>321.195843</c:v>
                </c:pt>
                <c:pt idx="12">
                  <c:v>176.760151</c:v>
                </c:pt>
                <c:pt idx="13">
                  <c:v>153.383517</c:v>
                </c:pt>
                <c:pt idx="14">
                  <c:v>348.076453</c:v>
                </c:pt>
                <c:pt idx="15">
                  <c:v>25332.828621</c:v>
                </c:pt>
                <c:pt idx="16">
                  <c:v>4023.610859</c:v>
                </c:pt>
                <c:pt idx="17">
                  <c:v>112.578553</c:v>
                </c:pt>
                <c:pt idx="18">
                  <c:v>168.335482</c:v>
                </c:pt>
                <c:pt idx="19">
                  <c:v>76.845435</c:v>
                </c:pt>
                <c:pt idx="20">
                  <c:v>3361.127605</c:v>
                </c:pt>
                <c:pt idx="21">
                  <c:v>28.46088</c:v>
                </c:pt>
                <c:pt idx="22">
                  <c:v>913.925074</c:v>
                </c:pt>
                <c:pt idx="23">
                  <c:v>6.81161</c:v>
                </c:pt>
                <c:pt idx="24">
                  <c:v>594.315774</c:v>
                </c:pt>
                <c:pt idx="25">
                  <c:v>3552.664663</c:v>
                </c:pt>
                <c:pt idx="26">
                  <c:v>337.187917</c:v>
                </c:pt>
                <c:pt idx="27">
                  <c:v>98.472429</c:v>
                </c:pt>
                <c:pt idx="28">
                  <c:v>662.367894</c:v>
                </c:pt>
                <c:pt idx="29">
                  <c:v>479.891396</c:v>
                </c:pt>
                <c:pt idx="30">
                  <c:v>695.770004</c:v>
                </c:pt>
                <c:pt idx="31">
                  <c:v>18210.95746</c:v>
                </c:pt>
                <c:pt idx="32">
                  <c:v>59327.409381</c:v>
                </c:pt>
                <c:pt idx="33">
                  <c:v>1825.493231</c:v>
                </c:pt>
                <c:pt idx="34">
                  <c:v>47.33424</c:v>
                </c:pt>
                <c:pt idx="35">
                  <c:v>323.862811</c:v>
                </c:pt>
                <c:pt idx="36">
                  <c:v>527.47872</c:v>
                </c:pt>
                <c:pt idx="37">
                  <c:v>8862.666811</c:v>
                </c:pt>
                <c:pt idx="38">
                  <c:v>1614.723199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Weather-related catastrophes</c:v>
                </c:pt>
              </c:strCache>
            </c:strRef>
          </c:tx>
          <c:spPr>
            <a:solidFill>
              <a:srgbClr val="8eb4e3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8"/>
                <c:pt idx="0">
                  <c:v>3145.78847</c:v>
                </c:pt>
                <c:pt idx="1">
                  <c:v>780.979342</c:v>
                </c:pt>
                <c:pt idx="2">
                  <c:v>2149.183182</c:v>
                </c:pt>
                <c:pt idx="3">
                  <c:v>3628.316866</c:v>
                </c:pt>
                <c:pt idx="4">
                  <c:v>5201.595593</c:v>
                </c:pt>
                <c:pt idx="5">
                  <c:v>2756.736744</c:v>
                </c:pt>
                <c:pt idx="6">
                  <c:v>3617.760959</c:v>
                </c:pt>
                <c:pt idx="7">
                  <c:v>1524.074008</c:v>
                </c:pt>
                <c:pt idx="8">
                  <c:v>3442.020287</c:v>
                </c:pt>
                <c:pt idx="9">
                  <c:v>6570.036675</c:v>
                </c:pt>
                <c:pt idx="10">
                  <c:v>2714.938636</c:v>
                </c:pt>
                <c:pt idx="11">
                  <c:v>2807.060264</c:v>
                </c:pt>
                <c:pt idx="12">
                  <c:v>6144.795769</c:v>
                </c:pt>
                <c:pt idx="13">
                  <c:v>9709.299421</c:v>
                </c:pt>
                <c:pt idx="14">
                  <c:v>5476.583457</c:v>
                </c:pt>
                <c:pt idx="15">
                  <c:v>7725.109412</c:v>
                </c:pt>
                <c:pt idx="16">
                  <c:v>2527.486285</c:v>
                </c:pt>
                <c:pt idx="17">
                  <c:v>11778.474894</c:v>
                </c:pt>
                <c:pt idx="18">
                  <c:v>5419.148872</c:v>
                </c:pt>
                <c:pt idx="19">
                  <c:v>16021.375041</c:v>
                </c:pt>
                <c:pt idx="20">
                  <c:v>27476.490137</c:v>
                </c:pt>
                <c:pt idx="21">
                  <c:v>22284.151586</c:v>
                </c:pt>
                <c:pt idx="22">
                  <c:v>42195.142145</c:v>
                </c:pt>
                <c:pt idx="23">
                  <c:v>16059.43543</c:v>
                </c:pt>
                <c:pt idx="24">
                  <c:v>10860.889453</c:v>
                </c:pt>
                <c:pt idx="25">
                  <c:v>19679.668718</c:v>
                </c:pt>
                <c:pt idx="26">
                  <c:v>14946.231412</c:v>
                </c:pt>
                <c:pt idx="27">
                  <c:v>9484.686854</c:v>
                </c:pt>
                <c:pt idx="28">
                  <c:v>23918.936486</c:v>
                </c:pt>
                <c:pt idx="29">
                  <c:v>38789.158535</c:v>
                </c:pt>
                <c:pt idx="30">
                  <c:v>12192.48064</c:v>
                </c:pt>
                <c:pt idx="31">
                  <c:v>15469.082374</c:v>
                </c:pt>
                <c:pt idx="32">
                  <c:v>19293.999246</c:v>
                </c:pt>
                <c:pt idx="33">
                  <c:v>23449.895228</c:v>
                </c:pt>
                <c:pt idx="34">
                  <c:v>56142.18563</c:v>
                </c:pt>
                <c:pt idx="35">
                  <c:v>129266.86459</c:v>
                </c:pt>
                <c:pt idx="36">
                  <c:v>15388.358856</c:v>
                </c:pt>
                <c:pt idx="37">
                  <c:v>28062.953046</c:v>
                </c:pt>
                <c:pt idx="38">
                  <c:v>49889.894649</c:v>
                </c:pt>
                <c:pt idx="39">
                  <c:v>24447.38538</c:v>
                </c:pt>
                <c:pt idx="40">
                  <c:v>32868.574533</c:v>
                </c:pt>
                <c:pt idx="41">
                  <c:v>72253.447714</c:v>
                </c:pt>
                <c:pt idx="42">
                  <c:v>68714.232804</c:v>
                </c:pt>
                <c:pt idx="43">
                  <c:v>37632.748295</c:v>
                </c:pt>
                <c:pt idx="44">
                  <c:v>30094.090307</c:v>
                </c:pt>
                <c:pt idx="45">
                  <c:v>28133.576633</c:v>
                </c:pt>
                <c:pt idx="46">
                  <c:v>38695.155497</c:v>
                </c:pt>
                <c:pt idx="47">
                  <c:v>136442.274271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Man-made disasters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8"/>
                <c:pt idx="0">
                  <c:v>2661.219073</c:v>
                </c:pt>
                <c:pt idx="1">
                  <c:v>1947.184767</c:v>
                </c:pt>
                <c:pt idx="2">
                  <c:v>2542.683934</c:v>
                </c:pt>
                <c:pt idx="3">
                  <c:v>3410.614595</c:v>
                </c:pt>
                <c:pt idx="4">
                  <c:v>3293.554708</c:v>
                </c:pt>
                <c:pt idx="5">
                  <c:v>3223.235765</c:v>
                </c:pt>
                <c:pt idx="6">
                  <c:v>3792.168863</c:v>
                </c:pt>
                <c:pt idx="7">
                  <c:v>4742.927839</c:v>
                </c:pt>
                <c:pt idx="8">
                  <c:v>3547.605068</c:v>
                </c:pt>
                <c:pt idx="9">
                  <c:v>7248.609676</c:v>
                </c:pt>
                <c:pt idx="10">
                  <c:v>5534.509743</c:v>
                </c:pt>
                <c:pt idx="11">
                  <c:v>2206.688548</c:v>
                </c:pt>
                <c:pt idx="12">
                  <c:v>4360.628473</c:v>
                </c:pt>
                <c:pt idx="13">
                  <c:v>3123.744008</c:v>
                </c:pt>
                <c:pt idx="14">
                  <c:v>3103.636925</c:v>
                </c:pt>
                <c:pt idx="15">
                  <c:v>3618.019742</c:v>
                </c:pt>
                <c:pt idx="16">
                  <c:v>3633.858355</c:v>
                </c:pt>
                <c:pt idx="17">
                  <c:v>4616.642822</c:v>
                </c:pt>
                <c:pt idx="18">
                  <c:v>8835.376552</c:v>
                </c:pt>
                <c:pt idx="19">
                  <c:v>9874.214817</c:v>
                </c:pt>
                <c:pt idx="20">
                  <c:v>6573.751126</c:v>
                </c:pt>
                <c:pt idx="21">
                  <c:v>6563.340124</c:v>
                </c:pt>
                <c:pt idx="22">
                  <c:v>8151.56413</c:v>
                </c:pt>
                <c:pt idx="23">
                  <c:v>5984.478213</c:v>
                </c:pt>
                <c:pt idx="24">
                  <c:v>7803.551754</c:v>
                </c:pt>
                <c:pt idx="25">
                  <c:v>4373.419259</c:v>
                </c:pt>
                <c:pt idx="26">
                  <c:v>7314.56499</c:v>
                </c:pt>
                <c:pt idx="27">
                  <c:v>6737.404951</c:v>
                </c:pt>
                <c:pt idx="28">
                  <c:v>6124.266927</c:v>
                </c:pt>
                <c:pt idx="29">
                  <c:v>8538.830932</c:v>
                </c:pt>
                <c:pt idx="30">
                  <c:v>6270.694738</c:v>
                </c:pt>
                <c:pt idx="31">
                  <c:v>35711.372211</c:v>
                </c:pt>
                <c:pt idx="32">
                  <c:v>4156.792576</c:v>
                </c:pt>
                <c:pt idx="33">
                  <c:v>4315.631637</c:v>
                </c:pt>
                <c:pt idx="34">
                  <c:v>4667.884414</c:v>
                </c:pt>
                <c:pt idx="35">
                  <c:v>6825.985104</c:v>
                </c:pt>
                <c:pt idx="36">
                  <c:v>6196.291394</c:v>
                </c:pt>
                <c:pt idx="37">
                  <c:v>6822.408989</c:v>
                </c:pt>
                <c:pt idx="38">
                  <c:v>9547.302616</c:v>
                </c:pt>
                <c:pt idx="39">
                  <c:v>4486.491885</c:v>
                </c:pt>
                <c:pt idx="40">
                  <c:v>5363.775979</c:v>
                </c:pt>
                <c:pt idx="41">
                  <c:v>7377.343046</c:v>
                </c:pt>
                <c:pt idx="42">
                  <c:v>6274.781292</c:v>
                </c:pt>
                <c:pt idx="43">
                  <c:v>8135.165935</c:v>
                </c:pt>
                <c:pt idx="44">
                  <c:v>7285.968869</c:v>
                </c:pt>
                <c:pt idx="45">
                  <c:v>9813.400361</c:v>
                </c:pt>
                <c:pt idx="46">
                  <c:v>8376.690718</c:v>
                </c:pt>
                <c:pt idx="47">
                  <c:v>6245.71064</c:v>
                </c:pt>
              </c:numCache>
            </c:numRef>
          </c:val>
        </c:ser>
        <c:gapWidth val="50"/>
        <c:overlap val="100"/>
        <c:axId val="65557943"/>
        <c:axId val="27245942"/>
      </c:barChart>
      <c:lineChart>
        <c:grouping val="stacked"/>
        <c:ser>
          <c:idx val="3"/>
          <c:order val="3"/>
          <c:tx>
            <c:strRef>
              <c:f>label 3</c:f>
              <c:strCache>
                <c:ptCount val="1"/>
                <c:pt idx="0">
                  <c:v>Colonne E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8"/>
                <c:pt idx="0">
                  <c:v>5807.007543</c:v>
                </c:pt>
                <c:pt idx="1">
                  <c:v>2927.036244</c:v>
                </c:pt>
                <c:pt idx="2">
                  <c:v>5483.790716</c:v>
                </c:pt>
                <c:pt idx="3">
                  <c:v>7038.931461</c:v>
                </c:pt>
                <c:pt idx="4">
                  <c:v>8495.150301</c:v>
                </c:pt>
                <c:pt idx="5">
                  <c:v>5979.972509</c:v>
                </c:pt>
                <c:pt idx="6">
                  <c:v>7737.282798</c:v>
                </c:pt>
                <c:pt idx="7">
                  <c:v>6267.001847</c:v>
                </c:pt>
                <c:pt idx="8">
                  <c:v>6989.625355</c:v>
                </c:pt>
                <c:pt idx="9">
                  <c:v>13818.646351</c:v>
                </c:pt>
                <c:pt idx="10">
                  <c:v>8448.875889</c:v>
                </c:pt>
                <c:pt idx="11">
                  <c:v>5027.228292</c:v>
                </c:pt>
                <c:pt idx="12">
                  <c:v>10505.424242</c:v>
                </c:pt>
                <c:pt idx="13">
                  <c:v>12936.217235</c:v>
                </c:pt>
                <c:pt idx="14">
                  <c:v>8580.220382</c:v>
                </c:pt>
                <c:pt idx="15">
                  <c:v>12295.639548</c:v>
                </c:pt>
                <c:pt idx="16">
                  <c:v>6677.734127</c:v>
                </c:pt>
                <c:pt idx="17">
                  <c:v>18436.057484</c:v>
                </c:pt>
                <c:pt idx="18">
                  <c:v>14276.900324</c:v>
                </c:pt>
                <c:pt idx="19">
                  <c:v>29143.617424</c:v>
                </c:pt>
                <c:pt idx="20">
                  <c:v>34371.437106</c:v>
                </c:pt>
                <c:pt idx="21">
                  <c:v>29024.251861</c:v>
                </c:pt>
                <c:pt idx="22">
                  <c:v>50500.089792</c:v>
                </c:pt>
                <c:pt idx="23">
                  <c:v>22391.990096</c:v>
                </c:pt>
                <c:pt idx="24">
                  <c:v>43997.269828</c:v>
                </c:pt>
                <c:pt idx="25">
                  <c:v>28076.698836</c:v>
                </c:pt>
                <c:pt idx="26">
                  <c:v>22373.374955</c:v>
                </c:pt>
                <c:pt idx="27">
                  <c:v>16390.427287</c:v>
                </c:pt>
                <c:pt idx="28">
                  <c:v>30120.048848</c:v>
                </c:pt>
                <c:pt idx="29">
                  <c:v>50689.117072</c:v>
                </c:pt>
                <c:pt idx="30">
                  <c:v>18491.636258</c:v>
                </c:pt>
                <c:pt idx="31">
                  <c:v>52094.379659</c:v>
                </c:pt>
                <c:pt idx="32">
                  <c:v>23457.603432</c:v>
                </c:pt>
                <c:pt idx="33">
                  <c:v>28359.842639</c:v>
                </c:pt>
                <c:pt idx="34">
                  <c:v>64362.734707</c:v>
                </c:pt>
                <c:pt idx="35">
                  <c:v>136430.037611</c:v>
                </c:pt>
                <c:pt idx="36">
                  <c:v>21683.122679</c:v>
                </c:pt>
                <c:pt idx="37">
                  <c:v>35547.729929</c:v>
                </c:pt>
                <c:pt idx="38">
                  <c:v>59917.088661</c:v>
                </c:pt>
                <c:pt idx="39">
                  <c:v>29629.647269</c:v>
                </c:pt>
                <c:pt idx="40">
                  <c:v>56443.307972</c:v>
                </c:pt>
                <c:pt idx="41">
                  <c:v>138958.200141</c:v>
                </c:pt>
                <c:pt idx="42">
                  <c:v>76814.507327</c:v>
                </c:pt>
                <c:pt idx="43">
                  <c:v>45815.24847</c:v>
                </c:pt>
                <c:pt idx="44">
                  <c:v>37703.921987</c:v>
                </c:pt>
                <c:pt idx="45">
                  <c:v>38474.455714</c:v>
                </c:pt>
                <c:pt idx="46">
                  <c:v>55934.513026</c:v>
                </c:pt>
                <c:pt idx="47">
                  <c:v>144302.70811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417279"/>
        <c:axId val="28595443"/>
      </c:lineChart>
      <c:catAx>
        <c:axId val="6555794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Univers"/>
                <a:ea typeface="Univers"/>
              </a:defRPr>
            </a:pPr>
          </a:p>
        </c:txPr>
        <c:crossAx val="27245942"/>
        <c:crosses val="autoZero"/>
        <c:auto val="1"/>
        <c:lblAlgn val="ctr"/>
        <c:lblOffset val="100"/>
      </c:catAx>
      <c:valAx>
        <c:axId val="2724594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Univers"/>
                <a:ea typeface="Univers"/>
              </a:defRPr>
            </a:pPr>
          </a:p>
        </c:txPr>
        <c:crossAx val="65557943"/>
        <c:crosses val="autoZero"/>
        <c:crossBetween val="midCat"/>
        <c:dispUnits>
          <c:builtInUnit val="thousands"/>
          <c:dispUnitsLbl/>
        </c:dispUnits>
      </c:valAx>
      <c:catAx>
        <c:axId val="61417279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Univers"/>
                <a:ea typeface="Univers"/>
              </a:defRPr>
            </a:pPr>
          </a:p>
        </c:txPr>
        <c:crossAx val="28595443"/>
        <c:crosses val="autoZero"/>
        <c:auto val="1"/>
        <c:lblAlgn val="ctr"/>
        <c:lblOffset val="100"/>
      </c:catAx>
      <c:valAx>
        <c:axId val="28595443"/>
        <c:scaling>
          <c:orientation val="minMax"/>
        </c:scaling>
        <c:delete val="1"/>
        <c:axPos val="r"/>
        <c:numFmt formatCode="#,##0" sourceLinked="0"/>
        <c:majorTickMark val="out"/>
        <c:minorTickMark val="none"/>
        <c:tickLblPos val="nextTo"/>
        <c:spPr>
          <a:ln w="324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Univers"/>
                <a:ea typeface="Univers"/>
              </a:defRPr>
            </a:pPr>
          </a:p>
        </c:txPr>
        <c:crossAx val="61417279"/>
        <c:crosses val="autoZero"/>
        <c:crossBetween val="midCat"/>
        <c:dispUnits>
          <c:builtInUnit val="thousands"/>
          <c:dispUnitsLbl/>
        </c:dispUnits>
      </c:valAx>
      <c:spPr>
        <a:solidFill>
          <a:srgbClr val="ffffff"/>
        </a:solidFill>
        <a:ln w="12600">
          <a:noFill/>
        </a:ln>
      </c:spPr>
    </c:plotArea>
    <c:legend>
      <c:legendPos val="b"/>
      <c:layout>
        <c:manualLayout>
          <c:xMode val="edge"/>
          <c:yMode val="edge"/>
          <c:x val="0.0503222774271519"/>
          <c:y val="0.909867963863794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</c:chart>
  <c:spPr>
    <a:solidFill>
      <a:srgbClr val="ffffff"/>
    </a:solidFill>
    <a:ln w="324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6288156288156"/>
          <c:y val="0.0760955448854312"/>
          <c:w val="0.902655677655678"/>
          <c:h val="0.765209992098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Insured losses</c:v>
                </c:pt>
              </c:strCache>
            </c:strRef>
          </c:tx>
          <c:spPr>
            <a:solidFill>
              <a:srgbClr val="77933c"/>
            </a:solidFill>
            <a:ln w="126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8"/>
                <c:pt idx="0">
                  <c:v>5807.007543</c:v>
                </c:pt>
                <c:pt idx="1">
                  <c:v>2927.036244</c:v>
                </c:pt>
                <c:pt idx="2">
                  <c:v>5483.790716</c:v>
                </c:pt>
                <c:pt idx="3">
                  <c:v>7038.931461</c:v>
                </c:pt>
                <c:pt idx="4">
                  <c:v>8495.150301</c:v>
                </c:pt>
                <c:pt idx="5">
                  <c:v>5979.972509</c:v>
                </c:pt>
                <c:pt idx="6">
                  <c:v>7737.282798</c:v>
                </c:pt>
                <c:pt idx="7">
                  <c:v>6267.001847</c:v>
                </c:pt>
                <c:pt idx="8">
                  <c:v>6989.625355</c:v>
                </c:pt>
                <c:pt idx="9">
                  <c:v>13818.646351</c:v>
                </c:pt>
                <c:pt idx="10">
                  <c:v>8448.875889</c:v>
                </c:pt>
                <c:pt idx="11">
                  <c:v>5027.228292</c:v>
                </c:pt>
                <c:pt idx="12">
                  <c:v>10505.424242</c:v>
                </c:pt>
                <c:pt idx="13">
                  <c:v>12936.217235</c:v>
                </c:pt>
                <c:pt idx="14">
                  <c:v>8580.220382</c:v>
                </c:pt>
                <c:pt idx="15">
                  <c:v>12295.639548</c:v>
                </c:pt>
                <c:pt idx="16">
                  <c:v>6677.734127</c:v>
                </c:pt>
                <c:pt idx="17">
                  <c:v>18436.057484</c:v>
                </c:pt>
                <c:pt idx="18">
                  <c:v>14276.900324</c:v>
                </c:pt>
                <c:pt idx="19">
                  <c:v>29143.617424</c:v>
                </c:pt>
                <c:pt idx="20">
                  <c:v>34371.437106</c:v>
                </c:pt>
                <c:pt idx="21">
                  <c:v>29024.251861</c:v>
                </c:pt>
                <c:pt idx="22">
                  <c:v>50500.089792</c:v>
                </c:pt>
                <c:pt idx="23">
                  <c:v>22391.990096</c:v>
                </c:pt>
                <c:pt idx="24">
                  <c:v>43997.269828</c:v>
                </c:pt>
                <c:pt idx="25">
                  <c:v>28076.698836</c:v>
                </c:pt>
                <c:pt idx="26">
                  <c:v>22373.374955</c:v>
                </c:pt>
                <c:pt idx="27">
                  <c:v>16390.427287</c:v>
                </c:pt>
                <c:pt idx="28">
                  <c:v>30120.048848</c:v>
                </c:pt>
                <c:pt idx="29">
                  <c:v>50689.117072</c:v>
                </c:pt>
                <c:pt idx="30">
                  <c:v>18491.636258</c:v>
                </c:pt>
                <c:pt idx="31">
                  <c:v>52094.379659</c:v>
                </c:pt>
                <c:pt idx="32">
                  <c:v>23457.603432</c:v>
                </c:pt>
                <c:pt idx="33">
                  <c:v>28359.842639</c:v>
                </c:pt>
                <c:pt idx="34">
                  <c:v>64362.734707</c:v>
                </c:pt>
                <c:pt idx="35">
                  <c:v>136430.037611</c:v>
                </c:pt>
                <c:pt idx="36">
                  <c:v>21683.122679</c:v>
                </c:pt>
                <c:pt idx="37">
                  <c:v>35547.729929</c:v>
                </c:pt>
                <c:pt idx="38">
                  <c:v>59917.088661</c:v>
                </c:pt>
                <c:pt idx="39">
                  <c:v>29629.647269</c:v>
                </c:pt>
                <c:pt idx="40">
                  <c:v>56443.307972</c:v>
                </c:pt>
                <c:pt idx="41">
                  <c:v>138958.200141</c:v>
                </c:pt>
                <c:pt idx="42">
                  <c:v>76814.507327</c:v>
                </c:pt>
                <c:pt idx="43">
                  <c:v>45815.24847</c:v>
                </c:pt>
                <c:pt idx="44">
                  <c:v>37703.921987</c:v>
                </c:pt>
                <c:pt idx="45">
                  <c:v>38474.455714</c:v>
                </c:pt>
                <c:pt idx="46">
                  <c:v>55934.513026</c:v>
                </c:pt>
                <c:pt idx="47">
                  <c:v>144302.70811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Uninsured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8"/>
                <c:pt idx="0">
                  <c:v>12207.409255</c:v>
                </c:pt>
                <c:pt idx="1">
                  <c:v>6864.169117</c:v>
                </c:pt>
                <c:pt idx="2">
                  <c:v>28740.898168</c:v>
                </c:pt>
                <c:pt idx="3">
                  <c:v>8224.809088</c:v>
                </c:pt>
                <c:pt idx="4">
                  <c:v>13976.072627</c:v>
                </c:pt>
                <c:pt idx="5">
                  <c:v>3501.431835</c:v>
                </c:pt>
                <c:pt idx="6">
                  <c:v>63794.601169</c:v>
                </c:pt>
                <c:pt idx="7">
                  <c:v>13412.334281</c:v>
                </c:pt>
                <c:pt idx="8">
                  <c:v>6893.297521</c:v>
                </c:pt>
                <c:pt idx="9">
                  <c:v>21112.117639</c:v>
                </c:pt>
                <c:pt idx="10">
                  <c:v>54593.782779</c:v>
                </c:pt>
                <c:pt idx="11">
                  <c:v>7366.578537</c:v>
                </c:pt>
                <c:pt idx="12">
                  <c:v>15833.865322</c:v>
                </c:pt>
                <c:pt idx="13">
                  <c:v>33447.2392</c:v>
                </c:pt>
                <c:pt idx="14">
                  <c:v>11301.345635</c:v>
                </c:pt>
                <c:pt idx="15">
                  <c:v>25765.158781</c:v>
                </c:pt>
                <c:pt idx="16">
                  <c:v>25321.066672</c:v>
                </c:pt>
                <c:pt idx="17">
                  <c:v>19896.521614</c:v>
                </c:pt>
                <c:pt idx="18">
                  <c:v>49547.040802</c:v>
                </c:pt>
                <c:pt idx="19">
                  <c:v>34711.707214</c:v>
                </c:pt>
                <c:pt idx="20">
                  <c:v>65491.170729</c:v>
                </c:pt>
                <c:pt idx="21">
                  <c:v>30180.762437</c:v>
                </c:pt>
                <c:pt idx="22">
                  <c:v>55118.341645</c:v>
                </c:pt>
                <c:pt idx="23">
                  <c:v>78719.935009</c:v>
                </c:pt>
                <c:pt idx="24">
                  <c:v>110513.629677</c:v>
                </c:pt>
                <c:pt idx="25">
                  <c:v>231745.071383</c:v>
                </c:pt>
                <c:pt idx="26">
                  <c:v>72388.917962</c:v>
                </c:pt>
                <c:pt idx="27">
                  <c:v>35441.957703</c:v>
                </c:pt>
                <c:pt idx="28">
                  <c:v>100927.933919</c:v>
                </c:pt>
                <c:pt idx="29">
                  <c:v>110449.13897</c:v>
                </c:pt>
                <c:pt idx="30">
                  <c:v>53403.363266</c:v>
                </c:pt>
                <c:pt idx="31">
                  <c:v>143267.582044</c:v>
                </c:pt>
                <c:pt idx="32">
                  <c:v>62017.825542</c:v>
                </c:pt>
                <c:pt idx="33">
                  <c:v>89473.77768</c:v>
                </c:pt>
                <c:pt idx="34">
                  <c:v>125038.117739</c:v>
                </c:pt>
                <c:pt idx="35">
                  <c:v>166286.705703</c:v>
                </c:pt>
                <c:pt idx="36">
                  <c:v>47923.598724</c:v>
                </c:pt>
                <c:pt idx="37">
                  <c:v>55028.670494</c:v>
                </c:pt>
                <c:pt idx="38">
                  <c:v>237071.855913</c:v>
                </c:pt>
                <c:pt idx="39">
                  <c:v>50693.223272</c:v>
                </c:pt>
                <c:pt idx="40">
                  <c:v>199503.312549</c:v>
                </c:pt>
                <c:pt idx="41">
                  <c:v>301638.711599</c:v>
                </c:pt>
                <c:pt idx="42">
                  <c:v>119484.297945</c:v>
                </c:pt>
                <c:pt idx="43">
                  <c:v>102072.765034</c:v>
                </c:pt>
                <c:pt idx="44">
                  <c:v>78058.944914</c:v>
                </c:pt>
                <c:pt idx="45">
                  <c:v>58340.704724</c:v>
                </c:pt>
                <c:pt idx="46">
                  <c:v>124143.637667</c:v>
                </c:pt>
                <c:pt idx="47">
                  <c:v>192985.804782</c:v>
                </c:pt>
              </c:numCache>
            </c:numRef>
          </c:val>
        </c:ser>
        <c:gapWidth val="100"/>
        <c:overlap val="100"/>
        <c:axId val="78270428"/>
        <c:axId val="83083937"/>
      </c:barChart>
      <c:lineChart>
        <c:grouping val="stacked"/>
        <c:ser>
          <c:idx val="2"/>
          <c:order val="2"/>
          <c:tx>
            <c:strRef>
              <c:f>label 2</c:f>
              <c:strCache>
                <c:ptCount val="1"/>
                <c:pt idx="0">
                  <c:v>Total Insured Losses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10-year moving average insured losses</c:name>
            <c:spPr>
              <a:ln w="28440">
                <a:solidFill>
                  <a:srgbClr val="0070c0"/>
                </a:solidFill>
                <a:round/>
              </a:ln>
            </c:spPr>
            <c:trendlineType val="movingAvg"/>
            <c:period val="10"/>
            <c:forward val="0"/>
            <c:backward val="0"/>
            <c:dispRSqr val="0"/>
            <c:dispEq val="0"/>
          </c:trendline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8"/>
                <c:pt idx="0">
                  <c:v>5807.007543</c:v>
                </c:pt>
                <c:pt idx="1">
                  <c:v>2927.036244</c:v>
                </c:pt>
                <c:pt idx="2">
                  <c:v>5483.790716</c:v>
                </c:pt>
                <c:pt idx="3">
                  <c:v>7038.931461</c:v>
                </c:pt>
                <c:pt idx="4">
                  <c:v>8495.150301</c:v>
                </c:pt>
                <c:pt idx="5">
                  <c:v>5979.972509</c:v>
                </c:pt>
                <c:pt idx="6">
                  <c:v>7737.282798</c:v>
                </c:pt>
                <c:pt idx="7">
                  <c:v>6267.001847</c:v>
                </c:pt>
                <c:pt idx="8">
                  <c:v>6989.625355</c:v>
                </c:pt>
                <c:pt idx="9">
                  <c:v>13818.646351</c:v>
                </c:pt>
                <c:pt idx="10">
                  <c:v>8448.875889</c:v>
                </c:pt>
                <c:pt idx="11">
                  <c:v>5027.228292</c:v>
                </c:pt>
                <c:pt idx="12">
                  <c:v>10505.424242</c:v>
                </c:pt>
                <c:pt idx="13">
                  <c:v>12936.217235</c:v>
                </c:pt>
                <c:pt idx="14">
                  <c:v>8580.220382</c:v>
                </c:pt>
                <c:pt idx="15">
                  <c:v>12295.639548</c:v>
                </c:pt>
                <c:pt idx="16">
                  <c:v>6677.734127</c:v>
                </c:pt>
                <c:pt idx="17">
                  <c:v>18436.057484</c:v>
                </c:pt>
                <c:pt idx="18">
                  <c:v>14276.900324</c:v>
                </c:pt>
                <c:pt idx="19">
                  <c:v>29143.617424</c:v>
                </c:pt>
                <c:pt idx="20">
                  <c:v>34371.437106</c:v>
                </c:pt>
                <c:pt idx="21">
                  <c:v>29024.251861</c:v>
                </c:pt>
                <c:pt idx="22">
                  <c:v>50500.089792</c:v>
                </c:pt>
                <c:pt idx="23">
                  <c:v>22391.990096</c:v>
                </c:pt>
                <c:pt idx="24">
                  <c:v>43997.269828</c:v>
                </c:pt>
                <c:pt idx="25">
                  <c:v>28076.698836</c:v>
                </c:pt>
                <c:pt idx="26">
                  <c:v>22373.374955</c:v>
                </c:pt>
                <c:pt idx="27">
                  <c:v>16390.427287</c:v>
                </c:pt>
                <c:pt idx="28">
                  <c:v>30120.048848</c:v>
                </c:pt>
                <c:pt idx="29">
                  <c:v>50689.117072</c:v>
                </c:pt>
                <c:pt idx="30">
                  <c:v>18491.636258</c:v>
                </c:pt>
                <c:pt idx="31">
                  <c:v>52094.379659</c:v>
                </c:pt>
                <c:pt idx="32">
                  <c:v>23457.603432</c:v>
                </c:pt>
                <c:pt idx="33">
                  <c:v>28359.842639</c:v>
                </c:pt>
                <c:pt idx="34">
                  <c:v>64362.734707</c:v>
                </c:pt>
                <c:pt idx="35">
                  <c:v>136430.037611</c:v>
                </c:pt>
                <c:pt idx="36">
                  <c:v>21683.122679</c:v>
                </c:pt>
                <c:pt idx="37">
                  <c:v>35547.729929</c:v>
                </c:pt>
                <c:pt idx="38">
                  <c:v>59917.088661</c:v>
                </c:pt>
                <c:pt idx="39">
                  <c:v>29629.647269</c:v>
                </c:pt>
                <c:pt idx="40">
                  <c:v>56443.307972</c:v>
                </c:pt>
                <c:pt idx="41">
                  <c:v>138958.200141</c:v>
                </c:pt>
                <c:pt idx="42">
                  <c:v>76814.507327</c:v>
                </c:pt>
                <c:pt idx="43">
                  <c:v>45815.24847</c:v>
                </c:pt>
                <c:pt idx="44">
                  <c:v>37703.921987</c:v>
                </c:pt>
                <c:pt idx="45">
                  <c:v>38474.455714</c:v>
                </c:pt>
                <c:pt idx="46">
                  <c:v>55934.513026</c:v>
                </c:pt>
                <c:pt idx="47">
                  <c:v>144302.70811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Total Eco Losses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10-year moving average total economic losses</c:name>
            <c:spPr>
              <a:ln w="28440">
                <a:solidFill>
                  <a:srgbClr val="ff0000"/>
                </a:solidFill>
                <a:round/>
              </a:ln>
            </c:spPr>
            <c:trendlineType val="movingAvg"/>
            <c:period val="10"/>
            <c:forward val="0"/>
            <c:backward val="0"/>
            <c:dispRSqr val="0"/>
            <c:dispEq val="0"/>
          </c:trendline>
          <c:cat>
            <c:strRef>
              <c:f>categories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8"/>
                <c:pt idx="0">
                  <c:v>18014.416798</c:v>
                </c:pt>
                <c:pt idx="1">
                  <c:v>9791.205361</c:v>
                </c:pt>
                <c:pt idx="2">
                  <c:v>34224.688884</c:v>
                </c:pt>
                <c:pt idx="3">
                  <c:v>15263.740549</c:v>
                </c:pt>
                <c:pt idx="4">
                  <c:v>22471.222928</c:v>
                </c:pt>
                <c:pt idx="5">
                  <c:v>9481.404344</c:v>
                </c:pt>
                <c:pt idx="6">
                  <c:v>71531.883967</c:v>
                </c:pt>
                <c:pt idx="7">
                  <c:v>19679.336128</c:v>
                </c:pt>
                <c:pt idx="8">
                  <c:v>13882.922876</c:v>
                </c:pt>
                <c:pt idx="9">
                  <c:v>34930.76399</c:v>
                </c:pt>
                <c:pt idx="10">
                  <c:v>63042.658668</c:v>
                </c:pt>
                <c:pt idx="11">
                  <c:v>12393.806829</c:v>
                </c:pt>
                <c:pt idx="12">
                  <c:v>26339.289564</c:v>
                </c:pt>
                <c:pt idx="13">
                  <c:v>46383.456435</c:v>
                </c:pt>
                <c:pt idx="14">
                  <c:v>19881.566017</c:v>
                </c:pt>
                <c:pt idx="15">
                  <c:v>38060.798329</c:v>
                </c:pt>
                <c:pt idx="16">
                  <c:v>31998.800799</c:v>
                </c:pt>
                <c:pt idx="17">
                  <c:v>38332.579098</c:v>
                </c:pt>
                <c:pt idx="18">
                  <c:v>63823.941126</c:v>
                </c:pt>
                <c:pt idx="19">
                  <c:v>63855.324638</c:v>
                </c:pt>
                <c:pt idx="20">
                  <c:v>99862.607835</c:v>
                </c:pt>
                <c:pt idx="21">
                  <c:v>59205.014298</c:v>
                </c:pt>
                <c:pt idx="22">
                  <c:v>105618.431437</c:v>
                </c:pt>
                <c:pt idx="23">
                  <c:v>101111.925105</c:v>
                </c:pt>
                <c:pt idx="24">
                  <c:v>154510.899505</c:v>
                </c:pt>
                <c:pt idx="25">
                  <c:v>259821.770219</c:v>
                </c:pt>
                <c:pt idx="26">
                  <c:v>94762.292917</c:v>
                </c:pt>
                <c:pt idx="27">
                  <c:v>51832.38499</c:v>
                </c:pt>
                <c:pt idx="28">
                  <c:v>131047.982767</c:v>
                </c:pt>
                <c:pt idx="29">
                  <c:v>161138.256042</c:v>
                </c:pt>
                <c:pt idx="30">
                  <c:v>71894.999524</c:v>
                </c:pt>
                <c:pt idx="31">
                  <c:v>195361.961703</c:v>
                </c:pt>
                <c:pt idx="32">
                  <c:v>85475.428974</c:v>
                </c:pt>
                <c:pt idx="33">
                  <c:v>117833.620319</c:v>
                </c:pt>
                <c:pt idx="34">
                  <c:v>189400.852446</c:v>
                </c:pt>
                <c:pt idx="35">
                  <c:v>302716.743314</c:v>
                </c:pt>
                <c:pt idx="36">
                  <c:v>69606.721403</c:v>
                </c:pt>
                <c:pt idx="37">
                  <c:v>90576.400423</c:v>
                </c:pt>
                <c:pt idx="38">
                  <c:v>296988.944574</c:v>
                </c:pt>
                <c:pt idx="39">
                  <c:v>80322.870541</c:v>
                </c:pt>
                <c:pt idx="40">
                  <c:v>255946.620521</c:v>
                </c:pt>
                <c:pt idx="41">
                  <c:v>440596.91174</c:v>
                </c:pt>
                <c:pt idx="42">
                  <c:v>196298.805272</c:v>
                </c:pt>
                <c:pt idx="43">
                  <c:v>147888.013504</c:v>
                </c:pt>
                <c:pt idx="44">
                  <c:v>115762.866901</c:v>
                </c:pt>
                <c:pt idx="45">
                  <c:v>96815.160438</c:v>
                </c:pt>
                <c:pt idx="46">
                  <c:v>180078.150693</c:v>
                </c:pt>
                <c:pt idx="47">
                  <c:v>337288.512892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981397"/>
        <c:axId val="31696451"/>
      </c:lineChart>
      <c:catAx>
        <c:axId val="7827042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SwissReSans"/>
                <a:ea typeface="Univers"/>
              </a:defRPr>
            </a:pPr>
          </a:p>
        </c:txPr>
        <c:crossAx val="83083937"/>
        <c:crosses val="autoZero"/>
        <c:auto val="1"/>
        <c:lblAlgn val="ctr"/>
        <c:lblOffset val="100"/>
      </c:catAx>
      <c:valAx>
        <c:axId val="8308393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24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SwissReSans"/>
                <a:ea typeface="Univers"/>
              </a:defRPr>
            </a:pPr>
          </a:p>
        </c:txPr>
        <c:crossAx val="78270428"/>
        <c:crosses val="autoZero"/>
        <c:crossBetween val="midCat"/>
        <c:dispUnits>
          <c:builtInUnit val="thousands"/>
          <c:dispUnitsLbl/>
        </c:dispUnits>
      </c:valAx>
      <c:catAx>
        <c:axId val="53981397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SwissReSans"/>
                <a:ea typeface="Univers"/>
              </a:defRPr>
            </a:pPr>
          </a:p>
        </c:txPr>
        <c:crossAx val="31696451"/>
        <c:crosses val="autoZero"/>
        <c:auto val="1"/>
        <c:lblAlgn val="ctr"/>
        <c:lblOffset val="100"/>
      </c:catAx>
      <c:valAx>
        <c:axId val="31696451"/>
        <c:scaling>
          <c:orientation val="minMax"/>
        </c:scaling>
        <c:delete val="1"/>
        <c:axPos val="r"/>
        <c:numFmt formatCode="#,##0" sourceLinked="0"/>
        <c:majorTickMark val="out"/>
        <c:minorTickMark val="none"/>
        <c:tickLblPos val="nextTo"/>
        <c:spPr>
          <a:ln w="324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SwissReSans"/>
                <a:ea typeface="Univers"/>
              </a:defRPr>
            </a:pPr>
          </a:p>
        </c:txPr>
        <c:crossAx val="53981397"/>
        <c:crosses val="autoZero"/>
        <c:crossBetween val="midCat"/>
        <c:dispUnits>
          <c:builtInUnit val="thousands"/>
          <c:dispUnitsLbl/>
        </c:dispUnits>
      </c:valAx>
      <c:spPr>
        <a:solidFill>
          <a:srgbClr val="ffffff"/>
        </a:solidFill>
        <a:ln w="12600">
          <a:noFill/>
        </a:ln>
      </c:spPr>
    </c:plotArea>
    <c:legend>
      <c:legendPos val="b"/>
      <c:layout>
        <c:manualLayout>
          <c:xMode val="edge"/>
          <c:yMode val="edge"/>
          <c:x val="0.0188348533911649"/>
          <c:y val="0.909898775894539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</c:chart>
  <c:spPr>
    <a:solidFill>
      <a:srgbClr val="ffffff"/>
    </a:solidFill>
    <a:ln w="324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99246480269681"/>
          <c:y val="0.0645224425887265"/>
          <c:w val="0.855086258179655"/>
          <c:h val="0.7757698329853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'Fig4_Insured vs Uninsured losse'!$F$5:$F$5</c:f>
              <c:strCache>
                <c:ptCount val="1"/>
                <c:pt idx="0">
                  <c:v>Insured losses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'Fig4_Insured vs Uninsured losse'!$A$6:$A$52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strCache>
            </c:strRef>
          </c:cat>
          <c:val>
            <c:numRef>
              <c:f>'Fig4_Insured vs Uninsured losse'!$F$6:$F$52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7.0544445125</c:v>
                </c:pt>
                <c:pt idx="10">
                  <c:v>7.3186313471</c:v>
                </c:pt>
                <c:pt idx="11">
                  <c:v>7.5286505519</c:v>
                </c:pt>
                <c:pt idx="12">
                  <c:v>8.0308139045</c:v>
                </c:pt>
                <c:pt idx="13">
                  <c:v>8.6205424819</c:v>
                </c:pt>
                <c:pt idx="14">
                  <c:v>8.62904949</c:v>
                </c:pt>
                <c:pt idx="15">
                  <c:v>9.2606161939</c:v>
                </c:pt>
                <c:pt idx="16">
                  <c:v>9.1546613268</c:v>
                </c:pt>
                <c:pt idx="17">
                  <c:v>10.3715668905</c:v>
                </c:pt>
                <c:pt idx="18">
                  <c:v>11.1002943874</c:v>
                </c:pt>
                <c:pt idx="19">
                  <c:v>12.6327914947</c:v>
                </c:pt>
                <c:pt idx="20">
                  <c:v>15.2250476164</c:v>
                </c:pt>
                <c:pt idx="21">
                  <c:v>17.6247499733</c:v>
                </c:pt>
                <c:pt idx="22">
                  <c:v>21.6242165283</c:v>
                </c:pt>
                <c:pt idx="23">
                  <c:v>22.5697938144</c:v>
                </c:pt>
                <c:pt idx="24">
                  <c:v>26.111498759</c:v>
                </c:pt>
                <c:pt idx="25">
                  <c:v>27.6896046878</c:v>
                </c:pt>
                <c:pt idx="26">
                  <c:v>29.2591687706</c:v>
                </c:pt>
                <c:pt idx="27">
                  <c:v>29.0546057509</c:v>
                </c:pt>
                <c:pt idx="28">
                  <c:v>30.6389206033</c:v>
                </c:pt>
                <c:pt idx="29">
                  <c:v>32.7934705681</c:v>
                </c:pt>
                <c:pt idx="30">
                  <c:v>31.2054904833</c:v>
                </c:pt>
                <c:pt idx="31">
                  <c:v>33.5125032631</c:v>
                </c:pt>
                <c:pt idx="32">
                  <c:v>30.8082546271</c:v>
                </c:pt>
                <c:pt idx="33">
                  <c:v>31.4050398814</c:v>
                </c:pt>
                <c:pt idx="34">
                  <c:v>33.4415863693</c:v>
                </c:pt>
                <c:pt idx="35">
                  <c:v>44.2769202468</c:v>
                </c:pt>
                <c:pt idx="36">
                  <c:v>44.2078950192</c:v>
                </c:pt>
                <c:pt idx="37">
                  <c:v>46.1236252834</c:v>
                </c:pt>
                <c:pt idx="38">
                  <c:v>49.1033292647</c:v>
                </c:pt>
                <c:pt idx="39">
                  <c:v>46.9973822844</c:v>
                </c:pt>
                <c:pt idx="40">
                  <c:v>50.7925494558</c:v>
                </c:pt>
                <c:pt idx="41">
                  <c:v>59.478931504</c:v>
                </c:pt>
                <c:pt idx="42">
                  <c:v>64.8146218935</c:v>
                </c:pt>
                <c:pt idx="43">
                  <c:v>66.5601624766</c:v>
                </c:pt>
                <c:pt idx="44">
                  <c:v>63.8942812046</c:v>
                </c:pt>
                <c:pt idx="45">
                  <c:v>54.0987230149</c:v>
                </c:pt>
                <c:pt idx="46">
                  <c:v>68.3993598677</c:v>
                </c:pt>
              </c:numCache>
            </c:numRef>
          </c:val>
        </c:ser>
        <c:ser>
          <c:idx val="1"/>
          <c:order val="1"/>
          <c:tx>
            <c:strRef>
              <c:f>'Fig4_Insured vs Uninsured losse'!$G$5:$G$5</c:f>
              <c:strCache>
                <c:ptCount val="1"/>
                <c:pt idx="0">
                  <c:v>Uninsured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'Fig4_Insured vs Uninsured losse'!$A$6:$A$52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strCache>
            </c:strRef>
          </c:cat>
          <c:val>
            <c:numRef>
              <c:f>'Fig4_Insured vs Uninsured losse'!$G$6:$G$51</c:f>
              <c:numCache>
                <c:formatCode>General</c:formatCode>
                <c:ptCount val="46"/>
                <c:pt idx="0">
                  <c:v>5.687568634</c:v>
                </c:pt>
                <c:pt idx="1">
                  <c:v>2.866832546</c:v>
                </c:pt>
                <c:pt idx="2">
                  <c:v>5.370999668</c:v>
                </c:pt>
                <c:pt idx="3">
                  <c:v>6.894155239</c:v>
                </c:pt>
                <c:pt idx="4">
                  <c:v>8.320422619</c:v>
                </c:pt>
                <c:pt idx="5">
                  <c:v>5.856975066</c:v>
                </c:pt>
                <c:pt idx="6">
                  <c:v>7.57814246</c:v>
                </c:pt>
                <c:pt idx="7">
                  <c:v>6.138102459</c:v>
                </c:pt>
                <c:pt idx="8">
                  <c:v>6.845860786</c:v>
                </c:pt>
                <c:pt idx="9">
                  <c:v>6.4799765115</c:v>
                </c:pt>
                <c:pt idx="10">
                  <c:v>0.8593602959</c:v>
                </c:pt>
                <c:pt idx="11">
                  <c:v>-2.6820128409</c:v>
                </c:pt>
                <c:pt idx="12">
                  <c:v>2.8307638555</c:v>
                </c:pt>
                <c:pt idx="13">
                  <c:v>4.0495988261</c:v>
                </c:pt>
                <c:pt idx="14">
                  <c:v>-0.225309365999999</c:v>
                </c:pt>
                <c:pt idx="15">
                  <c:v>3.3021508381</c:v>
                </c:pt>
                <c:pt idx="16">
                  <c:v>-2.6142755398</c:v>
                </c:pt>
                <c:pt idx="17">
                  <c:v>7.6852952815</c:v>
                </c:pt>
                <c:pt idx="18">
                  <c:v>2.8829569586</c:v>
                </c:pt>
                <c:pt idx="19">
                  <c:v>15.9113931163</c:v>
                </c:pt>
                <c:pt idx="20">
                  <c:v>27.4307314416</c:v>
                </c:pt>
                <c:pt idx="21">
                  <c:v>10.8025274337</c:v>
                </c:pt>
                <c:pt idx="22">
                  <c:v>27.8371938547</c:v>
                </c:pt>
                <c:pt idx="23">
                  <c:v>-0.638371750400001</c:v>
                </c:pt>
                <c:pt idx="24">
                  <c:v>16.980827825</c:v>
                </c:pt>
                <c:pt idx="25">
                  <c:v>-0.190389871800004</c:v>
                </c:pt>
                <c:pt idx="26">
                  <c:v>-7.34597940660001</c:v>
                </c:pt>
                <c:pt idx="27">
                  <c:v>-13.0013032759</c:v>
                </c:pt>
                <c:pt idx="28">
                  <c:v>-1.1634063323</c:v>
                </c:pt>
                <c:pt idx="29">
                  <c:v>17.0867225979</c:v>
                </c:pt>
                <c:pt idx="30">
                  <c:v>-13.3644666673</c:v>
                </c:pt>
                <c:pt idx="31">
                  <c:v>17.5103745869</c:v>
                </c:pt>
                <c:pt idx="32">
                  <c:v>-8.1260980351</c:v>
                </c:pt>
                <c:pt idx="33">
                  <c:v>-3.6285068204</c:v>
                </c:pt>
                <c:pt idx="34">
                  <c:v>28.2682377497</c:v>
                </c:pt>
                <c:pt idx="35">
                  <c:v>89.3470647742</c:v>
                </c:pt>
                <c:pt idx="36">
                  <c:v>-23.1506283122</c:v>
                </c:pt>
                <c:pt idx="37">
                  <c:v>-11.4449695714</c:v>
                </c:pt>
                <c:pt idx="38">
                  <c:v>9.58137033530001</c:v>
                </c:pt>
                <c:pt idx="39">
                  <c:v>-17.9771579894</c:v>
                </c:pt>
                <c:pt idx="40">
                  <c:v>2.6427036802</c:v>
                </c:pt>
                <c:pt idx="41">
                  <c:v>74.870704094</c:v>
                </c:pt>
                <c:pt idx="42">
                  <c:v>11.0500480055</c:v>
                </c:pt>
                <c:pt idx="43">
                  <c:v>-21.6939266376</c:v>
                </c:pt>
                <c:pt idx="44">
                  <c:v>-27.3829289126</c:v>
                </c:pt>
                <c:pt idx="45">
                  <c:v>-16.6532519539</c:v>
                </c:pt>
              </c:numCache>
            </c:numRef>
          </c:val>
        </c:ser>
        <c:gapWidth val="150"/>
        <c:overlap val="100"/>
        <c:axId val="33965100"/>
        <c:axId val="87656955"/>
      </c:barChart>
      <c:lineChart>
        <c:grouping val="stacked"/>
        <c:ser>
          <c:idx val="2"/>
          <c:order val="2"/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8440">
                <a:solidFill>
                  <a:srgbClr val="0070c0"/>
                </a:solidFill>
                <a:round/>
              </a:ln>
            </c:spPr>
            <c:trendlineType val="movingAvg"/>
            <c:period val="10"/>
            <c:forward val="0"/>
            <c:backward val="0"/>
            <c:dispRSqr val="0"/>
            <c:dispEq val="0"/>
          </c:trendline>
          <c:cat>
            <c:strRef>
              <c:f>'Fig4_Insured vs Uninsured losse'!$A$6:$A$52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strCache>
            </c:strRef>
          </c:cat>
          <c:val>
            <c:numRef>
              <c:f>'Fig4_Insured vs Uninsured losse'!$F$6:$F$51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7.0544445125</c:v>
                </c:pt>
                <c:pt idx="10">
                  <c:v>7.3186313471</c:v>
                </c:pt>
                <c:pt idx="11">
                  <c:v>7.5286505519</c:v>
                </c:pt>
                <c:pt idx="12">
                  <c:v>8.0308139045</c:v>
                </c:pt>
                <c:pt idx="13">
                  <c:v>8.6205424819</c:v>
                </c:pt>
                <c:pt idx="14">
                  <c:v>8.62904949</c:v>
                </c:pt>
                <c:pt idx="15">
                  <c:v>9.2606161939</c:v>
                </c:pt>
                <c:pt idx="16">
                  <c:v>9.1546613268</c:v>
                </c:pt>
                <c:pt idx="17">
                  <c:v>10.3715668905</c:v>
                </c:pt>
                <c:pt idx="18">
                  <c:v>11.1002943874</c:v>
                </c:pt>
                <c:pt idx="19">
                  <c:v>12.6327914947</c:v>
                </c:pt>
                <c:pt idx="20">
                  <c:v>15.2250476164</c:v>
                </c:pt>
                <c:pt idx="21">
                  <c:v>17.6247499733</c:v>
                </c:pt>
                <c:pt idx="22">
                  <c:v>21.6242165283</c:v>
                </c:pt>
                <c:pt idx="23">
                  <c:v>22.5697938144</c:v>
                </c:pt>
                <c:pt idx="24">
                  <c:v>26.111498759</c:v>
                </c:pt>
                <c:pt idx="25">
                  <c:v>27.6896046878</c:v>
                </c:pt>
                <c:pt idx="26">
                  <c:v>29.2591687706</c:v>
                </c:pt>
                <c:pt idx="27">
                  <c:v>29.0546057509</c:v>
                </c:pt>
                <c:pt idx="28">
                  <c:v>30.6389206033</c:v>
                </c:pt>
                <c:pt idx="29">
                  <c:v>32.7934705681</c:v>
                </c:pt>
                <c:pt idx="30">
                  <c:v>31.2054904833</c:v>
                </c:pt>
                <c:pt idx="31">
                  <c:v>33.5125032631</c:v>
                </c:pt>
                <c:pt idx="32">
                  <c:v>30.8082546271</c:v>
                </c:pt>
                <c:pt idx="33">
                  <c:v>31.4050398814</c:v>
                </c:pt>
                <c:pt idx="34">
                  <c:v>33.4415863693</c:v>
                </c:pt>
                <c:pt idx="35">
                  <c:v>44.2769202468</c:v>
                </c:pt>
                <c:pt idx="36">
                  <c:v>44.2078950192</c:v>
                </c:pt>
                <c:pt idx="37">
                  <c:v>46.1236252834</c:v>
                </c:pt>
                <c:pt idx="38">
                  <c:v>49.1033292647</c:v>
                </c:pt>
                <c:pt idx="39">
                  <c:v>46.9973822844</c:v>
                </c:pt>
                <c:pt idx="40">
                  <c:v>50.7925494558</c:v>
                </c:pt>
                <c:pt idx="41">
                  <c:v>59.478931504</c:v>
                </c:pt>
                <c:pt idx="42">
                  <c:v>64.8146218935</c:v>
                </c:pt>
                <c:pt idx="43">
                  <c:v>66.5601624766</c:v>
                </c:pt>
                <c:pt idx="44">
                  <c:v>63.8942812046</c:v>
                </c:pt>
                <c:pt idx="45">
                  <c:v>54.0987230149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8440">
                <a:solidFill>
                  <a:srgbClr val="ff0000"/>
                </a:solidFill>
                <a:round/>
              </a:ln>
            </c:spPr>
            <c:trendlineType val="movingAvg"/>
            <c:period val="10"/>
            <c:forward val="0"/>
            <c:backward val="0"/>
            <c:dispRSqr val="0"/>
            <c:dispEq val="0"/>
          </c:trendline>
          <c:cat>
            <c:strRef>
              <c:f>'Fig4_Insured vs Uninsured losse'!$A$6:$A$52</c:f>
              <c:strCach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strCache>
            </c:strRef>
          </c:cat>
          <c:val>
            <c:numRef>
              <c:f>'Fig4_Insured vs Uninsured losse'!$E$6:$E$52</c:f>
              <c:numCache>
                <c:formatCode>General</c:formatCode>
                <c:ptCount val="47"/>
                <c:pt idx="0">
                  <c:v>5.687568634</c:v>
                </c:pt>
                <c:pt idx="1">
                  <c:v>2.866832546</c:v>
                </c:pt>
                <c:pt idx="2">
                  <c:v>5.370999668</c:v>
                </c:pt>
                <c:pt idx="3">
                  <c:v>6.894155239</c:v>
                </c:pt>
                <c:pt idx="4">
                  <c:v>8.320422619</c:v>
                </c:pt>
                <c:pt idx="5">
                  <c:v>5.856975066</c:v>
                </c:pt>
                <c:pt idx="6">
                  <c:v>7.57814246</c:v>
                </c:pt>
                <c:pt idx="7">
                  <c:v>6.138102459</c:v>
                </c:pt>
                <c:pt idx="8">
                  <c:v>6.845860786</c:v>
                </c:pt>
                <c:pt idx="9">
                  <c:v>13.534421024</c:v>
                </c:pt>
                <c:pt idx="10">
                  <c:v>8.177991643</c:v>
                </c:pt>
                <c:pt idx="11">
                  <c:v>4.846637711</c:v>
                </c:pt>
                <c:pt idx="12">
                  <c:v>10.86157776</c:v>
                </c:pt>
                <c:pt idx="13">
                  <c:v>12.670141308</c:v>
                </c:pt>
                <c:pt idx="14">
                  <c:v>8.403740124</c:v>
                </c:pt>
                <c:pt idx="15">
                  <c:v>12.562767032</c:v>
                </c:pt>
                <c:pt idx="16">
                  <c:v>6.540385787</c:v>
                </c:pt>
                <c:pt idx="17">
                  <c:v>18.056862172</c:v>
                </c:pt>
                <c:pt idx="18">
                  <c:v>13.983251346</c:v>
                </c:pt>
                <c:pt idx="19">
                  <c:v>28.544184611</c:v>
                </c:pt>
                <c:pt idx="20">
                  <c:v>42.655779058</c:v>
                </c:pt>
                <c:pt idx="21">
                  <c:v>28.427277407</c:v>
                </c:pt>
                <c:pt idx="22">
                  <c:v>49.461410383</c:v>
                </c:pt>
                <c:pt idx="23">
                  <c:v>21.931422064</c:v>
                </c:pt>
                <c:pt idx="24">
                  <c:v>43.092326584</c:v>
                </c:pt>
                <c:pt idx="25">
                  <c:v>27.499214816</c:v>
                </c:pt>
                <c:pt idx="26">
                  <c:v>21.913189364</c:v>
                </c:pt>
                <c:pt idx="27">
                  <c:v>16.053302475</c:v>
                </c:pt>
                <c:pt idx="28">
                  <c:v>29.475514271</c:v>
                </c:pt>
                <c:pt idx="29">
                  <c:v>49.880193166</c:v>
                </c:pt>
                <c:pt idx="30">
                  <c:v>17.841023816</c:v>
                </c:pt>
                <c:pt idx="31">
                  <c:v>51.02287785</c:v>
                </c:pt>
                <c:pt idx="32">
                  <c:v>22.682156592</c:v>
                </c:pt>
                <c:pt idx="33">
                  <c:v>27.776533061</c:v>
                </c:pt>
                <c:pt idx="34">
                  <c:v>61.709824119</c:v>
                </c:pt>
                <c:pt idx="35">
                  <c:v>133.623985021</c:v>
                </c:pt>
                <c:pt idx="36">
                  <c:v>21.057266707</c:v>
                </c:pt>
                <c:pt idx="37">
                  <c:v>34.678655712</c:v>
                </c:pt>
                <c:pt idx="38">
                  <c:v>58.6846996</c:v>
                </c:pt>
                <c:pt idx="39">
                  <c:v>29.020224295</c:v>
                </c:pt>
                <c:pt idx="40">
                  <c:v>53.435253136</c:v>
                </c:pt>
                <c:pt idx="41">
                  <c:v>134.349635598</c:v>
                </c:pt>
                <c:pt idx="42">
                  <c:v>75.864669899</c:v>
                </c:pt>
                <c:pt idx="43">
                  <c:v>44.866235839</c:v>
                </c:pt>
                <c:pt idx="44">
                  <c:v>36.511352292</c:v>
                </c:pt>
                <c:pt idx="45">
                  <c:v>37.445471061</c:v>
                </c:pt>
                <c:pt idx="46">
                  <c:v>51.340863055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426838"/>
        <c:axId val="69298897"/>
      </c:lineChart>
      <c:catAx>
        <c:axId val="33965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656955"/>
        <c:crosses val="autoZero"/>
        <c:auto val="1"/>
        <c:lblAlgn val="ctr"/>
        <c:lblOffset val="100"/>
      </c:catAx>
      <c:valAx>
        <c:axId val="876569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65100"/>
        <c:crosses val="autoZero"/>
        <c:crossBetween val="midCat"/>
      </c:valAx>
      <c:catAx>
        <c:axId val="344268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98897"/>
        <c:crosses val="autoZero"/>
        <c:auto val="1"/>
        <c:lblAlgn val="ctr"/>
        <c:lblOffset val="100"/>
      </c:catAx>
      <c:valAx>
        <c:axId val="69298897"/>
        <c:scaling>
          <c:orientation val="minMax"/>
        </c:scaling>
        <c:delete val="1"/>
        <c:axPos val="r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268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00000059171325"/>
          <c:y val="0.94328188542997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96465390279823"/>
          <c:y val="0.0645729955601985"/>
          <c:w val="0.851988217967599"/>
          <c:h val="0.7757900235048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'Fig4_Insured vs Uninsured losse'!$F$5:$F$5</c:f>
              <c:strCache>
                <c:ptCount val="1"/>
                <c:pt idx="0">
                  <c:v>Insured losses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'Fig4_Insured vs Uninsured losse'!$A$6:$A$49</c:f>
              <c:strCach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strCache>
            </c:strRef>
          </c:cat>
          <c:val>
            <c:numRef>
              <c:f>'Fig4_Insured vs Uninsured losse'!$F$6:$F$49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7.0544445125</c:v>
                </c:pt>
                <c:pt idx="10">
                  <c:v>7.3186313471</c:v>
                </c:pt>
                <c:pt idx="11">
                  <c:v>7.5286505519</c:v>
                </c:pt>
                <c:pt idx="12">
                  <c:v>8.0308139045</c:v>
                </c:pt>
                <c:pt idx="13">
                  <c:v>8.6205424819</c:v>
                </c:pt>
                <c:pt idx="14">
                  <c:v>8.62904949</c:v>
                </c:pt>
                <c:pt idx="15">
                  <c:v>9.2606161939</c:v>
                </c:pt>
                <c:pt idx="16">
                  <c:v>9.1546613268</c:v>
                </c:pt>
                <c:pt idx="17">
                  <c:v>10.3715668905</c:v>
                </c:pt>
                <c:pt idx="18">
                  <c:v>11.1002943874</c:v>
                </c:pt>
                <c:pt idx="19">
                  <c:v>12.6327914947</c:v>
                </c:pt>
                <c:pt idx="20">
                  <c:v>15.2250476164</c:v>
                </c:pt>
                <c:pt idx="21">
                  <c:v>17.6247499733</c:v>
                </c:pt>
                <c:pt idx="22">
                  <c:v>21.6242165283</c:v>
                </c:pt>
                <c:pt idx="23">
                  <c:v>22.5697938144</c:v>
                </c:pt>
                <c:pt idx="24">
                  <c:v>26.111498759</c:v>
                </c:pt>
                <c:pt idx="25">
                  <c:v>27.6896046878</c:v>
                </c:pt>
                <c:pt idx="26">
                  <c:v>29.2591687706</c:v>
                </c:pt>
                <c:pt idx="27">
                  <c:v>29.0546057509</c:v>
                </c:pt>
                <c:pt idx="28">
                  <c:v>30.6389206033</c:v>
                </c:pt>
                <c:pt idx="29">
                  <c:v>32.7934705681</c:v>
                </c:pt>
                <c:pt idx="30">
                  <c:v>31.2054904833</c:v>
                </c:pt>
                <c:pt idx="31">
                  <c:v>33.5125032631</c:v>
                </c:pt>
                <c:pt idx="32">
                  <c:v>30.8082546271</c:v>
                </c:pt>
                <c:pt idx="33">
                  <c:v>31.4050398814</c:v>
                </c:pt>
                <c:pt idx="34">
                  <c:v>33.4415863693</c:v>
                </c:pt>
                <c:pt idx="35">
                  <c:v>44.2769202468</c:v>
                </c:pt>
                <c:pt idx="36">
                  <c:v>44.2078950192</c:v>
                </c:pt>
                <c:pt idx="37">
                  <c:v>46.1236252834</c:v>
                </c:pt>
                <c:pt idx="38">
                  <c:v>49.1033292647</c:v>
                </c:pt>
                <c:pt idx="39">
                  <c:v>46.9973822844</c:v>
                </c:pt>
                <c:pt idx="40">
                  <c:v>50.7925494558</c:v>
                </c:pt>
                <c:pt idx="41">
                  <c:v>59.478931504</c:v>
                </c:pt>
                <c:pt idx="42">
                  <c:v>64.8146218935</c:v>
                </c:pt>
                <c:pt idx="43">
                  <c:v>66.5601624766</c:v>
                </c:pt>
              </c:numCache>
            </c:numRef>
          </c:val>
        </c:ser>
        <c:ser>
          <c:idx val="1"/>
          <c:order val="1"/>
          <c:tx>
            <c:strRef>
              <c:f>'Fig4_Insured vs Uninsured losse'!$G$5:$G$5</c:f>
              <c:strCache>
                <c:ptCount val="1"/>
                <c:pt idx="0">
                  <c:v>Uninsured losses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'Fig4_Insured vs Uninsured losse'!$A$6:$A$49</c:f>
              <c:strCach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strCache>
            </c:strRef>
          </c:cat>
          <c:val>
            <c:numRef>
              <c:f>'Fig4_Insured vs Uninsured losse'!$G$6:$G$49</c:f>
              <c:numCache>
                <c:formatCode>General</c:formatCode>
                <c:ptCount val="44"/>
                <c:pt idx="0">
                  <c:v>5.687568634</c:v>
                </c:pt>
                <c:pt idx="1">
                  <c:v>2.866832546</c:v>
                </c:pt>
                <c:pt idx="2">
                  <c:v>5.370999668</c:v>
                </c:pt>
                <c:pt idx="3">
                  <c:v>6.894155239</c:v>
                </c:pt>
                <c:pt idx="4">
                  <c:v>8.320422619</c:v>
                </c:pt>
                <c:pt idx="5">
                  <c:v>5.856975066</c:v>
                </c:pt>
                <c:pt idx="6">
                  <c:v>7.57814246</c:v>
                </c:pt>
                <c:pt idx="7">
                  <c:v>6.138102459</c:v>
                </c:pt>
                <c:pt idx="8">
                  <c:v>6.845860786</c:v>
                </c:pt>
                <c:pt idx="9">
                  <c:v>6.4799765115</c:v>
                </c:pt>
                <c:pt idx="10">
                  <c:v>0.8593602959</c:v>
                </c:pt>
                <c:pt idx="11">
                  <c:v>-2.6820128409</c:v>
                </c:pt>
                <c:pt idx="12">
                  <c:v>2.8307638555</c:v>
                </c:pt>
                <c:pt idx="13">
                  <c:v>4.0495988261</c:v>
                </c:pt>
                <c:pt idx="14">
                  <c:v>-0.225309365999999</c:v>
                </c:pt>
                <c:pt idx="15">
                  <c:v>3.3021508381</c:v>
                </c:pt>
                <c:pt idx="16">
                  <c:v>-2.6142755398</c:v>
                </c:pt>
                <c:pt idx="17">
                  <c:v>7.6852952815</c:v>
                </c:pt>
                <c:pt idx="18">
                  <c:v>2.8829569586</c:v>
                </c:pt>
                <c:pt idx="19">
                  <c:v>15.9113931163</c:v>
                </c:pt>
                <c:pt idx="20">
                  <c:v>27.4307314416</c:v>
                </c:pt>
                <c:pt idx="21">
                  <c:v>10.8025274337</c:v>
                </c:pt>
                <c:pt idx="22">
                  <c:v>27.8371938547</c:v>
                </c:pt>
                <c:pt idx="23">
                  <c:v>-0.638371750400001</c:v>
                </c:pt>
                <c:pt idx="24">
                  <c:v>16.980827825</c:v>
                </c:pt>
                <c:pt idx="25">
                  <c:v>-0.190389871800004</c:v>
                </c:pt>
                <c:pt idx="26">
                  <c:v>-7.34597940660001</c:v>
                </c:pt>
                <c:pt idx="27">
                  <c:v>-13.0013032759</c:v>
                </c:pt>
                <c:pt idx="28">
                  <c:v>-1.1634063323</c:v>
                </c:pt>
                <c:pt idx="29">
                  <c:v>17.0867225979</c:v>
                </c:pt>
                <c:pt idx="30">
                  <c:v>-13.3644666673</c:v>
                </c:pt>
                <c:pt idx="31">
                  <c:v>17.5103745869</c:v>
                </c:pt>
                <c:pt idx="32">
                  <c:v>-8.1260980351</c:v>
                </c:pt>
                <c:pt idx="33">
                  <c:v>-3.6285068204</c:v>
                </c:pt>
                <c:pt idx="34">
                  <c:v>28.2682377497</c:v>
                </c:pt>
                <c:pt idx="35">
                  <c:v>89.3470647742</c:v>
                </c:pt>
                <c:pt idx="36">
                  <c:v>-23.1506283122</c:v>
                </c:pt>
                <c:pt idx="37">
                  <c:v>-11.4449695714</c:v>
                </c:pt>
                <c:pt idx="38">
                  <c:v>9.58137033530001</c:v>
                </c:pt>
                <c:pt idx="39">
                  <c:v>-17.9771579894</c:v>
                </c:pt>
                <c:pt idx="40">
                  <c:v>2.6427036802</c:v>
                </c:pt>
                <c:pt idx="41">
                  <c:v>74.870704094</c:v>
                </c:pt>
                <c:pt idx="42">
                  <c:v>11.0500480055</c:v>
                </c:pt>
                <c:pt idx="43">
                  <c:v>-21.6939266376</c:v>
                </c:pt>
              </c:numCache>
            </c:numRef>
          </c:val>
        </c:ser>
        <c:gapWidth val="150"/>
        <c:overlap val="100"/>
        <c:axId val="8265473"/>
        <c:axId val="38078033"/>
      </c:barChart>
      <c:lineChart>
        <c:grouping val="stacked"/>
        <c:ser>
          <c:idx val="2"/>
          <c:order val="2"/>
          <c:tx>
            <c:strRef>
              <c:f>'2 - uninsured not detailed'!$A$1:$A$1</c:f>
              <c:strCache>
                <c:ptCount val="1"/>
                <c:pt idx="0">
                  <c:v>Continent</c:v>
                </c:pt>
              </c:strCache>
            </c:strRef>
          </c:tx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8440">
                <a:solidFill>
                  <a:srgbClr val="0070c0"/>
                </a:solidFill>
                <a:round/>
              </a:ln>
            </c:spPr>
            <c:trendlineType val="movingAvg"/>
            <c:period val="10"/>
            <c:forward val="0"/>
            <c:backward val="0"/>
            <c:dispRSqr val="0"/>
            <c:dispEq val="0"/>
          </c:trendline>
          <c:cat>
            <c:strRef>
              <c:f>'Fig4_Insured vs Uninsured losse'!$A$6:$A$49</c:f>
              <c:strCach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strCache>
            </c:strRef>
          </c:cat>
          <c:val>
            <c:numRef>
              <c:f>'Fig4_Insured vs Uninsured losse'!$F$6:$F$49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7.0544445125</c:v>
                </c:pt>
                <c:pt idx="10">
                  <c:v>7.3186313471</c:v>
                </c:pt>
                <c:pt idx="11">
                  <c:v>7.5286505519</c:v>
                </c:pt>
                <c:pt idx="12">
                  <c:v>8.0308139045</c:v>
                </c:pt>
                <c:pt idx="13">
                  <c:v>8.6205424819</c:v>
                </c:pt>
                <c:pt idx="14">
                  <c:v>8.62904949</c:v>
                </c:pt>
                <c:pt idx="15">
                  <c:v>9.2606161939</c:v>
                </c:pt>
                <c:pt idx="16">
                  <c:v>9.1546613268</c:v>
                </c:pt>
                <c:pt idx="17">
                  <c:v>10.3715668905</c:v>
                </c:pt>
                <c:pt idx="18">
                  <c:v>11.1002943874</c:v>
                </c:pt>
                <c:pt idx="19">
                  <c:v>12.6327914947</c:v>
                </c:pt>
                <c:pt idx="20">
                  <c:v>15.2250476164</c:v>
                </c:pt>
                <c:pt idx="21">
                  <c:v>17.6247499733</c:v>
                </c:pt>
                <c:pt idx="22">
                  <c:v>21.6242165283</c:v>
                </c:pt>
                <c:pt idx="23">
                  <c:v>22.5697938144</c:v>
                </c:pt>
                <c:pt idx="24">
                  <c:v>26.111498759</c:v>
                </c:pt>
                <c:pt idx="25">
                  <c:v>27.6896046878</c:v>
                </c:pt>
                <c:pt idx="26">
                  <c:v>29.2591687706</c:v>
                </c:pt>
                <c:pt idx="27">
                  <c:v>29.0546057509</c:v>
                </c:pt>
                <c:pt idx="28">
                  <c:v>30.6389206033</c:v>
                </c:pt>
                <c:pt idx="29">
                  <c:v>32.7934705681</c:v>
                </c:pt>
                <c:pt idx="30">
                  <c:v>31.2054904833</c:v>
                </c:pt>
                <c:pt idx="31">
                  <c:v>33.5125032631</c:v>
                </c:pt>
                <c:pt idx="32">
                  <c:v>30.8082546271</c:v>
                </c:pt>
                <c:pt idx="33">
                  <c:v>31.4050398814</c:v>
                </c:pt>
                <c:pt idx="34">
                  <c:v>33.4415863693</c:v>
                </c:pt>
                <c:pt idx="35">
                  <c:v>44.2769202468</c:v>
                </c:pt>
                <c:pt idx="36">
                  <c:v>44.2078950192</c:v>
                </c:pt>
                <c:pt idx="37">
                  <c:v>46.1236252834</c:v>
                </c:pt>
                <c:pt idx="38">
                  <c:v>49.1033292647</c:v>
                </c:pt>
                <c:pt idx="39">
                  <c:v>46.9973822844</c:v>
                </c:pt>
                <c:pt idx="40">
                  <c:v>50.7925494558</c:v>
                </c:pt>
                <c:pt idx="41">
                  <c:v>59.478931504</c:v>
                </c:pt>
                <c:pt idx="42">
                  <c:v>64.8146218935</c:v>
                </c:pt>
                <c:pt idx="43">
                  <c:v>66.5601624766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'2 - uninsured not detailed'!$A$1:$A$1</c:f>
              <c:strCache>
                <c:ptCount val="1"/>
                <c:pt idx="0">
                  <c:v>Continent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8440">
                <a:solidFill>
                  <a:srgbClr val="ff0000"/>
                </a:solidFill>
                <a:round/>
              </a:ln>
            </c:spPr>
            <c:trendlineType val="movingAvg"/>
            <c:period val="10"/>
            <c:forward val="0"/>
            <c:backward val="0"/>
            <c:dispRSqr val="0"/>
            <c:dispEq val="0"/>
          </c:trendline>
          <c:cat>
            <c:strRef>
              <c:f>'Fig4_Insured vs Uninsured losse'!$A$6:$A$49</c:f>
              <c:strCach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strCache>
            </c:strRef>
          </c:cat>
          <c:val>
            <c:numRef>
              <c:f>'Fig4_Insured vs Uninsured losse'!$E$6:$E$49</c:f>
              <c:numCache>
                <c:formatCode>General</c:formatCode>
                <c:ptCount val="44"/>
                <c:pt idx="0">
                  <c:v>5.687568634</c:v>
                </c:pt>
                <c:pt idx="1">
                  <c:v>2.866832546</c:v>
                </c:pt>
                <c:pt idx="2">
                  <c:v>5.370999668</c:v>
                </c:pt>
                <c:pt idx="3">
                  <c:v>6.894155239</c:v>
                </c:pt>
                <c:pt idx="4">
                  <c:v>8.320422619</c:v>
                </c:pt>
                <c:pt idx="5">
                  <c:v>5.856975066</c:v>
                </c:pt>
                <c:pt idx="6">
                  <c:v>7.57814246</c:v>
                </c:pt>
                <c:pt idx="7">
                  <c:v>6.138102459</c:v>
                </c:pt>
                <c:pt idx="8">
                  <c:v>6.845860786</c:v>
                </c:pt>
                <c:pt idx="9">
                  <c:v>13.534421024</c:v>
                </c:pt>
                <c:pt idx="10">
                  <c:v>8.177991643</c:v>
                </c:pt>
                <c:pt idx="11">
                  <c:v>4.846637711</c:v>
                </c:pt>
                <c:pt idx="12">
                  <c:v>10.86157776</c:v>
                </c:pt>
                <c:pt idx="13">
                  <c:v>12.670141308</c:v>
                </c:pt>
                <c:pt idx="14">
                  <c:v>8.403740124</c:v>
                </c:pt>
                <c:pt idx="15">
                  <c:v>12.562767032</c:v>
                </c:pt>
                <c:pt idx="16">
                  <c:v>6.540385787</c:v>
                </c:pt>
                <c:pt idx="17">
                  <c:v>18.056862172</c:v>
                </c:pt>
                <c:pt idx="18">
                  <c:v>13.983251346</c:v>
                </c:pt>
                <c:pt idx="19">
                  <c:v>28.544184611</c:v>
                </c:pt>
                <c:pt idx="20">
                  <c:v>42.655779058</c:v>
                </c:pt>
                <c:pt idx="21">
                  <c:v>28.427277407</c:v>
                </c:pt>
                <c:pt idx="22">
                  <c:v>49.461410383</c:v>
                </c:pt>
                <c:pt idx="23">
                  <c:v>21.931422064</c:v>
                </c:pt>
                <c:pt idx="24">
                  <c:v>43.092326584</c:v>
                </c:pt>
                <c:pt idx="25">
                  <c:v>27.499214816</c:v>
                </c:pt>
                <c:pt idx="26">
                  <c:v>21.913189364</c:v>
                </c:pt>
                <c:pt idx="27">
                  <c:v>16.053302475</c:v>
                </c:pt>
                <c:pt idx="28">
                  <c:v>29.475514271</c:v>
                </c:pt>
                <c:pt idx="29">
                  <c:v>49.880193166</c:v>
                </c:pt>
                <c:pt idx="30">
                  <c:v>17.841023816</c:v>
                </c:pt>
                <c:pt idx="31">
                  <c:v>51.02287785</c:v>
                </c:pt>
                <c:pt idx="32">
                  <c:v>22.682156592</c:v>
                </c:pt>
                <c:pt idx="33">
                  <c:v>27.776533061</c:v>
                </c:pt>
                <c:pt idx="34">
                  <c:v>61.709824119</c:v>
                </c:pt>
                <c:pt idx="35">
                  <c:v>133.623985021</c:v>
                </c:pt>
                <c:pt idx="36">
                  <c:v>21.057266707</c:v>
                </c:pt>
                <c:pt idx="37">
                  <c:v>34.678655712</c:v>
                </c:pt>
                <c:pt idx="38">
                  <c:v>58.6846996</c:v>
                </c:pt>
                <c:pt idx="39">
                  <c:v>29.020224295</c:v>
                </c:pt>
                <c:pt idx="40">
                  <c:v>53.435253136</c:v>
                </c:pt>
                <c:pt idx="41">
                  <c:v>134.349635598</c:v>
                </c:pt>
                <c:pt idx="42">
                  <c:v>75.864669899</c:v>
                </c:pt>
                <c:pt idx="43">
                  <c:v>44.866235839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570949"/>
        <c:axId val="14198295"/>
      </c:lineChart>
      <c:catAx>
        <c:axId val="8265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78033"/>
        <c:crosses val="autoZero"/>
        <c:auto val="1"/>
        <c:lblAlgn val="ctr"/>
        <c:lblOffset val="100"/>
      </c:catAx>
      <c:valAx>
        <c:axId val="380780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65473"/>
        <c:crosses val="autoZero"/>
        <c:crossBetween val="midCat"/>
      </c:valAx>
      <c:catAx>
        <c:axId val="965709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198295"/>
        <c:crosses val="autoZero"/>
        <c:auto val="1"/>
        <c:lblAlgn val="ctr"/>
        <c:lblOffset val="100"/>
      </c:catAx>
      <c:valAx>
        <c:axId val="14198295"/>
        <c:scaling>
          <c:orientation val="minMax"/>
        </c:scaling>
        <c:delete val="1"/>
        <c:axPos val="r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5709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9699587930347"/>
          <c:y val="0.115466856735567"/>
          <c:w val="0.778811644290841"/>
          <c:h val="0.717747683535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5'!$D$13:$D$13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 5'!$C$14:$C$17</c:f>
              <c:strCache>
                <c:ptCount val="4"/>
                <c:pt idx="0">
                  <c:v>1980-1989</c:v>
                </c:pt>
                <c:pt idx="1">
                  <c:v>1990-1999</c:v>
                </c:pt>
                <c:pt idx="2">
                  <c:v>2000-2009</c:v>
                </c:pt>
                <c:pt idx="3">
                  <c:v>2010-2016</c:v>
                </c:pt>
              </c:strCache>
            </c:strRef>
          </c:cat>
          <c:val>
            <c:numRef>
              <c:f>'Fig 5'!$D$14:$D$17</c:f>
              <c:numCache>
                <c:formatCode>General</c:formatCode>
                <c:ptCount val="4"/>
                <c:pt idx="0">
                  <c:v>0.95258</c:v>
                </c:pt>
                <c:pt idx="1">
                  <c:v>4.87265</c:v>
                </c:pt>
                <c:pt idx="2">
                  <c:v>7.4109</c:v>
                </c:pt>
                <c:pt idx="3">
                  <c:v>8.09557</c:v>
                </c:pt>
              </c:numCache>
            </c:numRef>
          </c:val>
        </c:ser>
        <c:gapWidth val="219"/>
        <c:overlap val="-27"/>
        <c:axId val="20078937"/>
        <c:axId val="7002434"/>
      </c:barChart>
      <c:catAx>
        <c:axId val="200789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02434"/>
        <c:crosses val="autoZero"/>
        <c:auto val="1"/>
        <c:lblAlgn val="ctr"/>
        <c:lblOffset val="100"/>
      </c:catAx>
      <c:valAx>
        <c:axId val="700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0789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3618155450163"/>
          <c:y val="0.169945662357129"/>
          <c:w val="0.849841257398189"/>
          <c:h val="0.713259634001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Insured Loss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8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0.70464</c:v>
                </c:pt>
                <c:pt idx="1">
                  <c:v>0.91865</c:v>
                </c:pt>
                <c:pt idx="2">
                  <c:v>0.93333</c:v>
                </c:pt>
                <c:pt idx="3">
                  <c:v>1.07636</c:v>
                </c:pt>
                <c:pt idx="4">
                  <c:v>1.20434</c:v>
                </c:pt>
                <c:pt idx="5">
                  <c:v>1.27172</c:v>
                </c:pt>
                <c:pt idx="6">
                  <c:v>1.38259</c:v>
                </c:pt>
                <c:pt idx="7">
                  <c:v>1.50472</c:v>
                </c:pt>
                <c:pt idx="8">
                  <c:v>2.78208</c:v>
                </c:pt>
                <c:pt idx="9">
                  <c:v>2.99628</c:v>
                </c:pt>
              </c:numCache>
            </c:numRef>
          </c:val>
        </c:ser>
        <c:gapWidth val="100"/>
        <c:overlap val="-27"/>
        <c:axId val="56110256"/>
        <c:axId val="4603832"/>
      </c:barChart>
      <c:catAx>
        <c:axId val="5611025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SwissReSans"/>
              </a:defRPr>
            </a:pPr>
          </a:p>
        </c:txPr>
        <c:crossAx val="4603832"/>
        <c:crosses val="autoZero"/>
        <c:auto val="1"/>
        <c:lblAlgn val="ctr"/>
        <c:lblOffset val="100"/>
      </c:catAx>
      <c:valAx>
        <c:axId val="4603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SwissReSans"/>
              </a:defRPr>
            </a:pPr>
          </a:p>
        </c:txPr>
        <c:crossAx val="56110256"/>
        <c:crosses val="autoZero"/>
        <c:crossBetween val="midCat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'Fig 7'!$D$2:$D$2</c:f>
              <c:strCache>
                <c:ptCount val="1"/>
                <c:pt idx="0">
                  <c:v>Insured losses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 7'!$C$3:$C$6</c:f>
              <c:strCache>
                <c:ptCount val="4"/>
                <c:pt idx="0">
                  <c:v>1978-1987</c:v>
                </c:pt>
                <c:pt idx="1">
                  <c:v>1988-1997</c:v>
                </c:pt>
                <c:pt idx="2">
                  <c:v>1998-2007</c:v>
                </c:pt>
                <c:pt idx="3">
                  <c:v>2008-2016</c:v>
                </c:pt>
              </c:strCache>
            </c:strRef>
          </c:cat>
          <c:val>
            <c:numRef>
              <c:f>'Fig 7'!$D$3:$D$6</c:f>
              <c:numCache>
                <c:formatCode>General</c:formatCode>
                <c:ptCount val="4"/>
                <c:pt idx="0">
                  <c:v>2.480982</c:v>
                </c:pt>
                <c:pt idx="1">
                  <c:v>5.657773</c:v>
                </c:pt>
                <c:pt idx="2">
                  <c:v>25.64176</c:v>
                </c:pt>
                <c:pt idx="3">
                  <c:v>21.519745621</c:v>
                </c:pt>
              </c:numCache>
            </c:numRef>
          </c:val>
        </c:ser>
        <c:gapWidth val="219"/>
        <c:overlap val="-27"/>
        <c:axId val="12617050"/>
        <c:axId val="57217463"/>
      </c:barChart>
      <c:catAx>
        <c:axId val="126170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217463"/>
        <c:crosses val="autoZero"/>
        <c:auto val="1"/>
        <c:lblAlgn val="ctr"/>
        <c:lblOffset val="100"/>
      </c:catAx>
      <c:valAx>
        <c:axId val="57217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6170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801720</xdr:colOff>
      <xdr:row>54</xdr:row>
      <xdr:rowOff>8640</xdr:rowOff>
    </xdr:from>
    <xdr:to>
      <xdr:col>16</xdr:col>
      <xdr:colOff>484200</xdr:colOff>
      <xdr:row>85</xdr:row>
      <xdr:rowOff>61560</xdr:rowOff>
    </xdr:to>
    <xdr:graphicFrame>
      <xdr:nvGraphicFramePr>
        <xdr:cNvPr id="0" name="Chart 1"/>
        <xdr:cNvGraphicFramePr/>
      </xdr:nvGraphicFramePr>
      <xdr:xfrm>
        <a:off x="6107040" y="9916200"/>
        <a:ext cx="10759320" cy="54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35640</xdr:colOff>
      <xdr:row>5</xdr:row>
      <xdr:rowOff>23760</xdr:rowOff>
    </xdr:from>
    <xdr:to>
      <xdr:col>26</xdr:col>
      <xdr:colOff>8280</xdr:colOff>
      <xdr:row>38</xdr:row>
      <xdr:rowOff>162720</xdr:rowOff>
    </xdr:to>
    <xdr:graphicFrame>
      <xdr:nvGraphicFramePr>
        <xdr:cNvPr id="1" name="Chart 4"/>
        <xdr:cNvGraphicFramePr/>
      </xdr:nvGraphicFramePr>
      <xdr:xfrm>
        <a:off x="9312840" y="1522080"/>
        <a:ext cx="11793240" cy="592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272160</xdr:colOff>
      <xdr:row>5</xdr:row>
      <xdr:rowOff>108720</xdr:rowOff>
    </xdr:from>
    <xdr:to>
      <xdr:col>22</xdr:col>
      <xdr:colOff>148320</xdr:colOff>
      <xdr:row>36</xdr:row>
      <xdr:rowOff>16200</xdr:rowOff>
    </xdr:to>
    <xdr:graphicFrame>
      <xdr:nvGraphicFramePr>
        <xdr:cNvPr id="2" name="Chart 3"/>
        <xdr:cNvGraphicFramePr/>
      </xdr:nvGraphicFramePr>
      <xdr:xfrm>
        <a:off x="8796960" y="1242000"/>
        <a:ext cx="9077040" cy="55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77</xdr:col>
      <xdr:colOff>0</xdr:colOff>
      <xdr:row>5</xdr:row>
      <xdr:rowOff>0</xdr:rowOff>
    </xdr:from>
    <xdr:to>
      <xdr:col>77</xdr:col>
      <xdr:colOff>488520</xdr:colOff>
      <xdr:row>35</xdr:row>
      <xdr:rowOff>84240</xdr:rowOff>
    </xdr:to>
    <xdr:graphicFrame>
      <xdr:nvGraphicFramePr>
        <xdr:cNvPr id="3" name="Chart 2"/>
        <xdr:cNvGraphicFramePr/>
      </xdr:nvGraphicFramePr>
      <xdr:xfrm>
        <a:off x="44014680" y="1133280"/>
        <a:ext cx="488520" cy="55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87840</xdr:colOff>
      <xdr:row>6</xdr:row>
      <xdr:rowOff>73440</xdr:rowOff>
    </xdr:from>
    <xdr:to>
      <xdr:col>15</xdr:col>
      <xdr:colOff>246240</xdr:colOff>
      <xdr:row>28</xdr:row>
      <xdr:rowOff>46440</xdr:rowOff>
    </xdr:to>
    <xdr:graphicFrame>
      <xdr:nvGraphicFramePr>
        <xdr:cNvPr id="4" name="Chart 1"/>
        <xdr:cNvGraphicFramePr/>
      </xdr:nvGraphicFramePr>
      <xdr:xfrm>
        <a:off x="4688280" y="1073520"/>
        <a:ext cx="5416200" cy="35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247680</xdr:colOff>
      <xdr:row>3</xdr:row>
      <xdr:rowOff>38160</xdr:rowOff>
    </xdr:from>
    <xdr:to>
      <xdr:col>22</xdr:col>
      <xdr:colOff>230760</xdr:colOff>
      <xdr:row>38</xdr:row>
      <xdr:rowOff>134280</xdr:rowOff>
    </xdr:to>
    <xdr:graphicFrame>
      <xdr:nvGraphicFramePr>
        <xdr:cNvPr id="5" name="Chart 32"/>
        <xdr:cNvGraphicFramePr/>
      </xdr:nvGraphicFramePr>
      <xdr:xfrm>
        <a:off x="2876400" y="523800"/>
        <a:ext cx="9184320" cy="57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257040</xdr:colOff>
      <xdr:row>2</xdr:row>
      <xdr:rowOff>114480</xdr:rowOff>
    </xdr:from>
    <xdr:to>
      <xdr:col>19</xdr:col>
      <xdr:colOff>293760</xdr:colOff>
      <xdr:row>17</xdr:row>
      <xdr:rowOff>65520</xdr:rowOff>
    </xdr:to>
    <xdr:graphicFrame>
      <xdr:nvGraphicFramePr>
        <xdr:cNvPr id="6" name="Chart 3"/>
        <xdr:cNvGraphicFramePr/>
      </xdr:nvGraphicFramePr>
      <xdr:xfrm>
        <a:off x="5209920" y="542880"/>
        <a:ext cx="5865840" cy="237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10</xdr:row>
      <xdr:rowOff>0</xdr:rowOff>
    </xdr:from>
    <xdr:to>
      <xdr:col>12</xdr:col>
      <xdr:colOff>76680</xdr:colOff>
      <xdr:row>22</xdr:row>
      <xdr:rowOff>16200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3943080" y="1618920"/>
          <a:ext cx="4020120" cy="195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3.8"/>
  <cols>
    <col collapsed="false" hidden="false" max="1" min="1" style="1" width="6.02232142857143"/>
    <col collapsed="false" hidden="false" max="2" min="2" style="1" width="17.3616071428571"/>
    <col collapsed="false" hidden="false" max="3" min="3" style="1" width="11.8125"/>
    <col collapsed="false" hidden="false" max="4" min="4" style="1" width="16.65625"/>
    <col collapsed="false" hidden="false" max="5" min="5" style="1" width="13.9375"/>
    <col collapsed="false" hidden="false" max="6" min="6" style="1" width="16.4107142857143"/>
    <col collapsed="false" hidden="false" max="7" min="7" style="1" width="15.8258928571429"/>
    <col collapsed="false" hidden="false" max="8" min="8" style="1" width="17.3616071428571"/>
    <col collapsed="false" hidden="false" max="9" min="9" style="1" width="12.6383928571429"/>
    <col collapsed="false" hidden="false" max="14" min="10" style="1" width="11.5758928571429"/>
    <col collapsed="false" hidden="false" max="16" min="15" style="1" width="8.62053571428571"/>
    <col collapsed="false" hidden="false" max="17" min="17" style="1" width="12.1651785714286"/>
    <col collapsed="false" hidden="false" max="18" min="18" style="1" width="5.31696428571429"/>
    <col collapsed="false" hidden="false" max="19" min="19" style="1" width="24.8035714285714"/>
    <col collapsed="false" hidden="false" max="20" min="20" style="1" width="21.3794642857143"/>
    <col collapsed="false" hidden="false" max="21" min="21" style="1" width="24.6875"/>
    <col collapsed="false" hidden="false" max="22" min="22" style="1" width="22.0892857142857"/>
    <col collapsed="false" hidden="false" max="23" min="23" style="1" width="26.9330357142857"/>
    <col collapsed="false" hidden="false" max="24" min="24" style="1" width="21.3794642857143"/>
    <col collapsed="false" hidden="false" max="25" min="25" style="1" width="23.8616071428571"/>
    <col collapsed="false" hidden="false" max="26" min="26" style="1" width="21.3794642857143"/>
    <col collapsed="false" hidden="false" max="27" min="27" style="1" width="24.6875"/>
    <col collapsed="false" hidden="false" max="28" min="28" style="1" width="15.9464285714286"/>
    <col collapsed="false" hidden="false" max="29" min="29" style="1" width="14.4107142857143"/>
    <col collapsed="false" hidden="false" max="30" min="30" style="1" width="10.6294642857143"/>
    <col collapsed="false" hidden="false" max="1023" min="31" style="1" width="8.62053571428571"/>
    <col collapsed="false" hidden="false" max="1025" min="1024" style="0" width="8.62053571428571"/>
  </cols>
  <sheetData>
    <row r="1" customFormat="false" ht="13.8" hidden="false" customHeight="false" outlineLevel="0" collapsed="false">
      <c r="A1" s="0"/>
      <c r="B1" s="0"/>
      <c r="C1" s="2"/>
      <c r="D1" s="2"/>
      <c r="E1" s="2"/>
      <c r="F1" s="2"/>
      <c r="G1" s="0"/>
      <c r="H1" s="0"/>
      <c r="I1" s="0"/>
      <c r="J1" s="0"/>
      <c r="K1" s="0"/>
      <c r="R1" s="0"/>
      <c r="S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R2" s="0"/>
      <c r="S2" s="0"/>
    </row>
    <row r="3" customFormat="false" ht="13.8" hidden="false" customHeight="false" outlineLevel="0" collapsed="false">
      <c r="A3" s="0"/>
      <c r="B3" s="3" t="s">
        <v>0</v>
      </c>
      <c r="C3" s="3"/>
      <c r="D3" s="3"/>
      <c r="E3" s="3"/>
      <c r="F3" s="3"/>
      <c r="G3" s="3"/>
      <c r="H3" s="3" t="s">
        <v>1</v>
      </c>
      <c r="I3" s="3"/>
      <c r="J3" s="0"/>
      <c r="K3" s="0"/>
      <c r="R3" s="0"/>
      <c r="S3" s="0"/>
    </row>
    <row r="4" customFormat="false" ht="13.8" hidden="false" customHeight="true" outlineLevel="0" collapsed="false">
      <c r="A4" s="0"/>
      <c r="B4" s="4" t="s">
        <v>2</v>
      </c>
      <c r="C4" s="4"/>
      <c r="D4" s="4"/>
      <c r="E4" s="4"/>
      <c r="F4" s="4"/>
      <c r="G4" s="5" t="s">
        <v>3</v>
      </c>
      <c r="H4" s="5"/>
      <c r="I4" s="6" t="s">
        <v>4</v>
      </c>
      <c r="J4" s="0"/>
      <c r="K4" s="0"/>
      <c r="R4" s="0"/>
      <c r="S4" s="0"/>
    </row>
    <row r="5" customFormat="false" ht="46.45" hidden="false" customHeight="false" outlineLevel="0" collapsed="false">
      <c r="A5" s="0"/>
      <c r="B5" s="7" t="s">
        <v>5</v>
      </c>
      <c r="C5" s="8" t="s">
        <v>6</v>
      </c>
      <c r="D5" s="8" t="s">
        <v>7</v>
      </c>
      <c r="E5" s="9" t="s">
        <v>8</v>
      </c>
      <c r="F5" s="6" t="s">
        <v>9</v>
      </c>
      <c r="G5" s="7" t="s">
        <v>10</v>
      </c>
      <c r="H5" s="10" t="s">
        <v>11</v>
      </c>
      <c r="I5" s="6"/>
      <c r="J5" s="0"/>
      <c r="K5" s="0"/>
      <c r="R5" s="0"/>
      <c r="S5" s="0"/>
    </row>
    <row r="6" customFormat="false" ht="13.8" hidden="false" customHeight="false" outlineLevel="0" collapsed="false">
      <c r="A6" s="11" t="n">
        <v>1970</v>
      </c>
      <c r="B6" s="12"/>
      <c r="C6" s="13" t="n">
        <v>2661.219073</v>
      </c>
      <c r="D6" s="13" t="n">
        <v>3145.78847</v>
      </c>
      <c r="E6" s="14" t="n">
        <f aca="false">SUM(B6:D6)</f>
        <v>5807.007543</v>
      </c>
      <c r="F6" s="15" t="n">
        <f aca="false">100*D6/E6</f>
        <v>54.1722814497126</v>
      </c>
      <c r="G6" s="16" t="n">
        <v>12207.409255</v>
      </c>
      <c r="H6" s="17" t="n">
        <f aca="false">(F6/100)*G6</f>
        <v>6613.03209933686</v>
      </c>
      <c r="I6" s="15" t="n">
        <f aca="false">H6+D6</f>
        <v>9758.82056933686</v>
      </c>
      <c r="J6" s="0"/>
      <c r="K6" s="0"/>
      <c r="R6" s="0"/>
      <c r="S6" s="0"/>
    </row>
    <row r="7" customFormat="false" ht="13.8" hidden="false" customHeight="false" outlineLevel="0" collapsed="false">
      <c r="A7" s="18" t="n">
        <v>1971</v>
      </c>
      <c r="B7" s="12" t="n">
        <v>198.872135</v>
      </c>
      <c r="C7" s="13" t="n">
        <v>1947.184767</v>
      </c>
      <c r="D7" s="13" t="n">
        <v>780.979342</v>
      </c>
      <c r="E7" s="14" t="n">
        <f aca="false">SUM(B7:D7)</f>
        <v>2927.036244</v>
      </c>
      <c r="F7" s="15" t="n">
        <f aca="false">100*D7/E7</f>
        <v>26.6815740188013</v>
      </c>
      <c r="G7" s="16" t="n">
        <v>6864.169117</v>
      </c>
      <c r="H7" s="17" t="n">
        <f aca="false">(F7/100)*G7</f>
        <v>1831.46836372805</v>
      </c>
      <c r="I7" s="15" t="n">
        <f aca="false">H7+D7</f>
        <v>2612.44770572805</v>
      </c>
      <c r="J7" s="0"/>
      <c r="K7" s="0"/>
      <c r="R7" s="0"/>
      <c r="S7" s="0"/>
    </row>
    <row r="8" customFormat="false" ht="13.8" hidden="false" customHeight="false" outlineLevel="0" collapsed="false">
      <c r="A8" s="18" t="n">
        <v>1972</v>
      </c>
      <c r="B8" s="12" t="n">
        <v>791.9236</v>
      </c>
      <c r="C8" s="13" t="n">
        <v>2542.683934</v>
      </c>
      <c r="D8" s="13" t="n">
        <v>2149.183182</v>
      </c>
      <c r="E8" s="14" t="n">
        <f aca="false">SUM(B8:D8)</f>
        <v>5483.790716</v>
      </c>
      <c r="F8" s="15" t="n">
        <f aca="false">100*D8/E8</f>
        <v>39.1915609713068</v>
      </c>
      <c r="G8" s="16" t="n">
        <v>28740.898168</v>
      </c>
      <c r="H8" s="17" t="n">
        <f aca="false">(F8/100)*G8</f>
        <v>11264.0066292129</v>
      </c>
      <c r="I8" s="15" t="n">
        <f aca="false">H8+D8</f>
        <v>13413.1898112129</v>
      </c>
      <c r="J8" s="0"/>
      <c r="K8" s="0"/>
      <c r="R8" s="0"/>
      <c r="S8" s="0"/>
    </row>
    <row r="9" customFormat="false" ht="13.8" hidden="false" customHeight="false" outlineLevel="0" collapsed="false">
      <c r="A9" s="18" t="n">
        <v>1973</v>
      </c>
      <c r="B9" s="12"/>
      <c r="C9" s="13" t="n">
        <v>3410.614595</v>
      </c>
      <c r="D9" s="13" t="n">
        <v>3628.316866</v>
      </c>
      <c r="E9" s="14" t="n">
        <f aca="false">SUM(B9:D9)</f>
        <v>7038.931461</v>
      </c>
      <c r="F9" s="15" t="n">
        <f aca="false">100*D9/E9</f>
        <v>51.5464156186646</v>
      </c>
      <c r="G9" s="16" t="n">
        <v>8224.809088</v>
      </c>
      <c r="H9" s="17" t="n">
        <f aca="false">(F9/100)*G9</f>
        <v>4239.59427634218</v>
      </c>
      <c r="I9" s="15" t="n">
        <f aca="false">H9+D9</f>
        <v>7867.91114234218</v>
      </c>
      <c r="J9" s="0"/>
      <c r="K9" s="0"/>
      <c r="R9" s="0"/>
      <c r="S9" s="0"/>
    </row>
    <row r="10" customFormat="false" ht="13.8" hidden="false" customHeight="false" outlineLevel="0" collapsed="false">
      <c r="A10" s="18" t="n">
        <v>1974</v>
      </c>
      <c r="B10" s="12"/>
      <c r="C10" s="13" t="n">
        <v>3293.554708</v>
      </c>
      <c r="D10" s="13" t="n">
        <v>5201.595593</v>
      </c>
      <c r="E10" s="14" t="n">
        <f aca="false">SUM(B10:D10)</f>
        <v>8495.150301</v>
      </c>
      <c r="F10" s="15" t="n">
        <f aca="false">100*D10/E10</f>
        <v>61.230177321144</v>
      </c>
      <c r="G10" s="16" t="n">
        <v>13976.072627</v>
      </c>
      <c r="H10" s="17" t="n">
        <f aca="false">(F10/100)*G10</f>
        <v>8557.57405204397</v>
      </c>
      <c r="I10" s="15" t="n">
        <f aca="false">H10+D10</f>
        <v>13759.169645044</v>
      </c>
      <c r="J10" s="0"/>
      <c r="K10" s="0"/>
      <c r="R10" s="0"/>
      <c r="S10" s="0"/>
    </row>
    <row r="11" customFormat="false" ht="13.8" hidden="false" customHeight="false" outlineLevel="0" collapsed="false">
      <c r="A11" s="18" t="n">
        <v>1975</v>
      </c>
      <c r="B11" s="12"/>
      <c r="C11" s="13" t="n">
        <v>3223.235765</v>
      </c>
      <c r="D11" s="13" t="n">
        <v>2756.736744</v>
      </c>
      <c r="E11" s="14" t="n">
        <f aca="false">SUM(B11:D11)</f>
        <v>5979.972509</v>
      </c>
      <c r="F11" s="15" t="n">
        <f aca="false">100*D11/E11</f>
        <v>46.0994885821138</v>
      </c>
      <c r="G11" s="16" t="n">
        <v>3501.431835</v>
      </c>
      <c r="H11" s="17" t="n">
        <f aca="false">(F11/100)*G11</f>
        <v>1614.14216898632</v>
      </c>
      <c r="I11" s="15" t="n">
        <f aca="false">H11+D11</f>
        <v>4370.87891298632</v>
      </c>
      <c r="J11" s="0"/>
      <c r="K11" s="0"/>
      <c r="R11" s="0"/>
      <c r="S11" s="0"/>
    </row>
    <row r="12" customFormat="false" ht="13.8" hidden="false" customHeight="false" outlineLevel="0" collapsed="false">
      <c r="A12" s="18" t="n">
        <v>1976</v>
      </c>
      <c r="B12" s="12" t="n">
        <v>327.352976</v>
      </c>
      <c r="C12" s="13" t="n">
        <v>3792.168863</v>
      </c>
      <c r="D12" s="13" t="n">
        <v>3617.760959</v>
      </c>
      <c r="E12" s="14" t="n">
        <f aca="false">SUM(B12:D12)</f>
        <v>7737.282798</v>
      </c>
      <c r="F12" s="15" t="n">
        <f aca="false">100*D12/E12</f>
        <v>46.7575123392821</v>
      </c>
      <c r="G12" s="16" t="n">
        <v>63794.601169</v>
      </c>
      <c r="H12" s="17" t="n">
        <f aca="false">(F12/100)*G12</f>
        <v>29828.768513391</v>
      </c>
      <c r="I12" s="15" t="n">
        <f aca="false">H12+D12</f>
        <v>33446.529472391</v>
      </c>
      <c r="J12" s="0"/>
      <c r="K12" s="0"/>
      <c r="R12" s="0"/>
      <c r="S12" s="0"/>
    </row>
    <row r="13" customFormat="false" ht="13.8" hidden="false" customHeight="false" outlineLevel="0" collapsed="false">
      <c r="A13" s="18" t="n">
        <v>1977</v>
      </c>
      <c r="B13" s="12"/>
      <c r="C13" s="13" t="n">
        <v>4742.927839</v>
      </c>
      <c r="D13" s="13" t="n">
        <v>1524.074008</v>
      </c>
      <c r="E13" s="14" t="n">
        <f aca="false">SUM(B13:D13)</f>
        <v>6267.001847</v>
      </c>
      <c r="F13" s="15" t="n">
        <f aca="false">100*D13/E13</f>
        <v>24.3190291818658</v>
      </c>
      <c r="G13" s="16" t="n">
        <v>13412.334281</v>
      </c>
      <c r="H13" s="17" t="n">
        <f aca="false">(F13/100)*G13</f>
        <v>3261.74948776578</v>
      </c>
      <c r="I13" s="15" t="n">
        <f aca="false">H13+D13</f>
        <v>4785.82349576578</v>
      </c>
      <c r="J13" s="0"/>
      <c r="K13" s="0"/>
      <c r="R13" s="0"/>
      <c r="S13" s="0"/>
    </row>
    <row r="14" customFormat="false" ht="13.8" hidden="false" customHeight="false" outlineLevel="0" collapsed="false">
      <c r="A14" s="18" t="n">
        <v>1978</v>
      </c>
      <c r="B14" s="12"/>
      <c r="C14" s="13" t="n">
        <v>3547.605068</v>
      </c>
      <c r="D14" s="13" t="n">
        <v>3442.020287</v>
      </c>
      <c r="E14" s="14" t="n">
        <f aca="false">SUM(B14:D14)</f>
        <v>6989.625355</v>
      </c>
      <c r="F14" s="15" t="n">
        <f aca="false">100*D14/E14</f>
        <v>49.2447035739586</v>
      </c>
      <c r="G14" s="16" t="n">
        <v>6893.297521</v>
      </c>
      <c r="H14" s="17" t="n">
        <f aca="false">(F14/100)*G14</f>
        <v>3394.58393068749</v>
      </c>
      <c r="I14" s="15" t="n">
        <f aca="false">H14+D14</f>
        <v>6836.60421768749</v>
      </c>
      <c r="J14" s="0"/>
      <c r="K14" s="0"/>
      <c r="R14" s="0"/>
      <c r="S14" s="0"/>
    </row>
    <row r="15" customFormat="false" ht="13.8" hidden="false" customHeight="false" outlineLevel="0" collapsed="false">
      <c r="A15" s="18" t="n">
        <v>1979</v>
      </c>
      <c r="B15" s="12"/>
      <c r="C15" s="13" t="n">
        <v>7248.609676</v>
      </c>
      <c r="D15" s="13" t="n">
        <v>6570.036675</v>
      </c>
      <c r="E15" s="14" t="n">
        <f aca="false">SUM(B15:D15)</f>
        <v>13818.646351</v>
      </c>
      <c r="F15" s="15" t="n">
        <f aca="false">100*D15/E15</f>
        <v>47.5447197078356</v>
      </c>
      <c r="G15" s="16" t="n">
        <v>21112.117639</v>
      </c>
      <c r="H15" s="17" t="n">
        <f aca="false">(F15/100)*G15</f>
        <v>10037.6971558511</v>
      </c>
      <c r="I15" s="15" t="n">
        <f aca="false">H15+D15</f>
        <v>16607.7338308511</v>
      </c>
      <c r="J15" s="0"/>
      <c r="K15" s="0"/>
      <c r="R15" s="0"/>
      <c r="S15" s="0"/>
    </row>
    <row r="16" customFormat="false" ht="13.8" hidden="false" customHeight="false" outlineLevel="0" collapsed="false">
      <c r="A16" s="18" t="n">
        <v>1980</v>
      </c>
      <c r="B16" s="12" t="n">
        <v>199.42751</v>
      </c>
      <c r="C16" s="13" t="n">
        <v>5534.509743</v>
      </c>
      <c r="D16" s="13" t="n">
        <v>2714.938636</v>
      </c>
      <c r="E16" s="14" t="n">
        <f aca="false">SUM(B16:D16)</f>
        <v>8448.875889</v>
      </c>
      <c r="F16" s="15" t="n">
        <f aca="false">100*D16/E16</f>
        <v>32.1337260917125</v>
      </c>
      <c r="G16" s="16" t="n">
        <v>54593.782779</v>
      </c>
      <c r="H16" s="17" t="n">
        <f aca="false">(F16/100)*G16</f>
        <v>17543.0166213084</v>
      </c>
      <c r="I16" s="15" t="n">
        <f aca="false">H16+D16</f>
        <v>20257.9552573084</v>
      </c>
      <c r="J16" s="0"/>
      <c r="K16" s="0"/>
      <c r="R16" s="0"/>
      <c r="S16" s="0"/>
    </row>
    <row r="17" customFormat="false" ht="13.8" hidden="false" customHeight="false" outlineLevel="0" collapsed="false">
      <c r="A17" s="18" t="n">
        <v>1981</v>
      </c>
      <c r="B17" s="12" t="n">
        <v>13.47948</v>
      </c>
      <c r="C17" s="13" t="n">
        <v>2206.688548</v>
      </c>
      <c r="D17" s="13" t="n">
        <v>2807.060264</v>
      </c>
      <c r="E17" s="14" t="n">
        <f aca="false">SUM(B17:D17)</f>
        <v>5027.228292</v>
      </c>
      <c r="F17" s="15" t="n">
        <f aca="false">100*D17/E17</f>
        <v>55.8371353150397</v>
      </c>
      <c r="G17" s="16" t="n">
        <v>7366.578537</v>
      </c>
      <c r="H17" s="17" t="n">
        <f aca="false">(F17/100)*G17</f>
        <v>4113.28642579336</v>
      </c>
      <c r="I17" s="15" t="n">
        <f aca="false">H17+D17</f>
        <v>6920.34668979336</v>
      </c>
      <c r="J17" s="0"/>
      <c r="K17" s="0"/>
      <c r="R17" s="0"/>
      <c r="S17" s="0"/>
    </row>
    <row r="18" customFormat="false" ht="13.8" hidden="false" customHeight="false" outlineLevel="0" collapsed="false">
      <c r="A18" s="18" t="n">
        <v>1982</v>
      </c>
      <c r="B18" s="12"/>
      <c r="C18" s="13" t="n">
        <v>4360.628473</v>
      </c>
      <c r="D18" s="13" t="n">
        <v>6144.795769</v>
      </c>
      <c r="E18" s="14" t="n">
        <f aca="false">SUM(B18:D18)</f>
        <v>10505.424242</v>
      </c>
      <c r="F18" s="15" t="n">
        <f aca="false">100*D18/E18</f>
        <v>58.4916480044043</v>
      </c>
      <c r="G18" s="16" t="n">
        <v>15833.865322</v>
      </c>
      <c r="H18" s="17" t="n">
        <f aca="false">(F18/100)*G18</f>
        <v>9261.48876963568</v>
      </c>
      <c r="I18" s="15" t="n">
        <f aca="false">H18+D18</f>
        <v>15406.2845386357</v>
      </c>
      <c r="J18" s="0"/>
      <c r="K18" s="0"/>
      <c r="R18" s="0"/>
      <c r="S18" s="0"/>
    </row>
    <row r="19" customFormat="false" ht="13.8" hidden="false" customHeight="false" outlineLevel="0" collapsed="false">
      <c r="A19" s="18" t="n">
        <v>1983</v>
      </c>
      <c r="B19" s="12" t="n">
        <v>103.173806</v>
      </c>
      <c r="C19" s="13" t="n">
        <v>3123.744008</v>
      </c>
      <c r="D19" s="13" t="n">
        <v>9709.299421</v>
      </c>
      <c r="E19" s="14" t="n">
        <f aca="false">SUM(B19:D19)</f>
        <v>12936.217235</v>
      </c>
      <c r="F19" s="15" t="n">
        <f aca="false">100*D19/E19</f>
        <v>75.0551667819144</v>
      </c>
      <c r="G19" s="16" t="n">
        <v>33447.2392</v>
      </c>
      <c r="H19" s="17" t="n">
        <f aca="false">(F19/100)*G19</f>
        <v>25103.8811655058</v>
      </c>
      <c r="I19" s="15" t="n">
        <f aca="false">H19+D19</f>
        <v>34813.1805865058</v>
      </c>
      <c r="J19" s="0"/>
      <c r="K19" s="0"/>
      <c r="R19" s="0"/>
      <c r="S19" s="0"/>
    </row>
    <row r="20" customFormat="false" ht="13.8" hidden="false" customHeight="false" outlineLevel="0" collapsed="false">
      <c r="A20" s="18" t="n">
        <v>1984</v>
      </c>
      <c r="B20" s="12"/>
      <c r="C20" s="13" t="n">
        <v>3103.636925</v>
      </c>
      <c r="D20" s="13" t="n">
        <v>5476.583457</v>
      </c>
      <c r="E20" s="14" t="n">
        <f aca="false">SUM(B20:D20)</f>
        <v>8580.220382</v>
      </c>
      <c r="F20" s="15" t="n">
        <f aca="false">100*D20/E20</f>
        <v>63.8280045637177</v>
      </c>
      <c r="G20" s="16" t="n">
        <v>11301.345635</v>
      </c>
      <c r="H20" s="17" t="n">
        <f aca="false">(F20/100)*G20</f>
        <v>7213.42340766932</v>
      </c>
      <c r="I20" s="15" t="n">
        <f aca="false">H20+D20</f>
        <v>12690.0068646693</v>
      </c>
      <c r="J20" s="0"/>
      <c r="K20" s="0"/>
      <c r="R20" s="0"/>
      <c r="S20" s="0"/>
    </row>
    <row r="21" customFormat="false" ht="13.8" hidden="false" customHeight="false" outlineLevel="0" collapsed="false">
      <c r="A21" s="18" t="n">
        <v>1985</v>
      </c>
      <c r="B21" s="12" t="n">
        <v>952.510394</v>
      </c>
      <c r="C21" s="13" t="n">
        <v>3618.019742</v>
      </c>
      <c r="D21" s="13" t="n">
        <v>7725.109412</v>
      </c>
      <c r="E21" s="14" t="n">
        <f aca="false">SUM(B21:D21)</f>
        <v>12295.639548</v>
      </c>
      <c r="F21" s="15" t="n">
        <f aca="false">100*D21/E21</f>
        <v>62.8280406386552</v>
      </c>
      <c r="G21" s="16" t="n">
        <v>25765.158781</v>
      </c>
      <c r="H21" s="17" t="n">
        <f aca="false">(F21/100)*G21</f>
        <v>16187.7444295407</v>
      </c>
      <c r="I21" s="15" t="n">
        <f aca="false">H21+D21</f>
        <v>23912.8538415407</v>
      </c>
      <c r="J21" s="0"/>
      <c r="K21" s="0"/>
      <c r="R21" s="0"/>
      <c r="S21" s="0"/>
    </row>
    <row r="22" customFormat="false" ht="13.8" hidden="false" customHeight="false" outlineLevel="0" collapsed="false">
      <c r="A22" s="18" t="n">
        <v>1986</v>
      </c>
      <c r="B22" s="12" t="n">
        <v>516.389487</v>
      </c>
      <c r="C22" s="13" t="n">
        <v>3633.858355</v>
      </c>
      <c r="D22" s="13" t="n">
        <v>2527.486285</v>
      </c>
      <c r="E22" s="14" t="n">
        <f aca="false">SUM(B22:D22)</f>
        <v>6677.734127</v>
      </c>
      <c r="F22" s="15" t="n">
        <f aca="false">100*D22/E22</f>
        <v>37.8494596659763</v>
      </c>
      <c r="G22" s="16" t="n">
        <v>25321.066672</v>
      </c>
      <c r="H22" s="17" t="n">
        <f aca="false">(F22/100)*G22</f>
        <v>9583.88691701361</v>
      </c>
      <c r="I22" s="15" t="n">
        <f aca="false">H22+D22</f>
        <v>12111.3732020136</v>
      </c>
      <c r="J22" s="0"/>
      <c r="K22" s="0"/>
      <c r="R22" s="0"/>
      <c r="S22" s="0"/>
    </row>
    <row r="23" customFormat="false" ht="13.8" hidden="false" customHeight="false" outlineLevel="0" collapsed="false">
      <c r="A23" s="18" t="n">
        <v>1987</v>
      </c>
      <c r="B23" s="12" t="n">
        <v>2040.939768</v>
      </c>
      <c r="C23" s="13" t="n">
        <v>4616.642822</v>
      </c>
      <c r="D23" s="13" t="n">
        <v>11778.474894</v>
      </c>
      <c r="E23" s="14" t="n">
        <f aca="false">SUM(B23:D23)</f>
        <v>18436.057484</v>
      </c>
      <c r="F23" s="15" t="n">
        <f aca="false">100*D23/E23</f>
        <v>63.8882521614077</v>
      </c>
      <c r="G23" s="16" t="n">
        <v>19896.521614</v>
      </c>
      <c r="H23" s="17" t="n">
        <f aca="false">(F23/100)*G23</f>
        <v>12711.5399001013</v>
      </c>
      <c r="I23" s="15" t="n">
        <f aca="false">H23+D23</f>
        <v>24490.0147941013</v>
      </c>
      <c r="J23" s="0"/>
      <c r="K23" s="0"/>
      <c r="R23" s="0"/>
      <c r="S23" s="0"/>
    </row>
    <row r="24" customFormat="false" ht="13.8" hidden="false" customHeight="false" outlineLevel="0" collapsed="false">
      <c r="A24" s="18" t="n">
        <v>1988</v>
      </c>
      <c r="B24" s="12" t="n">
        <v>22.3749</v>
      </c>
      <c r="C24" s="13" t="n">
        <v>8835.376552</v>
      </c>
      <c r="D24" s="13" t="n">
        <v>5419.148872</v>
      </c>
      <c r="E24" s="14" t="n">
        <f aca="false">SUM(B24:D24)</f>
        <v>14276.900324</v>
      </c>
      <c r="F24" s="15" t="n">
        <f aca="false">100*D24/E24</f>
        <v>37.9574609965597</v>
      </c>
      <c r="G24" s="16" t="n">
        <v>49547.040802</v>
      </c>
      <c r="H24" s="17" t="n">
        <f aca="false">(F24/100)*G24</f>
        <v>18806.7986873687</v>
      </c>
      <c r="I24" s="15" t="n">
        <f aca="false">H24+D24</f>
        <v>24225.9475593687</v>
      </c>
      <c r="J24" s="0"/>
      <c r="K24" s="0"/>
      <c r="R24" s="0"/>
      <c r="S24" s="0"/>
    </row>
    <row r="25" customFormat="false" ht="13.8" hidden="false" customHeight="false" outlineLevel="0" collapsed="false">
      <c r="A25" s="18" t="n">
        <v>1989</v>
      </c>
      <c r="B25" s="12" t="n">
        <v>3248.027566</v>
      </c>
      <c r="C25" s="13" t="n">
        <v>9874.214817</v>
      </c>
      <c r="D25" s="13" t="n">
        <v>16021.375041</v>
      </c>
      <c r="E25" s="14" t="n">
        <f aca="false">SUM(B25:D25)</f>
        <v>29143.617424</v>
      </c>
      <c r="F25" s="15" t="n">
        <f aca="false">100*D25/E25</f>
        <v>54.9738723505417</v>
      </c>
      <c r="G25" s="16" t="n">
        <v>34711.707214</v>
      </c>
      <c r="H25" s="17" t="n">
        <f aca="false">(F25/100)*G25</f>
        <v>19082.3696145181</v>
      </c>
      <c r="I25" s="15" t="n">
        <f aca="false">H25+D25</f>
        <v>35103.7446555182</v>
      </c>
      <c r="J25" s="0"/>
      <c r="K25" s="0"/>
      <c r="R25" s="0"/>
      <c r="S25" s="0"/>
    </row>
    <row r="26" customFormat="false" ht="13.8" hidden="false" customHeight="false" outlineLevel="0" collapsed="false">
      <c r="A26" s="18" t="n">
        <v>1990</v>
      </c>
      <c r="B26" s="12" t="n">
        <v>321.195843</v>
      </c>
      <c r="C26" s="13" t="n">
        <v>6573.751126</v>
      </c>
      <c r="D26" s="13" t="n">
        <v>27476.490137</v>
      </c>
      <c r="E26" s="14" t="n">
        <f aca="false">SUM(B26:D26)</f>
        <v>34371.437106</v>
      </c>
      <c r="F26" s="15" t="n">
        <f aca="false">100*D26/E26</f>
        <v>79.939893267377</v>
      </c>
      <c r="G26" s="16" t="n">
        <v>65491.170729</v>
      </c>
      <c r="H26" s="17" t="n">
        <f aca="false">(F26/100)*G26</f>
        <v>52353.5719803182</v>
      </c>
      <c r="I26" s="15" t="n">
        <f aca="false">H26+D26</f>
        <v>79830.0621173182</v>
      </c>
      <c r="J26" s="0"/>
      <c r="K26" s="0"/>
      <c r="R26" s="0"/>
      <c r="S26" s="0"/>
    </row>
    <row r="27" customFormat="false" ht="13.8" hidden="false" customHeight="false" outlineLevel="0" collapsed="false">
      <c r="A27" s="18" t="n">
        <v>1991</v>
      </c>
      <c r="B27" s="12" t="n">
        <v>176.760151</v>
      </c>
      <c r="C27" s="13" t="n">
        <v>6563.340124</v>
      </c>
      <c r="D27" s="13" t="n">
        <v>22284.151586</v>
      </c>
      <c r="E27" s="14" t="n">
        <f aca="false">SUM(B27:D27)</f>
        <v>29024.251861</v>
      </c>
      <c r="F27" s="15" t="n">
        <f aca="false">100*D27/E27</f>
        <v>76.7776950555728</v>
      </c>
      <c r="G27" s="16" t="n">
        <v>30180.762437</v>
      </c>
      <c r="H27" s="17" t="n">
        <f aca="false">(F27/100)*G27</f>
        <v>23172.0937493267</v>
      </c>
      <c r="I27" s="15" t="n">
        <f aca="false">H27+D27</f>
        <v>45456.2453353267</v>
      </c>
      <c r="J27" s="0"/>
      <c r="K27" s="0"/>
      <c r="R27" s="0"/>
      <c r="S27" s="0"/>
    </row>
    <row r="28" customFormat="false" ht="13.8" hidden="false" customHeight="false" outlineLevel="0" collapsed="false">
      <c r="A28" s="18" t="n">
        <v>1992</v>
      </c>
      <c r="B28" s="12" t="n">
        <v>153.383517</v>
      </c>
      <c r="C28" s="13" t="n">
        <v>8151.56413</v>
      </c>
      <c r="D28" s="13" t="n">
        <v>42195.142145</v>
      </c>
      <c r="E28" s="14" t="n">
        <f aca="false">SUM(B28:D28)</f>
        <v>50500.089792</v>
      </c>
      <c r="F28" s="15" t="n">
        <f aca="false">100*D28/E28</f>
        <v>83.5545883557703</v>
      </c>
      <c r="G28" s="16" t="n">
        <v>55118.341645</v>
      </c>
      <c r="H28" s="17" t="n">
        <f aca="false">(F28/100)*G28</f>
        <v>46053.9034700069</v>
      </c>
      <c r="I28" s="15" t="n">
        <f aca="false">H28+D28</f>
        <v>88249.0456150069</v>
      </c>
      <c r="J28" s="0"/>
      <c r="K28" s="0"/>
      <c r="R28" s="0"/>
      <c r="S28" s="0"/>
    </row>
    <row r="29" customFormat="false" ht="13.8" hidden="false" customHeight="false" outlineLevel="0" collapsed="false">
      <c r="A29" s="18" t="n">
        <v>1993</v>
      </c>
      <c r="B29" s="12" t="n">
        <v>348.076453</v>
      </c>
      <c r="C29" s="13" t="n">
        <v>5984.478213</v>
      </c>
      <c r="D29" s="13" t="n">
        <v>16059.43543</v>
      </c>
      <c r="E29" s="14" t="n">
        <f aca="false">SUM(B29:D29)</f>
        <v>22391.990096</v>
      </c>
      <c r="F29" s="15" t="n">
        <f aca="false">100*D29/E29</f>
        <v>71.7195540063622</v>
      </c>
      <c r="G29" s="16" t="n">
        <v>78719.935009</v>
      </c>
      <c r="H29" s="17" t="n">
        <f aca="false">(F29/100)*G29</f>
        <v>56457.586302553</v>
      </c>
      <c r="I29" s="15" t="n">
        <f aca="false">H29+D29</f>
        <v>72517.021732553</v>
      </c>
      <c r="J29" s="0"/>
      <c r="K29" s="0"/>
      <c r="R29" s="0"/>
      <c r="S29" s="0"/>
    </row>
    <row r="30" customFormat="false" ht="13.8" hidden="false" customHeight="false" outlineLevel="0" collapsed="false">
      <c r="A30" s="18" t="n">
        <v>1994</v>
      </c>
      <c r="B30" s="12" t="n">
        <v>25332.828621</v>
      </c>
      <c r="C30" s="13" t="n">
        <v>7803.551754</v>
      </c>
      <c r="D30" s="13" t="n">
        <v>10860.889453</v>
      </c>
      <c r="E30" s="14" t="n">
        <f aca="false">SUM(B30:D30)</f>
        <v>43997.269828</v>
      </c>
      <c r="F30" s="15" t="n">
        <f aca="false">100*D30/E30</f>
        <v>24.6853713774942</v>
      </c>
      <c r="G30" s="16" t="n">
        <v>110513.629677</v>
      </c>
      <c r="H30" s="17" t="n">
        <f aca="false">(F30/100)*G30</f>
        <v>27280.6999085161</v>
      </c>
      <c r="I30" s="15" t="n">
        <f aca="false">H30+D30</f>
        <v>38141.5893615161</v>
      </c>
      <c r="J30" s="0"/>
      <c r="K30" s="0"/>
      <c r="R30" s="0"/>
      <c r="S30" s="0"/>
    </row>
    <row r="31" customFormat="false" ht="13.8" hidden="false" customHeight="false" outlineLevel="0" collapsed="false">
      <c r="A31" s="18" t="n">
        <v>1995</v>
      </c>
      <c r="B31" s="12" t="n">
        <v>4023.610859</v>
      </c>
      <c r="C31" s="13" t="n">
        <v>4373.419259</v>
      </c>
      <c r="D31" s="13" t="n">
        <v>19679.668718</v>
      </c>
      <c r="E31" s="14" t="n">
        <f aca="false">SUM(B31:D31)</f>
        <v>28076.698836</v>
      </c>
      <c r="F31" s="15" t="n">
        <f aca="false">100*D31/E31</f>
        <v>70.0925305818599</v>
      </c>
      <c r="G31" s="16" t="n">
        <v>231745.071383</v>
      </c>
      <c r="H31" s="17" t="n">
        <f aca="false">(F31/100)*G31</f>
        <v>162435.985031082</v>
      </c>
      <c r="I31" s="15" t="n">
        <f aca="false">H31+D31</f>
        <v>182115.653749082</v>
      </c>
      <c r="J31" s="0"/>
      <c r="K31" s="0"/>
      <c r="R31" s="0"/>
      <c r="S31" s="0"/>
    </row>
    <row r="32" customFormat="false" ht="13.8" hidden="false" customHeight="false" outlineLevel="0" collapsed="false">
      <c r="A32" s="18" t="n">
        <v>1996</v>
      </c>
      <c r="B32" s="12" t="n">
        <v>112.578553</v>
      </c>
      <c r="C32" s="13" t="n">
        <v>7314.56499</v>
      </c>
      <c r="D32" s="13" t="n">
        <v>14946.231412</v>
      </c>
      <c r="E32" s="14" t="n">
        <f aca="false">SUM(B32:D32)</f>
        <v>22373.374955</v>
      </c>
      <c r="F32" s="15" t="n">
        <f aca="false">100*D32/E32</f>
        <v>66.8036514028914</v>
      </c>
      <c r="G32" s="16" t="n">
        <v>72388.917962</v>
      </c>
      <c r="H32" s="17" t="n">
        <f aca="false">(F32/100)*G32</f>
        <v>48358.4404096595</v>
      </c>
      <c r="I32" s="15" t="n">
        <f aca="false">H32+D32</f>
        <v>63304.6718216595</v>
      </c>
      <c r="J32" s="0"/>
      <c r="K32" s="0"/>
      <c r="R32" s="0"/>
      <c r="S32" s="0"/>
    </row>
    <row r="33" customFormat="false" ht="13.8" hidden="false" customHeight="false" outlineLevel="0" collapsed="false">
      <c r="A33" s="18" t="n">
        <v>1997</v>
      </c>
      <c r="B33" s="12" t="n">
        <v>168.335482</v>
      </c>
      <c r="C33" s="13" t="n">
        <v>6737.404951</v>
      </c>
      <c r="D33" s="13" t="n">
        <v>9484.686854</v>
      </c>
      <c r="E33" s="14" t="n">
        <f aca="false">SUM(B33:D33)</f>
        <v>16390.427287</v>
      </c>
      <c r="F33" s="15" t="n">
        <f aca="false">100*D33/E33</f>
        <v>57.8672336475495</v>
      </c>
      <c r="G33" s="16" t="n">
        <v>35441.957703</v>
      </c>
      <c r="H33" s="17" t="n">
        <f aca="false">(F33/100)*G33</f>
        <v>20509.2804732607</v>
      </c>
      <c r="I33" s="15" t="n">
        <f aca="false">H33+D33</f>
        <v>29993.9673272607</v>
      </c>
      <c r="J33" s="0"/>
      <c r="K33" s="0"/>
      <c r="R33" s="0"/>
      <c r="S33" s="0"/>
    </row>
    <row r="34" customFormat="false" ht="13.8" hidden="false" customHeight="false" outlineLevel="0" collapsed="false">
      <c r="A34" s="18" t="n">
        <v>1998</v>
      </c>
      <c r="B34" s="12" t="n">
        <v>76.845435</v>
      </c>
      <c r="C34" s="13" t="n">
        <v>6124.266927</v>
      </c>
      <c r="D34" s="13" t="n">
        <v>23918.936486</v>
      </c>
      <c r="E34" s="14" t="n">
        <f aca="false">SUM(B34:D34)</f>
        <v>30120.048848</v>
      </c>
      <c r="F34" s="15" t="n">
        <f aca="false">100*D34/E34</f>
        <v>79.4120109389804</v>
      </c>
      <c r="G34" s="16" t="n">
        <v>100927.933919</v>
      </c>
      <c r="H34" s="17" t="n">
        <f aca="false">(F34/100)*G34</f>
        <v>80148.9019242432</v>
      </c>
      <c r="I34" s="15" t="n">
        <f aca="false">H34+D34</f>
        <v>104067.838410243</v>
      </c>
      <c r="J34" s="0"/>
      <c r="K34" s="0"/>
      <c r="R34" s="0"/>
      <c r="S34" s="0"/>
    </row>
    <row r="35" customFormat="false" ht="13.8" hidden="false" customHeight="false" outlineLevel="0" collapsed="false">
      <c r="A35" s="18" t="n">
        <v>1999</v>
      </c>
      <c r="B35" s="12" t="n">
        <v>3361.127605</v>
      </c>
      <c r="C35" s="13" t="n">
        <v>8538.830932</v>
      </c>
      <c r="D35" s="13" t="n">
        <v>38789.158535</v>
      </c>
      <c r="E35" s="14" t="n">
        <f aca="false">SUM(B35:D35)</f>
        <v>50689.117072</v>
      </c>
      <c r="F35" s="15" t="n">
        <f aca="false">100*D35/E35</f>
        <v>76.5236421062592</v>
      </c>
      <c r="G35" s="16" t="n">
        <v>110449.13897</v>
      </c>
      <c r="H35" s="17" t="n">
        <f aca="false">(F35/100)*G35</f>
        <v>84519.7038148476</v>
      </c>
      <c r="I35" s="15" t="n">
        <f aca="false">H35+D35</f>
        <v>123308.862349848</v>
      </c>
      <c r="J35" s="0"/>
      <c r="K35" s="0"/>
      <c r="R35" s="0"/>
      <c r="S35" s="0"/>
    </row>
    <row r="36" customFormat="false" ht="13.8" hidden="false" customHeight="false" outlineLevel="0" collapsed="false">
      <c r="A36" s="18" t="n">
        <v>2000</v>
      </c>
      <c r="B36" s="12" t="n">
        <v>28.46088</v>
      </c>
      <c r="C36" s="13" t="n">
        <v>6270.694738</v>
      </c>
      <c r="D36" s="13" t="n">
        <v>12192.48064</v>
      </c>
      <c r="E36" s="14" t="n">
        <f aca="false">SUM(B36:D36)</f>
        <v>18491.636258</v>
      </c>
      <c r="F36" s="15" t="n">
        <f aca="false">100*D36/E36</f>
        <v>65.9351096349042</v>
      </c>
      <c r="G36" s="16" t="n">
        <v>53403.363266</v>
      </c>
      <c r="H36" s="17" t="n">
        <f aca="false">(F36/100)*G36</f>
        <v>35211.5661181633</v>
      </c>
      <c r="I36" s="15" t="n">
        <f aca="false">H36+D36</f>
        <v>47404.0467581633</v>
      </c>
      <c r="J36" s="0"/>
      <c r="K36" s="0"/>
      <c r="R36" s="0"/>
      <c r="S36" s="0"/>
    </row>
    <row r="37" customFormat="false" ht="14.25" hidden="false" customHeight="true" outlineLevel="0" collapsed="false">
      <c r="A37" s="18" t="n">
        <v>2001</v>
      </c>
      <c r="B37" s="12" t="n">
        <v>913.925074</v>
      </c>
      <c r="C37" s="13" t="n">
        <v>35711.372211</v>
      </c>
      <c r="D37" s="13" t="n">
        <v>15469.082374</v>
      </c>
      <c r="E37" s="14" t="n">
        <f aca="false">SUM(B37:D37)</f>
        <v>52094.379659</v>
      </c>
      <c r="F37" s="15" t="n">
        <f aca="false">100*D37/E37</f>
        <v>29.6943403016942</v>
      </c>
      <c r="G37" s="16" t="n">
        <v>143267.582044</v>
      </c>
      <c r="H37" s="17" t="n">
        <f aca="false">(F37/100)*G37</f>
        <v>42542.3633541542</v>
      </c>
      <c r="I37" s="15" t="n">
        <f aca="false">H37+D37</f>
        <v>58011.4457281542</v>
      </c>
      <c r="J37" s="19"/>
      <c r="K37" s="19"/>
      <c r="R37" s="0"/>
      <c r="S37" s="0"/>
    </row>
    <row r="38" customFormat="false" ht="17.35" hidden="false" customHeight="false" outlineLevel="0" collapsed="false">
      <c r="A38" s="18" t="n">
        <v>2002</v>
      </c>
      <c r="B38" s="12" t="n">
        <v>6.81161</v>
      </c>
      <c r="C38" s="13" t="n">
        <v>4156.792576</v>
      </c>
      <c r="D38" s="13" t="n">
        <v>19293.999246</v>
      </c>
      <c r="E38" s="14" t="n">
        <f aca="false">SUM(B38:D38)</f>
        <v>23457.603432</v>
      </c>
      <c r="F38" s="15" t="n">
        <f aca="false">100*D38/E38</f>
        <v>82.2505133652308</v>
      </c>
      <c r="G38" s="16" t="n">
        <v>62017.825542</v>
      </c>
      <c r="H38" s="17" t="n">
        <f aca="false">(F38/100)*G38</f>
        <v>51009.9798862482</v>
      </c>
      <c r="I38" s="15" t="n">
        <f aca="false">H38+D38</f>
        <v>70303.9791322482</v>
      </c>
      <c r="J38" s="19"/>
      <c r="K38" s="19"/>
      <c r="R38" s="0"/>
      <c r="S38" s="0"/>
    </row>
    <row r="39" customFormat="false" ht="17.35" hidden="false" customHeight="false" outlineLevel="0" collapsed="false">
      <c r="A39" s="18" t="n">
        <v>2003</v>
      </c>
      <c r="B39" s="12" t="n">
        <v>594.315774</v>
      </c>
      <c r="C39" s="13" t="n">
        <v>4315.631637</v>
      </c>
      <c r="D39" s="13" t="n">
        <v>23449.895228</v>
      </c>
      <c r="E39" s="14" t="n">
        <f aca="false">SUM(B39:D39)</f>
        <v>28359.842639</v>
      </c>
      <c r="F39" s="15" t="n">
        <f aca="false">100*D39/E39</f>
        <v>82.6869723027027</v>
      </c>
      <c r="G39" s="16" t="n">
        <v>89473.77768</v>
      </c>
      <c r="H39" s="17" t="n">
        <f aca="false">(F39/100)*G39</f>
        <v>73983.1577684434</v>
      </c>
      <c r="I39" s="15" t="n">
        <f aca="false">H39+D39</f>
        <v>97433.0529964434</v>
      </c>
      <c r="J39" s="20"/>
      <c r="K39" s="20"/>
      <c r="R39" s="0"/>
      <c r="S39" s="0"/>
    </row>
    <row r="40" customFormat="false" ht="13.8" hidden="false" customHeight="false" outlineLevel="0" collapsed="false">
      <c r="A40" s="18" t="n">
        <v>2004</v>
      </c>
      <c r="B40" s="12" t="n">
        <v>3552.664663</v>
      </c>
      <c r="C40" s="13" t="n">
        <v>4667.884414</v>
      </c>
      <c r="D40" s="13" t="n">
        <v>56142.18563</v>
      </c>
      <c r="E40" s="14" t="n">
        <f aca="false">SUM(B40:D40)</f>
        <v>64362.734707</v>
      </c>
      <c r="F40" s="15" t="n">
        <f aca="false">100*D40/E40</f>
        <v>87.2277815502672</v>
      </c>
      <c r="G40" s="16" t="n">
        <v>125038.117739</v>
      </c>
      <c r="H40" s="17" t="n">
        <f aca="false">(F40/100)*G40</f>
        <v>109067.976195941</v>
      </c>
      <c r="I40" s="15" t="n">
        <f aca="false">H40+D40</f>
        <v>165210.161825941</v>
      </c>
      <c r="R40" s="0"/>
      <c r="S40" s="0"/>
    </row>
    <row r="41" customFormat="false" ht="13.8" hidden="false" customHeight="false" outlineLevel="0" collapsed="false">
      <c r="A41" s="18" t="n">
        <v>2005</v>
      </c>
      <c r="B41" s="12" t="n">
        <v>337.187917</v>
      </c>
      <c r="C41" s="13" t="n">
        <v>6825.985104</v>
      </c>
      <c r="D41" s="13" t="n">
        <v>129266.86459</v>
      </c>
      <c r="E41" s="14" t="n">
        <f aca="false">SUM(B41:D41)</f>
        <v>136430.037611</v>
      </c>
      <c r="F41" s="15" t="n">
        <f aca="false">100*D41/E41</f>
        <v>94.7495631120295</v>
      </c>
      <c r="G41" s="16" t="n">
        <v>166286.705703</v>
      </c>
      <c r="H41" s="17" t="n">
        <f aca="false">(F41/100)*G41</f>
        <v>157555.927166979</v>
      </c>
      <c r="I41" s="15" t="n">
        <f aca="false">H41+D41</f>
        <v>286822.791756979</v>
      </c>
      <c r="R41" s="0"/>
      <c r="S41" s="0"/>
    </row>
    <row r="42" customFormat="false" ht="13.8" hidden="false" customHeight="false" outlineLevel="0" collapsed="false">
      <c r="A42" s="18" t="n">
        <v>2006</v>
      </c>
      <c r="B42" s="12" t="n">
        <v>98.472429</v>
      </c>
      <c r="C42" s="13" t="n">
        <v>6196.291394</v>
      </c>
      <c r="D42" s="13" t="n">
        <v>15388.358856</v>
      </c>
      <c r="E42" s="14" t="n">
        <f aca="false">SUM(B42:D42)</f>
        <v>21683.122679</v>
      </c>
      <c r="F42" s="15" t="n">
        <f aca="false">100*D42/E42</f>
        <v>70.9692929556846</v>
      </c>
      <c r="G42" s="16" t="n">
        <v>47923.598724</v>
      </c>
      <c r="H42" s="17" t="n">
        <f aca="false">(F42/100)*G42</f>
        <v>34011.0391733423</v>
      </c>
      <c r="I42" s="15" t="n">
        <f aca="false">H42+D42</f>
        <v>49399.3980293423</v>
      </c>
      <c r="R42" s="0"/>
      <c r="S42" s="0"/>
    </row>
    <row r="43" customFormat="false" ht="13.8" hidden="false" customHeight="false" outlineLevel="0" collapsed="false">
      <c r="A43" s="18" t="n">
        <v>2007</v>
      </c>
      <c r="B43" s="12" t="n">
        <v>662.367894</v>
      </c>
      <c r="C43" s="13" t="n">
        <v>6822.408989</v>
      </c>
      <c r="D43" s="13" t="n">
        <v>28062.953046</v>
      </c>
      <c r="E43" s="14" t="n">
        <f aca="false">SUM(B43:D43)</f>
        <v>35547.729929</v>
      </c>
      <c r="F43" s="15" t="n">
        <f aca="false">100*D43/E43</f>
        <v>78.9444307753281</v>
      </c>
      <c r="G43" s="16" t="n">
        <v>55028.670494</v>
      </c>
      <c r="H43" s="17" t="n">
        <f aca="false">(F43/100)*G43</f>
        <v>43442.0706847192</v>
      </c>
      <c r="I43" s="15" t="n">
        <f aca="false">H43+D43</f>
        <v>71505.0237307192</v>
      </c>
      <c r="R43" s="0"/>
      <c r="S43" s="0"/>
    </row>
    <row r="44" customFormat="false" ht="13.8" hidden="false" customHeight="false" outlineLevel="0" collapsed="false">
      <c r="A44" s="18" t="n">
        <v>2008</v>
      </c>
      <c r="B44" s="12" t="n">
        <v>479.891396</v>
      </c>
      <c r="C44" s="13" t="n">
        <v>9547.302616</v>
      </c>
      <c r="D44" s="13" t="n">
        <v>49889.894649</v>
      </c>
      <c r="E44" s="14" t="n">
        <f aca="false">SUM(B44:D44)</f>
        <v>59917.088661</v>
      </c>
      <c r="F44" s="15" t="n">
        <f aca="false">100*D44/E44</f>
        <v>83.264884466046</v>
      </c>
      <c r="G44" s="16" t="n">
        <v>237071.855913</v>
      </c>
      <c r="H44" s="17" t="n">
        <f aca="false">(F44/100)*G44</f>
        <v>197397.60692747</v>
      </c>
      <c r="I44" s="15" t="n">
        <f aca="false">H44+D44</f>
        <v>247287.50157647</v>
      </c>
      <c r="R44" s="0"/>
      <c r="S44" s="0"/>
    </row>
    <row r="45" customFormat="false" ht="13.8" hidden="false" customHeight="false" outlineLevel="0" collapsed="false">
      <c r="A45" s="18" t="n">
        <v>2009</v>
      </c>
      <c r="B45" s="12" t="n">
        <v>695.770004</v>
      </c>
      <c r="C45" s="13" t="n">
        <v>4486.491885</v>
      </c>
      <c r="D45" s="13" t="n">
        <v>24447.38538</v>
      </c>
      <c r="E45" s="14" t="n">
        <f aca="false">SUM(B45:D45)</f>
        <v>29629.647269</v>
      </c>
      <c r="F45" s="15" t="n">
        <f aca="false">100*D45/E45</f>
        <v>82.5098765369983</v>
      </c>
      <c r="G45" s="16" t="n">
        <v>50693.223272</v>
      </c>
      <c r="H45" s="17" t="n">
        <f aca="false">(F45/100)*G45</f>
        <v>41826.9159343521</v>
      </c>
      <c r="I45" s="15" t="n">
        <f aca="false">H45+D45</f>
        <v>66274.3013143521</v>
      </c>
      <c r="R45" s="0"/>
      <c r="S45" s="0"/>
    </row>
    <row r="46" customFormat="false" ht="13.8" hidden="false" customHeight="false" outlineLevel="0" collapsed="false">
      <c r="A46" s="18" t="n">
        <v>2010</v>
      </c>
      <c r="B46" s="12" t="n">
        <v>18210.95746</v>
      </c>
      <c r="C46" s="13" t="n">
        <v>5363.775979</v>
      </c>
      <c r="D46" s="13" t="n">
        <v>32868.574533</v>
      </c>
      <c r="E46" s="14" t="n">
        <f aca="false">SUM(B46:D46)</f>
        <v>56443.307972</v>
      </c>
      <c r="F46" s="15" t="n">
        <f aca="false">100*D46/E46</f>
        <v>58.232899016665</v>
      </c>
      <c r="G46" s="16" t="n">
        <v>199503.312549</v>
      </c>
      <c r="H46" s="17" t="n">
        <f aca="false">(F46/100)*G46</f>
        <v>116176.562531561</v>
      </c>
      <c r="I46" s="15" t="n">
        <f aca="false">H46+D46</f>
        <v>149045.137064561</v>
      </c>
      <c r="R46" s="0"/>
      <c r="S46" s="0"/>
    </row>
    <row r="47" customFormat="false" ht="13.8" hidden="false" customHeight="false" outlineLevel="0" collapsed="false">
      <c r="A47" s="18" t="n">
        <v>2011</v>
      </c>
      <c r="B47" s="12" t="n">
        <v>59327.409381</v>
      </c>
      <c r="C47" s="13" t="n">
        <v>7377.343046</v>
      </c>
      <c r="D47" s="13" t="n">
        <v>72253.447714</v>
      </c>
      <c r="E47" s="14" t="n">
        <f aca="false">SUM(B47:D47)</f>
        <v>138958.200141</v>
      </c>
      <c r="F47" s="15" t="n">
        <f aca="false">100*D47/E47</f>
        <v>51.9965339509902</v>
      </c>
      <c r="G47" s="16" t="n">
        <v>301638.711599</v>
      </c>
      <c r="H47" s="17" t="n">
        <f aca="false">(F47/100)*G47</f>
        <v>156841.675085904</v>
      </c>
      <c r="I47" s="15" t="n">
        <f aca="false">H47+D47</f>
        <v>229095.122799903</v>
      </c>
      <c r="R47" s="1" t="n">
        <v>1</v>
      </c>
      <c r="S47" s="1" t="s">
        <v>12</v>
      </c>
    </row>
    <row r="48" customFormat="false" ht="13.8" hidden="false" customHeight="false" outlineLevel="0" collapsed="false">
      <c r="A48" s="18" t="n">
        <v>2012</v>
      </c>
      <c r="B48" s="12" t="n">
        <v>1825.493231</v>
      </c>
      <c r="C48" s="13" t="n">
        <v>6274.781292</v>
      </c>
      <c r="D48" s="13" t="n">
        <v>68714.232804</v>
      </c>
      <c r="E48" s="14" t="n">
        <f aca="false">SUM(B48:D48)</f>
        <v>76814.507327</v>
      </c>
      <c r="F48" s="15" t="n">
        <f aca="false">100*D48/E48</f>
        <v>89.4547595176038</v>
      </c>
      <c r="G48" s="16" t="n">
        <v>119484.297945</v>
      </c>
      <c r="H48" s="17" t="n">
        <f aca="false">(F48/100)*G48</f>
        <v>106884.391387997</v>
      </c>
      <c r="I48" s="15" t="n">
        <f aca="false">H48+D48</f>
        <v>175598.624191997</v>
      </c>
      <c r="R48" s="1" t="n">
        <v>2</v>
      </c>
      <c r="S48" s="1" t="s">
        <v>13</v>
      </c>
    </row>
    <row r="49" customFormat="false" ht="12.75" hidden="false" customHeight="true" outlineLevel="0" collapsed="false">
      <c r="A49" s="18" t="n">
        <v>2013</v>
      </c>
      <c r="B49" s="12" t="n">
        <v>47.33424</v>
      </c>
      <c r="C49" s="13" t="n">
        <v>8135.165935</v>
      </c>
      <c r="D49" s="13" t="n">
        <v>37632.748295</v>
      </c>
      <c r="E49" s="14" t="n">
        <f aca="false">SUM(B49:D49)</f>
        <v>45815.24847</v>
      </c>
      <c r="F49" s="15" t="n">
        <f aca="false">100*D49/E49</f>
        <v>82.1402252563185</v>
      </c>
      <c r="G49" s="16" t="n">
        <v>102072.765034</v>
      </c>
      <c r="H49" s="17" t="n">
        <f aca="false">(F49/100)*G49</f>
        <v>83842.7991242803</v>
      </c>
      <c r="I49" s="15" t="n">
        <f aca="false">H49+D49</f>
        <v>121475.54741928</v>
      </c>
      <c r="R49" s="1" t="n">
        <v>3</v>
      </c>
      <c r="S49" s="1" t="s">
        <v>14</v>
      </c>
    </row>
    <row r="50" customFormat="false" ht="12.75" hidden="false" customHeight="true" outlineLevel="0" collapsed="false">
      <c r="A50" s="18" t="n">
        <v>2014</v>
      </c>
      <c r="B50" s="12" t="n">
        <v>323.862811</v>
      </c>
      <c r="C50" s="13" t="n">
        <v>7285.968869</v>
      </c>
      <c r="D50" s="13" t="n">
        <v>30094.090307</v>
      </c>
      <c r="E50" s="14" t="n">
        <f aca="false">SUM(B50:D50)</f>
        <v>37703.921987</v>
      </c>
      <c r="F50" s="15" t="n">
        <f aca="false">100*D50/E50</f>
        <v>79.8168697605947</v>
      </c>
      <c r="G50" s="16" t="n">
        <v>78058.944914</v>
      </c>
      <c r="H50" s="17" t="n">
        <f aca="false">(F50/100)*G50</f>
        <v>62304.2063985017</v>
      </c>
      <c r="I50" s="15" t="n">
        <f aca="false">H50+D50</f>
        <v>92398.2967055017</v>
      </c>
      <c r="R50" s="1" t="n">
        <v>4</v>
      </c>
      <c r="S50" s="1" t="s">
        <v>15</v>
      </c>
    </row>
    <row r="51" customFormat="false" ht="12.75" hidden="false" customHeight="true" outlineLevel="0" collapsed="false">
      <c r="A51" s="18" t="n">
        <v>2015</v>
      </c>
      <c r="B51" s="12" t="n">
        <v>527.47872</v>
      </c>
      <c r="C51" s="13" t="n">
        <v>9813.400361</v>
      </c>
      <c r="D51" s="13" t="n">
        <v>28133.576633</v>
      </c>
      <c r="E51" s="14" t="n">
        <f aca="false">SUM(B51:D51)</f>
        <v>38474.455714</v>
      </c>
      <c r="F51" s="15" t="n">
        <f aca="false">100*D51/E51</f>
        <v>73.1227410782132</v>
      </c>
      <c r="G51" s="16" t="n">
        <v>58340.704724</v>
      </c>
      <c r="H51" s="17" t="n">
        <f aca="false">(F51/100)*G51</f>
        <v>42660.3224585354</v>
      </c>
      <c r="I51" s="15" t="n">
        <f aca="false">H51+D51</f>
        <v>70793.8990915354</v>
      </c>
      <c r="R51" s="1" t="n">
        <v>5</v>
      </c>
      <c r="S51" s="1" t="s">
        <v>16</v>
      </c>
    </row>
    <row r="52" customFormat="false" ht="12.75" hidden="false" customHeight="true" outlineLevel="0" collapsed="false">
      <c r="A52" s="18" t="n">
        <v>2016</v>
      </c>
      <c r="B52" s="12" t="n">
        <v>8862.666811</v>
      </c>
      <c r="C52" s="13" t="n">
        <v>8376.690718</v>
      </c>
      <c r="D52" s="13" t="n">
        <v>38695.155497</v>
      </c>
      <c r="E52" s="14" t="n">
        <f aca="false">SUM(B52:D52)</f>
        <v>55934.513026</v>
      </c>
      <c r="F52" s="15" t="n">
        <f aca="false">100*D52/E52</f>
        <v>69.1793910479088</v>
      </c>
      <c r="G52" s="16" t="n">
        <v>124143.637667</v>
      </c>
      <c r="H52" s="17" t="n">
        <f aca="false">(F52/100)*G52</f>
        <v>85881.8125627529</v>
      </c>
      <c r="I52" s="15" t="n">
        <f aca="false">H52+D52</f>
        <v>124576.968059753</v>
      </c>
      <c r="R52" s="0"/>
      <c r="S52" s="0"/>
    </row>
    <row r="53" customFormat="false" ht="12.75" hidden="false" customHeight="true" outlineLevel="0" collapsed="false">
      <c r="A53" s="21" t="n">
        <v>2017</v>
      </c>
      <c r="B53" s="22" t="n">
        <v>1614.723199</v>
      </c>
      <c r="C53" s="23" t="n">
        <v>6245.71064</v>
      </c>
      <c r="D53" s="23" t="n">
        <v>136442.274271</v>
      </c>
      <c r="E53" s="24" t="n">
        <f aca="false">SUM(B53:D53)</f>
        <v>144302.70811</v>
      </c>
      <c r="F53" s="25" t="n">
        <f aca="false">100*D53/E53</f>
        <v>94.5528161307908</v>
      </c>
      <c r="G53" s="26" t="n">
        <v>192985.804782</v>
      </c>
      <c r="H53" s="27" t="n">
        <f aca="false">(F53/100)*G53</f>
        <v>182473.513154051</v>
      </c>
      <c r="I53" s="25" t="n">
        <f aca="false">H53+D53</f>
        <v>318915.787425051</v>
      </c>
      <c r="R53" s="1" t="n">
        <v>6</v>
      </c>
      <c r="S53" s="1" t="s">
        <v>17</v>
      </c>
    </row>
    <row r="54" customFormat="false" ht="13.8" hidden="false" customHeight="false" outlineLevel="0" collapsed="false">
      <c r="B54" s="2"/>
      <c r="C54" s="2"/>
      <c r="D54" s="2"/>
      <c r="E54" s="2"/>
      <c r="F54" s="2"/>
      <c r="R54" s="1" t="n">
        <v>7</v>
      </c>
      <c r="S54" s="1" t="s">
        <v>18</v>
      </c>
    </row>
    <row r="55" customFormat="false" ht="12.75" hidden="false" customHeight="true" outlineLevel="0" collapsed="false">
      <c r="B55" s="2"/>
      <c r="C55" s="2"/>
      <c r="D55" s="2"/>
      <c r="E55" s="2"/>
      <c r="R55" s="1" t="n">
        <v>8</v>
      </c>
      <c r="S55" s="1" t="s">
        <v>19</v>
      </c>
    </row>
    <row r="56" customFormat="false" ht="12.75" hidden="false" customHeight="true" outlineLevel="0" collapsed="false">
      <c r="B56" s="0"/>
      <c r="C56" s="0"/>
      <c r="D56" s="0"/>
      <c r="E56" s="0"/>
      <c r="R56" s="1" t="n">
        <v>9</v>
      </c>
      <c r="S56" s="1" t="s">
        <v>20</v>
      </c>
    </row>
    <row r="57" customFormat="false" ht="12.75" hidden="false" customHeight="true" outlineLevel="0" collapsed="false">
      <c r="B57" s="0"/>
      <c r="C57" s="0"/>
      <c r="D57" s="0"/>
      <c r="E57" s="0"/>
      <c r="R57" s="1" t="n">
        <v>10</v>
      </c>
      <c r="S57" s="1" t="s">
        <v>21</v>
      </c>
    </row>
  </sheetData>
  <mergeCells count="5">
    <mergeCell ref="B3:G3"/>
    <mergeCell ref="H3:I3"/>
    <mergeCell ref="B4:F4"/>
    <mergeCell ref="G4:H4"/>
    <mergeCell ref="I4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M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3.8"/>
  <cols>
    <col collapsed="false" hidden="false" max="1" min="1" style="1" width="16.2991071428571"/>
    <col collapsed="false" hidden="false" max="2" min="2" style="1" width="12.1651785714286"/>
    <col collapsed="false" hidden="false" max="3" min="3" style="1" width="11.4553571428571"/>
    <col collapsed="false" hidden="false" max="7" min="4" style="1" width="12.1651785714286"/>
    <col collapsed="false" hidden="false" max="8" min="8" style="1" width="17.2455357142857"/>
    <col collapsed="false" hidden="false" max="9" min="9" style="1" width="9.21428571428571"/>
    <col collapsed="false" hidden="false" max="1025" min="10" style="1" width="8.62053571428571"/>
  </cols>
  <sheetData>
    <row r="1" customFormat="false" ht="13.8" hidden="false" customHeight="false" outlineLevel="0" collapsed="false">
      <c r="A1" s="1" t="s">
        <v>22</v>
      </c>
      <c r="B1" s="0"/>
      <c r="C1" s="0"/>
      <c r="D1" s="0"/>
      <c r="E1" s="0"/>
      <c r="F1" s="0"/>
      <c r="G1" s="0"/>
      <c r="H1" s="0"/>
      <c r="I1" s="0"/>
      <c r="J1" s="0"/>
      <c r="T1" s="0"/>
      <c r="AA1" s="0"/>
      <c r="AM1" s="0"/>
    </row>
    <row r="2" customFormat="false" ht="13.8" hidden="false" customHeight="false" outlineLevel="0" collapsed="false">
      <c r="A2" s="1" t="s">
        <v>23</v>
      </c>
      <c r="B2" s="0"/>
      <c r="C2" s="0"/>
      <c r="D2" s="0"/>
      <c r="E2" s="0"/>
      <c r="F2" s="0"/>
      <c r="G2" s="0"/>
      <c r="H2" s="0"/>
      <c r="I2" s="0"/>
      <c r="J2" s="0"/>
      <c r="T2" s="0"/>
      <c r="AA2" s="0"/>
      <c r="AM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T3" s="0"/>
      <c r="AA3" s="0"/>
      <c r="AM3" s="0"/>
    </row>
    <row r="4" customFormat="false" ht="13.8" hidden="false" customHeight="false" outlineLevel="0" collapsed="false">
      <c r="A4" s="1" t="s">
        <v>24</v>
      </c>
      <c r="B4" s="0"/>
      <c r="C4" s="0"/>
      <c r="D4" s="0"/>
      <c r="E4" s="0"/>
      <c r="F4" s="0"/>
      <c r="G4" s="0"/>
      <c r="H4" s="0"/>
      <c r="I4" s="0"/>
      <c r="J4" s="0"/>
      <c r="T4" s="0"/>
      <c r="AA4" s="0"/>
      <c r="AM4" s="0"/>
    </row>
    <row r="5" customFormat="false" ht="62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3</v>
      </c>
      <c r="E5" s="0"/>
      <c r="F5" s="1" t="s">
        <v>28</v>
      </c>
      <c r="G5" s="1" t="s">
        <v>29</v>
      </c>
      <c r="H5" s="0"/>
      <c r="I5" s="28" t="s">
        <v>30</v>
      </c>
      <c r="J5" s="0"/>
      <c r="T5" s="0"/>
      <c r="AA5" s="0"/>
      <c r="AM5" s="0"/>
    </row>
    <row r="6" customFormat="false" ht="13.8" hidden="false" customHeight="false" outlineLevel="0" collapsed="false">
      <c r="A6" s="29" t="n">
        <v>1970</v>
      </c>
      <c r="B6" s="2" t="n">
        <v>18014.416798</v>
      </c>
      <c r="C6" s="1" t="n">
        <v>5807.007543</v>
      </c>
      <c r="D6" s="2" t="n">
        <v>12207.409255</v>
      </c>
      <c r="E6" s="2"/>
      <c r="F6" s="30"/>
      <c r="G6" s="30"/>
      <c r="H6" s="30"/>
      <c r="J6" s="0"/>
      <c r="T6" s="2"/>
      <c r="AA6" s="0"/>
      <c r="AM6" s="0"/>
    </row>
    <row r="7" customFormat="false" ht="13.8" hidden="false" customHeight="false" outlineLevel="0" collapsed="false">
      <c r="A7" s="29" t="n">
        <v>1971</v>
      </c>
      <c r="B7" s="2" t="n">
        <v>9791.205361</v>
      </c>
      <c r="C7" s="1" t="n">
        <v>2927.036244</v>
      </c>
      <c r="D7" s="2" t="n">
        <v>6864.169117</v>
      </c>
      <c r="E7" s="2"/>
      <c r="F7" s="30"/>
      <c r="G7" s="30"/>
      <c r="H7" s="30"/>
      <c r="J7" s="0"/>
      <c r="T7" s="2"/>
      <c r="AA7" s="0"/>
      <c r="AM7" s="0"/>
    </row>
    <row r="8" customFormat="false" ht="13.8" hidden="false" customHeight="false" outlineLevel="0" collapsed="false">
      <c r="A8" s="29" t="n">
        <v>1972</v>
      </c>
      <c r="B8" s="2" t="n">
        <v>34224.688884</v>
      </c>
      <c r="C8" s="1" t="n">
        <v>5483.790716</v>
      </c>
      <c r="D8" s="2" t="n">
        <v>28740.898168</v>
      </c>
      <c r="E8" s="2"/>
      <c r="F8" s="30"/>
      <c r="G8" s="30"/>
      <c r="H8" s="30"/>
      <c r="J8" s="0"/>
      <c r="T8" s="2"/>
      <c r="AA8" s="0"/>
      <c r="AM8" s="0"/>
    </row>
    <row r="9" customFormat="false" ht="13.8" hidden="false" customHeight="false" outlineLevel="0" collapsed="false">
      <c r="A9" s="29" t="n">
        <v>1973</v>
      </c>
      <c r="B9" s="2" t="n">
        <v>15263.740549</v>
      </c>
      <c r="C9" s="1" t="n">
        <v>7038.931461</v>
      </c>
      <c r="D9" s="2" t="n">
        <v>8224.809088</v>
      </c>
      <c r="E9" s="2"/>
      <c r="F9" s="30"/>
      <c r="G9" s="30"/>
      <c r="H9" s="30"/>
      <c r="J9" s="0"/>
      <c r="T9" s="2"/>
      <c r="AA9" s="0"/>
      <c r="AM9" s="0"/>
    </row>
    <row r="10" customFormat="false" ht="13.8" hidden="false" customHeight="false" outlineLevel="0" collapsed="false">
      <c r="A10" s="29" t="n">
        <v>1974</v>
      </c>
      <c r="B10" s="2" t="n">
        <v>22471.222928</v>
      </c>
      <c r="C10" s="1" t="n">
        <v>8495.150301</v>
      </c>
      <c r="D10" s="2" t="n">
        <v>13976.072627</v>
      </c>
      <c r="E10" s="2"/>
      <c r="F10" s="30"/>
      <c r="G10" s="30"/>
      <c r="H10" s="30"/>
      <c r="J10" s="0"/>
      <c r="T10" s="2"/>
      <c r="AA10" s="0"/>
      <c r="AM10" s="0"/>
    </row>
    <row r="11" customFormat="false" ht="13.8" hidden="false" customHeight="false" outlineLevel="0" collapsed="false">
      <c r="A11" s="29" t="n">
        <v>1975</v>
      </c>
      <c r="B11" s="2" t="n">
        <v>9481.404344</v>
      </c>
      <c r="C11" s="1" t="n">
        <v>5979.972509</v>
      </c>
      <c r="D11" s="2" t="n">
        <v>3501.431835</v>
      </c>
      <c r="E11" s="2"/>
      <c r="F11" s="30"/>
      <c r="G11" s="30"/>
      <c r="H11" s="30"/>
      <c r="J11" s="0"/>
      <c r="T11" s="2"/>
      <c r="AA11" s="0"/>
      <c r="AM11" s="0"/>
    </row>
    <row r="12" customFormat="false" ht="13.8" hidden="false" customHeight="false" outlineLevel="0" collapsed="false">
      <c r="A12" s="29" t="n">
        <v>1976</v>
      </c>
      <c r="B12" s="2" t="n">
        <v>71531.883967</v>
      </c>
      <c r="C12" s="1" t="n">
        <v>7737.282798</v>
      </c>
      <c r="D12" s="2" t="n">
        <v>63794.601169</v>
      </c>
      <c r="E12" s="2"/>
      <c r="F12" s="30"/>
      <c r="G12" s="30"/>
      <c r="H12" s="30"/>
      <c r="J12" s="0"/>
      <c r="T12" s="2"/>
      <c r="AA12" s="0"/>
      <c r="AM12" s="0"/>
    </row>
    <row r="13" customFormat="false" ht="13.8" hidden="false" customHeight="false" outlineLevel="0" collapsed="false">
      <c r="A13" s="29" t="n">
        <v>1977</v>
      </c>
      <c r="B13" s="2" t="n">
        <v>19679.336128</v>
      </c>
      <c r="C13" s="1" t="n">
        <v>6267.001847</v>
      </c>
      <c r="D13" s="2" t="n">
        <v>13412.334281</v>
      </c>
      <c r="E13" s="2"/>
      <c r="F13" s="30"/>
      <c r="G13" s="30"/>
      <c r="H13" s="30"/>
      <c r="J13" s="0"/>
      <c r="T13" s="2"/>
      <c r="AA13" s="0"/>
      <c r="AM13" s="0"/>
    </row>
    <row r="14" customFormat="false" ht="13.8" hidden="false" customHeight="false" outlineLevel="0" collapsed="false">
      <c r="A14" s="29" t="n">
        <v>1978</v>
      </c>
      <c r="B14" s="2" t="n">
        <v>13882.922876</v>
      </c>
      <c r="C14" s="1" t="n">
        <v>6989.625355</v>
      </c>
      <c r="D14" s="2" t="n">
        <v>6893.297521</v>
      </c>
      <c r="E14" s="2"/>
      <c r="F14" s="30"/>
      <c r="G14" s="30"/>
      <c r="H14" s="30"/>
      <c r="J14" s="0"/>
      <c r="T14" s="2"/>
      <c r="AA14" s="0"/>
      <c r="AM14" s="0"/>
    </row>
    <row r="15" customFormat="false" ht="13.8" hidden="false" customHeight="false" outlineLevel="0" collapsed="false">
      <c r="A15" s="29" t="n">
        <v>1979</v>
      </c>
      <c r="B15" s="2" t="n">
        <v>34930.76399</v>
      </c>
      <c r="C15" s="1" t="n">
        <v>13818.646351</v>
      </c>
      <c r="D15" s="2" t="n">
        <v>21112.117639</v>
      </c>
      <c r="E15" s="2"/>
      <c r="F15" s="31" t="n">
        <v>7054.4445125</v>
      </c>
      <c r="G15" s="31" t="n">
        <v>24927.1585825</v>
      </c>
      <c r="H15" s="30"/>
      <c r="J15" s="0"/>
      <c r="T15" s="2"/>
      <c r="AA15" s="0"/>
      <c r="AM15" s="0"/>
    </row>
    <row r="16" customFormat="false" ht="13.8" hidden="false" customHeight="false" outlineLevel="0" collapsed="false">
      <c r="A16" s="29" t="n">
        <v>1980</v>
      </c>
      <c r="B16" s="2" t="n">
        <v>63042.658668</v>
      </c>
      <c r="C16" s="1" t="n">
        <v>8448.875889</v>
      </c>
      <c r="D16" s="2" t="n">
        <v>54593.782779</v>
      </c>
      <c r="E16" s="2"/>
      <c r="F16" s="31" t="n">
        <v>7318.6313471</v>
      </c>
      <c r="G16" s="31" t="n">
        <v>29429.9827695</v>
      </c>
      <c r="H16" s="30"/>
      <c r="J16" s="0"/>
      <c r="T16" s="2"/>
      <c r="AA16" s="0"/>
      <c r="AM16" s="0"/>
    </row>
    <row r="17" customFormat="false" ht="13.8" hidden="false" customHeight="false" outlineLevel="0" collapsed="false">
      <c r="A17" s="29" t="n">
        <v>1981</v>
      </c>
      <c r="B17" s="2" t="n">
        <v>12393.806829</v>
      </c>
      <c r="C17" s="1" t="n">
        <v>5027.228292</v>
      </c>
      <c r="D17" s="2" t="n">
        <v>7366.578537</v>
      </c>
      <c r="E17" s="2"/>
      <c r="F17" s="31" t="n">
        <v>7528.6505519</v>
      </c>
      <c r="G17" s="31" t="n">
        <v>29690.2429163</v>
      </c>
      <c r="H17" s="30"/>
      <c r="J17" s="0"/>
      <c r="T17" s="2"/>
      <c r="AA17" s="0"/>
      <c r="AM17" s="0"/>
    </row>
    <row r="18" customFormat="false" ht="13.8" hidden="false" customHeight="false" outlineLevel="0" collapsed="false">
      <c r="A18" s="29" t="n">
        <v>1982</v>
      </c>
      <c r="B18" s="2" t="n">
        <v>26339.289564</v>
      </c>
      <c r="C18" s="1" t="n">
        <v>10505.424242</v>
      </c>
      <c r="D18" s="2" t="n">
        <v>15833.865322</v>
      </c>
      <c r="E18" s="2"/>
      <c r="F18" s="31" t="n">
        <v>8030.8139045</v>
      </c>
      <c r="G18" s="31" t="n">
        <v>28901.7029843</v>
      </c>
      <c r="H18" s="30"/>
      <c r="J18" s="0"/>
      <c r="T18" s="2"/>
      <c r="AA18" s="0"/>
      <c r="AM18" s="0"/>
    </row>
    <row r="19" customFormat="false" ht="13.8" hidden="false" customHeight="false" outlineLevel="0" collapsed="false">
      <c r="A19" s="29" t="n">
        <v>1983</v>
      </c>
      <c r="B19" s="2" t="n">
        <v>46383.456435</v>
      </c>
      <c r="C19" s="1" t="n">
        <v>12936.217235</v>
      </c>
      <c r="D19" s="2" t="n">
        <v>33447.2392</v>
      </c>
      <c r="E19" s="2"/>
      <c r="F19" s="31" t="n">
        <v>8620.5424819</v>
      </c>
      <c r="G19" s="31" t="n">
        <v>32013.6745729</v>
      </c>
      <c r="H19" s="30"/>
      <c r="J19" s="0"/>
      <c r="T19" s="2"/>
      <c r="AA19" s="1" t="s">
        <v>31</v>
      </c>
      <c r="AM19" s="0"/>
    </row>
    <row r="20" customFormat="false" ht="13.8" hidden="false" customHeight="false" outlineLevel="0" collapsed="false">
      <c r="A20" s="29" t="n">
        <v>1984</v>
      </c>
      <c r="B20" s="2" t="n">
        <v>19881.566017</v>
      </c>
      <c r="C20" s="1" t="n">
        <v>8580.220382</v>
      </c>
      <c r="D20" s="2" t="n">
        <v>11301.345635</v>
      </c>
      <c r="E20" s="2"/>
      <c r="F20" s="31" t="n">
        <v>8629.04949</v>
      </c>
      <c r="G20" s="31" t="n">
        <v>31754.7088818</v>
      </c>
      <c r="H20" s="30"/>
      <c r="J20" s="0"/>
      <c r="T20" s="2"/>
      <c r="AM20" s="0"/>
    </row>
    <row r="21" customFormat="false" ht="13.8" hidden="false" customHeight="false" outlineLevel="0" collapsed="false">
      <c r="A21" s="29" t="n">
        <v>1985</v>
      </c>
      <c r="B21" s="2" t="n">
        <v>38060.798329</v>
      </c>
      <c r="C21" s="1" t="n">
        <v>12295.639548</v>
      </c>
      <c r="D21" s="2" t="n">
        <v>25765.158781</v>
      </c>
      <c r="E21" s="2"/>
      <c r="F21" s="31" t="n">
        <v>9260.6161939</v>
      </c>
      <c r="G21" s="31" t="n">
        <v>34612.6482803</v>
      </c>
      <c r="H21" s="30"/>
      <c r="J21" s="0"/>
      <c r="T21" s="2"/>
      <c r="AM21" s="0"/>
    </row>
    <row r="22" customFormat="false" ht="13.8" hidden="false" customHeight="false" outlineLevel="0" collapsed="false">
      <c r="A22" s="29" t="n">
        <v>1986</v>
      </c>
      <c r="B22" s="2" t="n">
        <v>31998.800799</v>
      </c>
      <c r="C22" s="1" t="n">
        <v>6677.734127</v>
      </c>
      <c r="D22" s="2" t="n">
        <v>25321.066672</v>
      </c>
      <c r="E22" s="2"/>
      <c r="F22" s="31" t="n">
        <v>9154.6613268</v>
      </c>
      <c r="G22" s="31" t="n">
        <v>30659.3399635</v>
      </c>
      <c r="H22" s="30"/>
      <c r="J22" s="0"/>
      <c r="T22" s="2"/>
      <c r="AM22" s="0"/>
    </row>
    <row r="23" customFormat="false" ht="13.8" hidden="false" customHeight="false" outlineLevel="0" collapsed="false">
      <c r="A23" s="29" t="n">
        <v>1987</v>
      </c>
      <c r="B23" s="2" t="n">
        <v>38332.579098</v>
      </c>
      <c r="C23" s="1" t="n">
        <v>18436.057484</v>
      </c>
      <c r="D23" s="2" t="n">
        <v>19896.521614</v>
      </c>
      <c r="E23" s="2"/>
      <c r="F23" s="31" t="n">
        <v>10371.5668905</v>
      </c>
      <c r="G23" s="31" t="n">
        <v>32524.6642605</v>
      </c>
      <c r="H23" s="30"/>
      <c r="J23" s="0"/>
      <c r="T23" s="2"/>
      <c r="AM23" s="0"/>
    </row>
    <row r="24" customFormat="false" ht="13.8" hidden="false" customHeight="false" outlineLevel="0" collapsed="false">
      <c r="A24" s="29" t="n">
        <v>1988</v>
      </c>
      <c r="B24" s="2" t="n">
        <v>63823.941126</v>
      </c>
      <c r="C24" s="1" t="n">
        <v>14276.900324</v>
      </c>
      <c r="D24" s="2" t="n">
        <v>49547.040802</v>
      </c>
      <c r="E24" s="2"/>
      <c r="F24" s="31" t="n">
        <v>11100.2943874</v>
      </c>
      <c r="G24" s="31" t="n">
        <v>37518.7660855</v>
      </c>
      <c r="H24" s="30"/>
      <c r="J24" s="0"/>
      <c r="T24" s="2"/>
      <c r="AM24" s="0"/>
    </row>
    <row r="25" customFormat="false" ht="13.8" hidden="false" customHeight="false" outlineLevel="0" collapsed="false">
      <c r="A25" s="29" t="n">
        <v>1989</v>
      </c>
      <c r="B25" s="2" t="n">
        <v>63855.324638</v>
      </c>
      <c r="C25" s="1" t="n">
        <v>29143.617424</v>
      </c>
      <c r="D25" s="2" t="n">
        <v>34711.707214</v>
      </c>
      <c r="E25" s="2"/>
      <c r="F25" s="31" t="n">
        <v>12632.7914947</v>
      </c>
      <c r="G25" s="31" t="n">
        <v>40411.2221503</v>
      </c>
      <c r="H25" s="30"/>
      <c r="J25" s="0"/>
      <c r="T25" s="2"/>
      <c r="AM25" s="0"/>
    </row>
    <row r="26" customFormat="false" ht="13.8" hidden="false" customHeight="false" outlineLevel="0" collapsed="false">
      <c r="A26" s="29" t="n">
        <v>1990</v>
      </c>
      <c r="B26" s="2" t="n">
        <v>99862.607835</v>
      </c>
      <c r="C26" s="1" t="n">
        <v>34371.437106</v>
      </c>
      <c r="D26" s="2" t="n">
        <v>65491.170729</v>
      </c>
      <c r="E26" s="2"/>
      <c r="F26" s="31" t="n">
        <v>15225.0476164</v>
      </c>
      <c r="G26" s="31" t="n">
        <v>44093.217067</v>
      </c>
      <c r="H26" s="30"/>
      <c r="J26" s="0"/>
      <c r="T26" s="2"/>
      <c r="AM26" s="0"/>
    </row>
    <row r="27" customFormat="false" ht="13.8" hidden="false" customHeight="false" outlineLevel="0" collapsed="false">
      <c r="A27" s="29" t="n">
        <v>1991</v>
      </c>
      <c r="B27" s="2" t="n">
        <v>59205.014298</v>
      </c>
      <c r="C27" s="1" t="n">
        <v>29024.251861</v>
      </c>
      <c r="D27" s="2" t="n">
        <v>30180.762437</v>
      </c>
      <c r="E27" s="2"/>
      <c r="F27" s="31" t="n">
        <v>17624.7499733</v>
      </c>
      <c r="G27" s="31" t="n">
        <v>48774.3378139</v>
      </c>
      <c r="H27" s="30"/>
      <c r="J27" s="0"/>
      <c r="T27" s="2"/>
      <c r="AM27" s="0"/>
    </row>
    <row r="28" customFormat="false" ht="13.8" hidden="false" customHeight="false" outlineLevel="0" collapsed="false">
      <c r="A28" s="29" t="n">
        <v>1992</v>
      </c>
      <c r="B28" s="2" t="n">
        <v>105618.431437</v>
      </c>
      <c r="C28" s="1" t="n">
        <v>50500.089792</v>
      </c>
      <c r="D28" s="2" t="n">
        <v>55118.341645</v>
      </c>
      <c r="E28" s="2"/>
      <c r="F28" s="31" t="n">
        <v>21624.2165283</v>
      </c>
      <c r="G28" s="31" t="n">
        <v>56702.2520012</v>
      </c>
      <c r="H28" s="30"/>
      <c r="J28" s="0"/>
      <c r="T28" s="2"/>
      <c r="AM28" s="0"/>
    </row>
    <row r="29" customFormat="false" ht="13.8" hidden="false" customHeight="false" outlineLevel="0" collapsed="false">
      <c r="A29" s="29" t="n">
        <v>1993</v>
      </c>
      <c r="B29" s="2" t="n">
        <v>101111.925105</v>
      </c>
      <c r="C29" s="1" t="n">
        <v>22391.990096</v>
      </c>
      <c r="D29" s="2" t="n">
        <v>78719.935009</v>
      </c>
      <c r="E29" s="2"/>
      <c r="F29" s="31" t="n">
        <v>22569.7938144</v>
      </c>
      <c r="G29" s="31" t="n">
        <v>62175.0988682</v>
      </c>
      <c r="H29" s="30"/>
      <c r="J29" s="0"/>
      <c r="T29" s="2"/>
      <c r="AM29" s="0"/>
    </row>
    <row r="30" customFormat="false" ht="13.8" hidden="false" customHeight="false" outlineLevel="0" collapsed="false">
      <c r="A30" s="29" t="n">
        <v>1994</v>
      </c>
      <c r="B30" s="2" t="n">
        <v>154510.899505</v>
      </c>
      <c r="C30" s="1" t="n">
        <v>43997.269828</v>
      </c>
      <c r="D30" s="2" t="n">
        <v>110513.629677</v>
      </c>
      <c r="E30" s="2"/>
      <c r="F30" s="31" t="n">
        <v>26111.498759</v>
      </c>
      <c r="G30" s="31" t="n">
        <v>75638.032217</v>
      </c>
      <c r="H30" s="30"/>
      <c r="J30" s="0"/>
      <c r="AM30" s="0"/>
    </row>
    <row r="31" customFormat="false" ht="13.8" hidden="false" customHeight="false" outlineLevel="0" collapsed="false">
      <c r="A31" s="29" t="n">
        <v>1995</v>
      </c>
      <c r="B31" s="2" t="n">
        <v>259821.770219</v>
      </c>
      <c r="C31" s="1" t="n">
        <v>28076.698836</v>
      </c>
      <c r="D31" s="2" t="n">
        <v>231745.071383</v>
      </c>
      <c r="E31" s="2"/>
      <c r="F31" s="31" t="n">
        <v>27689.6046878</v>
      </c>
      <c r="G31" s="31" t="n">
        <v>97814.129406</v>
      </c>
      <c r="H31" s="30"/>
      <c r="J31" s="0"/>
      <c r="AM31" s="0"/>
    </row>
    <row r="32" customFormat="false" ht="13.8" hidden="false" customHeight="false" outlineLevel="0" collapsed="false">
      <c r="A32" s="29" t="n">
        <v>1996</v>
      </c>
      <c r="B32" s="2" t="n">
        <v>94762.292917</v>
      </c>
      <c r="C32" s="1" t="n">
        <v>22373.374955</v>
      </c>
      <c r="D32" s="2" t="n">
        <v>72388.917962</v>
      </c>
      <c r="E32" s="2"/>
      <c r="F32" s="31" t="n">
        <v>29259.1687706</v>
      </c>
      <c r="G32" s="31" t="n">
        <v>104090.4786178</v>
      </c>
      <c r="H32" s="30"/>
      <c r="J32" s="0"/>
      <c r="AM32" s="0"/>
    </row>
    <row r="33" customFormat="false" ht="13.8" hidden="false" customHeight="false" outlineLevel="0" collapsed="false">
      <c r="A33" s="29" t="n">
        <v>1997</v>
      </c>
      <c r="B33" s="2" t="n">
        <v>51832.38499</v>
      </c>
      <c r="C33" s="1" t="n">
        <v>16390.427287</v>
      </c>
      <c r="D33" s="2" t="n">
        <v>35441.957703</v>
      </c>
      <c r="E33" s="2"/>
      <c r="F33" s="31" t="n">
        <v>29054.6057509</v>
      </c>
      <c r="G33" s="31" t="n">
        <v>105440.459207</v>
      </c>
      <c r="H33" s="30"/>
      <c r="J33" s="0"/>
      <c r="AM33" s="0"/>
    </row>
    <row r="34" customFormat="false" ht="13.8" hidden="false" customHeight="false" outlineLevel="0" collapsed="false">
      <c r="A34" s="29" t="n">
        <v>1998</v>
      </c>
      <c r="B34" s="2" t="n">
        <v>131047.982767</v>
      </c>
      <c r="C34" s="1" t="n">
        <v>30120.048848</v>
      </c>
      <c r="D34" s="2" t="n">
        <v>100927.933919</v>
      </c>
      <c r="E34" s="2"/>
      <c r="F34" s="31" t="n">
        <v>30638.9206033</v>
      </c>
      <c r="G34" s="31" t="n">
        <v>112162.8633711</v>
      </c>
      <c r="H34" s="30"/>
      <c r="J34" s="0"/>
      <c r="AM34" s="32"/>
    </row>
    <row r="35" customFormat="false" ht="13.8" hidden="false" customHeight="false" outlineLevel="0" collapsed="false">
      <c r="A35" s="29" t="n">
        <v>1999</v>
      </c>
      <c r="B35" s="2" t="n">
        <v>161138.256042</v>
      </c>
      <c r="C35" s="1" t="n">
        <v>50689.117072</v>
      </c>
      <c r="D35" s="2" t="n">
        <v>110449.13897</v>
      </c>
      <c r="E35" s="2"/>
      <c r="F35" s="31" t="n">
        <v>32793.4705681</v>
      </c>
      <c r="G35" s="31" t="n">
        <v>121891.1565115</v>
      </c>
      <c r="H35" s="30"/>
      <c r="J35" s="0"/>
      <c r="AM35" s="32"/>
    </row>
    <row r="36" customFormat="false" ht="13.8" hidden="false" customHeight="false" outlineLevel="0" collapsed="false">
      <c r="A36" s="29" t="n">
        <v>2000</v>
      </c>
      <c r="B36" s="2" t="n">
        <v>71894.999524</v>
      </c>
      <c r="C36" s="1" t="n">
        <v>18491.636258</v>
      </c>
      <c r="D36" s="2" t="n">
        <v>53403.363266</v>
      </c>
      <c r="E36" s="2"/>
      <c r="F36" s="31" t="n">
        <v>31205.4904833</v>
      </c>
      <c r="G36" s="31" t="n">
        <v>119094.3956804</v>
      </c>
      <c r="H36" s="30"/>
      <c r="J36" s="0"/>
      <c r="AM36" s="32"/>
    </row>
    <row r="37" customFormat="false" ht="13.8" hidden="false" customHeight="false" outlineLevel="0" collapsed="false">
      <c r="A37" s="29" t="n">
        <v>2001</v>
      </c>
      <c r="B37" s="2" t="n">
        <v>195361.961703</v>
      </c>
      <c r="C37" s="1" t="n">
        <v>52094.379659</v>
      </c>
      <c r="D37" s="2" t="n">
        <v>143267.582044</v>
      </c>
      <c r="E37" s="2"/>
      <c r="F37" s="31" t="n">
        <v>33512.5032631</v>
      </c>
      <c r="G37" s="31" t="n">
        <v>132710.0904209</v>
      </c>
      <c r="H37" s="30"/>
      <c r="J37" s="0"/>
      <c r="AM37" s="32"/>
    </row>
    <row r="38" customFormat="false" ht="13.8" hidden="false" customHeight="false" outlineLevel="0" collapsed="false">
      <c r="A38" s="29" t="n">
        <v>2002</v>
      </c>
      <c r="B38" s="2" t="n">
        <v>85475.428974</v>
      </c>
      <c r="C38" s="1" t="n">
        <v>23457.603432</v>
      </c>
      <c r="D38" s="2" t="n">
        <v>62017.825542</v>
      </c>
      <c r="E38" s="2"/>
      <c r="F38" s="31" t="n">
        <v>30808.2546271</v>
      </c>
      <c r="G38" s="31" t="n">
        <v>130695.7901746</v>
      </c>
      <c r="H38" s="30"/>
      <c r="J38" s="0"/>
      <c r="AM38" s="32"/>
    </row>
    <row r="39" customFormat="false" ht="13.8" hidden="false" customHeight="false" outlineLevel="0" collapsed="false">
      <c r="A39" s="29" t="n">
        <v>2003</v>
      </c>
      <c r="B39" s="2" t="n">
        <v>117833.620319</v>
      </c>
      <c r="C39" s="1" t="n">
        <v>28359.842639</v>
      </c>
      <c r="D39" s="2" t="n">
        <v>89473.77768</v>
      </c>
      <c r="E39" s="2"/>
      <c r="F39" s="31" t="n">
        <v>31405.0398814</v>
      </c>
      <c r="G39" s="31" t="n">
        <v>132367.959696</v>
      </c>
      <c r="H39" s="30"/>
      <c r="J39" s="0"/>
      <c r="AM39" s="32"/>
    </row>
    <row r="40" customFormat="false" ht="13.8" hidden="false" customHeight="false" outlineLevel="0" collapsed="false">
      <c r="A40" s="29" t="n">
        <v>2004</v>
      </c>
      <c r="B40" s="2" t="n">
        <v>189400.852446</v>
      </c>
      <c r="C40" s="1" t="n">
        <v>64362.734707</v>
      </c>
      <c r="D40" s="2" t="n">
        <v>125038.117739</v>
      </c>
      <c r="E40" s="2"/>
      <c r="F40" s="31" t="n">
        <v>33441.5863693</v>
      </c>
      <c r="G40" s="31" t="n">
        <v>135856.9549901</v>
      </c>
      <c r="H40" s="30"/>
      <c r="J40" s="0"/>
      <c r="AM40" s="32"/>
    </row>
    <row r="41" customFormat="false" ht="13.8" hidden="false" customHeight="false" outlineLevel="0" collapsed="false">
      <c r="A41" s="29" t="n">
        <v>2005</v>
      </c>
      <c r="B41" s="2" t="n">
        <v>302716.743314</v>
      </c>
      <c r="C41" s="1" t="n">
        <v>136430.037611</v>
      </c>
      <c r="D41" s="2" t="n">
        <v>166286.705703</v>
      </c>
      <c r="E41" s="2"/>
      <c r="F41" s="31" t="n">
        <v>44276.9202468</v>
      </c>
      <c r="G41" s="31" t="n">
        <v>140146.4522996</v>
      </c>
      <c r="H41" s="30"/>
      <c r="J41" s="0"/>
      <c r="AM41" s="32"/>
    </row>
    <row r="42" customFormat="false" ht="13.8" hidden="false" customHeight="false" outlineLevel="0" collapsed="false">
      <c r="A42" s="29" t="n">
        <v>2006</v>
      </c>
      <c r="B42" s="2" t="n">
        <v>69606.721403</v>
      </c>
      <c r="C42" s="1" t="n">
        <v>21683.122679</v>
      </c>
      <c r="D42" s="2" t="n">
        <v>47923.598724</v>
      </c>
      <c r="E42" s="2"/>
      <c r="F42" s="31" t="n">
        <v>44207.8950192</v>
      </c>
      <c r="G42" s="31" t="n">
        <v>137630.8951482</v>
      </c>
      <c r="H42" s="30"/>
      <c r="J42" s="0"/>
      <c r="AM42" s="32"/>
    </row>
    <row r="43" customFormat="false" ht="13.8" hidden="false" customHeight="false" outlineLevel="0" collapsed="false">
      <c r="A43" s="29" t="n">
        <v>2007</v>
      </c>
      <c r="B43" s="2" t="n">
        <v>90576.400423</v>
      </c>
      <c r="C43" s="1" t="n">
        <v>35547.729929</v>
      </c>
      <c r="D43" s="2" t="n">
        <v>55028.670494</v>
      </c>
      <c r="E43" s="2"/>
      <c r="F43" s="31" t="n">
        <v>46123.6252834</v>
      </c>
      <c r="G43" s="31" t="n">
        <v>141505.2966915</v>
      </c>
      <c r="H43" s="30"/>
      <c r="J43" s="0"/>
      <c r="AM43" s="32"/>
    </row>
    <row r="44" customFormat="false" ht="13.8" hidden="false" customHeight="false" outlineLevel="0" collapsed="false">
      <c r="A44" s="29" t="n">
        <v>2008</v>
      </c>
      <c r="B44" s="2" t="n">
        <v>296988.944574</v>
      </c>
      <c r="C44" s="1" t="n">
        <v>59917.088661</v>
      </c>
      <c r="D44" s="2" t="n">
        <v>237071.855913</v>
      </c>
      <c r="E44" s="2"/>
      <c r="F44" s="31" t="n">
        <v>49103.3292647</v>
      </c>
      <c r="G44" s="31" t="n">
        <v>158099.3928722</v>
      </c>
      <c r="H44" s="30"/>
      <c r="J44" s="0"/>
      <c r="AM44" s="32"/>
    </row>
    <row r="45" customFormat="false" ht="13.8" hidden="false" customHeight="false" outlineLevel="0" collapsed="false">
      <c r="A45" s="29" t="n">
        <v>2009</v>
      </c>
      <c r="B45" s="2" t="n">
        <v>80322.870541</v>
      </c>
      <c r="C45" s="1" t="n">
        <v>29629.647269</v>
      </c>
      <c r="D45" s="2" t="n">
        <v>50693.223272</v>
      </c>
      <c r="E45" s="2"/>
      <c r="F45" s="31" t="n">
        <v>46997.3822844</v>
      </c>
      <c r="G45" s="31" t="n">
        <v>150017.8543221</v>
      </c>
      <c r="H45" s="30"/>
      <c r="J45" s="1" t="s">
        <v>32</v>
      </c>
      <c r="AM45" s="32"/>
    </row>
    <row r="46" customFormat="false" ht="13.8" hidden="false" customHeight="false" outlineLevel="0" collapsed="false">
      <c r="A46" s="29" t="n">
        <v>2010</v>
      </c>
      <c r="B46" s="2" t="n">
        <v>255946.620521</v>
      </c>
      <c r="C46" s="1" t="n">
        <v>56443.307972</v>
      </c>
      <c r="D46" s="2" t="n">
        <v>199503.312549</v>
      </c>
      <c r="E46" s="2"/>
      <c r="F46" s="31" t="n">
        <v>50792.5494558</v>
      </c>
      <c r="G46" s="31" t="n">
        <v>168423.0164218</v>
      </c>
      <c r="H46" s="30"/>
      <c r="J46" s="1" t="s">
        <v>33</v>
      </c>
      <c r="AM46" s="32"/>
    </row>
    <row r="47" customFormat="false" ht="13.8" hidden="false" customHeight="false" outlineLevel="0" collapsed="false">
      <c r="A47" s="29" t="n">
        <v>2011</v>
      </c>
      <c r="B47" s="2" t="n">
        <v>440596.91174</v>
      </c>
      <c r="C47" s="1" t="n">
        <v>138958.200141</v>
      </c>
      <c r="D47" s="2" t="n">
        <v>301638.711599</v>
      </c>
      <c r="E47" s="2"/>
      <c r="F47" s="31" t="n">
        <v>59478.931504</v>
      </c>
      <c r="G47" s="31" t="n">
        <v>192946.5114255</v>
      </c>
      <c r="H47" s="30"/>
      <c r="AM47" s="32"/>
    </row>
    <row r="48" customFormat="false" ht="13.8" hidden="false" customHeight="false" outlineLevel="0" collapsed="false">
      <c r="A48" s="29" t="n">
        <v>2012</v>
      </c>
      <c r="B48" s="2" t="n">
        <v>196298.805272</v>
      </c>
      <c r="C48" s="1" t="n">
        <v>76814.507327</v>
      </c>
      <c r="D48" s="2" t="n">
        <v>119484.297945</v>
      </c>
      <c r="E48" s="2"/>
      <c r="F48" s="31" t="n">
        <v>64814.6218935</v>
      </c>
      <c r="G48" s="31" t="n">
        <v>204028.8490553</v>
      </c>
      <c r="H48" s="30"/>
      <c r="AM48" s="32"/>
    </row>
    <row r="49" customFormat="false" ht="13.8" hidden="false" customHeight="false" outlineLevel="0" collapsed="false">
      <c r="A49" s="29" t="n">
        <v>2013</v>
      </c>
      <c r="B49" s="2" t="n">
        <v>147888.013504</v>
      </c>
      <c r="C49" s="1" t="n">
        <v>45815.24847</v>
      </c>
      <c r="D49" s="2" t="n">
        <v>102072.765034</v>
      </c>
      <c r="E49" s="2"/>
      <c r="F49" s="31" t="n">
        <v>66560.1624766</v>
      </c>
      <c r="G49" s="31" t="n">
        <v>207034.2883738</v>
      </c>
      <c r="H49" s="30"/>
      <c r="AM49" s="32"/>
    </row>
    <row r="50" customFormat="false" ht="13.8" hidden="false" customHeight="false" outlineLevel="0" collapsed="false">
      <c r="A50" s="29" t="n">
        <v>2014</v>
      </c>
      <c r="B50" s="2" t="n">
        <v>115762.866901</v>
      </c>
      <c r="C50" s="1" t="n">
        <v>37703.921987</v>
      </c>
      <c r="D50" s="2" t="n">
        <v>78058.944914</v>
      </c>
      <c r="E50" s="2"/>
      <c r="F50" s="31" t="n">
        <v>63894.2812046</v>
      </c>
      <c r="G50" s="31" t="n">
        <v>199670.4898193</v>
      </c>
      <c r="H50" s="30"/>
      <c r="AM50" s="32"/>
    </row>
    <row r="51" customFormat="false" ht="13.8" hidden="false" customHeight="false" outlineLevel="0" collapsed="false">
      <c r="A51" s="29" t="n">
        <v>2015</v>
      </c>
      <c r="B51" s="2" t="n">
        <v>96815.160438</v>
      </c>
      <c r="C51" s="1" t="n">
        <v>38474.455714</v>
      </c>
      <c r="D51" s="2" t="n">
        <v>58340.704724</v>
      </c>
      <c r="E51" s="2"/>
      <c r="F51" s="31" t="n">
        <v>54098.7230149</v>
      </c>
      <c r="G51" s="31" t="n">
        <v>179080.3315317</v>
      </c>
      <c r="H51" s="30"/>
      <c r="AM51" s="32"/>
    </row>
    <row r="52" customFormat="false" ht="13.8" hidden="false" customHeight="false" outlineLevel="0" collapsed="false">
      <c r="A52" s="29" t="n">
        <v>2016</v>
      </c>
      <c r="B52" s="2" t="n">
        <v>180078.150693</v>
      </c>
      <c r="C52" s="1" t="n">
        <v>55934.513026</v>
      </c>
      <c r="D52" s="2" t="n">
        <v>124143.637667</v>
      </c>
      <c r="E52" s="2"/>
      <c r="F52" s="31" t="n">
        <v>57523.8620496</v>
      </c>
      <c r="G52" s="31" t="n">
        <v>190127.4744607</v>
      </c>
      <c r="H52" s="30"/>
      <c r="AM52" s="32"/>
    </row>
    <row r="53" customFormat="false" ht="13.8" hidden="false" customHeight="false" outlineLevel="0" collapsed="false">
      <c r="A53" s="29" t="n">
        <v>2017</v>
      </c>
      <c r="B53" s="2" t="n">
        <v>337288.512892</v>
      </c>
      <c r="C53" s="1" t="n">
        <v>144302.70811</v>
      </c>
      <c r="D53" s="2" t="n">
        <v>192985.804782</v>
      </c>
      <c r="E53" s="2"/>
      <c r="F53" s="31" t="n">
        <v>68399.3598677</v>
      </c>
      <c r="G53" s="31" t="n">
        <v>214798.6857076</v>
      </c>
      <c r="H53" s="30"/>
      <c r="AM53" s="32"/>
    </row>
    <row r="54" customFormat="false" ht="13.8" hidden="false" customHeight="false" outlineLevel="0" collapsed="false">
      <c r="A54" s="29"/>
      <c r="B54" s="2"/>
      <c r="C54" s="0"/>
      <c r="D54" s="2"/>
      <c r="E54" s="2"/>
      <c r="F54" s="30"/>
      <c r="G54" s="30"/>
      <c r="H54" s="30"/>
    </row>
    <row r="55" customFormat="false" ht="13.8" hidden="false" customHeight="false" outlineLevel="0" collapsed="false">
      <c r="A55" s="0"/>
      <c r="B55" s="2"/>
      <c r="C55" s="0"/>
      <c r="D55" s="2"/>
      <c r="E55" s="2"/>
      <c r="F55" s="30"/>
      <c r="G55" s="30"/>
      <c r="H55" s="3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</row>
    <row r="57" customFormat="false" ht="13.8" hidden="false" customHeight="false" outlineLevel="0" collapsed="false">
      <c r="A57" s="33" t="s">
        <v>34</v>
      </c>
      <c r="B57" s="2"/>
      <c r="C57" s="2"/>
      <c r="D57" s="2"/>
      <c r="E57" s="2"/>
      <c r="F57" s="30"/>
      <c r="G57" s="30"/>
      <c r="H57" s="3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5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24" activeCellId="0" sqref="E24"/>
    </sheetView>
  </sheetViews>
  <sheetFormatPr defaultRowHeight="14.25"/>
  <cols>
    <col collapsed="false" hidden="false" max="1" min="1" style="1" width="12.5223214285714"/>
    <col collapsed="false" hidden="false" max="2" min="2" style="1" width="17.3616071428571"/>
    <col collapsed="false" hidden="false" max="3" min="3" style="1" width="11.8125"/>
    <col collapsed="false" hidden="false" max="4" min="4" style="1" width="16.65625"/>
    <col collapsed="false" hidden="false" max="5" min="5" style="1" width="13.9375"/>
    <col collapsed="false" hidden="false" max="6" min="6" style="0" width="13.3482142857143"/>
    <col collapsed="false" hidden="false" max="7" min="7" style="0" width="11.9285714285714"/>
    <col collapsed="false" hidden="false" max="62" min="8" style="0" width="8.15178571428571"/>
    <col collapsed="false" hidden="true" max="77" min="63" style="0" width="0"/>
    <col collapsed="false" hidden="false" max="1025" min="78" style="0" width="8.15178571428571"/>
  </cols>
  <sheetData>
    <row r="1" customFormat="false" ht="20.25" hidden="false" customHeight="false" outlineLevel="0" collapsed="false">
      <c r="A1" s="0"/>
      <c r="B1" s="0"/>
      <c r="C1" s="2"/>
      <c r="D1" s="2"/>
      <c r="E1" s="2"/>
      <c r="J1" s="28"/>
    </row>
    <row r="2" customFormat="false" ht="14.25" hidden="false" customHeight="false" outlineLevel="0" collapsed="false">
      <c r="A2" s="0"/>
      <c r="B2" s="0"/>
      <c r="C2" s="0"/>
      <c r="D2" s="0"/>
      <c r="E2" s="0"/>
      <c r="J2" s="1"/>
    </row>
    <row r="3" customFormat="false" ht="14.25" hidden="false" customHeight="false" outlineLevel="0" collapsed="false">
      <c r="A3" s="0"/>
      <c r="B3" s="0"/>
      <c r="C3" s="0"/>
      <c r="D3" s="0"/>
      <c r="E3" s="0"/>
      <c r="J3" s="1"/>
    </row>
    <row r="4" customFormat="false" ht="20.25" hidden="false" customHeight="false" outlineLevel="0" collapsed="false">
      <c r="A4" s="0"/>
      <c r="B4" s="0"/>
      <c r="C4" s="0"/>
      <c r="D4" s="0"/>
      <c r="E4" s="0"/>
      <c r="J4" s="28" t="s">
        <v>35</v>
      </c>
    </row>
    <row r="5" customFormat="false" ht="20.25" hidden="false" customHeight="false" outlineLevel="0" collapsed="false">
      <c r="A5" s="0"/>
      <c r="B5" s="1" t="s">
        <v>5</v>
      </c>
      <c r="C5" s="1" t="s">
        <v>6</v>
      </c>
      <c r="D5" s="1" t="s">
        <v>7</v>
      </c>
      <c r="E5" s="1" t="s">
        <v>36</v>
      </c>
      <c r="F5" s="1" t="s">
        <v>27</v>
      </c>
      <c r="G5" s="1" t="s">
        <v>3</v>
      </c>
      <c r="J5" s="28" t="s">
        <v>37</v>
      </c>
    </row>
    <row r="6" customFormat="false" ht="14.25" hidden="false" customHeight="false" outlineLevel="0" collapsed="false">
      <c r="A6" s="29" t="n">
        <v>1970</v>
      </c>
      <c r="B6" s="2"/>
      <c r="C6" s="2" t="n">
        <v>2606.482944</v>
      </c>
      <c r="D6" s="2" t="n">
        <v>3081.08569</v>
      </c>
      <c r="E6" s="2" t="n">
        <f aca="false">SUM(B6:D6)/1000</f>
        <v>5.687568634</v>
      </c>
      <c r="F6" s="2" t="n">
        <f aca="false">'2 - uninsured not detailed'!F6/1000</f>
        <v>0</v>
      </c>
      <c r="G6" s="2" t="n">
        <f aca="false">E6-F6</f>
        <v>5.687568634</v>
      </c>
    </row>
    <row r="7" customFormat="false" ht="14.25" hidden="false" customHeight="false" outlineLevel="0" collapsed="false">
      <c r="A7" s="29" t="n">
        <v>1971</v>
      </c>
      <c r="B7" s="2" t="n">
        <v>194.781705</v>
      </c>
      <c r="C7" s="2" t="n">
        <v>1907.134793</v>
      </c>
      <c r="D7" s="2" t="n">
        <v>764.916048</v>
      </c>
      <c r="E7" s="2" t="n">
        <f aca="false">SUM(B7:D7)/1000</f>
        <v>2.866832546</v>
      </c>
      <c r="F7" s="2" t="n">
        <f aca="false">'2 - uninsured not detailed'!F7/1000</f>
        <v>0</v>
      </c>
      <c r="G7" s="2" t="n">
        <f aca="false">E7-F7</f>
        <v>2.866832546</v>
      </c>
    </row>
    <row r="8" customFormat="false" ht="14.25" hidden="false" customHeight="false" outlineLevel="0" collapsed="false">
      <c r="A8" s="29" t="n">
        <v>1972</v>
      </c>
      <c r="B8" s="2" t="n">
        <v>775.63525</v>
      </c>
      <c r="C8" s="2" t="n">
        <v>2490.38581</v>
      </c>
      <c r="D8" s="2" t="n">
        <v>2104.978608</v>
      </c>
      <c r="E8" s="2" t="n">
        <f aca="false">SUM(B8:D8)/1000</f>
        <v>5.370999668</v>
      </c>
      <c r="F8" s="2" t="n">
        <f aca="false">'2 - uninsured not detailed'!F8/1000</f>
        <v>0</v>
      </c>
      <c r="G8" s="2" t="n">
        <f aca="false">E8-F8</f>
        <v>5.370999668</v>
      </c>
    </row>
    <row r="9" customFormat="false" ht="14.25" hidden="false" customHeight="false" outlineLevel="0" collapsed="false">
      <c r="A9" s="29" t="n">
        <v>1973</v>
      </c>
      <c r="B9" s="2"/>
      <c r="C9" s="2" t="n">
        <v>3340.465326</v>
      </c>
      <c r="D9" s="2" t="n">
        <v>3553.689913</v>
      </c>
      <c r="E9" s="2" t="n">
        <f aca="false">SUM(B9:D9)/1000</f>
        <v>6.894155239</v>
      </c>
      <c r="F9" s="2" t="n">
        <f aca="false">'2 - uninsured not detailed'!F9/1000</f>
        <v>0</v>
      </c>
      <c r="G9" s="2" t="n">
        <f aca="false">E9-F9</f>
        <v>6.894155239</v>
      </c>
    </row>
    <row r="10" customFormat="false" ht="14.25" hidden="false" customHeight="false" outlineLevel="0" collapsed="false">
      <c r="A10" s="29" t="n">
        <v>1974</v>
      </c>
      <c r="B10" s="2"/>
      <c r="C10" s="2" t="n">
        <v>3225.813094</v>
      </c>
      <c r="D10" s="2" t="n">
        <v>5094.609525</v>
      </c>
      <c r="E10" s="2" t="n">
        <f aca="false">SUM(B10:D10)/1000</f>
        <v>8.320422619</v>
      </c>
      <c r="F10" s="2" t="n">
        <f aca="false">'2 - uninsured not detailed'!F10/1000</f>
        <v>0</v>
      </c>
      <c r="G10" s="2" t="n">
        <f aca="false">E10-F10</f>
        <v>8.320422619</v>
      </c>
    </row>
    <row r="11" customFormat="false" ht="14.25" hidden="false" customHeight="false" outlineLevel="0" collapsed="false">
      <c r="A11" s="29" t="n">
        <v>1975</v>
      </c>
      <c r="B11" s="2"/>
      <c r="C11" s="2" t="n">
        <v>3156.939513</v>
      </c>
      <c r="D11" s="2" t="n">
        <v>2700.035553</v>
      </c>
      <c r="E11" s="2" t="n">
        <f aca="false">SUM(B11:D11)/1000</f>
        <v>5.856975066</v>
      </c>
      <c r="F11" s="2" t="n">
        <f aca="false">'2 - uninsured not detailed'!F11/1000</f>
        <v>0</v>
      </c>
      <c r="G11" s="2" t="n">
        <f aca="false">E11-F11</f>
        <v>5.856975066</v>
      </c>
    </row>
    <row r="12" customFormat="false" ht="14.25" hidden="false" customHeight="false" outlineLevel="0" collapsed="false">
      <c r="A12" s="29" t="n">
        <v>1976</v>
      </c>
      <c r="B12" s="2" t="n">
        <v>320.619984</v>
      </c>
      <c r="C12" s="2" t="n">
        <v>3714.17158</v>
      </c>
      <c r="D12" s="2" t="n">
        <v>3543.350896</v>
      </c>
      <c r="E12" s="2" t="n">
        <f aca="false">SUM(B12:D12)/1000</f>
        <v>7.57814246</v>
      </c>
      <c r="F12" s="2" t="n">
        <f aca="false">'2 - uninsured not detailed'!F12/1000</f>
        <v>0</v>
      </c>
      <c r="G12" s="2" t="n">
        <f aca="false">E12-F12</f>
        <v>7.57814246</v>
      </c>
    </row>
    <row r="13" customFormat="false" ht="14.25" hidden="false" customHeight="false" outlineLevel="0" collapsed="false">
      <c r="A13" s="29" t="n">
        <v>1977</v>
      </c>
      <c r="B13" s="2"/>
      <c r="C13" s="2" t="n">
        <v>4645.37553</v>
      </c>
      <c r="D13" s="2" t="n">
        <v>1492.726929</v>
      </c>
      <c r="E13" s="2" t="n">
        <f aca="false">SUM(B13:D13)/1000</f>
        <v>6.138102459</v>
      </c>
      <c r="F13" s="2" t="n">
        <f aca="false">'2 - uninsured not detailed'!F13/1000</f>
        <v>0</v>
      </c>
      <c r="G13" s="2" t="n">
        <f aca="false">E13-F13</f>
        <v>6.138102459</v>
      </c>
    </row>
    <row r="14" customFormat="false" ht="14.25" hidden="false" customHeight="false" outlineLevel="0" collapsed="false">
      <c r="A14" s="29" t="n">
        <v>1978</v>
      </c>
      <c r="B14" s="2"/>
      <c r="C14" s="2" t="n">
        <v>3474.636935</v>
      </c>
      <c r="D14" s="2" t="n">
        <v>3371.223851</v>
      </c>
      <c r="E14" s="2" t="n">
        <f aca="false">SUM(B14:D14)/1000</f>
        <v>6.845860786</v>
      </c>
      <c r="F14" s="2" t="n">
        <f aca="false">'2 - uninsured not detailed'!F14/1000</f>
        <v>0</v>
      </c>
      <c r="G14" s="2" t="n">
        <f aca="false">E14-F14</f>
        <v>6.845860786</v>
      </c>
    </row>
    <row r="15" customFormat="false" ht="14.25" hidden="false" customHeight="false" outlineLevel="0" collapsed="false">
      <c r="A15" s="29" t="n">
        <v>1979</v>
      </c>
      <c r="B15" s="2"/>
      <c r="C15" s="2" t="n">
        <v>7099.518481</v>
      </c>
      <c r="D15" s="2" t="n">
        <v>6434.902543</v>
      </c>
      <c r="E15" s="2" t="n">
        <f aca="false">SUM(B15:D15)/1000</f>
        <v>13.534421024</v>
      </c>
      <c r="F15" s="2" t="n">
        <f aca="false">'2 - uninsured not detailed'!F15/1000</f>
        <v>7.0544445125</v>
      </c>
      <c r="G15" s="2" t="n">
        <f aca="false">E15-F15</f>
        <v>6.4799765115</v>
      </c>
    </row>
    <row r="16" customFormat="false" ht="14.25" hidden="false" customHeight="false" outlineLevel="0" collapsed="false">
      <c r="A16" s="29" t="n">
        <v>1980</v>
      </c>
      <c r="B16" s="2" t="n">
        <v>195.325703</v>
      </c>
      <c r="C16" s="2" t="n">
        <v>5420.676447</v>
      </c>
      <c r="D16" s="2" t="n">
        <v>2561.989493</v>
      </c>
      <c r="E16" s="2" t="n">
        <f aca="false">SUM(B16:D16)/1000</f>
        <v>8.177991643</v>
      </c>
      <c r="F16" s="2" t="n">
        <f aca="false">'2 - uninsured not detailed'!F16/1000</f>
        <v>7.3186313471</v>
      </c>
      <c r="G16" s="2" t="n">
        <f aca="false">E16-F16</f>
        <v>0.8593602959</v>
      </c>
    </row>
    <row r="17" customFormat="false" ht="14.25" hidden="false" customHeight="false" outlineLevel="0" collapsed="false">
      <c r="A17" s="29" t="n">
        <v>1981</v>
      </c>
      <c r="B17" s="2" t="n">
        <v>13.20223</v>
      </c>
      <c r="C17" s="2" t="n">
        <v>2161.300714</v>
      </c>
      <c r="D17" s="2" t="n">
        <v>2672.134767</v>
      </c>
      <c r="E17" s="2" t="n">
        <f aca="false">SUM(B17:D17)/1000</f>
        <v>4.846637711</v>
      </c>
      <c r="F17" s="2" t="n">
        <f aca="false">'2 - uninsured not detailed'!F17/1000</f>
        <v>7.5286505519</v>
      </c>
      <c r="G17" s="2" t="n">
        <f aca="false">E17-F17</f>
        <v>-2.6820128409</v>
      </c>
    </row>
    <row r="18" customFormat="false" ht="14.25" hidden="false" customHeight="false" outlineLevel="0" collapsed="false">
      <c r="A18" s="29" t="n">
        <v>1982</v>
      </c>
      <c r="B18" s="2"/>
      <c r="C18" s="2" t="n">
        <v>4270.940071</v>
      </c>
      <c r="D18" s="2" t="n">
        <v>6590.637689</v>
      </c>
      <c r="E18" s="2" t="n">
        <f aca="false">SUM(B18:D18)/1000</f>
        <v>10.86157776</v>
      </c>
      <c r="F18" s="2" t="n">
        <f aca="false">'2 - uninsured not detailed'!F18/1000</f>
        <v>8.0308139045</v>
      </c>
      <c r="G18" s="2" t="n">
        <f aca="false">E18-F18</f>
        <v>2.8307638555</v>
      </c>
    </row>
    <row r="19" customFormat="false" ht="14.25" hidden="false" customHeight="false" outlineLevel="0" collapsed="false">
      <c r="A19" s="29" t="n">
        <v>1983</v>
      </c>
      <c r="B19" s="2" t="n">
        <v>101.051697</v>
      </c>
      <c r="C19" s="2" t="n">
        <v>3059.493923</v>
      </c>
      <c r="D19" s="2" t="n">
        <v>9509.595688</v>
      </c>
      <c r="E19" s="2" t="n">
        <f aca="false">SUM(B19:D19)/1000</f>
        <v>12.670141308</v>
      </c>
      <c r="F19" s="2" t="n">
        <f aca="false">'2 - uninsured not detailed'!F19/1000</f>
        <v>8.6205424819</v>
      </c>
      <c r="G19" s="2" t="n">
        <f aca="false">E19-F19</f>
        <v>4.0495988261</v>
      </c>
    </row>
    <row r="20" customFormat="false" ht="14.25" hidden="false" customHeight="false" outlineLevel="0" collapsed="false">
      <c r="A20" s="29" t="n">
        <v>1984</v>
      </c>
      <c r="B20" s="2"/>
      <c r="C20" s="2" t="n">
        <v>3039.800495</v>
      </c>
      <c r="D20" s="2" t="n">
        <v>5363.939629</v>
      </c>
      <c r="E20" s="2" t="n">
        <f aca="false">SUM(B20:D20)/1000</f>
        <v>8.403740124</v>
      </c>
      <c r="F20" s="2" t="n">
        <f aca="false">'2 - uninsured not detailed'!F20/1000</f>
        <v>8.62904949</v>
      </c>
      <c r="G20" s="2" t="n">
        <f aca="false">E20-F20</f>
        <v>-0.225309365999999</v>
      </c>
    </row>
    <row r="21" customFormat="false" ht="14.25" hidden="false" customHeight="false" outlineLevel="0" collapsed="false">
      <c r="A21" s="29" t="n">
        <v>1985</v>
      </c>
      <c r="B21" s="2" t="n">
        <v>1452.943464</v>
      </c>
      <c r="C21" s="2" t="n">
        <v>3543.604275</v>
      </c>
      <c r="D21" s="2" t="n">
        <v>7566.219293</v>
      </c>
      <c r="E21" s="2" t="n">
        <f aca="false">SUM(B21:D21)/1000</f>
        <v>12.562767032</v>
      </c>
      <c r="F21" s="2" t="n">
        <f aca="false">'2 - uninsured not detailed'!F21/1000</f>
        <v>9.2606161939</v>
      </c>
      <c r="G21" s="2" t="n">
        <f aca="false">E21-F21</f>
        <v>3.3021508381</v>
      </c>
    </row>
    <row r="22" customFormat="false" ht="14.25" hidden="false" customHeight="false" outlineLevel="0" collapsed="false">
      <c r="A22" s="29" t="n">
        <v>1986</v>
      </c>
      <c r="B22" s="2" t="n">
        <v>505.768333</v>
      </c>
      <c r="C22" s="2" t="n">
        <v>3559.116773</v>
      </c>
      <c r="D22" s="2" t="n">
        <v>2475.500681</v>
      </c>
      <c r="E22" s="2" t="n">
        <f aca="false">SUM(B22:D22)/1000</f>
        <v>6.540385787</v>
      </c>
      <c r="F22" s="2" t="n">
        <f aca="false">'2 - uninsured not detailed'!F22/1000</f>
        <v>9.1546613268</v>
      </c>
      <c r="G22" s="2" t="n">
        <f aca="false">E22-F22</f>
        <v>-2.6142755398</v>
      </c>
    </row>
    <row r="23" customFormat="false" ht="14.25" hidden="false" customHeight="false" outlineLevel="0" collapsed="false">
      <c r="A23" s="29" t="n">
        <v>1987</v>
      </c>
      <c r="B23" s="2" t="n">
        <v>1998.961445</v>
      </c>
      <c r="C23" s="2" t="n">
        <v>4521.687086</v>
      </c>
      <c r="D23" s="2" t="n">
        <v>11536.213641</v>
      </c>
      <c r="E23" s="2" t="n">
        <f aca="false">SUM(B23:D23)/1000</f>
        <v>18.056862172</v>
      </c>
      <c r="F23" s="2" t="n">
        <f aca="false">'2 - uninsured not detailed'!F23/1000</f>
        <v>10.3715668905</v>
      </c>
      <c r="G23" s="2" t="n">
        <f aca="false">E23-F23</f>
        <v>7.6852952815</v>
      </c>
    </row>
    <row r="24" customFormat="false" ht="14.25" hidden="false" customHeight="false" outlineLevel="0" collapsed="false">
      <c r="A24" s="29" t="n">
        <v>1988</v>
      </c>
      <c r="B24" s="2" t="n">
        <v>21.91469</v>
      </c>
      <c r="C24" s="2" t="n">
        <v>8653.649482</v>
      </c>
      <c r="D24" s="2" t="n">
        <v>5307.687174</v>
      </c>
      <c r="E24" s="2" t="n">
        <f aca="false">SUM(B24:D24)/1000</f>
        <v>13.983251346</v>
      </c>
      <c r="F24" s="2" t="n">
        <f aca="false">'2 - uninsured not detailed'!F24/1000</f>
        <v>11.1002943874</v>
      </c>
      <c r="G24" s="2" t="n">
        <f aca="false">E24-F24</f>
        <v>2.8829569586</v>
      </c>
    </row>
    <row r="25" customFormat="false" ht="14.25" hidden="false" customHeight="false" outlineLevel="0" collapsed="false">
      <c r="A25" s="29" t="n">
        <v>1989</v>
      </c>
      <c r="B25" s="2" t="n">
        <v>3181.221367</v>
      </c>
      <c r="C25" s="2" t="n">
        <v>9671.119634</v>
      </c>
      <c r="D25" s="2" t="n">
        <v>15691.84361</v>
      </c>
      <c r="E25" s="2" t="n">
        <f aca="false">SUM(B25:D25)/1000</f>
        <v>28.544184611</v>
      </c>
      <c r="F25" s="2" t="n">
        <f aca="false">'2 - uninsured not detailed'!F25/1000</f>
        <v>12.6327914947</v>
      </c>
      <c r="G25" s="2" t="n">
        <f aca="false">E25-F25</f>
        <v>15.9113931163</v>
      </c>
    </row>
    <row r="26" customFormat="false" ht="14.25" hidden="false" customHeight="false" outlineLevel="0" collapsed="false">
      <c r="A26" s="29" t="n">
        <v>1990</v>
      </c>
      <c r="B26" s="2" t="n">
        <v>314.589516</v>
      </c>
      <c r="C26" s="2" t="n">
        <v>6438.542786</v>
      </c>
      <c r="D26" s="2" t="n">
        <v>35902.646756</v>
      </c>
      <c r="E26" s="2" t="n">
        <f aca="false">SUM(B26:D26)/1000</f>
        <v>42.655779058</v>
      </c>
      <c r="F26" s="2" t="n">
        <f aca="false">'2 - uninsured not detailed'!F26/1000</f>
        <v>15.2250476164</v>
      </c>
      <c r="G26" s="2" t="n">
        <f aca="false">E26-F26</f>
        <v>27.4307314416</v>
      </c>
    </row>
    <row r="27" customFormat="false" ht="14.25" hidden="false" customHeight="false" outlineLevel="0" collapsed="false">
      <c r="A27" s="29" t="n">
        <v>1991</v>
      </c>
      <c r="B27" s="2" t="n">
        <v>173.124527</v>
      </c>
      <c r="C27" s="2" t="n">
        <v>6428.344521</v>
      </c>
      <c r="D27" s="2" t="n">
        <v>21825.808359</v>
      </c>
      <c r="E27" s="2" t="n">
        <f aca="false">SUM(B27:D27)/1000</f>
        <v>28.427277407</v>
      </c>
      <c r="F27" s="2" t="n">
        <f aca="false">'2 - uninsured not detailed'!F27/1000</f>
        <v>17.6247499733</v>
      </c>
      <c r="G27" s="2" t="n">
        <f aca="false">E27-F27</f>
        <v>10.8025274337</v>
      </c>
    </row>
    <row r="28" customFormat="false" ht="14.25" hidden="false" customHeight="false" outlineLevel="0" collapsed="false">
      <c r="A28" s="29" t="n">
        <v>1992</v>
      </c>
      <c r="B28" s="2" t="n">
        <v>150.228744</v>
      </c>
      <c r="C28" s="2" t="n">
        <v>7983.903799</v>
      </c>
      <c r="D28" s="2" t="n">
        <v>41327.27784</v>
      </c>
      <c r="E28" s="2" t="n">
        <f aca="false">SUM(B28:D28)/1000</f>
        <v>49.461410383</v>
      </c>
      <c r="F28" s="2" t="n">
        <f aca="false">'2 - uninsured not detailed'!F28/1000</f>
        <v>21.6242165283</v>
      </c>
      <c r="G28" s="2" t="n">
        <f aca="false">E28-F28</f>
        <v>27.8371938547</v>
      </c>
    </row>
    <row r="29" customFormat="false" ht="14.25" hidden="false" customHeight="false" outlineLevel="0" collapsed="false">
      <c r="A29" s="29" t="n">
        <v>1993</v>
      </c>
      <c r="B29" s="2" t="n">
        <v>340.917067</v>
      </c>
      <c r="C29" s="2" t="n">
        <v>5861.386908</v>
      </c>
      <c r="D29" s="2" t="n">
        <v>15729.118089</v>
      </c>
      <c r="E29" s="2" t="n">
        <f aca="false">SUM(B29:D29)/1000</f>
        <v>21.931422064</v>
      </c>
      <c r="F29" s="2" t="n">
        <f aca="false">'2 - uninsured not detailed'!F29/1000</f>
        <v>22.5697938144</v>
      </c>
      <c r="G29" s="2" t="n">
        <f aca="false">E29-F29</f>
        <v>-0.638371750400001</v>
      </c>
    </row>
    <row r="30" customFormat="false" ht="14.25" hidden="false" customHeight="false" outlineLevel="0" collapsed="false">
      <c r="A30" s="29" t="n">
        <v>1994</v>
      </c>
      <c r="B30" s="2" t="n">
        <v>24811.778739</v>
      </c>
      <c r="C30" s="2" t="n">
        <v>7643.046992</v>
      </c>
      <c r="D30" s="2" t="n">
        <v>10637.500853</v>
      </c>
      <c r="E30" s="2" t="n">
        <f aca="false">SUM(B30:D30)/1000</f>
        <v>43.092326584</v>
      </c>
      <c r="F30" s="2" t="n">
        <f aca="false">'2 - uninsured not detailed'!F30/1000</f>
        <v>26.111498759</v>
      </c>
      <c r="G30" s="2" t="n">
        <f aca="false">E30-F30</f>
        <v>16.980827825</v>
      </c>
    </row>
    <row r="31" customFormat="false" ht="14.25" hidden="false" customHeight="false" outlineLevel="0" collapsed="false">
      <c r="A31" s="29" t="n">
        <v>1995</v>
      </c>
      <c r="B31" s="2" t="n">
        <v>3940.852876</v>
      </c>
      <c r="C31" s="2" t="n">
        <v>4283.466384</v>
      </c>
      <c r="D31" s="2" t="n">
        <v>19274.895556</v>
      </c>
      <c r="E31" s="2" t="n">
        <f aca="false">SUM(B31:D31)/1000</f>
        <v>27.499214816</v>
      </c>
      <c r="F31" s="2" t="n">
        <f aca="false">'2 - uninsured not detailed'!F31/1000</f>
        <v>27.6896046878</v>
      </c>
      <c r="G31" s="2" t="n">
        <f aca="false">E31-F31</f>
        <v>-0.190389871800004</v>
      </c>
    </row>
    <row r="32" customFormat="false" ht="14.25" hidden="false" customHeight="false" outlineLevel="0" collapsed="false">
      <c r="A32" s="29" t="n">
        <v>1996</v>
      </c>
      <c r="B32" s="2" t="n">
        <v>110.262987</v>
      </c>
      <c r="C32" s="2" t="n">
        <v>7164.115743</v>
      </c>
      <c r="D32" s="2" t="n">
        <v>14638.810634</v>
      </c>
      <c r="E32" s="2" t="n">
        <f aca="false">SUM(B32:D32)/1000</f>
        <v>21.913189364</v>
      </c>
      <c r="F32" s="2" t="n">
        <f aca="false">'2 - uninsured not detailed'!F32/1000</f>
        <v>29.2591687706</v>
      </c>
      <c r="G32" s="2" t="n">
        <f aca="false">E32-F32</f>
        <v>-7.34597940660001</v>
      </c>
    </row>
    <row r="33" customFormat="false" ht="14.25" hidden="false" customHeight="false" outlineLevel="0" collapsed="false">
      <c r="A33" s="29" t="n">
        <v>1997</v>
      </c>
      <c r="B33" s="2" t="n">
        <v>164.873092</v>
      </c>
      <c r="C33" s="2" t="n">
        <v>6598.827335</v>
      </c>
      <c r="D33" s="2" t="n">
        <v>9289.602048</v>
      </c>
      <c r="E33" s="2" t="n">
        <f aca="false">SUM(B33:D33)/1000</f>
        <v>16.053302475</v>
      </c>
      <c r="F33" s="2" t="n">
        <f aca="false">'2 - uninsured not detailed'!F33/1000</f>
        <v>29.0546057509</v>
      </c>
      <c r="G33" s="2" t="n">
        <f aca="false">E33-F33</f>
        <v>-13.0013032759</v>
      </c>
    </row>
    <row r="34" customFormat="false" ht="14.25" hidden="false" customHeight="false" outlineLevel="0" collapsed="false">
      <c r="A34" s="29" t="n">
        <v>1998</v>
      </c>
      <c r="B34" s="2" t="n">
        <v>75.264882</v>
      </c>
      <c r="C34" s="2" t="n">
        <v>5998.303354</v>
      </c>
      <c r="D34" s="2" t="n">
        <v>23401.946035</v>
      </c>
      <c r="E34" s="2" t="n">
        <f aca="false">SUM(B34:D34)/1000</f>
        <v>29.475514271</v>
      </c>
      <c r="F34" s="2" t="n">
        <f aca="false">'2 - uninsured not detailed'!F34/1000</f>
        <v>30.6389206033</v>
      </c>
      <c r="G34" s="2" t="n">
        <f aca="false">E34-F34</f>
        <v>-1.1634063323</v>
      </c>
    </row>
    <row r="35" customFormat="false" ht="14.25" hidden="false" customHeight="false" outlineLevel="0" collapsed="false">
      <c r="A35" s="29" t="n">
        <v>1999</v>
      </c>
      <c r="B35" s="2" t="n">
        <v>3291.99493</v>
      </c>
      <c r="C35" s="2" t="n">
        <v>8363.201706</v>
      </c>
      <c r="D35" s="2" t="n">
        <v>38224.99653</v>
      </c>
      <c r="E35" s="2" t="n">
        <f aca="false">SUM(B35:D35)/1000</f>
        <v>49.880193166</v>
      </c>
      <c r="F35" s="2" t="n">
        <f aca="false">'2 - uninsured not detailed'!F35/1000</f>
        <v>32.7934705681</v>
      </c>
      <c r="G35" s="2" t="n">
        <f aca="false">E35-F35</f>
        <v>17.0867225979</v>
      </c>
    </row>
    <row r="36" customFormat="false" ht="14.25" hidden="false" customHeight="false" outlineLevel="0" collapsed="false">
      <c r="A36" s="29" t="n">
        <v>2000</v>
      </c>
      <c r="B36" s="2" t="n">
        <v>27.8755</v>
      </c>
      <c r="C36" s="2" t="n">
        <v>6141.719837</v>
      </c>
      <c r="D36" s="2" t="n">
        <v>11671.428479</v>
      </c>
      <c r="E36" s="2" t="n">
        <f aca="false">SUM(B36:D36)/1000</f>
        <v>17.841023816</v>
      </c>
      <c r="F36" s="2" t="n">
        <f aca="false">'2 - uninsured not detailed'!F36/1000</f>
        <v>31.2054904833</v>
      </c>
      <c r="G36" s="2" t="n">
        <f aca="false">E36-F36</f>
        <v>-13.3644666673</v>
      </c>
    </row>
    <row r="37" customFormat="false" ht="14.25" hidden="false" customHeight="false" outlineLevel="0" collapsed="false">
      <c r="A37" s="29" t="n">
        <v>2001</v>
      </c>
      <c r="B37" s="2" t="n">
        <v>895.127031</v>
      </c>
      <c r="C37" s="2" t="n">
        <v>34976.843839</v>
      </c>
      <c r="D37" s="2" t="n">
        <v>15150.90698</v>
      </c>
      <c r="E37" s="2" t="n">
        <f aca="false">SUM(B37:D37)/1000</f>
        <v>51.02287785</v>
      </c>
      <c r="F37" s="2" t="n">
        <f aca="false">'2 - uninsured not detailed'!F37/1000</f>
        <v>33.5125032631</v>
      </c>
      <c r="G37" s="2" t="n">
        <f aca="false">E37-F37</f>
        <v>17.5103745869</v>
      </c>
    </row>
    <row r="38" customFormat="false" ht="14.25" hidden="false" customHeight="false" outlineLevel="0" collapsed="false">
      <c r="A38" s="29" t="n">
        <v>2002</v>
      </c>
      <c r="B38" s="2" t="n">
        <v>6.671505</v>
      </c>
      <c r="C38" s="2" t="n">
        <v>4071.293346</v>
      </c>
      <c r="D38" s="2" t="n">
        <v>18604.191741</v>
      </c>
      <c r="E38" s="2" t="n">
        <f aca="false">SUM(B38:D38)/1000</f>
        <v>22.682156592</v>
      </c>
      <c r="F38" s="2" t="n">
        <f aca="false">'2 - uninsured not detailed'!F38/1000</f>
        <v>30.8082546271</v>
      </c>
      <c r="G38" s="2" t="n">
        <f aca="false">E38-F38</f>
        <v>-8.1260980351</v>
      </c>
      <c r="J38" s="0" t="s">
        <v>38</v>
      </c>
    </row>
    <row r="39" customFormat="false" ht="14.25" hidden="false" customHeight="false" outlineLevel="0" collapsed="false">
      <c r="A39" s="29" t="n">
        <v>2003</v>
      </c>
      <c r="B39" s="2" t="n">
        <v>582.091797</v>
      </c>
      <c r="C39" s="2" t="n">
        <v>4226.867064</v>
      </c>
      <c r="D39" s="2" t="n">
        <v>22967.5742</v>
      </c>
      <c r="E39" s="2" t="n">
        <f aca="false">SUM(B39:D39)/1000</f>
        <v>27.776533061</v>
      </c>
      <c r="F39" s="2" t="n">
        <f aca="false">'2 - uninsured not detailed'!F39/1000</f>
        <v>31.4050398814</v>
      </c>
      <c r="G39" s="2" t="n">
        <f aca="false">E39-F39</f>
        <v>-3.6285068204</v>
      </c>
      <c r="J39" s="34"/>
    </row>
    <row r="40" customFormat="false" ht="14.25" hidden="false" customHeight="false" outlineLevel="0" collapsed="false">
      <c r="A40" s="29" t="n">
        <v>2004</v>
      </c>
      <c r="B40" s="2" t="n">
        <v>3479.593735</v>
      </c>
      <c r="C40" s="2" t="n">
        <v>4571.875735</v>
      </c>
      <c r="D40" s="2" t="n">
        <v>53658.354649</v>
      </c>
      <c r="E40" s="2" t="n">
        <f aca="false">SUM(B40:D40)/1000</f>
        <v>61.709824119</v>
      </c>
      <c r="F40" s="2" t="n">
        <f aca="false">'2 - uninsured not detailed'!F40/1000</f>
        <v>33.4415863693</v>
      </c>
      <c r="G40" s="2" t="n">
        <f aca="false">E40-F40</f>
        <v>28.2682377497</v>
      </c>
      <c r="J40" s="0" t="s">
        <v>39</v>
      </c>
    </row>
    <row r="41" customFormat="false" ht="14.25" hidden="false" customHeight="false" outlineLevel="0" collapsed="false">
      <c r="A41" s="29" t="n">
        <v>2005</v>
      </c>
      <c r="B41" s="2" t="n">
        <v>330.252735</v>
      </c>
      <c r="C41" s="2" t="n">
        <v>6685.590265</v>
      </c>
      <c r="D41" s="2" t="n">
        <v>126608.142021</v>
      </c>
      <c r="E41" s="2" t="n">
        <f aca="false">SUM(B41:D41)/1000</f>
        <v>133.623985021</v>
      </c>
      <c r="F41" s="2" t="n">
        <f aca="false">'2 - uninsured not detailed'!F41/1000</f>
        <v>44.2769202468</v>
      </c>
      <c r="G41" s="2" t="n">
        <f aca="false">E41-F41</f>
        <v>89.3470647742</v>
      </c>
    </row>
    <row r="42" customFormat="false" ht="14.25" hidden="false" customHeight="false" outlineLevel="0" collapsed="false">
      <c r="A42" s="29" t="n">
        <v>2006</v>
      </c>
      <c r="B42" s="2" t="n">
        <v>96.447024</v>
      </c>
      <c r="C42" s="2" t="n">
        <v>6068.844557</v>
      </c>
      <c r="D42" s="2" t="n">
        <v>14891.975126</v>
      </c>
      <c r="E42" s="2" t="n">
        <f aca="false">SUM(B42:D42)/1000</f>
        <v>21.057266707</v>
      </c>
      <c r="F42" s="2" t="n">
        <f aca="false">'2 - uninsured not detailed'!F42/1000</f>
        <v>44.2078950192</v>
      </c>
      <c r="G42" s="2" t="n">
        <f aca="false">E42-F42</f>
        <v>-23.1506283122</v>
      </c>
    </row>
    <row r="43" customFormat="false" ht="14.25" hidden="false" customHeight="false" outlineLevel="0" collapsed="false">
      <c r="A43" s="29" t="n">
        <v>2007</v>
      </c>
      <c r="B43" s="2" t="n">
        <v>648.744285</v>
      </c>
      <c r="C43" s="2" t="n">
        <v>6682.085413</v>
      </c>
      <c r="D43" s="2" t="n">
        <v>27347.826014</v>
      </c>
      <c r="E43" s="2" t="n">
        <f aca="false">SUM(B43:D43)/1000</f>
        <v>34.678655712</v>
      </c>
      <c r="F43" s="2" t="n">
        <f aca="false">'2 - uninsured not detailed'!F43/1000</f>
        <v>46.1236252834</v>
      </c>
      <c r="G43" s="2" t="n">
        <f aca="false">E43-F43</f>
        <v>-11.4449695714</v>
      </c>
    </row>
    <row r="44" customFormat="false" ht="14.25" hidden="false" customHeight="false" outlineLevel="0" collapsed="false">
      <c r="A44" s="29" t="n">
        <v>2008</v>
      </c>
      <c r="B44" s="2" t="n">
        <v>470.020875</v>
      </c>
      <c r="C44" s="2" t="n">
        <v>9350.931403</v>
      </c>
      <c r="D44" s="2" t="n">
        <v>48863.747322</v>
      </c>
      <c r="E44" s="2" t="n">
        <f aca="false">SUM(B44:D44)/1000</f>
        <v>58.6846996</v>
      </c>
      <c r="F44" s="2" t="n">
        <f aca="false">'2 - uninsured not detailed'!F44/1000</f>
        <v>49.1033292647</v>
      </c>
      <c r="G44" s="2" t="n">
        <f aca="false">E44-F44</f>
        <v>9.58137033530001</v>
      </c>
    </row>
    <row r="45" customFormat="false" ht="14.25" hidden="false" customHeight="false" outlineLevel="0" collapsed="false">
      <c r="A45" s="29" t="n">
        <v>2009</v>
      </c>
      <c r="B45" s="2" t="n">
        <v>681.459398</v>
      </c>
      <c r="C45" s="2" t="n">
        <v>4394.213661</v>
      </c>
      <c r="D45" s="2" t="n">
        <v>23944.551236</v>
      </c>
      <c r="E45" s="2" t="n">
        <f aca="false">SUM(B45:D45)/1000</f>
        <v>29.020224295</v>
      </c>
      <c r="F45" s="2" t="n">
        <f aca="false">'2 - uninsured not detailed'!F45/1000</f>
        <v>46.9973822844</v>
      </c>
      <c r="G45" s="2" t="n">
        <f aca="false">E45-F45</f>
        <v>-17.9771579894</v>
      </c>
    </row>
    <row r="46" customFormat="false" ht="14.25" hidden="false" customHeight="false" outlineLevel="0" collapsed="false">
      <c r="A46" s="29" t="n">
        <v>2010</v>
      </c>
      <c r="B46" s="2" t="n">
        <v>14862.161182</v>
      </c>
      <c r="C46" s="2" t="n">
        <v>5253.455599</v>
      </c>
      <c r="D46" s="2" t="n">
        <v>33319.636355</v>
      </c>
      <c r="E46" s="2" t="n">
        <f aca="false">SUM(B46:D46)/1000</f>
        <v>53.435253136</v>
      </c>
      <c r="F46" s="2" t="n">
        <f aca="false">'2 - uninsured not detailed'!F46/1000</f>
        <v>50.7925494558</v>
      </c>
      <c r="G46" s="2" t="n">
        <f aca="false">E46-F46</f>
        <v>2.6427036802</v>
      </c>
    </row>
    <row r="47" customFormat="false" ht="14.25" hidden="false" customHeight="false" outlineLevel="0" collapsed="false">
      <c r="A47" s="29" t="n">
        <v>2011</v>
      </c>
      <c r="B47" s="2" t="n">
        <v>57219.83164</v>
      </c>
      <c r="C47" s="2" t="n">
        <v>6856.108412</v>
      </c>
      <c r="D47" s="2" t="n">
        <v>70273.695546</v>
      </c>
      <c r="E47" s="2" t="n">
        <f aca="false">SUM(B47:D47)/1000</f>
        <v>134.349635598</v>
      </c>
      <c r="F47" s="2" t="n">
        <f aca="false">'2 - uninsured not detailed'!F47/1000</f>
        <v>59.478931504</v>
      </c>
      <c r="G47" s="2" t="n">
        <f aca="false">E47-F47</f>
        <v>74.870704094</v>
      </c>
    </row>
    <row r="48" customFormat="false" ht="14.25" hidden="false" customHeight="false" outlineLevel="0" collapsed="false">
      <c r="A48" s="29" t="n">
        <v>2012</v>
      </c>
      <c r="B48" s="2" t="n">
        <v>1787.946086</v>
      </c>
      <c r="C48" s="2" t="n">
        <v>6145.720216</v>
      </c>
      <c r="D48" s="2" t="n">
        <v>67931.003597</v>
      </c>
      <c r="E48" s="2" t="n">
        <f aca="false">SUM(B48:D48)/1000</f>
        <v>75.864669899</v>
      </c>
      <c r="F48" s="2" t="n">
        <f aca="false">'2 - uninsured not detailed'!F48/1000</f>
        <v>64.8146218935</v>
      </c>
      <c r="G48" s="2" t="n">
        <f aca="false">E48-F48</f>
        <v>11.0500480055</v>
      </c>
    </row>
    <row r="49" customFormat="false" ht="14.25" hidden="false" customHeight="false" outlineLevel="0" collapsed="false">
      <c r="A49" s="29" t="n">
        <v>2013</v>
      </c>
      <c r="B49" s="2" t="n">
        <v>46.360665</v>
      </c>
      <c r="C49" s="2" t="n">
        <v>7967.841093</v>
      </c>
      <c r="D49" s="2" t="n">
        <v>36852.034081</v>
      </c>
      <c r="E49" s="2" t="n">
        <f aca="false">SUM(B49:D49)/1000</f>
        <v>44.866235839</v>
      </c>
      <c r="F49" s="2" t="n">
        <f aca="false">'2 - uninsured not detailed'!F49/1000</f>
        <v>66.5601624766</v>
      </c>
      <c r="G49" s="2" t="n">
        <f aca="false">E49-F49</f>
        <v>-21.6939266376</v>
      </c>
    </row>
    <row r="50" customFormat="false" ht="14.25" hidden="false" customHeight="false" outlineLevel="0" collapsed="false">
      <c r="A50" s="29" t="n">
        <v>2014</v>
      </c>
      <c r="B50" s="2" t="n">
        <v>317.201347</v>
      </c>
      <c r="C50" s="2" t="n">
        <v>7136.105389</v>
      </c>
      <c r="D50" s="2" t="n">
        <v>29058.045556</v>
      </c>
      <c r="E50" s="2" t="n">
        <f aca="false">SUM(B50:D50)/1000</f>
        <v>36.511352292</v>
      </c>
      <c r="F50" s="2" t="n">
        <f aca="false">'2 - uninsured not detailed'!F50/1000</f>
        <v>63.8942812046</v>
      </c>
      <c r="G50" s="2" t="n">
        <f aca="false">E50-F50</f>
        <v>-27.3829289126</v>
      </c>
    </row>
    <row r="51" customFormat="false" ht="14.25" hidden="false" customHeight="false" outlineLevel="0" collapsed="false">
      <c r="A51" s="29" t="n">
        <v>2015</v>
      </c>
      <c r="B51" s="2" t="n">
        <v>516.62949</v>
      </c>
      <c r="C51" s="2" t="n">
        <v>9378.567688</v>
      </c>
      <c r="D51" s="2" t="n">
        <v>27550.273883</v>
      </c>
      <c r="E51" s="2" t="n">
        <f aca="false">SUM(B51:D51)/1000</f>
        <v>37.445471061</v>
      </c>
      <c r="F51" s="2" t="n">
        <f aca="false">'2 - uninsured not detailed'!F51/1000</f>
        <v>54.0987230149</v>
      </c>
      <c r="G51" s="2" t="n">
        <f aca="false">E51-F51</f>
        <v>-16.6532519539</v>
      </c>
    </row>
    <row r="52" customFormat="false" ht="14.25" hidden="false" customHeight="false" outlineLevel="0" collapsed="false">
      <c r="A52" s="29" t="n">
        <v>2016</v>
      </c>
      <c r="B52" s="35" t="n">
        <v>8996.160373</v>
      </c>
      <c r="C52" s="35" t="n">
        <v>6857.447327</v>
      </c>
      <c r="D52" s="35" t="n">
        <v>35487.255355</v>
      </c>
      <c r="E52" s="2" t="n">
        <f aca="false">SUM(B52:D52)/1000</f>
        <v>51.340863055</v>
      </c>
      <c r="F52" s="2" t="n">
        <f aca="false">'2 - uninsured not detailed'!F53/1000</f>
        <v>68.3993598677</v>
      </c>
      <c r="G52" s="2" t="n">
        <f aca="false">E52-F52</f>
        <v>-17.0584968127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RowHeight="12.75"/>
  <cols>
    <col collapsed="false" hidden="false" max="1025" min="1" style="0" width="8.15178571428571"/>
  </cols>
  <sheetData>
    <row r="2" customFormat="false" ht="15" hidden="false" customHeight="false" outlineLevel="0" collapsed="false">
      <c r="A2" s="36"/>
      <c r="D2" s="0" t="s">
        <v>40</v>
      </c>
    </row>
    <row r="3" customFormat="false" ht="12.75" hidden="false" customHeight="false" outlineLevel="0" collapsed="false">
      <c r="D3" s="37" t="s">
        <v>41</v>
      </c>
    </row>
    <row r="13" customFormat="false" ht="12.75" hidden="false" customHeight="false" outlineLevel="0" collapsed="false">
      <c r="D13" s="0" t="s">
        <v>42</v>
      </c>
      <c r="E13" s="0" t="s">
        <v>43</v>
      </c>
    </row>
    <row r="14" customFormat="false" ht="12.75" hidden="false" customHeight="false" outlineLevel="0" collapsed="false">
      <c r="C14" s="0" t="s">
        <v>44</v>
      </c>
      <c r="D14" s="38" t="n">
        <v>0.95258</v>
      </c>
      <c r="E14" s="0" t="n">
        <v>4</v>
      </c>
    </row>
    <row r="15" customFormat="false" ht="12.75" hidden="false" customHeight="false" outlineLevel="0" collapsed="false">
      <c r="C15" s="0" t="s">
        <v>45</v>
      </c>
      <c r="D15" s="38" t="n">
        <v>4.87265</v>
      </c>
      <c r="E15" s="0" t="n">
        <v>6</v>
      </c>
    </row>
    <row r="16" customFormat="false" ht="12.75" hidden="false" customHeight="false" outlineLevel="0" collapsed="false">
      <c r="C16" s="0" t="s">
        <v>46</v>
      </c>
      <c r="D16" s="38" t="n">
        <v>7.4109</v>
      </c>
      <c r="E16" s="0" t="n">
        <v>15</v>
      </c>
    </row>
    <row r="17" customFormat="false" ht="12.75" hidden="false" customHeight="false" outlineLevel="0" collapsed="false">
      <c r="C17" s="0" t="s">
        <v>47</v>
      </c>
      <c r="D17" s="38" t="n">
        <v>8.09557</v>
      </c>
      <c r="E17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/>
  <cols>
    <col collapsed="false" hidden="false" max="3" min="1" style="0" width="8.15178571428571"/>
    <col collapsed="false" hidden="true" max="7" min="4" style="0" width="0"/>
    <col collapsed="false" hidden="false" max="1025" min="8" style="0" width="8.15178571428571"/>
  </cols>
  <sheetData>
    <row r="1" customFormat="false" ht="12.75" hidden="false" customHeight="false" outlineLevel="0" collapsed="false">
      <c r="C1" s="0" t="s">
        <v>48</v>
      </c>
    </row>
    <row r="2" customFormat="false" ht="12.75" hidden="false" customHeight="false" outlineLevel="0" collapsed="false">
      <c r="C2" s="37" t="s">
        <v>49</v>
      </c>
    </row>
    <row r="6" customFormat="false" ht="12.75" hidden="false" customHeight="false" outlineLevel="0" collapsed="false">
      <c r="B6" s="39"/>
      <c r="C6" s="39" t="s">
        <v>27</v>
      </c>
      <c r="D6" s="0" t="s">
        <v>50</v>
      </c>
      <c r="E6" s="0" t="s">
        <v>23</v>
      </c>
      <c r="F6" s="0" t="s">
        <v>51</v>
      </c>
      <c r="G6" s="0" t="s">
        <v>52</v>
      </c>
    </row>
    <row r="7" customFormat="false" ht="12.75" hidden="false" customHeight="false" outlineLevel="0" collapsed="false">
      <c r="B7" s="39" t="s">
        <v>53</v>
      </c>
      <c r="C7" s="40" t="n">
        <v>0.70464</v>
      </c>
      <c r="D7" s="0" t="s">
        <v>54</v>
      </c>
      <c r="E7" s="0" t="s">
        <v>55</v>
      </c>
      <c r="F7" s="0" t="n">
        <v>704.64</v>
      </c>
      <c r="G7" s="0" t="n">
        <v>891.95</v>
      </c>
    </row>
    <row r="8" customFormat="false" ht="12.75" hidden="false" customHeight="false" outlineLevel="0" collapsed="false">
      <c r="B8" s="39" t="s">
        <v>56</v>
      </c>
      <c r="C8" s="40" t="n">
        <v>0.91865</v>
      </c>
      <c r="D8" s="0" t="s">
        <v>57</v>
      </c>
      <c r="E8" s="0" t="s">
        <v>55</v>
      </c>
      <c r="F8" s="0" t="n">
        <v>918.65</v>
      </c>
      <c r="G8" s="0" t="n">
        <v>1200</v>
      </c>
    </row>
    <row r="9" customFormat="false" ht="12.75" hidden="false" customHeight="false" outlineLevel="0" collapsed="false">
      <c r="B9" s="39" t="s">
        <v>58</v>
      </c>
      <c r="C9" s="40" t="n">
        <v>0.93333</v>
      </c>
      <c r="D9" s="0" t="s">
        <v>59</v>
      </c>
      <c r="E9" s="0" t="s">
        <v>55</v>
      </c>
      <c r="F9" s="0" t="n">
        <v>933.33</v>
      </c>
      <c r="G9" s="0" t="n">
        <v>1418.2</v>
      </c>
    </row>
    <row r="10" customFormat="false" ht="12.75" hidden="false" customHeight="false" outlineLevel="0" collapsed="false">
      <c r="B10" s="39" t="s">
        <v>60</v>
      </c>
      <c r="C10" s="40" t="n">
        <v>1.07636</v>
      </c>
      <c r="D10" s="0" t="s">
        <v>61</v>
      </c>
      <c r="E10" s="0" t="s">
        <v>62</v>
      </c>
      <c r="F10" s="0" t="n">
        <v>1076.36</v>
      </c>
      <c r="G10" s="0" t="n">
        <v>3746.15</v>
      </c>
    </row>
    <row r="11" customFormat="false" ht="12.75" hidden="false" customHeight="false" outlineLevel="0" collapsed="false">
      <c r="B11" s="39" t="s">
        <v>63</v>
      </c>
      <c r="C11" s="40" t="n">
        <v>1.20434</v>
      </c>
      <c r="D11" s="0" t="s">
        <v>64</v>
      </c>
      <c r="E11" s="0" t="s">
        <v>55</v>
      </c>
      <c r="F11" s="0" t="n">
        <v>1204.34</v>
      </c>
      <c r="G11" s="0" t="n">
        <v>1661.16</v>
      </c>
    </row>
    <row r="12" customFormat="false" ht="12.75" hidden="false" customHeight="false" outlineLevel="0" collapsed="false">
      <c r="B12" s="39" t="s">
        <v>65</v>
      </c>
      <c r="C12" s="40" t="n">
        <v>1.27172</v>
      </c>
      <c r="D12" s="0" t="s">
        <v>66</v>
      </c>
      <c r="E12" s="0" t="s">
        <v>55</v>
      </c>
      <c r="F12" s="0" t="n">
        <v>1271.72</v>
      </c>
      <c r="G12" s="0" t="n">
        <v>1434.76</v>
      </c>
    </row>
    <row r="13" customFormat="false" ht="12.75" hidden="false" customHeight="false" outlineLevel="0" collapsed="false">
      <c r="B13" s="39" t="s">
        <v>65</v>
      </c>
      <c r="C13" s="40" t="n">
        <v>1.38259</v>
      </c>
      <c r="D13" s="0" t="s">
        <v>67</v>
      </c>
      <c r="E13" s="0" t="s">
        <v>55</v>
      </c>
      <c r="F13" s="0" t="n">
        <v>1382.59</v>
      </c>
      <c r="G13" s="0" t="n">
        <v>2869.52</v>
      </c>
    </row>
    <row r="14" customFormat="false" ht="12.75" hidden="false" customHeight="false" outlineLevel="0" collapsed="false">
      <c r="B14" s="39" t="s">
        <v>68</v>
      </c>
      <c r="C14" s="40" t="n">
        <v>1.50472</v>
      </c>
      <c r="D14" s="0" t="s">
        <v>69</v>
      </c>
      <c r="E14" s="0" t="s">
        <v>55</v>
      </c>
      <c r="F14" s="0" t="n">
        <v>1504.72</v>
      </c>
      <c r="G14" s="0" t="n">
        <v>2314.96</v>
      </c>
    </row>
    <row r="15" customFormat="false" ht="12.75" hidden="false" customHeight="false" outlineLevel="0" collapsed="false">
      <c r="B15" s="39" t="s">
        <v>70</v>
      </c>
      <c r="C15" s="40" t="n">
        <v>2.78208</v>
      </c>
      <c r="D15" s="0" t="s">
        <v>71</v>
      </c>
      <c r="E15" s="0" t="s">
        <v>72</v>
      </c>
      <c r="F15" s="0" t="n">
        <v>2782.08</v>
      </c>
      <c r="G15" s="0" t="n">
        <v>3952.51</v>
      </c>
    </row>
    <row r="16" customFormat="false" ht="12.75" hidden="false" customHeight="false" outlineLevel="0" collapsed="false">
      <c r="B16" s="39" t="s">
        <v>73</v>
      </c>
      <c r="C16" s="40" t="n">
        <v>2.99628</v>
      </c>
      <c r="D16" s="0" t="s">
        <v>74</v>
      </c>
      <c r="E16" s="0" t="s">
        <v>55</v>
      </c>
      <c r="F16" s="0" t="n">
        <v>2996.28</v>
      </c>
      <c r="G16" s="0" t="n">
        <v>4582.55</v>
      </c>
    </row>
    <row r="41" customFormat="false" ht="12.75" hidden="false" customHeight="false" outlineLevel="0" collapsed="false">
      <c r="J41" s="41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/>
  <cols>
    <col collapsed="false" hidden="false" max="1" min="1" style="42" width="8.62053571428571"/>
    <col collapsed="false" hidden="false" max="2" min="2" style="42" width="6.73214285714286"/>
    <col collapsed="false" hidden="false" max="3" min="3" style="42" width="11.5758928571429"/>
    <col collapsed="false" hidden="false" max="4" min="4" style="42" width="29.1741071428571"/>
    <col collapsed="false" hidden="false" max="5" min="5" style="42" width="20.90625"/>
    <col collapsed="false" hidden="false" max="6" min="6" style="42" width="17.125"/>
    <col collapsed="false" hidden="false" max="7" min="7" style="42" width="19.2544642857143"/>
    <col collapsed="false" hidden="false" max="8" min="8" style="42" width="3.89732142857143"/>
    <col collapsed="false" hidden="false" max="10" min="9" style="42" width="8.62053571428571"/>
    <col collapsed="false" hidden="true" max="12" min="11" style="42" width="0"/>
    <col collapsed="false" hidden="false" max="1025" min="13" style="42" width="8.6205357142857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2.75" hidden="false" customHeight="false" outlineLevel="0" collapsed="false">
      <c r="A4" s="0"/>
      <c r="B4" s="43" t="s">
        <v>76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43" t="s">
        <v>77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7" s="44" customFormat="true" ht="14.25" hidden="false" customHeight="false" outlineLevel="0" collapsed="false">
      <c r="B7" s="45" t="s">
        <v>78</v>
      </c>
      <c r="C7" s="45" t="s">
        <v>23</v>
      </c>
      <c r="D7" s="45" t="s">
        <v>79</v>
      </c>
      <c r="E7" s="45" t="s">
        <v>50</v>
      </c>
      <c r="F7" s="45" t="s">
        <v>80</v>
      </c>
    </row>
    <row r="8" customFormat="false" ht="12.75" hidden="false" customHeight="false" outlineLevel="0" collapsed="false">
      <c r="B8" s="46" t="n">
        <v>1</v>
      </c>
      <c r="C8" s="42" t="n">
        <v>1980</v>
      </c>
      <c r="D8" s="42" t="s">
        <v>81</v>
      </c>
      <c r="E8" s="47" t="s">
        <v>82</v>
      </c>
      <c r="F8" s="42" t="n">
        <v>34.4</v>
      </c>
    </row>
    <row r="9" customFormat="false" ht="12.75" hidden="false" customHeight="false" outlineLevel="0" collapsed="false">
      <c r="B9" s="46" t="n">
        <v>2</v>
      </c>
      <c r="C9" s="42" t="n">
        <v>1999</v>
      </c>
      <c r="D9" s="42" t="s">
        <v>83</v>
      </c>
      <c r="E9" s="47" t="s">
        <v>84</v>
      </c>
      <c r="F9" s="42" t="n">
        <v>28.8</v>
      </c>
    </row>
    <row r="10" customFormat="false" ht="12.75" hidden="false" customHeight="false" outlineLevel="0" collapsed="false">
      <c r="B10" s="46" t="n">
        <v>3</v>
      </c>
      <c r="C10" s="42" t="n">
        <v>1976</v>
      </c>
      <c r="D10" s="42" t="s">
        <v>81</v>
      </c>
      <c r="E10" s="46" t="s">
        <v>85</v>
      </c>
      <c r="F10" s="42" t="n">
        <v>14.6</v>
      </c>
    </row>
    <row r="11" customFormat="false" ht="12.75" hidden="false" customHeight="false" outlineLevel="0" collapsed="false">
      <c r="B11" s="46" t="n">
        <v>4</v>
      </c>
      <c r="C11" s="42" t="n">
        <v>2012</v>
      </c>
      <c r="D11" s="42" t="s">
        <v>81</v>
      </c>
      <c r="E11" s="47" t="s">
        <v>86</v>
      </c>
      <c r="F11" s="42" t="n">
        <v>17.3</v>
      </c>
    </row>
    <row r="12" customFormat="false" ht="12.75" hidden="false" customHeight="false" outlineLevel="0" collapsed="false">
      <c r="B12" s="46" t="n">
        <v>5</v>
      </c>
      <c r="C12" s="42" t="n">
        <v>1977</v>
      </c>
      <c r="D12" s="42" t="s">
        <v>87</v>
      </c>
      <c r="E12" s="47" t="s">
        <v>88</v>
      </c>
      <c r="F12" s="42" t="n">
        <v>6.7</v>
      </c>
    </row>
    <row r="13" customFormat="false" ht="12.75" hidden="false" customHeight="false" outlineLevel="0" collapsed="false">
      <c r="B13" s="46" t="n">
        <v>6</v>
      </c>
      <c r="C13" s="42" t="n">
        <v>2016</v>
      </c>
      <c r="D13" s="42" t="s">
        <v>81</v>
      </c>
      <c r="E13" s="47" t="s">
        <v>89</v>
      </c>
      <c r="F13" s="42" t="n">
        <v>6</v>
      </c>
    </row>
    <row r="14" customFormat="false" ht="12.75" hidden="false" customHeight="false" outlineLevel="0" collapsed="false">
      <c r="B14" s="46" t="n">
        <v>7</v>
      </c>
      <c r="C14" s="42" t="n">
        <v>1999</v>
      </c>
      <c r="D14" s="42" t="s">
        <v>90</v>
      </c>
      <c r="E14" s="47" t="s">
        <v>91</v>
      </c>
      <c r="F14" s="42" t="n">
        <v>4.9</v>
      </c>
    </row>
    <row r="15" customFormat="false" ht="12.75" hidden="false" customHeight="false" outlineLevel="0" collapsed="false">
      <c r="B15" s="46" t="n">
        <v>8</v>
      </c>
      <c r="C15" s="42" t="n">
        <v>1979</v>
      </c>
      <c r="D15" s="42" t="s">
        <v>92</v>
      </c>
      <c r="E15" s="47" t="s">
        <v>93</v>
      </c>
      <c r="F15" s="42" t="n">
        <v>4.6</v>
      </c>
    </row>
    <row r="16" customFormat="false" ht="12.75" hidden="false" customHeight="false" outlineLevel="0" collapsed="false">
      <c r="B16" s="46" t="n">
        <v>9</v>
      </c>
      <c r="C16" s="42" t="n">
        <v>2009</v>
      </c>
      <c r="D16" s="42" t="s">
        <v>81</v>
      </c>
      <c r="E16" s="47" t="s">
        <v>94</v>
      </c>
      <c r="F16" s="42" t="n">
        <v>4</v>
      </c>
    </row>
    <row r="17" customFormat="false" ht="12.75" hidden="false" customHeight="false" outlineLevel="0" collapsed="false">
      <c r="B17" s="46" t="n">
        <v>10</v>
      </c>
      <c r="C17" s="42" t="n">
        <v>1997</v>
      </c>
      <c r="D17" s="42" t="s">
        <v>81</v>
      </c>
      <c r="E17" s="47" t="s">
        <v>95</v>
      </c>
      <c r="F17" s="42" t="n">
        <v>3</v>
      </c>
    </row>
    <row r="18" customFormat="false" ht="12.75" hidden="false" customHeight="false" outlineLevel="0" collapsed="false">
      <c r="B18" s="46"/>
      <c r="E18" s="47"/>
    </row>
    <row r="19" customFormat="false" ht="12.75" hidden="false" customHeight="false" outlineLevel="0" collapsed="false">
      <c r="B19" s="0"/>
    </row>
    <row r="20" customFormat="false" ht="12.75" hidden="false" customHeight="false" outlineLevel="0" collapsed="false">
      <c r="B20" s="48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/>
  <cols>
    <col collapsed="false" hidden="false" max="1" min="1" style="0" width="28.8214285714286"/>
    <col collapsed="false" hidden="false" max="12" min="2" style="0" width="8.15178571428571"/>
    <col collapsed="false" hidden="false" max="13" min="13" style="0" width="6.61607142857143"/>
    <col collapsed="false" hidden="false" max="14" min="14" style="0" width="8.62053571428571"/>
    <col collapsed="false" hidden="true" max="19" min="15" style="0" width="0"/>
    <col collapsed="false" hidden="false" max="20" min="20" style="0" width="8.62053571428571"/>
    <col collapsed="false" hidden="false" max="1025" min="21" style="0" width="8.15178571428571"/>
  </cols>
  <sheetData>
    <row r="1" customFormat="false" ht="12.75" hidden="false" customHeight="false" outlineLevel="0" collapsed="false">
      <c r="A1" s="49" t="s">
        <v>97</v>
      </c>
    </row>
    <row r="2" customFormat="false" ht="21" hidden="false" customHeight="false" outlineLevel="0" collapsed="false">
      <c r="A2" s="50" t="s">
        <v>98</v>
      </c>
      <c r="D2" s="0" t="s">
        <v>27</v>
      </c>
      <c r="O2" s="0" t="s">
        <v>99</v>
      </c>
      <c r="P2" s="0" t="s">
        <v>100</v>
      </c>
    </row>
    <row r="3" customFormat="false" ht="12.75" hidden="false" customHeight="false" outlineLevel="0" collapsed="false">
      <c r="C3" s="0" t="s">
        <v>101</v>
      </c>
      <c r="D3" s="38" t="n">
        <f aca="false">SUM(P3:P12)/1000000</f>
        <v>2.480982</v>
      </c>
      <c r="O3" s="0" t="n">
        <v>1978</v>
      </c>
      <c r="P3" s="0" t="n">
        <v>147719</v>
      </c>
    </row>
    <row r="4" customFormat="false" ht="12.75" hidden="false" customHeight="false" outlineLevel="0" collapsed="false">
      <c r="C4" s="0" t="s">
        <v>102</v>
      </c>
      <c r="D4" s="38" t="n">
        <f aca="false">SUM(P13:P22)/1000000</f>
        <v>5.657773</v>
      </c>
      <c r="O4" s="0" t="n">
        <v>1979</v>
      </c>
      <c r="P4" s="0" t="n">
        <v>483281</v>
      </c>
    </row>
    <row r="5" customFormat="false" ht="12.75" hidden="false" customHeight="false" outlineLevel="0" collapsed="false">
      <c r="C5" s="0" t="s">
        <v>103</v>
      </c>
      <c r="D5" s="38" t="n">
        <f aca="false">SUM(P23:P32)/1000000</f>
        <v>25.64176</v>
      </c>
      <c r="O5" s="0" t="n">
        <v>1980</v>
      </c>
      <c r="P5" s="0" t="n">
        <v>230414</v>
      </c>
    </row>
    <row r="6" customFormat="false" ht="12.75" hidden="false" customHeight="false" outlineLevel="0" collapsed="false">
      <c r="C6" s="0" t="s">
        <v>104</v>
      </c>
      <c r="D6" s="38" t="n">
        <f aca="false">SUM(P33:P41)/1000000</f>
        <v>21.519745621</v>
      </c>
      <c r="E6" s="38" t="n">
        <f aca="false">D10</f>
        <v>0</v>
      </c>
      <c r="O6" s="0" t="n">
        <v>1981</v>
      </c>
      <c r="P6" s="0" t="n">
        <v>127118</v>
      </c>
    </row>
    <row r="7" customFormat="false" ht="12.75" hidden="false" customHeight="false" outlineLevel="0" collapsed="false">
      <c r="O7" s="0" t="n">
        <v>1982</v>
      </c>
      <c r="P7" s="0" t="n">
        <v>198296</v>
      </c>
    </row>
    <row r="8" customFormat="false" ht="12.75" hidden="false" customHeight="false" outlineLevel="0" collapsed="false">
      <c r="O8" s="0" t="n">
        <v>1983</v>
      </c>
      <c r="P8" s="0" t="n">
        <v>439455</v>
      </c>
    </row>
    <row r="9" customFormat="false" ht="12.75" hidden="false" customHeight="false" outlineLevel="0" collapsed="false">
      <c r="O9" s="0" t="n">
        <v>1984</v>
      </c>
      <c r="P9" s="0" t="n">
        <v>254643</v>
      </c>
    </row>
    <row r="10" customFormat="false" ht="12.75" hidden="false" customHeight="false" outlineLevel="0" collapsed="false">
      <c r="B10" s="0" t="s">
        <v>105</v>
      </c>
      <c r="C10" s="0" t="n">
        <v>2016</v>
      </c>
      <c r="D10" s="38"/>
      <c r="O10" s="0" t="n">
        <v>1985</v>
      </c>
      <c r="P10" s="0" t="n">
        <v>368239</v>
      </c>
    </row>
    <row r="11" customFormat="false" ht="12.75" hidden="false" customHeight="false" outlineLevel="0" collapsed="false">
      <c r="O11" s="0" t="n">
        <v>1986</v>
      </c>
      <c r="P11" s="0" t="n">
        <v>126385</v>
      </c>
    </row>
    <row r="12" customFormat="false" ht="12.75" hidden="false" customHeight="false" outlineLevel="0" collapsed="false">
      <c r="O12" s="0" t="n">
        <v>1987</v>
      </c>
      <c r="P12" s="0" t="n">
        <v>105432</v>
      </c>
    </row>
    <row r="13" customFormat="false" ht="12.75" hidden="false" customHeight="false" outlineLevel="0" collapsed="false">
      <c r="O13" s="0" t="n">
        <v>1988</v>
      </c>
      <c r="P13" s="0" t="n">
        <v>51023</v>
      </c>
    </row>
    <row r="14" customFormat="false" ht="12.75" hidden="false" customHeight="false" outlineLevel="0" collapsed="false">
      <c r="O14" s="0" t="n">
        <v>1989</v>
      </c>
      <c r="P14" s="0" t="n">
        <v>661658</v>
      </c>
    </row>
    <row r="15" customFormat="false" ht="12.75" hidden="false" customHeight="false" outlineLevel="0" collapsed="false">
      <c r="O15" s="0" t="n">
        <v>1990</v>
      </c>
      <c r="P15" s="0" t="n">
        <v>167897</v>
      </c>
    </row>
    <row r="16" customFormat="false" ht="12.75" hidden="false" customHeight="false" outlineLevel="0" collapsed="false">
      <c r="O16" s="0" t="n">
        <v>1991</v>
      </c>
      <c r="P16" s="0" t="n">
        <v>353682</v>
      </c>
    </row>
    <row r="17" customFormat="false" ht="12.75" hidden="false" customHeight="false" outlineLevel="0" collapsed="false">
      <c r="O17" s="0" t="n">
        <v>1992</v>
      </c>
      <c r="P17" s="0" t="n">
        <v>710225</v>
      </c>
    </row>
    <row r="18" customFormat="false" ht="12.75" hidden="false" customHeight="false" outlineLevel="0" collapsed="false">
      <c r="O18" s="0" t="n">
        <v>1993</v>
      </c>
      <c r="P18" s="0" t="n">
        <v>659059</v>
      </c>
    </row>
    <row r="19" customFormat="false" ht="12.75" hidden="false" customHeight="false" outlineLevel="0" collapsed="false">
      <c r="O19" s="0" t="n">
        <v>1994</v>
      </c>
      <c r="P19" s="0" t="n">
        <v>411075</v>
      </c>
    </row>
    <row r="20" customFormat="false" ht="12.75" hidden="false" customHeight="false" outlineLevel="0" collapsed="false">
      <c r="O20" s="0" t="n">
        <v>1995</v>
      </c>
      <c r="P20" s="0" t="n">
        <v>1295578</v>
      </c>
      <c r="S20" s="51" t="n">
        <v>452569.547</v>
      </c>
    </row>
    <row r="21" customFormat="false" ht="12.75" hidden="false" customHeight="false" outlineLevel="0" collapsed="false">
      <c r="O21" s="0" t="n">
        <v>1996</v>
      </c>
      <c r="P21" s="0" t="n">
        <v>828039</v>
      </c>
      <c r="S21" s="51" t="n">
        <v>2101507.447</v>
      </c>
    </row>
    <row r="22" customFormat="false" ht="12.75" hidden="false" customHeight="false" outlineLevel="0" collapsed="false">
      <c r="O22" s="0" t="n">
        <v>1997</v>
      </c>
      <c r="P22" s="0" t="n">
        <v>519537</v>
      </c>
      <c r="S22" s="51" t="n">
        <v>294575.379</v>
      </c>
    </row>
    <row r="23" customFormat="false" ht="12.75" hidden="false" customHeight="false" outlineLevel="0" collapsed="false">
      <c r="B23" s="0" t="s">
        <v>105</v>
      </c>
      <c r="C23" s="0" t="s">
        <v>106</v>
      </c>
      <c r="O23" s="0" t="n">
        <v>1998</v>
      </c>
      <c r="P23" s="0" t="n">
        <v>886352</v>
      </c>
      <c r="S23" s="51" t="n">
        <v>276084.248</v>
      </c>
    </row>
    <row r="24" customFormat="false" ht="12.75" hidden="false" customHeight="false" outlineLevel="0" collapsed="false">
      <c r="O24" s="0" t="n">
        <v>1999</v>
      </c>
      <c r="P24" s="0" t="n">
        <v>754955</v>
      </c>
    </row>
    <row r="25" customFormat="false" ht="12.75" hidden="false" customHeight="false" outlineLevel="0" collapsed="false">
      <c r="O25" s="0" t="n">
        <v>2000</v>
      </c>
      <c r="P25" s="0" t="n">
        <v>251721</v>
      </c>
    </row>
    <row r="26" customFormat="false" ht="12.75" hidden="false" customHeight="false" outlineLevel="0" collapsed="false">
      <c r="O26" s="0" t="n">
        <v>2001</v>
      </c>
      <c r="P26" s="0" t="n">
        <v>1276957</v>
      </c>
    </row>
    <row r="27" customFormat="false" ht="12.75" hidden="false" customHeight="false" outlineLevel="0" collapsed="false">
      <c r="O27" s="0" t="n">
        <v>2002</v>
      </c>
      <c r="P27" s="0" t="n">
        <v>433649</v>
      </c>
    </row>
    <row r="28" customFormat="false" ht="12.75" hidden="false" customHeight="false" outlineLevel="0" collapsed="false">
      <c r="O28" s="0" t="n">
        <v>2003</v>
      </c>
      <c r="P28" s="0" t="n">
        <v>780776</v>
      </c>
    </row>
    <row r="29" customFormat="false" ht="12.75" hidden="false" customHeight="false" outlineLevel="0" collapsed="false">
      <c r="O29" s="0" t="n">
        <v>2004</v>
      </c>
      <c r="P29" s="0" t="n">
        <v>2232421</v>
      </c>
    </row>
    <row r="30" customFormat="false" ht="12.75" hidden="false" customHeight="false" outlineLevel="0" collapsed="false">
      <c r="O30" s="0" t="n">
        <v>2005</v>
      </c>
      <c r="P30" s="0" t="n">
        <v>17770118</v>
      </c>
    </row>
    <row r="31" customFormat="false" ht="12.75" hidden="false" customHeight="false" outlineLevel="0" collapsed="false">
      <c r="O31" s="0" t="n">
        <v>2006</v>
      </c>
      <c r="P31" s="0" t="n">
        <v>640797</v>
      </c>
    </row>
    <row r="32" customFormat="false" ht="12.75" hidden="false" customHeight="false" outlineLevel="0" collapsed="false">
      <c r="O32" s="0" t="n">
        <v>2007</v>
      </c>
      <c r="P32" s="0" t="n">
        <v>614014</v>
      </c>
    </row>
    <row r="33" customFormat="false" ht="12.75" hidden="false" customHeight="false" outlineLevel="0" collapsed="false">
      <c r="O33" s="0" t="n">
        <v>2008</v>
      </c>
      <c r="P33" s="0" t="n">
        <v>3487967</v>
      </c>
    </row>
    <row r="34" customFormat="false" ht="12.75" hidden="false" customHeight="false" outlineLevel="0" collapsed="false">
      <c r="O34" s="0" t="n">
        <v>2009</v>
      </c>
      <c r="P34" s="0" t="n">
        <v>779898</v>
      </c>
    </row>
    <row r="35" customFormat="false" ht="12.75" hidden="false" customHeight="false" outlineLevel="0" collapsed="false">
      <c r="O35" s="0" t="n">
        <v>2010</v>
      </c>
      <c r="P35" s="0" t="n">
        <v>773575</v>
      </c>
    </row>
    <row r="36" customFormat="false" ht="12.75" hidden="false" customHeight="false" outlineLevel="0" collapsed="false">
      <c r="O36" s="0" t="n">
        <v>2011</v>
      </c>
      <c r="P36" s="0" t="n">
        <v>2427274</v>
      </c>
    </row>
    <row r="37" customFormat="false" ht="12.75" hidden="false" customHeight="false" outlineLevel="0" collapsed="false">
      <c r="O37" s="0" t="n">
        <v>2012</v>
      </c>
      <c r="P37" s="0" t="n">
        <v>9266395</v>
      </c>
    </row>
    <row r="38" customFormat="false" ht="12.75" hidden="false" customHeight="false" outlineLevel="0" collapsed="false">
      <c r="O38" s="0" t="n">
        <v>2013</v>
      </c>
      <c r="P38" s="0" t="n">
        <v>491415</v>
      </c>
    </row>
    <row r="39" customFormat="false" ht="12.75" hidden="false" customHeight="false" outlineLevel="0" collapsed="false">
      <c r="O39" s="0" t="n">
        <v>2014</v>
      </c>
      <c r="P39" s="0" t="n">
        <v>376648</v>
      </c>
    </row>
    <row r="40" customFormat="false" ht="12.75" hidden="false" customHeight="false" outlineLevel="0" collapsed="false">
      <c r="O40" s="0" t="n">
        <v>2015</v>
      </c>
      <c r="P40" s="0" t="n">
        <v>791837</v>
      </c>
    </row>
    <row r="41" customFormat="false" ht="12.75" hidden="false" customHeight="false" outlineLevel="0" collapsed="false">
      <c r="O41" s="0" t="n">
        <v>2016</v>
      </c>
      <c r="P41" s="0" t="n">
        <f aca="false">SUM(S20:S23)</f>
        <v>3124736.621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/>
  <cols>
    <col collapsed="false" hidden="false" max="1025" min="1" style="0" width="8.15178571428571"/>
  </cols>
  <sheetData>
    <row r="4" customFormat="false" ht="12.75" hidden="false" customHeight="false" outlineLevel="0" collapsed="false">
      <c r="H4" s="0" t="s">
        <v>107</v>
      </c>
    </row>
    <row r="5" customFormat="false" ht="12.75" hidden="false" customHeight="false" outlineLevel="0" collapsed="false">
      <c r="H5" s="0" t="s">
        <v>108</v>
      </c>
    </row>
    <row r="6" customFormat="false" ht="12.75" hidden="false" customHeight="false" outlineLevel="0" collapsed="false">
      <c r="E6" s="52"/>
    </row>
    <row r="24" customFormat="false" ht="12.75" hidden="false" customHeight="false" outlineLevel="0" collapsed="false">
      <c r="G24" s="4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/>
  <cols>
    <col collapsed="false" hidden="false" max="3" min="1" style="0" width="8.15178571428571"/>
    <col collapsed="false" hidden="false" max="4" min="4" style="0" width="11.4553571428571"/>
    <col collapsed="false" hidden="false" max="5" min="5" style="0" width="8.15178571428571"/>
    <col collapsed="false" hidden="false" max="6" min="6" style="0" width="31.2991071428571"/>
    <col collapsed="false" hidden="false" max="7" min="7" style="0" width="20.0803571428571"/>
    <col collapsed="false" hidden="false" max="8" min="8" style="0" width="19.0178571428571"/>
    <col collapsed="false" hidden="false" max="1025" min="9" style="0" width="8.15178571428571"/>
  </cols>
  <sheetData>
    <row r="1" customFormat="false" ht="12.75" hidden="false" customHeight="false" outlineLevel="0" collapsed="false">
      <c r="D1" s="0" t="s">
        <v>110</v>
      </c>
    </row>
    <row r="2" customFormat="false" ht="12.75" hidden="false" customHeight="false" outlineLevel="0" collapsed="false">
      <c r="D2" s="0" t="s">
        <v>111</v>
      </c>
    </row>
    <row r="5" customFormat="false" ht="42.75" hidden="false" customHeight="false" outlineLevel="0" collapsed="false">
      <c r="C5" s="53"/>
      <c r="D5" s="53" t="s">
        <v>112</v>
      </c>
      <c r="E5" s="53" t="s">
        <v>78</v>
      </c>
      <c r="F5" s="53" t="s">
        <v>79</v>
      </c>
      <c r="G5" s="53" t="s">
        <v>113</v>
      </c>
      <c r="H5" s="53" t="s">
        <v>114</v>
      </c>
    </row>
    <row r="6" customFormat="false" ht="12.75" hidden="false" customHeight="false" outlineLevel="0" collapsed="false">
      <c r="C6" s="0" t="n">
        <v>1</v>
      </c>
      <c r="D6" s="54" t="s">
        <v>115</v>
      </c>
      <c r="E6" s="54" t="n">
        <v>2005</v>
      </c>
      <c r="F6" s="54" t="s">
        <v>116</v>
      </c>
      <c r="G6" s="55" t="n">
        <v>140.436146863817</v>
      </c>
      <c r="H6" s="56" t="n">
        <v>0.166510923377551</v>
      </c>
    </row>
    <row r="7" customFormat="false" ht="12.75" hidden="false" customHeight="false" outlineLevel="0" collapsed="false">
      <c r="C7" s="0" t="n">
        <v>2</v>
      </c>
      <c r="D7" s="54" t="s">
        <v>115</v>
      </c>
      <c r="E7" s="54" t="n">
        <v>2012</v>
      </c>
      <c r="F7" s="54" t="s">
        <v>117</v>
      </c>
      <c r="G7" s="55" t="n">
        <v>69.9976425342891</v>
      </c>
      <c r="H7" s="56" t="n">
        <v>0.165713812246251</v>
      </c>
    </row>
    <row r="8" customFormat="false" ht="12.75" hidden="false" customHeight="false" outlineLevel="0" collapsed="false">
      <c r="C8" s="0" t="n">
        <v>3</v>
      </c>
      <c r="D8" s="54" t="s">
        <v>118</v>
      </c>
      <c r="E8" s="54" t="n">
        <v>1993</v>
      </c>
      <c r="F8" s="54" t="s">
        <v>119</v>
      </c>
      <c r="G8" s="55" t="n">
        <v>57.2405398193543</v>
      </c>
      <c r="H8" s="56" t="n">
        <v>0.0129914054761905</v>
      </c>
    </row>
    <row r="9" customFormat="false" ht="12.75" hidden="false" customHeight="false" outlineLevel="0" collapsed="false">
      <c r="C9" s="0" t="n">
        <v>4</v>
      </c>
      <c r="D9" s="54" t="s">
        <v>115</v>
      </c>
      <c r="E9" s="54" t="n">
        <v>2008</v>
      </c>
      <c r="F9" s="54" t="s">
        <v>120</v>
      </c>
      <c r="G9" s="55" t="n">
        <v>15.300172449641</v>
      </c>
      <c r="H9" s="56" t="n">
        <v>0.224736714833333</v>
      </c>
    </row>
    <row r="10" customFormat="false" ht="12.75" hidden="false" customHeight="false" outlineLevel="0" collapsed="false">
      <c r="C10" s="0" t="n">
        <v>5</v>
      </c>
      <c r="D10" s="54" t="s">
        <v>118</v>
      </c>
      <c r="E10" s="54" t="n">
        <v>2001</v>
      </c>
      <c r="F10" s="54" t="s">
        <v>121</v>
      </c>
      <c r="G10" s="55" t="n">
        <v>15.0154879815635</v>
      </c>
      <c r="H10" s="56" t="n">
        <v>0.130000393411765</v>
      </c>
    </row>
    <row r="11" customFormat="false" ht="12.75" hidden="false" customHeight="false" outlineLevel="0" collapsed="false">
      <c r="C11" s="0" t="n">
        <v>6</v>
      </c>
      <c r="D11" s="54" t="s">
        <v>118</v>
      </c>
      <c r="E11" s="54" t="n">
        <v>2008</v>
      </c>
      <c r="F11" s="54" t="s">
        <v>122</v>
      </c>
      <c r="G11" s="55" t="n">
        <v>12.7501437080342</v>
      </c>
      <c r="H11" s="56" t="n">
        <v>0.0144684258</v>
      </c>
    </row>
    <row r="12" customFormat="false" ht="12.75" hidden="false" customHeight="false" outlineLevel="0" collapsed="false">
      <c r="C12" s="0" t="n">
        <v>7</v>
      </c>
      <c r="D12" s="54" t="s">
        <v>115</v>
      </c>
      <c r="E12" s="54" t="n">
        <v>2004</v>
      </c>
      <c r="F12" s="54" t="s">
        <v>123</v>
      </c>
      <c r="G12" s="55" t="n">
        <v>11.428500028828</v>
      </c>
      <c r="H12" s="56" t="n">
        <v>0.215640899409386</v>
      </c>
    </row>
    <row r="13" customFormat="false" ht="12.75" hidden="false" customHeight="false" outlineLevel="0" collapsed="false">
      <c r="C13" s="0" t="n">
        <v>8</v>
      </c>
      <c r="D13" s="54" t="s">
        <v>118</v>
      </c>
      <c r="E13" s="54" t="n">
        <v>2016</v>
      </c>
      <c r="F13" s="54" t="s">
        <v>124</v>
      </c>
      <c r="G13" s="55" t="n">
        <v>10</v>
      </c>
      <c r="H13" s="56" t="n">
        <v>0.2101507447</v>
      </c>
    </row>
    <row r="14" customFormat="false" ht="12.75" hidden="false" customHeight="false" outlineLevel="0" collapsed="false">
      <c r="C14" s="0" t="n">
        <v>9</v>
      </c>
      <c r="D14" s="54" t="s">
        <v>118</v>
      </c>
      <c r="E14" s="54" t="n">
        <v>1997</v>
      </c>
      <c r="F14" s="54" t="s">
        <v>125</v>
      </c>
      <c r="G14" s="55" t="n">
        <v>8.05832579785799</v>
      </c>
      <c r="H14" s="56" t="n">
        <v>0.0432705551351351</v>
      </c>
    </row>
    <row r="15" customFormat="false" ht="12.75" hidden="false" customHeight="false" outlineLevel="0" collapsed="false">
      <c r="C15" s="0" t="n">
        <v>10</v>
      </c>
      <c r="D15" s="54" t="s">
        <v>118</v>
      </c>
      <c r="E15" s="54" t="n">
        <v>1996</v>
      </c>
      <c r="F15" s="54" t="s">
        <v>126</v>
      </c>
      <c r="G15" s="55" t="n">
        <v>6.94443608343617</v>
      </c>
      <c r="H15" s="56" t="n">
        <v>0.013233253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1999-02-12T09:13:11Z</dcterms:created>
  <dc:creator>Lucia Bevere</dc:creator>
  <dc:description/>
  <dc:language>fr-FR</dc:language>
  <cp:lastModifiedBy/>
  <cp:lastPrinted>2016-02-29T14:57:16Z</cp:lastPrinted>
  <dcterms:modified xsi:type="dcterms:W3CDTF">2019-05-08T01:19:59Z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0x010100C47877D1DBBD764D83A50F59CB29A69E003FAA29D1EB2EC14FB4A39D0F1B0A9EA1</vt:lpwstr>
  </property>
  <property fmtid="{D5CDD505-2E9C-101B-9397-08002B2CF9AE}" pid="4" name="DocSecurity">
    <vt:i4>0</vt:i4>
  </property>
  <property fmtid="{D5CDD505-2E9C-101B-9397-08002B2CF9AE}" pid="5" name="ER&amp;C topic">
    <vt:lpwstr/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onth">
    <vt:lpwstr/>
  </property>
  <property fmtid="{D5CDD505-2E9C-101B-9397-08002B2CF9AE}" pid="9" name="Number">
    <vt:i4>1</vt:i4>
  </property>
  <property fmtid="{D5CDD505-2E9C-101B-9397-08002B2CF9AE}" pid="10" name="Project_n">
    <vt:lpwstr>83;#Cat sigma|36f1604e-60d1-4a6b-80c6-670785fdf23f</vt:lpwstr>
  </property>
  <property fmtid="{D5CDD505-2E9C-101B-9397-08002B2CF9AE}" pid="11" name="SRAMCalendarYear">
    <vt:lpwstr>26;#2017|1230a9c8-d5a7-4396-a12e-cf281ff83f17</vt:lpwstr>
  </property>
  <property fmtid="{D5CDD505-2E9C-101B-9397-08002B2CF9AE}" pid="12" name="SRGlobalContentCategoryRecord">
    <vt:lpwstr>1;#Not Assigned|318c67c1-b170-4dae-8074-50e96d194e3d</vt:lpwstr>
  </property>
  <property fmtid="{D5CDD505-2E9C-101B-9397-08002B2CF9AE}" pid="13" name="SRGlobalContentCategoryRecord_0">
    <vt:lpwstr>Not Assigned|318c67c1-b170-4dae-8074-50e96d194e3d</vt:lpwstr>
  </property>
  <property fmtid="{D5CDD505-2E9C-101B-9397-08002B2CF9AE}" pid="14" name="SRGlobalCountry">
    <vt:lpwstr>2;#Not Assigned|83fc62bf-0a64-4b05-ab69-4a8bf9950dcb</vt:lpwstr>
  </property>
  <property fmtid="{D5CDD505-2E9C-101B-9397-08002B2CF9AE}" pid="15" name="SRGlobalCountry_0">
    <vt:lpwstr>Not Assigned|83fc62bf-0a64-4b05-ab69-4a8bf9950dcb</vt:lpwstr>
  </property>
  <property fmtid="{D5CDD505-2E9C-101B-9397-08002B2CF9AE}" pid="16" name="SRGlobalInformationClassification">
    <vt:lpwstr>4;#Confidential|7807a50b-0a22-46d2-870e-934dc4cb1339</vt:lpwstr>
  </property>
  <property fmtid="{D5CDD505-2E9C-101B-9397-08002B2CF9AE}" pid="17" name="SRGlobalInformationClassification_0">
    <vt:lpwstr>Confidential|7807a50b-0a22-46d2-870e-934dc4cb1339</vt:lpwstr>
  </property>
  <property fmtid="{D5CDD505-2E9C-101B-9397-08002B2CF9AE}" pid="18" name="ScaleCrop">
    <vt:bool>0</vt:bool>
  </property>
  <property fmtid="{D5CDD505-2E9C-101B-9397-08002B2CF9AE}" pid="19" name="ShareDoc">
    <vt:bool>0</vt:bool>
  </property>
  <property fmtid="{D5CDD505-2E9C-101B-9397-08002B2CF9AE}" pid="20" name="_dlc_DocIdItemGuid">
    <vt:lpwstr>e26d958f-e2a1-4888-b01f-79ca340d16d0</vt:lpwstr>
  </property>
  <property fmtid="{D5CDD505-2E9C-101B-9397-08002B2CF9AE}" pid="21" name="_docset_NoMedatataSyncRequired">
    <vt:lpwstr>False</vt:lpwstr>
  </property>
  <property fmtid="{D5CDD505-2E9C-101B-9397-08002B2CF9AE}" pid="22" name="country and regions">
    <vt:lpwstr/>
  </property>
  <property fmtid="{D5CDD505-2E9C-101B-9397-08002B2CF9AE}" pid="23" name="mea738865d814c51bd3fda5be74c2494">
    <vt:lpwstr/>
  </property>
  <property fmtid="{D5CDD505-2E9C-101B-9397-08002B2CF9AE}" pid="24" name="ourspace group">
    <vt:lpwstr>, </vt:lpwstr>
  </property>
  <property fmtid="{D5CDD505-2E9C-101B-9397-08002B2CF9AE}" pid="25" name="{A44787D4-0540-4523-9961-78E4036D8C6D}">
    <vt:lpwstr>{5445CB64-FFCD-4088-B836-CB3F39D9357D}</vt:lpwstr>
  </property>
</Properties>
</file>