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ágina1"/>
  </sheets>
  <calcPr fullCalcOnLoad="1"/>
</workbook>
</file>

<file path=xl/sharedStrings.xml><?xml version="1.0" encoding="utf-8"?>
<sst xmlns="http://schemas.openxmlformats.org/spreadsheetml/2006/main" count="2283" uniqueCount="896">
  <si>
    <t>Rank</t>
  </si>
  <si>
    <t>DBMS</t>
  </si>
  <si>
    <t>Database Model</t>
  </si>
  <si>
    <t>Score</t>
  </si>
  <si>
    <t>1.</t>
  </si>
  <si>
    <r>
      <t/>
    </r>
    <r>
      <rPr>
        <sz val="13"/>
        <color rgb="FF222222"/>
        <rFont val="Verdana"/>
        <family val="2"/>
      </rPr>
      <t>Oracle</t>
    </r>
  </si>
  <si>
    <r>
      <t/>
    </r>
    <r>
      <rPr>
        <sz val="10"/>
        <color rgb="FF222222"/>
        <rFont val="Verdana"/>
        <family val="2"/>
      </rPr>
      <t>Relational</t>
    </r>
    <r>
      <rPr>
        <sz val="10"/>
        <color rgb="FF000000"/>
        <rFont val="Verdana"/>
        <family val="2"/>
      </rPr>
      <t>, Multi-model</t>
    </r>
  </si>
  <si>
    <t>2.</t>
  </si>
  <si>
    <r>
      <t/>
    </r>
    <r>
      <rPr>
        <sz val="13"/>
        <color rgb="FF222222"/>
        <rFont val="Verdana"/>
        <family val="2"/>
      </rPr>
      <t>MySQL</t>
    </r>
  </si>
  <si>
    <t>-82.00</t>
  </si>
  <si>
    <t>3.</t>
  </si>
  <si>
    <r>
      <t/>
    </r>
    <r>
      <rPr>
        <sz val="13"/>
        <color rgb="FF222222"/>
        <rFont val="Verdana"/>
        <family val="2"/>
      </rPr>
      <t>Microsoft SQL Server</t>
    </r>
  </si>
  <si>
    <t>4.</t>
  </si>
  <si>
    <r>
      <t/>
    </r>
    <r>
      <rPr>
        <sz val="13"/>
        <color rgb="FF222222"/>
        <rFont val="Verdana"/>
        <family val="2"/>
      </rPr>
      <t>PostgreSQL</t>
    </r>
  </si>
  <si>
    <t>5.</t>
  </si>
  <si>
    <r>
      <t/>
    </r>
    <r>
      <rPr>
        <sz val="13"/>
        <color rgb="FF222222"/>
        <rFont val="Verdana"/>
        <family val="2"/>
      </rPr>
      <t>MongoDB</t>
    </r>
  </si>
  <si>
    <r>
      <t/>
    </r>
    <r>
      <rPr>
        <sz val="10"/>
        <color rgb="FF222222"/>
        <rFont val="Verdana"/>
        <family val="2"/>
      </rPr>
      <t>Document</t>
    </r>
    <r>
      <rPr>
        <sz val="10"/>
        <color rgb="FF000000"/>
        <rFont val="Verdana"/>
        <family val="2"/>
      </rPr>
      <t>, Multi-model</t>
    </r>
  </si>
  <si>
    <t>6.</t>
  </si>
  <si>
    <r>
      <t/>
    </r>
    <r>
      <rPr>
        <sz val="13"/>
        <color rgb="FF222222"/>
        <rFont val="Verdana"/>
        <family val="2"/>
      </rPr>
      <t>Redis</t>
    </r>
  </si>
  <si>
    <r>
      <t/>
    </r>
    <r>
      <rPr>
        <sz val="10"/>
        <color rgb="FF222222"/>
        <rFont val="Verdana"/>
        <family val="2"/>
      </rPr>
      <t>Key-value</t>
    </r>
    <r>
      <rPr>
        <sz val="10"/>
        <color rgb="FF000000"/>
        <rFont val="Verdana"/>
        <family val="2"/>
      </rPr>
      <t>, Multi-model</t>
    </r>
  </si>
  <si>
    <t>7.</t>
  </si>
  <si>
    <t>11.</t>
  </si>
  <si>
    <r>
      <t/>
    </r>
    <r>
      <rPr>
        <sz val="13"/>
        <color rgb="FF222222"/>
        <rFont val="Verdana"/>
        <family val="2"/>
      </rPr>
      <t>Snowflake</t>
    </r>
  </si>
  <si>
    <t>Relational</t>
  </si>
  <si>
    <t>8.</t>
  </si>
  <si>
    <t>Elasticsearch</t>
  </si>
  <si>
    <r>
      <t/>
    </r>
    <r>
      <rPr>
        <sz val="10"/>
        <color rgb="FF222222"/>
        <rFont val="Verdana"/>
        <family val="2"/>
      </rPr>
      <t>Search engine</t>
    </r>
    <r>
      <rPr>
        <sz val="10"/>
        <color rgb="FF000000"/>
        <rFont val="Verdana"/>
        <family val="2"/>
      </rPr>
      <t>, Multi-model</t>
    </r>
  </si>
  <si>
    <t>-10.20</t>
  </si>
  <si>
    <t>9.</t>
  </si>
  <si>
    <t>IBM Db2</t>
  </si>
  <si>
    <t>10.</t>
  </si>
  <si>
    <r>
      <t/>
    </r>
    <r>
      <rPr>
        <sz val="13"/>
        <color rgb="FF222222"/>
        <rFont val="Verdana"/>
        <family val="2"/>
      </rPr>
      <t>SQLite</t>
    </r>
  </si>
  <si>
    <t>12.</t>
  </si>
  <si>
    <r>
      <t/>
    </r>
    <r>
      <rPr>
        <sz val="13"/>
        <color rgb="FF222222"/>
        <rFont val="Verdana"/>
        <family val="2"/>
      </rPr>
      <t>Apache Cassandra</t>
    </r>
  </si>
  <si>
    <r>
      <t/>
    </r>
    <r>
      <rPr>
        <sz val="10"/>
        <color rgb="FF222222"/>
        <rFont val="Verdana"/>
        <family val="2"/>
      </rPr>
      <t>Wide column</t>
    </r>
    <r>
      <rPr>
        <sz val="10"/>
        <color rgb="FF000000"/>
        <rFont val="Verdana"/>
        <family val="2"/>
      </rPr>
      <t>, Multi-model</t>
    </r>
  </si>
  <si>
    <t>Microsoft Access</t>
  </si>
  <si>
    <t>13.</t>
  </si>
  <si>
    <t>14.</t>
  </si>
  <si>
    <t>Splunk</t>
  </si>
  <si>
    <t>Search engine</t>
  </si>
  <si>
    <t>15.</t>
  </si>
  <si>
    <t>17.</t>
  </si>
  <si>
    <r>
      <t/>
    </r>
    <r>
      <rPr>
        <sz val="13"/>
        <color rgb="FF222222"/>
        <rFont val="Verdana"/>
        <family val="2"/>
      </rPr>
      <t>Databricks</t>
    </r>
  </si>
  <si>
    <t>Multi-model</t>
  </si>
  <si>
    <r>
      <t/>
    </r>
    <r>
      <rPr>
        <sz val="13"/>
        <color rgb="FF222222"/>
        <rFont val="Verdana"/>
        <family val="2"/>
      </rPr>
      <t>MariaDB</t>
    </r>
  </si>
  <si>
    <t>16.</t>
  </si>
  <si>
    <t>Microsoft Azure SQL Database</t>
  </si>
  <si>
    <r>
      <t/>
    </r>
    <r>
      <rPr>
        <sz val="13"/>
        <color rgb="FF222222"/>
        <rFont val="Verdana"/>
        <family val="2"/>
      </rPr>
      <t>Amazon DynamoDB</t>
    </r>
  </si>
  <si>
    <t>18.</t>
  </si>
  <si>
    <t>19.</t>
  </si>
  <si>
    <t>Apache Hive</t>
  </si>
  <si>
    <t>20.</t>
  </si>
  <si>
    <r>
      <t/>
    </r>
    <r>
      <rPr>
        <sz val="13"/>
        <color rgb="FF222222"/>
        <rFont val="Verdana"/>
        <family val="2"/>
      </rPr>
      <t>Google BigQuery</t>
    </r>
  </si>
  <si>
    <t>-3.80</t>
  </si>
  <si>
    <t>21.</t>
  </si>
  <si>
    <t>FileMaker</t>
  </si>
  <si>
    <t>45.20</t>
  </si>
  <si>
    <t>-8.40</t>
  </si>
  <si>
    <t>23.</t>
  </si>
  <si>
    <r>
      <t/>
    </r>
    <r>
      <rPr>
        <sz val="13"/>
        <color rgb="FF222222"/>
        <rFont val="Verdana"/>
        <family val="2"/>
      </rPr>
      <t>Neo4j</t>
    </r>
  </si>
  <si>
    <t>Graph</t>
  </si>
  <si>
    <t>22.</t>
  </si>
  <si>
    <t>Teradata</t>
  </si>
  <si>
    <r>
      <t/>
    </r>
    <r>
      <rPr>
        <sz val="13"/>
        <color rgb="FF222222"/>
        <rFont val="Verdana"/>
        <family val="2"/>
      </rPr>
      <t>SAP HANA</t>
    </r>
  </si>
  <si>
    <t>24.</t>
  </si>
  <si>
    <t>Apache Solr</t>
  </si>
  <si>
    <t>25.</t>
  </si>
  <si>
    <t>SAP Adaptive Server</t>
  </si>
  <si>
    <t>26.</t>
  </si>
  <si>
    <t>Apache HBase</t>
  </si>
  <si>
    <t>Wide column</t>
  </si>
  <si>
    <t>-0.10</t>
  </si>
  <si>
    <t>27.</t>
  </si>
  <si>
    <r>
      <t/>
    </r>
    <r>
      <rPr>
        <sz val="13"/>
        <color rgb="FF222222"/>
        <rFont val="Verdana"/>
        <family val="2"/>
      </rPr>
      <t>Microsoft Azure Cosmos DB</t>
    </r>
  </si>
  <si>
    <t>28.</t>
  </si>
  <si>
    <r>
      <t/>
    </r>
    <r>
      <rPr>
        <sz val="13"/>
        <color rgb="FF222222"/>
        <rFont val="Verdana"/>
        <family val="2"/>
      </rPr>
      <t>InfluxDB</t>
    </r>
  </si>
  <si>
    <r>
      <t/>
    </r>
    <r>
      <rPr>
        <sz val="10"/>
        <color rgb="FF222222"/>
        <rFont val="Verdana"/>
        <family val="2"/>
      </rPr>
      <t>Time Series</t>
    </r>
    <r>
      <rPr>
        <sz val="10"/>
        <color rgb="FF000000"/>
        <rFont val="Verdana"/>
        <family val="2"/>
      </rPr>
      <t>, Multi-model</t>
    </r>
  </si>
  <si>
    <t>-0.50</t>
  </si>
  <si>
    <t>29.</t>
  </si>
  <si>
    <t>PostGIS</t>
  </si>
  <si>
    <r>
      <t/>
    </r>
    <r>
      <rPr>
        <sz val="10"/>
        <color rgb="FF222222"/>
        <rFont val="Verdana"/>
        <family val="2"/>
      </rPr>
      <t>Spatial</t>
    </r>
    <r>
      <rPr>
        <sz val="10"/>
        <color rgb="FF000000"/>
        <rFont val="Verdana"/>
        <family val="2"/>
      </rPr>
      <t>, Multi-model</t>
    </r>
  </si>
  <si>
    <t>30.</t>
  </si>
  <si>
    <t>31.</t>
  </si>
  <si>
    <t>Firebird</t>
  </si>
  <si>
    <t>Microsoft Azure Synapse Analytics</t>
  </si>
  <si>
    <t>-0.40</t>
  </si>
  <si>
    <t>32.</t>
  </si>
  <si>
    <t>34.</t>
  </si>
  <si>
    <t>Memcached</t>
  </si>
  <si>
    <t>Key-value</t>
  </si>
  <si>
    <t>33.</t>
  </si>
  <si>
    <t>36.</t>
  </si>
  <si>
    <r>
      <t/>
    </r>
    <r>
      <rPr>
        <sz val="13"/>
        <color rgb="FF222222"/>
        <rFont val="Verdana"/>
        <family val="2"/>
      </rPr>
      <t>Couchbase</t>
    </r>
  </si>
  <si>
    <t>37.</t>
  </si>
  <si>
    <t>Apache Spark (SQL)</t>
  </si>
  <si>
    <t>-0.30</t>
  </si>
  <si>
    <t>35.</t>
  </si>
  <si>
    <t>Informix</t>
  </si>
  <si>
    <t>46.</t>
  </si>
  <si>
    <r>
      <t/>
    </r>
    <r>
      <rPr>
        <sz val="13"/>
        <color rgb="FF222222"/>
        <rFont val="Verdana"/>
        <family val="2"/>
      </rPr>
      <t>OpenSearch</t>
    </r>
  </si>
  <si>
    <t>38.</t>
  </si>
  <si>
    <t>39.</t>
  </si>
  <si>
    <r>
      <t/>
    </r>
    <r>
      <rPr>
        <sz val="13"/>
        <color rgb="FF222222"/>
        <rFont val="Verdana"/>
        <family val="2"/>
      </rPr>
      <t>ClickHouse</t>
    </r>
  </si>
  <si>
    <r>
      <t/>
    </r>
    <r>
      <rPr>
        <sz val="13"/>
        <color rgb="FF222222"/>
        <rFont val="Verdana"/>
        <family val="2"/>
      </rPr>
      <t>Amazon Redshift</t>
    </r>
  </si>
  <si>
    <t>Firebase Realtime Database</t>
  </si>
  <si>
    <t>Document</t>
  </si>
  <si>
    <t>13.60</t>
  </si>
  <si>
    <t>40.</t>
  </si>
  <si>
    <t>Apache Impala</t>
  </si>
  <si>
    <t>41.</t>
  </si>
  <si>
    <t>42.</t>
  </si>
  <si>
    <t>45.</t>
  </si>
  <si>
    <t>Apache Flink</t>
  </si>
  <si>
    <t>-3.30</t>
  </si>
  <si>
    <t>Vertica</t>
  </si>
  <si>
    <t>43.</t>
  </si>
  <si>
    <t>dBASE</t>
  </si>
  <si>
    <t>44.</t>
  </si>
  <si>
    <t>49.</t>
  </si>
  <si>
    <t>Amazon Aurora</t>
  </si>
  <si>
    <t>51.</t>
  </si>
  <si>
    <r>
      <t/>
    </r>
    <r>
      <rPr>
        <sz val="13"/>
        <color rgb="FF222222"/>
        <rFont val="Verdana"/>
        <family val="2"/>
      </rPr>
      <t>Kdb</t>
    </r>
  </si>
  <si>
    <t>48.</t>
  </si>
  <si>
    <t>Greenplum</t>
  </si>
  <si>
    <t>47.</t>
  </si>
  <si>
    <t>52.</t>
  </si>
  <si>
    <t>H2</t>
  </si>
  <si>
    <t>Netezza</t>
  </si>
  <si>
    <t>57.</t>
  </si>
  <si>
    <t>Prometheus</t>
  </si>
  <si>
    <t>Time Series</t>
  </si>
  <si>
    <t>50.</t>
  </si>
  <si>
    <t>Presto</t>
  </si>
  <si>
    <t>CouchDB</t>
  </si>
  <si>
    <t>55.</t>
  </si>
  <si>
    <t>Realm</t>
  </si>
  <si>
    <t>53.</t>
  </si>
  <si>
    <t>etcd</t>
  </si>
  <si>
    <t>54.</t>
  </si>
  <si>
    <t>Google Cloud Firestore</t>
  </si>
  <si>
    <t>56.</t>
  </si>
  <si>
    <t>Oracle Essbase</t>
  </si>
  <si>
    <t>70.</t>
  </si>
  <si>
    <t>Sphinx</t>
  </si>
  <si>
    <t>58.</t>
  </si>
  <si>
    <t>Algolia</t>
  </si>
  <si>
    <t>67.</t>
  </si>
  <si>
    <t>Microsoft Azure AI Search</t>
  </si>
  <si>
    <t>59.</t>
  </si>
  <si>
    <t>Hazelcast</t>
  </si>
  <si>
    <t>60.</t>
  </si>
  <si>
    <t>62.</t>
  </si>
  <si>
    <t>103.</t>
  </si>
  <si>
    <t>DuckDB</t>
  </si>
  <si>
    <t>61.</t>
  </si>
  <si>
    <t>68.</t>
  </si>
  <si>
    <t>Trino</t>
  </si>
  <si>
    <t>77.</t>
  </si>
  <si>
    <t>Graphite</t>
  </si>
  <si>
    <t>63.</t>
  </si>
  <si>
    <t>65.</t>
  </si>
  <si>
    <r>
      <t/>
    </r>
    <r>
      <rPr>
        <sz val="13"/>
        <color rgb="FF222222"/>
        <rFont val="Verdana"/>
        <family val="2"/>
      </rPr>
      <t>Aerospike</t>
    </r>
  </si>
  <si>
    <t>64.</t>
  </si>
  <si>
    <t>66.</t>
  </si>
  <si>
    <t>Apache Jackrabbit</t>
  </si>
  <si>
    <t>Content</t>
  </si>
  <si>
    <r>
      <t/>
    </r>
    <r>
      <rPr>
        <sz val="13"/>
        <color rgb="FF222222"/>
        <rFont val="Verdana"/>
        <family val="2"/>
      </rPr>
      <t>Datastax Enterprise</t>
    </r>
  </si>
  <si>
    <t>Ehcache</t>
  </si>
  <si>
    <t>CockroachDB</t>
  </si>
  <si>
    <t>69.</t>
  </si>
  <si>
    <t>Apache Derby</t>
  </si>
  <si>
    <t>-2.60</t>
  </si>
  <si>
    <t>74.</t>
  </si>
  <si>
    <r>
      <t/>
    </r>
    <r>
      <rPr>
        <sz val="13"/>
        <color rgb="FF222222"/>
        <rFont val="Verdana"/>
        <family val="2"/>
      </rPr>
      <t>ScyllaDB</t>
    </r>
  </si>
  <si>
    <t>MarkLogic</t>
  </si>
  <si>
    <t>71.</t>
  </si>
  <si>
    <t>78.</t>
  </si>
  <si>
    <t>Google Cloud Datastore</t>
  </si>
  <si>
    <t>-1.30</t>
  </si>
  <si>
    <t>72.</t>
  </si>
  <si>
    <t>79.</t>
  </si>
  <si>
    <t>101.</t>
  </si>
  <si>
    <r>
      <t/>
    </r>
    <r>
      <rPr>
        <sz val="13"/>
        <color rgb="FF222222"/>
        <rFont val="Verdana"/>
        <family val="2"/>
      </rPr>
      <t>TiDB</t>
    </r>
  </si>
  <si>
    <t>73.</t>
  </si>
  <si>
    <t>TimescaleDB</t>
  </si>
  <si>
    <t>76.</t>
  </si>
  <si>
    <t>SingleStore</t>
  </si>
  <si>
    <t>75.</t>
  </si>
  <si>
    <t>80.</t>
  </si>
  <si>
    <r>
      <t/>
    </r>
    <r>
      <rPr>
        <sz val="13"/>
        <color rgb="FF222222"/>
        <rFont val="Verdana"/>
        <family val="2"/>
      </rPr>
      <t>Virtuoso</t>
    </r>
  </si>
  <si>
    <t>Riak KV</t>
  </si>
  <si>
    <t>-1.70</t>
  </si>
  <si>
    <t>Interbase</t>
  </si>
  <si>
    <t>0.00</t>
  </si>
  <si>
    <t>91.</t>
  </si>
  <si>
    <t>OpenEdge</t>
  </si>
  <si>
    <t>Ingres</t>
  </si>
  <si>
    <t>Microsoft Azure Table Storage</t>
  </si>
  <si>
    <t>81.</t>
  </si>
  <si>
    <t>82.</t>
  </si>
  <si>
    <t>SAP SQL Anywhere</t>
  </si>
  <si>
    <t>3.50</t>
  </si>
  <si>
    <t>83.</t>
  </si>
  <si>
    <t>89.</t>
  </si>
  <si>
    <r>
      <t/>
    </r>
    <r>
      <rPr>
        <sz val="13"/>
        <color rgb="FF222222"/>
        <rFont val="Verdana"/>
        <family val="2"/>
      </rPr>
      <t>ArangoDB</t>
    </r>
  </si>
  <si>
    <t>3.30</t>
  </si>
  <si>
    <t>Microsoft Azure Data Explorer</t>
  </si>
  <si>
    <t>84.</t>
  </si>
  <si>
    <t>85.</t>
  </si>
  <si>
    <t>Apache Accumulo</t>
  </si>
  <si>
    <t>86.</t>
  </si>
  <si>
    <t>HyperSQL</t>
  </si>
  <si>
    <t>94.</t>
  </si>
  <si>
    <t>95.</t>
  </si>
  <si>
    <t>Oracle NoSQL</t>
  </si>
  <si>
    <t>87.</t>
  </si>
  <si>
    <t>113.</t>
  </si>
  <si>
    <t>Pinecone</t>
  </si>
  <si>
    <t>Vector</t>
  </si>
  <si>
    <t>88.</t>
  </si>
  <si>
    <t>OrientDB</t>
  </si>
  <si>
    <t>189.</t>
  </si>
  <si>
    <r>
      <t/>
    </r>
    <r>
      <rPr>
        <sz val="13"/>
        <color rgb="FF222222"/>
        <rFont val="Verdana"/>
        <family val="2"/>
      </rPr>
      <t>Milvus</t>
    </r>
  </si>
  <si>
    <t>90.</t>
  </si>
  <si>
    <t>Apache Ignite</t>
  </si>
  <si>
    <t>3.00</t>
  </si>
  <si>
    <t>104.</t>
  </si>
  <si>
    <r>
      <t/>
    </r>
    <r>
      <rPr>
        <sz val="13"/>
        <color rgb="FF222222"/>
        <rFont val="Verdana"/>
        <family val="2"/>
      </rPr>
      <t>InterSystems IRIS</t>
    </r>
  </si>
  <si>
    <t>92.</t>
  </si>
  <si>
    <t>96.</t>
  </si>
  <si>
    <t>Google Cloud Bigtable</t>
  </si>
  <si>
    <t>93.</t>
  </si>
  <si>
    <t>Apache Jena - TDB</t>
  </si>
  <si>
    <t>RDF</t>
  </si>
  <si>
    <t>115.</t>
  </si>
  <si>
    <r>
      <t/>
    </r>
    <r>
      <rPr>
        <sz val="13"/>
        <color rgb="FF222222"/>
        <rFont val="Verdana"/>
        <family val="2"/>
      </rPr>
      <t>Memgraph</t>
    </r>
  </si>
  <si>
    <t>97.</t>
  </si>
  <si>
    <t>IBM Cloudant</t>
  </si>
  <si>
    <t>106.</t>
  </si>
  <si>
    <t>Apache Druid</t>
  </si>
  <si>
    <r>
      <t/>
    </r>
    <r>
      <rPr>
        <sz val="13"/>
        <color rgb="FF222222"/>
        <rFont val="Verdana"/>
        <family val="2"/>
      </rPr>
      <t>RocksDB</t>
    </r>
  </si>
  <si>
    <t>98.</t>
  </si>
  <si>
    <t>134.</t>
  </si>
  <si>
    <t>QuestDB</t>
  </si>
  <si>
    <t>99.</t>
  </si>
  <si>
    <t>129.</t>
  </si>
  <si>
    <r>
      <t/>
    </r>
    <r>
      <rPr>
        <sz val="13"/>
        <color rgb="FF222222"/>
        <rFont val="Verdana"/>
        <family val="2"/>
      </rPr>
      <t>GraphDB</t>
    </r>
  </si>
  <si>
    <t>100.</t>
  </si>
  <si>
    <t>DolphinDB</t>
  </si>
  <si>
    <t>Google Cloud Spanner</t>
  </si>
  <si>
    <t>102.</t>
  </si>
  <si>
    <t>RavenDB</t>
  </si>
  <si>
    <t>GemFire</t>
  </si>
  <si>
    <t>Adabas</t>
  </si>
  <si>
    <t>Multivalue</t>
  </si>
  <si>
    <t>105.</t>
  </si>
  <si>
    <t>RethinkDB</t>
  </si>
  <si>
    <t>SAP IQ</t>
  </si>
  <si>
    <t>-2.30</t>
  </si>
  <si>
    <t>107.</t>
  </si>
  <si>
    <t>128.</t>
  </si>
  <si>
    <r>
      <t/>
    </r>
    <r>
      <rPr>
        <sz val="13"/>
        <color rgb="FF222222"/>
        <rFont val="Verdana"/>
        <family val="2"/>
      </rPr>
      <t>TDengine</t>
    </r>
  </si>
  <si>
    <t>108.</t>
  </si>
  <si>
    <t>109.</t>
  </si>
  <si>
    <r>
      <t/>
    </r>
    <r>
      <rPr>
        <sz val="13"/>
        <color rgb="FF222222"/>
        <rFont val="Verdana"/>
        <family val="2"/>
      </rPr>
      <t>YugabyteDB</t>
    </r>
  </si>
  <si>
    <t>Infinispan</t>
  </si>
  <si>
    <t>2.40</t>
  </si>
  <si>
    <t>110.</t>
  </si>
  <si>
    <t>112.</t>
  </si>
  <si>
    <t>111.</t>
  </si>
  <si>
    <t>4D</t>
  </si>
  <si>
    <t>LevelDB</t>
  </si>
  <si>
    <t>UniData,UniVerse</t>
  </si>
  <si>
    <t>114.</t>
  </si>
  <si>
    <t>130.</t>
  </si>
  <si>
    <t>Amazon Neptune</t>
  </si>
  <si>
    <t>2.20</t>
  </si>
  <si>
    <t>PouchDB</t>
  </si>
  <si>
    <t>116.</t>
  </si>
  <si>
    <t>MaxDB</t>
  </si>
  <si>
    <t>118.</t>
  </si>
  <si>
    <t>126.</t>
  </si>
  <si>
    <t>Coveo</t>
  </si>
  <si>
    <t>117.</t>
  </si>
  <si>
    <t>124.</t>
  </si>
  <si>
    <t>Citus</t>
  </si>
  <si>
    <t>Percona Server for MySQL</t>
  </si>
  <si>
    <t>119.</t>
  </si>
  <si>
    <t>146.</t>
  </si>
  <si>
    <t>OceanBase</t>
  </si>
  <si>
    <t>120.</t>
  </si>
  <si>
    <t>125.</t>
  </si>
  <si>
    <t>122.</t>
  </si>
  <si>
    <t>LMDB</t>
  </si>
  <si>
    <t>121.</t>
  </si>
  <si>
    <t>142.</t>
  </si>
  <si>
    <t>Stardog</t>
  </si>
  <si>
    <t>136.</t>
  </si>
  <si>
    <r>
      <t/>
    </r>
    <r>
      <rPr>
        <sz val="13"/>
        <color rgb="FF222222"/>
        <rFont val="Verdana"/>
        <family val="2"/>
      </rPr>
      <t>NebulaGraph</t>
    </r>
  </si>
  <si>
    <t>123.</t>
  </si>
  <si>
    <t>147.</t>
  </si>
  <si>
    <t>GridDB</t>
  </si>
  <si>
    <t>139.</t>
  </si>
  <si>
    <t>Amazon DocumentDB</t>
  </si>
  <si>
    <t>Apache Phoenix</t>
  </si>
  <si>
    <t>1.90</t>
  </si>
  <si>
    <t>Apache Drill</t>
  </si>
  <si>
    <t>127.</t>
  </si>
  <si>
    <t>Oracle Coherence</t>
  </si>
  <si>
    <t>132.</t>
  </si>
  <si>
    <t>Amazon SimpleDB</t>
  </si>
  <si>
    <t>-0.80</t>
  </si>
  <si>
    <t>138.</t>
  </si>
  <si>
    <t>Chroma</t>
  </si>
  <si>
    <t>131.</t>
  </si>
  <si>
    <t>Oracle Berkeley DB</t>
  </si>
  <si>
    <t>EDB Postgres</t>
  </si>
  <si>
    <t>CloudKit</t>
  </si>
  <si>
    <t>133.</t>
  </si>
  <si>
    <t>135.</t>
  </si>
  <si>
    <t>Amazon CloudSearch</t>
  </si>
  <si>
    <t>JanusGraph</t>
  </si>
  <si>
    <t>MonetDB</t>
  </si>
  <si>
    <t>137.</t>
  </si>
  <si>
    <t>RRDtool</t>
  </si>
  <si>
    <t>1.70</t>
  </si>
  <si>
    <t>141.</t>
  </si>
  <si>
    <t>Empress</t>
  </si>
  <si>
    <t>-0.60</t>
  </si>
  <si>
    <t>EXASOL</t>
  </si>
  <si>
    <t>-1.20</t>
  </si>
  <si>
    <t>162.</t>
  </si>
  <si>
    <t>Tarantool</t>
  </si>
  <si>
    <t>140.</t>
  </si>
  <si>
    <t>150.</t>
  </si>
  <si>
    <t>OpenTSDB</t>
  </si>
  <si>
    <t>BaseX</t>
  </si>
  <si>
    <t>Native XML</t>
  </si>
  <si>
    <t>144.</t>
  </si>
  <si>
    <t>143.</t>
  </si>
  <si>
    <t>SpatiaLite</t>
  </si>
  <si>
    <t>167.</t>
  </si>
  <si>
    <t>Fauna</t>
  </si>
  <si>
    <t>Datomic</t>
  </si>
  <si>
    <t>145.</t>
  </si>
  <si>
    <t>155.</t>
  </si>
  <si>
    <t>246.</t>
  </si>
  <si>
    <t>Qdrant</t>
  </si>
  <si>
    <t>IMS</t>
  </si>
  <si>
    <t>Navigational</t>
  </si>
  <si>
    <t>-1.00</t>
  </si>
  <si>
    <t>Geode</t>
  </si>
  <si>
    <t>148.</t>
  </si>
  <si>
    <t>152.</t>
  </si>
  <si>
    <t>Firebolt</t>
  </si>
  <si>
    <t>149.</t>
  </si>
  <si>
    <t>160.</t>
  </si>
  <si>
    <t>171.</t>
  </si>
  <si>
    <r>
      <t/>
    </r>
    <r>
      <rPr>
        <sz val="13"/>
        <color rgb="FF222222"/>
        <rFont val="Verdana"/>
        <family val="2"/>
      </rPr>
      <t>Weaviate</t>
    </r>
  </si>
  <si>
    <t>GridGain</t>
  </si>
  <si>
    <t>151.</t>
  </si>
  <si>
    <t>Tibero</t>
  </si>
  <si>
    <t>TigerGraph</t>
  </si>
  <si>
    <t>153.</t>
  </si>
  <si>
    <t>HEAVY.AI</t>
  </si>
  <si>
    <t>154.</t>
  </si>
  <si>
    <t>159.</t>
  </si>
  <si>
    <t>Actian NoSQL Database</t>
  </si>
  <si>
    <t>Object oriented</t>
  </si>
  <si>
    <t>156.</t>
  </si>
  <si>
    <t>Dgraph</t>
  </si>
  <si>
    <t>VoltDB</t>
  </si>
  <si>
    <t>157.</t>
  </si>
  <si>
    <t>jBASE</t>
  </si>
  <si>
    <t>158.</t>
  </si>
  <si>
    <t>ObjectStore</t>
  </si>
  <si>
    <t>163.</t>
  </si>
  <si>
    <t>231.</t>
  </si>
  <si>
    <t>Apache IoTDB</t>
  </si>
  <si>
    <t>Db4o</t>
  </si>
  <si>
    <t>161.</t>
  </si>
  <si>
    <t>195.</t>
  </si>
  <si>
    <t>D3</t>
  </si>
  <si>
    <t>IBM Db2 warehouse</t>
  </si>
  <si>
    <t>172.</t>
  </si>
  <si>
    <t>mSQL</t>
  </si>
  <si>
    <t>164.</t>
  </si>
  <si>
    <t>TimesTen</t>
  </si>
  <si>
    <t>165.</t>
  </si>
  <si>
    <t>190.</t>
  </si>
  <si>
    <t>VictoriaMetrics</t>
  </si>
  <si>
    <t>166.</t>
  </si>
  <si>
    <t>Mnesia</t>
  </si>
  <si>
    <t>170.</t>
  </si>
  <si>
    <t>213.</t>
  </si>
  <si>
    <t>Amazon Timestream</t>
  </si>
  <si>
    <t>168.</t>
  </si>
  <si>
    <t>LiteDB</t>
  </si>
  <si>
    <t>169.</t>
  </si>
  <si>
    <t>196.</t>
  </si>
  <si>
    <t>HFSQL</t>
  </si>
  <si>
    <t>174.</t>
  </si>
  <si>
    <t>180.</t>
  </si>
  <si>
    <t>Datameer</t>
  </si>
  <si>
    <t>177.</t>
  </si>
  <si>
    <t>Apache Kylin</t>
  </si>
  <si>
    <t>173.</t>
  </si>
  <si>
    <t>Giraph</t>
  </si>
  <si>
    <t>181.</t>
  </si>
  <si>
    <t>GBase</t>
  </si>
  <si>
    <t>239.</t>
  </si>
  <si>
    <t>SurrealDB</t>
  </si>
  <si>
    <t>175.</t>
  </si>
  <si>
    <t>194.</t>
  </si>
  <si>
    <t>openGauss</t>
  </si>
  <si>
    <t>176.</t>
  </si>
  <si>
    <t>178.</t>
  </si>
  <si>
    <t>SQLBase</t>
  </si>
  <si>
    <t>-0.90</t>
  </si>
  <si>
    <t>182.</t>
  </si>
  <si>
    <t>DataEase</t>
  </si>
  <si>
    <t>PlanetScale</t>
  </si>
  <si>
    <t>179.</t>
  </si>
  <si>
    <t>ObjectBox</t>
  </si>
  <si>
    <t>252.</t>
  </si>
  <si>
    <t>Rockset</t>
  </si>
  <si>
    <t>199.</t>
  </si>
  <si>
    <t>EventStoreDB</t>
  </si>
  <si>
    <t>Event</t>
  </si>
  <si>
    <t>Apache HAWQ</t>
  </si>
  <si>
    <t>183.</t>
  </si>
  <si>
    <t>188.</t>
  </si>
  <si>
    <t>219.</t>
  </si>
  <si>
    <t>Amazon Keyspaces</t>
  </si>
  <si>
    <t>184.</t>
  </si>
  <si>
    <t>Oracle Rdb</t>
  </si>
  <si>
    <t>185.</t>
  </si>
  <si>
    <t>215.</t>
  </si>
  <si>
    <t>M3DB</t>
  </si>
  <si>
    <t>186.</t>
  </si>
  <si>
    <t>187.</t>
  </si>
  <si>
    <t>198.</t>
  </si>
  <si>
    <t>Meilisearch</t>
  </si>
  <si>
    <t>NonStop SQL</t>
  </si>
  <si>
    <t>GT.M</t>
  </si>
  <si>
    <t>192.</t>
  </si>
  <si>
    <t>191.</t>
  </si>
  <si>
    <t>Cubrid</t>
  </si>
  <si>
    <t>Sedna</t>
  </si>
  <si>
    <t>FoundationDB</t>
  </si>
  <si>
    <t>210.</t>
  </si>
  <si>
    <r>
      <t/>
    </r>
    <r>
      <rPr>
        <sz val="13"/>
        <color rgb="FF222222"/>
        <rFont val="Verdana"/>
        <family val="2"/>
      </rPr>
      <t>TDSQL for MySQL</t>
    </r>
  </si>
  <si>
    <t>193.</t>
  </si>
  <si>
    <t>220.</t>
  </si>
  <si>
    <t>StarRocks</t>
  </si>
  <si>
    <t>197.</t>
  </si>
  <si>
    <t>Dolt</t>
  </si>
  <si>
    <t>253.</t>
  </si>
  <si>
    <r>
      <t/>
    </r>
    <r>
      <rPr>
        <sz val="13"/>
        <color rgb="FF222222"/>
        <rFont val="Verdana"/>
        <family val="2"/>
      </rPr>
      <t>Alibaba Cloud AnalyticDB for MySQL</t>
    </r>
  </si>
  <si>
    <r>
      <t/>
    </r>
    <r>
      <rPr>
        <sz val="13"/>
        <color rgb="FF222222"/>
        <rFont val="Verdana"/>
        <family val="2"/>
      </rPr>
      <t>NCache</t>
    </r>
  </si>
  <si>
    <t>GigaSpaces</t>
  </si>
  <si>
    <t>Infobright</t>
  </si>
  <si>
    <t>205.</t>
  </si>
  <si>
    <t>HPE Ezmeral Data Fabric</t>
  </si>
  <si>
    <t>200.</t>
  </si>
  <si>
    <t>201.</t>
  </si>
  <si>
    <t>Altibase</t>
  </si>
  <si>
    <t>203.</t>
  </si>
  <si>
    <t>NuoDB</t>
  </si>
  <si>
    <t>202.</t>
  </si>
  <si>
    <t>208.</t>
  </si>
  <si>
    <t>Vitess</t>
  </si>
  <si>
    <t>209.</t>
  </si>
  <si>
    <t>241.</t>
  </si>
  <si>
    <t>Alibaba Cloud MaxCompute</t>
  </si>
  <si>
    <t>204.</t>
  </si>
  <si>
    <t>211.</t>
  </si>
  <si>
    <t>AllegroGraph</t>
  </si>
  <si>
    <t>207.</t>
  </si>
  <si>
    <t>303.</t>
  </si>
  <si>
    <r>
      <t/>
    </r>
    <r>
      <rPr>
        <sz val="13"/>
        <color rgb="FF222222"/>
        <rFont val="Verdana"/>
        <family val="2"/>
      </rPr>
      <t>Alibaba Cloud PolarDB</t>
    </r>
  </si>
  <si>
    <t>206.</t>
  </si>
  <si>
    <t>ZODB</t>
  </si>
  <si>
    <t>IDMS</t>
  </si>
  <si>
    <t>MatrixOne</t>
  </si>
  <si>
    <t>0.80</t>
  </si>
  <si>
    <t>214.</t>
  </si>
  <si>
    <t>256.</t>
  </si>
  <si>
    <t>Typesense</t>
  </si>
  <si>
    <t>212.</t>
  </si>
  <si>
    <t>Model 204</t>
  </si>
  <si>
    <t>240.</t>
  </si>
  <si>
    <t>Yellowbrick</t>
  </si>
  <si>
    <t>224.</t>
  </si>
  <si>
    <t>eXtremeDB</t>
  </si>
  <si>
    <t>281.</t>
  </si>
  <si>
    <t>Alibaba Cloud AnalyticDB for PostgreSQL</t>
  </si>
  <si>
    <t>225.</t>
  </si>
  <si>
    <t>GeoMesa</t>
  </si>
  <si>
    <t>Spatial</t>
  </si>
  <si>
    <t>217.</t>
  </si>
  <si>
    <t>Actian Vector</t>
  </si>
  <si>
    <t>216.</t>
  </si>
  <si>
    <t>BigchainDB</t>
  </si>
  <si>
    <t>222.</t>
  </si>
  <si>
    <t>Blazegraph</t>
  </si>
  <si>
    <t>218.</t>
  </si>
  <si>
    <t>228.</t>
  </si>
  <si>
    <t>DBISAM</t>
  </si>
  <si>
    <t>227.</t>
  </si>
  <si>
    <t>Datacom/DB</t>
  </si>
  <si>
    <t>SciDB</t>
  </si>
  <si>
    <t>221.</t>
  </si>
  <si>
    <t>Xapian</t>
  </si>
  <si>
    <t>226.</t>
  </si>
  <si>
    <t>RDF4J</t>
  </si>
  <si>
    <t>223.</t>
  </si>
  <si>
    <t>230.</t>
  </si>
  <si>
    <t>eXist-db</t>
  </si>
  <si>
    <t>Northgate Reality</t>
  </si>
  <si>
    <t>0.70</t>
  </si>
  <si>
    <t>-0.70</t>
  </si>
  <si>
    <t>245.</t>
  </si>
  <si>
    <t>BoltDB</t>
  </si>
  <si>
    <t>249.</t>
  </si>
  <si>
    <t>CrateDB</t>
  </si>
  <si>
    <t>237.</t>
  </si>
  <si>
    <t>244.</t>
  </si>
  <si>
    <t>FrontBase</t>
  </si>
  <si>
    <t>1010data</t>
  </si>
  <si>
    <t>229.</t>
  </si>
  <si>
    <t>255.</t>
  </si>
  <si>
    <t>Objectivity/DB</t>
  </si>
  <si>
    <r>
      <t/>
    </r>
    <r>
      <rPr>
        <sz val="13"/>
        <color rgb="FF222222"/>
        <rFont val="Verdana"/>
        <family val="2"/>
      </rPr>
      <t>TypeDB</t>
    </r>
  </si>
  <si>
    <t>232.</t>
  </si>
  <si>
    <t>solidDB</t>
  </si>
  <si>
    <t>258.</t>
  </si>
  <si>
    <t>KeyDB</t>
  </si>
  <si>
    <t>233.</t>
  </si>
  <si>
    <t>WebSphere eXtreme Scale</t>
  </si>
  <si>
    <t>234.</t>
  </si>
  <si>
    <t>235.</t>
  </si>
  <si>
    <t>250.</t>
  </si>
  <si>
    <t>SQream DB</t>
  </si>
  <si>
    <t>242.</t>
  </si>
  <si>
    <t>260.</t>
  </si>
  <si>
    <t>Apache Doris</t>
  </si>
  <si>
    <t>236.</t>
  </si>
  <si>
    <t>ObjectDB</t>
  </si>
  <si>
    <t>RisingWave</t>
  </si>
  <si>
    <t>238.</t>
  </si>
  <si>
    <t>KairosDB</t>
  </si>
  <si>
    <t>0.60</t>
  </si>
  <si>
    <t>293.</t>
  </si>
  <si>
    <t>Vespa</t>
  </si>
  <si>
    <t>NexusDB</t>
  </si>
  <si>
    <t>254.</t>
  </si>
  <si>
    <t>Graph Engine</t>
  </si>
  <si>
    <t>263.</t>
  </si>
  <si>
    <t>R:BASE</t>
  </si>
  <si>
    <t>243.</t>
  </si>
  <si>
    <t>271.</t>
  </si>
  <si>
    <t>HarperDB</t>
  </si>
  <si>
    <t>Splice Machine</t>
  </si>
  <si>
    <t>264.</t>
  </si>
  <si>
    <t>4store</t>
  </si>
  <si>
    <t>247.</t>
  </si>
  <si>
    <t>SQL.JS</t>
  </si>
  <si>
    <t>248.</t>
  </si>
  <si>
    <t>Scalaris</t>
  </si>
  <si>
    <t>Perst</t>
  </si>
  <si>
    <t>MapDB</t>
  </si>
  <si>
    <t>0.50</t>
  </si>
  <si>
    <t>274.</t>
  </si>
  <si>
    <t>Percona Server for MongoDB</t>
  </si>
  <si>
    <t>251.</t>
  </si>
  <si>
    <t>Hibari</t>
  </si>
  <si>
    <t>GemStone/S</t>
  </si>
  <si>
    <t>atoti</t>
  </si>
  <si>
    <t>259.</t>
  </si>
  <si>
    <t>VistaDB</t>
  </si>
  <si>
    <t>374.</t>
  </si>
  <si>
    <r>
      <t/>
    </r>
    <r>
      <rPr>
        <sz val="13"/>
        <color rgb="FF222222"/>
        <rFont val="Verdana"/>
        <family val="2"/>
      </rPr>
      <t>Dragonfly</t>
    </r>
  </si>
  <si>
    <t>LokiJS</t>
  </si>
  <si>
    <t>257.</t>
  </si>
  <si>
    <t>311.</t>
  </si>
  <si>
    <r>
      <t/>
    </r>
    <r>
      <rPr>
        <sz val="13"/>
        <color rgb="FF222222"/>
        <rFont val="Verdana"/>
        <family val="2"/>
      </rPr>
      <t>Alibaba Cloud Log Service</t>
    </r>
  </si>
  <si>
    <t>262.</t>
  </si>
  <si>
    <t>272.</t>
  </si>
  <si>
    <t>Kingbase</t>
  </si>
  <si>
    <t>268.</t>
  </si>
  <si>
    <t>282.</t>
  </si>
  <si>
    <t>Kyligence Enterprise</t>
  </si>
  <si>
    <t>261.</t>
  </si>
  <si>
    <t>Postgres-XL</t>
  </si>
  <si>
    <t>Kinetica</t>
  </si>
  <si>
    <t>267.</t>
  </si>
  <si>
    <t>OpenInsight</t>
  </si>
  <si>
    <t>279.</t>
  </si>
  <si>
    <t>Sequoiadb</t>
  </si>
  <si>
    <t>AlaSQL</t>
  </si>
  <si>
    <t>265.</t>
  </si>
  <si>
    <t>276.</t>
  </si>
  <si>
    <t>Rasdaman</t>
  </si>
  <si>
    <t>266.</t>
  </si>
  <si>
    <t>ScaleArc</t>
  </si>
  <si>
    <t>280.</t>
  </si>
  <si>
    <t>Tajo</t>
  </si>
  <si>
    <t>0.40</t>
  </si>
  <si>
    <t>278.</t>
  </si>
  <si>
    <r>
      <t/>
    </r>
    <r>
      <rPr>
        <sz val="13"/>
        <color rgb="FF222222"/>
        <rFont val="Verdana"/>
        <family val="2"/>
      </rPr>
      <t>Raima Database Manager</t>
    </r>
  </si>
  <si>
    <t>269.</t>
  </si>
  <si>
    <t>273.</t>
  </si>
  <si>
    <t>300.</t>
  </si>
  <si>
    <t>YDB</t>
  </si>
  <si>
    <t>270.</t>
  </si>
  <si>
    <t>275.</t>
  </si>
  <si>
    <t>291.</t>
  </si>
  <si>
    <t>Marqo</t>
  </si>
  <si>
    <t>286.</t>
  </si>
  <si>
    <t>338.</t>
  </si>
  <si>
    <r>
      <t/>
    </r>
    <r>
      <rPr>
        <sz val="13"/>
        <color rgb="FF222222"/>
        <rFont val="Verdana"/>
        <family val="2"/>
      </rPr>
      <t>PieCloudDB</t>
    </r>
  </si>
  <si>
    <t>ITTIA</t>
  </si>
  <si>
    <t>ModeShape</t>
  </si>
  <si>
    <t>Apache Pinot</t>
  </si>
  <si>
    <t>Strabon</t>
  </si>
  <si>
    <t>Vald</t>
  </si>
  <si>
    <t>277.</t>
  </si>
  <si>
    <t>294.</t>
  </si>
  <si>
    <t>Comdb2</t>
  </si>
  <si>
    <t>308.</t>
  </si>
  <si>
    <t>CnosDB</t>
  </si>
  <si>
    <t>InfiniteGraph</t>
  </si>
  <si>
    <t>289.</t>
  </si>
  <si>
    <t>Project Voldemort</t>
  </si>
  <si>
    <t>287.</t>
  </si>
  <si>
    <t>285.</t>
  </si>
  <si>
    <t>Fluree</t>
  </si>
  <si>
    <t>Apache Sedona</t>
  </si>
  <si>
    <t>0.30</t>
  </si>
  <si>
    <t>283.</t>
  </si>
  <si>
    <t>315.</t>
  </si>
  <si>
    <t>Cloudflare Workers KV</t>
  </si>
  <si>
    <t>284.</t>
  </si>
  <si>
    <t>296.</t>
  </si>
  <si>
    <t>298.</t>
  </si>
  <si>
    <t>Deep Lake</t>
  </si>
  <si>
    <t>292.</t>
  </si>
  <si>
    <t>290.</t>
  </si>
  <si>
    <t>Elassandra</t>
  </si>
  <si>
    <t>-0.20</t>
  </si>
  <si>
    <t>309.</t>
  </si>
  <si>
    <t>LeanXcale</t>
  </si>
  <si>
    <t>288.</t>
  </si>
  <si>
    <t>Databend</t>
  </si>
  <si>
    <t>Starcounter</t>
  </si>
  <si>
    <t>SearchBlox</t>
  </si>
  <si>
    <t>Redland</t>
  </si>
  <si>
    <t>OpenQM</t>
  </si>
  <si>
    <t>Brytlyt</t>
  </si>
  <si>
    <t>299.</t>
  </si>
  <si>
    <t>306.</t>
  </si>
  <si>
    <t>PipelineDB</t>
  </si>
  <si>
    <t>314.</t>
  </si>
  <si>
    <t>341.</t>
  </si>
  <si>
    <t>Alibaba Cloud Table Store</t>
  </si>
  <si>
    <t>295.</t>
  </si>
  <si>
    <t>297.</t>
  </si>
  <si>
    <t>320.</t>
  </si>
  <si>
    <t>Immudb</t>
  </si>
  <si>
    <t>317.</t>
  </si>
  <si>
    <t>FeatureBase</t>
  </si>
  <si>
    <t>301.</t>
  </si>
  <si>
    <t>Mimer SQL</t>
  </si>
  <si>
    <t>Actian FastObjects</t>
  </si>
  <si>
    <t>316.</t>
  </si>
  <si>
    <t>344.</t>
  </si>
  <si>
    <t>MyScale</t>
  </si>
  <si>
    <t>366.</t>
  </si>
  <si>
    <t>Alibaba Cloud TSDB</t>
  </si>
  <si>
    <t>305.</t>
  </si>
  <si>
    <t>337.</t>
  </si>
  <si>
    <t>Manticore Search</t>
  </si>
  <si>
    <t>302.</t>
  </si>
  <si>
    <t>310.</t>
  </si>
  <si>
    <t>AnzoGraph DB</t>
  </si>
  <si>
    <t>RedStore</t>
  </si>
  <si>
    <t>304.</t>
  </si>
  <si>
    <t>348.</t>
  </si>
  <si>
    <t>Fujitsu Enterprise Postgres</t>
  </si>
  <si>
    <t>307.</t>
  </si>
  <si>
    <t>326.</t>
  </si>
  <si>
    <t>RDFox</t>
  </si>
  <si>
    <t>Lovefield</t>
  </si>
  <si>
    <t>FlockDB</t>
  </si>
  <si>
    <t>Axibase</t>
  </si>
  <si>
    <t>YottaDB</t>
  </si>
  <si>
    <t>334.</t>
  </si>
  <si>
    <r>
      <t/>
    </r>
    <r>
      <rPr>
        <sz val="13"/>
        <color rgb="FF222222"/>
        <rFont val="Verdana"/>
        <family val="2"/>
      </rPr>
      <t>Speedb</t>
    </r>
  </si>
  <si>
    <t>0.20</t>
  </si>
  <si>
    <t>312.</t>
  </si>
  <si>
    <t>325.</t>
  </si>
  <si>
    <t>TerminusDB</t>
  </si>
  <si>
    <r>
      <t/>
    </r>
    <r>
      <rPr>
        <sz val="10"/>
        <color rgb="FF222222"/>
        <rFont val="Verdana"/>
        <family val="2"/>
      </rPr>
      <t>Graph</t>
    </r>
    <r>
      <rPr>
        <sz val="10"/>
        <color rgb="FF000000"/>
        <rFont val="Verdana"/>
        <family val="2"/>
      </rPr>
      <t>, Multi-model</t>
    </r>
  </si>
  <si>
    <t>318.</t>
  </si>
  <si>
    <t>336.</t>
  </si>
  <si>
    <t>Tibco ComputeDB</t>
  </si>
  <si>
    <t>313.</t>
  </si>
  <si>
    <t>330.</t>
  </si>
  <si>
    <t>Valentina Server</t>
  </si>
  <si>
    <t>343.</t>
  </si>
  <si>
    <t>Faircom DB</t>
  </si>
  <si>
    <t>365.</t>
  </si>
  <si>
    <t>IBM Db2 Event Store</t>
  </si>
  <si>
    <t>328.</t>
  </si>
  <si>
    <t>HyperGraphDB</t>
  </si>
  <si>
    <t>327.</t>
  </si>
  <si>
    <t>TransLattice</t>
  </si>
  <si>
    <t>Riak TS</t>
  </si>
  <si>
    <t>319.</t>
  </si>
  <si>
    <t>329.</t>
  </si>
  <si>
    <t>333.</t>
  </si>
  <si>
    <t>NEventStore</t>
  </si>
  <si>
    <t>323.</t>
  </si>
  <si>
    <t>389.</t>
  </si>
  <si>
    <t>AgensGraph</t>
  </si>
  <si>
    <t>321.</t>
  </si>
  <si>
    <t>Apache HugeGraph</t>
  </si>
  <si>
    <t>322.</t>
  </si>
  <si>
    <t>345.</t>
  </si>
  <si>
    <t>340.</t>
  </si>
  <si>
    <t>Skytable</t>
  </si>
  <si>
    <t>331.</t>
  </si>
  <si>
    <t>376.</t>
  </si>
  <si>
    <t>YTsaurus</t>
  </si>
  <si>
    <t>324.</t>
  </si>
  <si>
    <t>Jade</t>
  </si>
  <si>
    <t>363.</t>
  </si>
  <si>
    <t>EsgynDB</t>
  </si>
  <si>
    <t>ElevateDB</t>
  </si>
  <si>
    <t>XtremeData</t>
  </si>
  <si>
    <t>361.</t>
  </si>
  <si>
    <t>Badger</t>
  </si>
  <si>
    <t>335.</t>
  </si>
  <si>
    <t>BigObject</t>
  </si>
  <si>
    <t>353.</t>
  </si>
  <si>
    <t>XTDB</t>
  </si>
  <si>
    <t>EJDB</t>
  </si>
  <si>
    <t>332.</t>
  </si>
  <si>
    <t>357.</t>
  </si>
  <si>
    <t>Quasardb</t>
  </si>
  <si>
    <t>Tokyo Tyrant</t>
  </si>
  <si>
    <t>Actian PSQL</t>
  </si>
  <si>
    <t>Heroic</t>
  </si>
  <si>
    <t>346.</t>
  </si>
  <si>
    <t>GraphBase</t>
  </si>
  <si>
    <t>342.</t>
  </si>
  <si>
    <t>CubicWeb</t>
  </si>
  <si>
    <t>350.</t>
  </si>
  <si>
    <t>Ultipa</t>
  </si>
  <si>
    <t>339.</t>
  </si>
  <si>
    <t>OpenMLDB</t>
  </si>
  <si>
    <t>347.</t>
  </si>
  <si>
    <t>Sparksee</t>
  </si>
  <si>
    <t>0.10</t>
  </si>
  <si>
    <t>367.</t>
  </si>
  <si>
    <t>Kyoto Tycoon</t>
  </si>
  <si>
    <t>AntDB</t>
  </si>
  <si>
    <t>358.</t>
  </si>
  <si>
    <r>
      <t/>
    </r>
    <r>
      <rPr>
        <sz val="13"/>
        <color rgb="FF222222"/>
        <rFont val="Verdana"/>
        <family val="2"/>
      </rPr>
      <t>GreptimeDB</t>
    </r>
  </si>
  <si>
    <t>Mulgara</t>
  </si>
  <si>
    <t>TinkerGraph</t>
  </si>
  <si>
    <t>Bangdb</t>
  </si>
  <si>
    <t>356.</t>
  </si>
  <si>
    <t>369.</t>
  </si>
  <si>
    <t>SiteWhere</t>
  </si>
  <si>
    <t>Machbase Neo</t>
  </si>
  <si>
    <t>349.</t>
  </si>
  <si>
    <t>355.</t>
  </si>
  <si>
    <t>351.</t>
  </si>
  <si>
    <t>Exorbyte</t>
  </si>
  <si>
    <t>397.</t>
  </si>
  <si>
    <t>RaptorDB</t>
  </si>
  <si>
    <t>393.</t>
  </si>
  <si>
    <t>Warp 10</t>
  </si>
  <si>
    <t>352.</t>
  </si>
  <si>
    <t>360.</t>
  </si>
  <si>
    <t>Blueflood</t>
  </si>
  <si>
    <t>359.</t>
  </si>
  <si>
    <t>396.</t>
  </si>
  <si>
    <t>ScaleOut StateServer</t>
  </si>
  <si>
    <t>354.</t>
  </si>
  <si>
    <t>SenseiDB</t>
  </si>
  <si>
    <t>Transbase</t>
  </si>
  <si>
    <t>FalkorDB</t>
  </si>
  <si>
    <t>362.</t>
  </si>
  <si>
    <t>381.</t>
  </si>
  <si>
    <t>OushuDB</t>
  </si>
  <si>
    <t>chDB</t>
  </si>
  <si>
    <t>Tigris</t>
  </si>
  <si>
    <t>Elliptics</t>
  </si>
  <si>
    <t>392.</t>
  </si>
  <si>
    <t>Transwarp ArgoDB</t>
  </si>
  <si>
    <t>364.</t>
  </si>
  <si>
    <t>Transwarp KunDB</t>
  </si>
  <si>
    <t>372.</t>
  </si>
  <si>
    <t>385.</t>
  </si>
  <si>
    <t>NosDB</t>
  </si>
  <si>
    <t>368.</t>
  </si>
  <si>
    <t>400.</t>
  </si>
  <si>
    <t>WakandaDB</t>
  </si>
  <si>
    <t>375.</t>
  </si>
  <si>
    <t>JethroData</t>
  </si>
  <si>
    <t>STSdb</t>
  </si>
  <si>
    <t>394.</t>
  </si>
  <si>
    <t>gStore</t>
  </si>
  <si>
    <t>370.</t>
  </si>
  <si>
    <t>Linter</t>
  </si>
  <si>
    <t>390.</t>
  </si>
  <si>
    <t>DataFS</t>
  </si>
  <si>
    <r>
      <t/>
    </r>
    <r>
      <rPr>
        <sz val="10"/>
        <color rgb="FF222222"/>
        <rFont val="Verdana"/>
        <family val="2"/>
      </rPr>
      <t>Object oriented</t>
    </r>
    <r>
      <rPr>
        <sz val="10"/>
        <color rgb="FF000000"/>
        <rFont val="Verdana"/>
        <family val="2"/>
      </rPr>
      <t>, Multi-model</t>
    </r>
  </si>
  <si>
    <t>378.</t>
  </si>
  <si>
    <t>402.</t>
  </si>
  <si>
    <t>Faircom EDGE</t>
  </si>
  <si>
    <t>371.</t>
  </si>
  <si>
    <t>380.</t>
  </si>
  <si>
    <t>Dydra</t>
  </si>
  <si>
    <t>395.</t>
  </si>
  <si>
    <t>SmallSQL</t>
  </si>
  <si>
    <t>373.</t>
  </si>
  <si>
    <t>384.</t>
  </si>
  <si>
    <t>SparkleDB</t>
  </si>
  <si>
    <t>ArcadeDB</t>
  </si>
  <si>
    <t>387.</t>
  </si>
  <si>
    <t>Acebase</t>
  </si>
  <si>
    <t>388.</t>
  </si>
  <si>
    <t>399.</t>
  </si>
  <si>
    <t>Resin Cache</t>
  </si>
  <si>
    <t>377.</t>
  </si>
  <si>
    <t>Hawkular Metrics</t>
  </si>
  <si>
    <t>401.</t>
  </si>
  <si>
    <t>SWC-DB</t>
  </si>
  <si>
    <t>379.</t>
  </si>
  <si>
    <t>Eloquera</t>
  </si>
  <si>
    <t>Kuzu</t>
  </si>
  <si>
    <t>Siaqodb</t>
  </si>
  <si>
    <t>382.</t>
  </si>
  <si>
    <t>LedisDB</t>
  </si>
  <si>
    <t>383.</t>
  </si>
  <si>
    <t>InfinityDB</t>
  </si>
  <si>
    <t>403.</t>
  </si>
  <si>
    <t>SwayDB</t>
  </si>
  <si>
    <t>ActorDB</t>
  </si>
  <si>
    <t>±0.00</t>
  </si>
  <si>
    <t>404.</t>
  </si>
  <si>
    <t>BergDB</t>
  </si>
  <si>
    <t>BrightstarDB</t>
  </si>
  <si>
    <t>391.</t>
  </si>
  <si>
    <t>Cachelot.io</t>
  </si>
  <si>
    <t>CortexDB</t>
  </si>
  <si>
    <t>CovenantSQL</t>
  </si>
  <si>
    <t>DaggerDB</t>
  </si>
  <si>
    <t>Edge Intelligence</t>
  </si>
  <si>
    <t>EdgelessDB</t>
  </si>
  <si>
    <t>Galaxybase</t>
  </si>
  <si>
    <t>H2GIS</t>
  </si>
  <si>
    <t>Helium</t>
  </si>
  <si>
    <t>HGraphDB</t>
  </si>
  <si>
    <t>HyperLevelDB</t>
  </si>
  <si>
    <t>iBoxDB</t>
  </si>
  <si>
    <t>Indica</t>
  </si>
  <si>
    <t>398.</t>
  </si>
  <si>
    <t>JaguarDB</t>
  </si>
  <si>
    <t>JasDB</t>
  </si>
  <si>
    <t>K-DB</t>
  </si>
  <si>
    <t>Newts</t>
  </si>
  <si>
    <t>NSDb</t>
  </si>
  <si>
    <t>openGemini</t>
  </si>
  <si>
    <t>OpenTenBase</t>
  </si>
  <si>
    <t>386.</t>
  </si>
  <si>
    <t>OrigoDB</t>
  </si>
  <si>
    <t>ReductStore</t>
  </si>
  <si>
    <t>Rizhiyi</t>
  </si>
  <si>
    <t>Sadas Engine</t>
  </si>
  <si>
    <t>searchxml</t>
  </si>
  <si>
    <t>SiriDB</t>
  </si>
  <si>
    <t>SpaceTime</t>
  </si>
  <si>
    <t>SvectorDB</t>
  </si>
  <si>
    <t>TerarkDB</t>
  </si>
  <si>
    <t>Tkrzw</t>
  </si>
  <si>
    <t>TomP2P</t>
  </si>
  <si>
    <t>Transwarp Hippo</t>
  </si>
  <si>
    <t>Transwarp StellarDB</t>
  </si>
  <si>
    <t>Upscaledb</t>
  </si>
  <si>
    <t>VelocityDB</t>
  </si>
  <si>
    <t>WhiteDB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</si>
</sst>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.m"/>
    <numFmt numFmtId="165" formatCode="dd.mm"/>
  </numFmts>
  <fonts count="11" x14ac:knownFonts="1">
    <font>
      <sz val="11"/>
      <color theme="1"/>
      <name val="Calibri"/>
      <family val="2"/>
      <scheme val="minor"/>
    </font>
    <font>
      <b/>
      <sz val="13"/>
      <color rgb="FF222222"/>
      <name val="Verdana"/>
      <family val="2"/>
    </font>
    <font>
      <sz val="11"/>
      <color rgb="FF000000"/>
      <name val="Calibri"/>
      <family val="2"/>
    </font>
    <font>
      <sz val="13"/>
      <color rgb="FF222222"/>
      <name val="Verdana"/>
      <family val="2"/>
    </font>
    <font>
      <sz val="10"/>
      <color rgb="FF222222"/>
      <name val="Verdana"/>
      <family val="2"/>
    </font>
    <font>
      <u/>
      <sz val="13"/>
      <color rgb="FF0000ff"/>
      <name val="Verdana"/>
      <family val="2"/>
    </font>
    <font>
      <u/>
      <sz val="10"/>
      <color rgb="FF0000ff"/>
      <name val="Verdana"/>
      <family val="2"/>
    </font>
    <font>
      <sz val="10"/>
      <color rgb="FF00ae00"/>
      <name val="Verdana"/>
      <family val="2"/>
    </font>
    <font>
      <sz val="10"/>
      <color rgb="FFff0000"/>
      <name val="Verdana"/>
      <family val="2"/>
    </font>
    <font>
      <u/>
      <sz val="10"/>
      <color rgb="FF222222"/>
      <name val="Verdana"/>
      <family val="2"/>
    </font>
    <font>
      <u/>
      <sz val="13"/>
      <color rgb="FF22222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aaaaaa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d0d0d0"/>
      </bottom>
      <diagonal/>
    </border>
    <border>
      <left/>
      <right/>
      <top/>
      <bottom style="medium">
        <color rgb="FF888888"/>
      </bottom>
      <diagonal/>
    </border>
  </borders>
  <cellStyleXfs count="1">
    <xf numFmtId="0" fontId="0" fillId="0" borderId="0"/>
  </cellStyleXfs>
  <cellXfs count="28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3" applyBorder="1" fontId="1" applyFont="1" fillId="2" applyFill="1" applyAlignment="1">
      <alignment horizontal="left"/>
    </xf>
    <xf xfId="0" numFmtId="0" borderId="4" applyBorder="1" fontId="1" applyFont="1" fillId="2" applyFill="1" applyAlignment="1">
      <alignment horizontal="left"/>
    </xf>
    <xf xfId="0" numFmtId="1" applyNumberFormat="1" borderId="1" applyBorder="1" fontId="1" applyFont="1" fillId="2" applyFill="1" applyAlignment="1">
      <alignment horizontal="center"/>
    </xf>
    <xf xfId="0" numFmtId="3" applyNumberFormat="1" borderId="5" applyBorder="1" fontId="3" applyFont="1" fillId="0" applyAlignment="1">
      <alignment horizontal="right"/>
    </xf>
    <xf xfId="0" numFmtId="3" applyNumberFormat="1" borderId="5" applyBorder="1" fontId="4" applyFont="1" fillId="0" applyAlignment="1">
      <alignment horizontal="right"/>
    </xf>
    <xf xfId="0" numFmtId="0" borderId="5" applyBorder="1" fontId="5" applyFont="1" fillId="0" applyAlignment="1">
      <alignment horizontal="left"/>
    </xf>
    <xf xfId="0" numFmtId="0" borderId="5" applyBorder="1" fontId="6" applyFont="1" fillId="0" applyAlignment="1">
      <alignment horizontal="left"/>
    </xf>
    <xf xfId="0" numFmtId="1" applyNumberFormat="1" borderId="5" applyBorder="1" fontId="3" applyFont="1" fillId="0" applyAlignment="1">
      <alignment horizontal="right"/>
    </xf>
    <xf xfId="0" numFmtId="4" applyNumberFormat="1" borderId="5" applyBorder="1" fontId="7" applyFont="1" fillId="0" applyAlignment="1">
      <alignment horizontal="right"/>
    </xf>
    <xf xfId="0" numFmtId="3" applyNumberFormat="1" borderId="5" applyBorder="1" fontId="8" applyFont="1" fillId="0" applyAlignment="1">
      <alignment horizontal="right"/>
    </xf>
    <xf xfId="0" numFmtId="0" borderId="5" applyBorder="1" fontId="9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3" applyNumberFormat="1" borderId="6" applyBorder="1" fontId="3" applyFont="1" fillId="0" applyAlignment="1">
      <alignment horizontal="right"/>
    </xf>
    <xf xfId="0" numFmtId="3" applyNumberFormat="1" borderId="6" applyBorder="1" fontId="4" applyFont="1" fillId="0" applyAlignment="1">
      <alignment horizontal="right"/>
    </xf>
    <xf xfId="0" numFmtId="0" borderId="6" applyBorder="1" fontId="5" applyFont="1" fillId="0" applyAlignment="1">
      <alignment horizontal="left"/>
    </xf>
    <xf xfId="0" numFmtId="0" borderId="6" applyBorder="1" fontId="9" applyFont="1" fillId="0" applyAlignment="1">
      <alignment horizontal="left"/>
    </xf>
    <xf xfId="0" numFmtId="1" applyNumberFormat="1" borderId="6" applyBorder="1" fontId="3" applyFont="1" fillId="0" applyAlignment="1">
      <alignment horizontal="right"/>
    </xf>
    <xf xfId="0" numFmtId="3" applyNumberFormat="1" borderId="6" applyBorder="1" fontId="8" applyFont="1" fillId="0" applyAlignment="1">
      <alignment horizontal="right"/>
    </xf>
    <xf xfId="0" numFmtId="0" borderId="5" applyBorder="1" fontId="4" applyFont="1" fillId="0" applyAlignment="1">
      <alignment horizontal="left"/>
    </xf>
    <xf xfId="0" numFmtId="164" applyNumberFormat="1" borderId="5" applyBorder="1" fontId="3" applyFont="1" fillId="0" applyAlignment="1">
      <alignment horizontal="right"/>
    </xf>
    <xf xfId="0" numFmtId="165" applyNumberFormat="1" borderId="5" applyBorder="1" fontId="3" applyFont="1" fillId="0" applyAlignment="1">
      <alignment horizontal="right"/>
    </xf>
    <xf xfId="0" numFmtId="3" applyNumberFormat="1" borderId="5" applyBorder="1" fontId="7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24"/>
  <sheetViews>
    <sheetView workbookViewId="0" tabSelected="1"/>
  </sheetViews>
  <sheetFormatPr defaultRowHeight="15" x14ac:dyDescent="0.25"/>
  <cols>
    <col min="1" max="1" style="25" width="7.147857142857143" customWidth="1" bestFit="1"/>
    <col min="2" max="2" style="25" width="5.719285714285714" customWidth="1" bestFit="1"/>
    <col min="3" max="3" style="25" width="5.719285714285714" customWidth="1" bestFit="1"/>
    <col min="4" max="4" style="26" width="45.29071428571429" customWidth="1" bestFit="1"/>
    <col min="5" max="5" style="26" width="25.005" customWidth="1" bestFit="1"/>
    <col min="6" max="6" style="27" width="10.005" customWidth="1" bestFit="1"/>
    <col min="7" max="7" style="25" width="8.862142857142858" customWidth="1" bestFit="1"/>
    <col min="8" max="8" style="25" width="8.862142857142858" customWidth="1" bestFit="1"/>
  </cols>
  <sheetData>
    <row x14ac:dyDescent="0.25" r="1" customHeight="1" ht="21.75">
      <c r="A1" s="1" t="s">
        <v>0</v>
      </c>
      <c r="B1" s="2"/>
      <c r="C1" s="2"/>
      <c r="D1" s="3" t="s">
        <v>1</v>
      </c>
      <c r="E1" s="4" t="s">
        <v>2</v>
      </c>
      <c r="F1" s="5" t="s">
        <v>3</v>
      </c>
      <c r="G1" s="2"/>
      <c r="H1" s="2"/>
    </row>
    <row x14ac:dyDescent="0.25" r="2" customHeight="1" ht="21.75">
      <c r="A2" s="6" t="s">
        <v>4</v>
      </c>
      <c r="B2" s="7" t="s">
        <v>4</v>
      </c>
      <c r="C2" s="7" t="s">
        <v>4</v>
      </c>
      <c r="D2" s="8" t="s">
        <v>5</v>
      </c>
      <c r="E2" s="9" t="s">
        <v>6</v>
      </c>
      <c r="F2" s="10">
        <v>1286.59</v>
      </c>
      <c r="G2" s="11">
        <f>28.11</f>
      </c>
      <c r="H2" s="11">
        <f>45.72</f>
      </c>
    </row>
    <row x14ac:dyDescent="0.25" r="3" customHeight="1" ht="21.75">
      <c r="A3" s="6" t="s">
        <v>7</v>
      </c>
      <c r="B3" s="7" t="s">
        <v>7</v>
      </c>
      <c r="C3" s="7" t="s">
        <v>7</v>
      </c>
      <c r="D3" s="8" t="s">
        <v>8</v>
      </c>
      <c r="E3" s="9" t="s">
        <v>6</v>
      </c>
      <c r="F3" s="10">
        <v>1029.49</v>
      </c>
      <c r="G3" s="11">
        <f>2.63</f>
      </c>
      <c r="H3" s="12" t="s">
        <v>9</v>
      </c>
    </row>
    <row x14ac:dyDescent="0.25" r="4" customHeight="1" ht="21.75">
      <c r="A4" s="6" t="s">
        <v>10</v>
      </c>
      <c r="B4" s="7" t="s">
        <v>10</v>
      </c>
      <c r="C4" s="7" t="s">
        <v>10</v>
      </c>
      <c r="D4" s="8" t="s">
        <v>11</v>
      </c>
      <c r="E4" s="9" t="s">
        <v>6</v>
      </c>
      <c r="F4" s="10">
        <v>807.76</v>
      </c>
      <c r="G4" s="12">
        <v>-7.41</v>
      </c>
      <c r="H4" s="12">
        <v>-94.45</v>
      </c>
    </row>
    <row x14ac:dyDescent="0.25" r="5" customHeight="1" ht="21.75">
      <c r="A5" s="6" t="s">
        <v>12</v>
      </c>
      <c r="B5" s="7" t="s">
        <v>12</v>
      </c>
      <c r="C5" s="7" t="s">
        <v>12</v>
      </c>
      <c r="D5" s="8" t="s">
        <v>13</v>
      </c>
      <c r="E5" s="9" t="s">
        <v>6</v>
      </c>
      <c r="F5" s="10">
        <v>644.36</v>
      </c>
      <c r="G5" s="11">
        <f>6.97</f>
      </c>
      <c r="H5" s="11">
        <f>23.61</f>
      </c>
    </row>
    <row x14ac:dyDescent="0.25" r="6" customHeight="1" ht="21.75">
      <c r="A6" s="6" t="s">
        <v>14</v>
      </c>
      <c r="B6" s="7" t="s">
        <v>14</v>
      </c>
      <c r="C6" s="7" t="s">
        <v>14</v>
      </c>
      <c r="D6" s="8" t="s">
        <v>15</v>
      </c>
      <c r="E6" s="9" t="s">
        <v>16</v>
      </c>
      <c r="F6" s="10">
        <v>410.24</v>
      </c>
      <c r="G6" s="12">
        <v>-10.74</v>
      </c>
      <c r="H6" s="12">
        <v>-29.18</v>
      </c>
    </row>
    <row x14ac:dyDescent="0.25" r="7" customHeight="1" ht="21.75">
      <c r="A7" s="6" t="s">
        <v>17</v>
      </c>
      <c r="B7" s="7" t="s">
        <v>17</v>
      </c>
      <c r="C7" s="7" t="s">
        <v>17</v>
      </c>
      <c r="D7" s="8" t="s">
        <v>18</v>
      </c>
      <c r="E7" s="9" t="s">
        <v>19</v>
      </c>
      <c r="F7" s="10">
        <v>149.43</v>
      </c>
      <c r="G7" s="12">
        <v>-3.28</v>
      </c>
      <c r="H7" s="12">
        <v>-14.26</v>
      </c>
    </row>
    <row x14ac:dyDescent="0.25" r="8" customHeight="1" ht="21.75">
      <c r="A8" s="6" t="s">
        <v>20</v>
      </c>
      <c r="B8" s="7" t="s">
        <v>20</v>
      </c>
      <c r="C8" s="7" t="s">
        <v>21</v>
      </c>
      <c r="D8" s="8" t="s">
        <v>22</v>
      </c>
      <c r="E8" s="13" t="s">
        <v>23</v>
      </c>
      <c r="F8" s="10">
        <v>133.72</v>
      </c>
      <c r="G8" s="12">
        <v>-2.25</v>
      </c>
      <c r="H8" s="11">
        <f>12.83</f>
      </c>
    </row>
    <row x14ac:dyDescent="0.25" r="9" customHeight="1" ht="21.75">
      <c r="A9" s="6" t="s">
        <v>24</v>
      </c>
      <c r="B9" s="7" t="s">
        <v>24</v>
      </c>
      <c r="C9" s="7" t="s">
        <v>20</v>
      </c>
      <c r="D9" s="14" t="s">
        <v>25</v>
      </c>
      <c r="E9" s="9" t="s">
        <v>26</v>
      </c>
      <c r="F9" s="10">
        <v>128.79</v>
      </c>
      <c r="G9" s="12">
        <v>-1.04</v>
      </c>
      <c r="H9" s="12" t="s">
        <v>27</v>
      </c>
    </row>
    <row x14ac:dyDescent="0.25" r="10" customHeight="1" ht="21.75">
      <c r="A10" s="6" t="s">
        <v>28</v>
      </c>
      <c r="B10" s="7" t="s">
        <v>28</v>
      </c>
      <c r="C10" s="7" t="s">
        <v>24</v>
      </c>
      <c r="D10" s="14" t="s">
        <v>29</v>
      </c>
      <c r="E10" s="9" t="s">
        <v>6</v>
      </c>
      <c r="F10" s="10">
        <v>123.05</v>
      </c>
      <c r="G10" s="11">
        <f>0.04</f>
      </c>
      <c r="H10" s="12">
        <v>-13.67</v>
      </c>
    </row>
    <row x14ac:dyDescent="0.25" r="11" customHeight="1" ht="21.75">
      <c r="A11" s="15" t="s">
        <v>30</v>
      </c>
      <c r="B11" s="16" t="s">
        <v>30</v>
      </c>
      <c r="C11" s="16" t="s">
        <v>28</v>
      </c>
      <c r="D11" s="17" t="s">
        <v>31</v>
      </c>
      <c r="E11" s="18" t="s">
        <v>23</v>
      </c>
      <c r="F11" s="19">
        <v>103.35</v>
      </c>
      <c r="G11" s="20">
        <v>-1.44</v>
      </c>
      <c r="H11" s="20">
        <v>-25.85</v>
      </c>
    </row>
    <row x14ac:dyDescent="0.25" r="12" customHeight="1" ht="22.5">
      <c r="A12" s="6" t="s">
        <v>21</v>
      </c>
      <c r="B12" s="7" t="s">
        <v>21</v>
      </c>
      <c r="C12" s="7" t="s">
        <v>32</v>
      </c>
      <c r="D12" s="8" t="s">
        <v>33</v>
      </c>
      <c r="E12" s="9" t="s">
        <v>34</v>
      </c>
      <c r="F12" s="10">
        <v>98.94</v>
      </c>
      <c r="G12" s="11">
        <f>1.94</f>
      </c>
      <c r="H12" s="12">
        <v>-11.11</v>
      </c>
    </row>
    <row x14ac:dyDescent="0.25" r="13" customHeight="1" ht="17.25" hidden="1">
      <c r="A13" s="6" t="s">
        <v>32</v>
      </c>
      <c r="B13" s="7" t="s">
        <v>32</v>
      </c>
      <c r="C13" s="7" t="s">
        <v>30</v>
      </c>
      <c r="D13" s="14" t="s">
        <v>35</v>
      </c>
      <c r="E13" s="13" t="s">
        <v>23</v>
      </c>
      <c r="F13" s="10">
        <v>93.76</v>
      </c>
      <c r="G13" s="12">
        <v>-2.61</v>
      </c>
      <c r="H13" s="12">
        <v>-34.81</v>
      </c>
    </row>
    <row x14ac:dyDescent="0.25" r="14" customHeight="1" ht="17.25" hidden="1">
      <c r="A14" s="6" t="s">
        <v>36</v>
      </c>
      <c r="B14" s="7" t="s">
        <v>36</v>
      </c>
      <c r="C14" s="7" t="s">
        <v>37</v>
      </c>
      <c r="D14" s="14" t="s">
        <v>38</v>
      </c>
      <c r="E14" s="13" t="s">
        <v>39</v>
      </c>
      <c r="F14" s="10">
        <v>93.02</v>
      </c>
      <c r="G14" s="12">
        <v>-3.08</v>
      </c>
      <c r="H14" s="11">
        <f>1.63</f>
      </c>
    </row>
    <row x14ac:dyDescent="0.25" r="15" customHeight="1" ht="21.75">
      <c r="A15" s="6" t="s">
        <v>37</v>
      </c>
      <c r="B15" s="7" t="s">
        <v>40</v>
      </c>
      <c r="C15" s="7" t="s">
        <v>41</v>
      </c>
      <c r="D15" s="8" t="s">
        <v>42</v>
      </c>
      <c r="E15" s="21" t="s">
        <v>43</v>
      </c>
      <c r="F15" s="10">
        <v>84.24</v>
      </c>
      <c r="G15" s="12">
        <v>-0.22</v>
      </c>
      <c r="H15" s="11">
        <f>9.06</f>
      </c>
    </row>
    <row x14ac:dyDescent="0.25" r="16" customHeight="1" ht="21.75">
      <c r="A16" s="6" t="s">
        <v>40</v>
      </c>
      <c r="B16" s="7" t="s">
        <v>37</v>
      </c>
      <c r="C16" s="7" t="s">
        <v>36</v>
      </c>
      <c r="D16" s="8" t="s">
        <v>44</v>
      </c>
      <c r="E16" s="9" t="s">
        <v>6</v>
      </c>
      <c r="F16" s="10">
        <v>83.44</v>
      </c>
      <c r="G16" s="12">
        <v>-3.09</v>
      </c>
      <c r="H16" s="12">
        <v>-17.01</v>
      </c>
    </row>
    <row x14ac:dyDescent="0.25" r="17" customHeight="1" ht="17.25" hidden="1">
      <c r="A17" s="6" t="s">
        <v>45</v>
      </c>
      <c r="B17" s="7" t="s">
        <v>45</v>
      </c>
      <c r="C17" s="7" t="s">
        <v>40</v>
      </c>
      <c r="D17" s="14" t="s">
        <v>46</v>
      </c>
      <c r="E17" s="9" t="s">
        <v>6</v>
      </c>
      <c r="F17" s="10">
        <v>72.95</v>
      </c>
      <c r="G17" s="12">
        <v>-2.08</v>
      </c>
      <c r="H17" s="12">
        <v>-9.78</v>
      </c>
    </row>
    <row x14ac:dyDescent="0.25" r="18" customHeight="1" ht="21.75">
      <c r="A18" s="6" t="s">
        <v>41</v>
      </c>
      <c r="B18" s="7" t="s">
        <v>41</v>
      </c>
      <c r="C18" s="7" t="s">
        <v>45</v>
      </c>
      <c r="D18" s="8" t="s">
        <v>47</v>
      </c>
      <c r="E18" s="21" t="s">
        <v>43</v>
      </c>
      <c r="F18" s="10">
        <v>70.06</v>
      </c>
      <c r="G18" s="11">
        <f>1.15</f>
      </c>
      <c r="H18" s="12">
        <v>-10.85</v>
      </c>
    </row>
    <row x14ac:dyDescent="0.25" r="19" customHeight="1" ht="21.75">
      <c r="A19" s="6" t="s">
        <v>48</v>
      </c>
      <c r="B19" s="7" t="s">
        <v>49</v>
      </c>
      <c r="C19" s="7" t="s">
        <v>48</v>
      </c>
      <c r="D19" s="14" t="s">
        <v>50</v>
      </c>
      <c r="E19" s="13" t="s">
        <v>23</v>
      </c>
      <c r="F19" s="10">
        <v>53.07</v>
      </c>
      <c r="G19" s="12">
        <v>-2.17</v>
      </c>
      <c r="H19" s="12">
        <v>-18.76</v>
      </c>
    </row>
    <row x14ac:dyDescent="0.25" r="20" customHeight="1" ht="21.75">
      <c r="A20" s="6" t="s">
        <v>49</v>
      </c>
      <c r="B20" s="7" t="s">
        <v>48</v>
      </c>
      <c r="C20" s="7" t="s">
        <v>51</v>
      </c>
      <c r="D20" s="8" t="s">
        <v>52</v>
      </c>
      <c r="E20" s="13" t="s">
        <v>23</v>
      </c>
      <c r="F20" s="10">
        <v>52.67</v>
      </c>
      <c r="G20" s="12">
        <v>-2.86</v>
      </c>
      <c r="H20" s="12" t="s">
        <v>53</v>
      </c>
    </row>
    <row x14ac:dyDescent="0.25" r="21" customHeight="1" ht="21.75">
      <c r="A21" s="6" t="s">
        <v>51</v>
      </c>
      <c r="B21" s="7" t="s">
        <v>51</v>
      </c>
      <c r="C21" s="7" t="s">
        <v>54</v>
      </c>
      <c r="D21" s="14" t="s">
        <v>55</v>
      </c>
      <c r="E21" s="13" t="s">
        <v>23</v>
      </c>
      <c r="F21" s="10" t="s">
        <v>56</v>
      </c>
      <c r="G21" s="12">
        <v>-1.47</v>
      </c>
      <c r="H21" s="12" t="s">
        <v>57</v>
      </c>
    </row>
    <row x14ac:dyDescent="0.25" r="22" customHeight="1" ht="21.75">
      <c r="A22" s="6" t="s">
        <v>54</v>
      </c>
      <c r="B22" s="7" t="s">
        <v>54</v>
      </c>
      <c r="C22" s="7" t="s">
        <v>58</v>
      </c>
      <c r="D22" s="8" t="s">
        <v>59</v>
      </c>
      <c r="E22" s="13" t="s">
        <v>60</v>
      </c>
      <c r="F22" s="10">
        <v>42.68</v>
      </c>
      <c r="G22" s="12">
        <v>-1.22</v>
      </c>
      <c r="H22" s="12">
        <v>-7.71</v>
      </c>
    </row>
    <row x14ac:dyDescent="0.25" r="23" customHeight="1" ht="17.25" hidden="1">
      <c r="A23" s="6" t="s">
        <v>61</v>
      </c>
      <c r="B23" s="7" t="s">
        <v>58</v>
      </c>
      <c r="C23" s="7" t="s">
        <v>49</v>
      </c>
      <c r="D23" s="14" t="s">
        <v>62</v>
      </c>
      <c r="E23" s="9" t="s">
        <v>6</v>
      </c>
      <c r="F23" s="10">
        <v>41.47</v>
      </c>
      <c r="G23" s="12">
        <v>-0.78</v>
      </c>
      <c r="H23" s="12">
        <v>-18.86</v>
      </c>
    </row>
    <row x14ac:dyDescent="0.25" r="24" customHeight="1" ht="21.75">
      <c r="A24" s="6" t="s">
        <v>58</v>
      </c>
      <c r="B24" s="7" t="s">
        <v>61</v>
      </c>
      <c r="C24" s="7" t="s">
        <v>61</v>
      </c>
      <c r="D24" s="8" t="s">
        <v>63</v>
      </c>
      <c r="E24" s="9" t="s">
        <v>6</v>
      </c>
      <c r="F24" s="10">
        <v>41.32</v>
      </c>
      <c r="G24" s="12">
        <v>-1.04</v>
      </c>
      <c r="H24" s="12">
        <v>-9.29</v>
      </c>
    </row>
    <row x14ac:dyDescent="0.25" r="25" customHeight="1" ht="21.75">
      <c r="A25" s="6" t="s">
        <v>64</v>
      </c>
      <c r="B25" s="7" t="s">
        <v>64</v>
      </c>
      <c r="C25" s="7" t="s">
        <v>64</v>
      </c>
      <c r="D25" s="14" t="s">
        <v>65</v>
      </c>
      <c r="E25" s="9" t="s">
        <v>26</v>
      </c>
      <c r="F25" s="10">
        <v>34.15</v>
      </c>
      <c r="G25" s="12">
        <v>-2.14</v>
      </c>
      <c r="H25" s="12">
        <v>-12.94</v>
      </c>
    </row>
    <row x14ac:dyDescent="0.25" r="26" customHeight="1" ht="17.25" hidden="1">
      <c r="A26" s="6" t="s">
        <v>66</v>
      </c>
      <c r="B26" s="7" t="s">
        <v>66</v>
      </c>
      <c r="C26" s="7" t="s">
        <v>66</v>
      </c>
      <c r="D26" s="14" t="s">
        <v>67</v>
      </c>
      <c r="E26" s="9" t="s">
        <v>6</v>
      </c>
      <c r="F26" s="10">
        <v>32.67</v>
      </c>
      <c r="G26" s="12">
        <v>-0.61</v>
      </c>
      <c r="H26" s="12">
        <v>-10.64</v>
      </c>
    </row>
    <row x14ac:dyDescent="0.25" r="27" customHeight="1" ht="21.75">
      <c r="A27" s="6" t="s">
        <v>68</v>
      </c>
      <c r="B27" s="7" t="s">
        <v>68</v>
      </c>
      <c r="C27" s="7" t="s">
        <v>68</v>
      </c>
      <c r="D27" s="14" t="s">
        <v>69</v>
      </c>
      <c r="E27" s="13" t="s">
        <v>70</v>
      </c>
      <c r="F27" s="10">
        <v>27.41</v>
      </c>
      <c r="G27" s="12" t="s">
        <v>71</v>
      </c>
      <c r="H27" s="12">
        <v>-8.57</v>
      </c>
    </row>
    <row x14ac:dyDescent="0.25" r="28" customHeight="1" ht="21.75">
      <c r="A28" s="6" t="s">
        <v>72</v>
      </c>
      <c r="B28" s="7" t="s">
        <v>72</v>
      </c>
      <c r="C28" s="7" t="s">
        <v>72</v>
      </c>
      <c r="D28" s="8" t="s">
        <v>73</v>
      </c>
      <c r="E28" s="21" t="s">
        <v>43</v>
      </c>
      <c r="F28" s="10">
        <v>24.97</v>
      </c>
      <c r="G28" s="12">
        <v>-1.25</v>
      </c>
      <c r="H28" s="12">
        <v>-10.48</v>
      </c>
    </row>
    <row x14ac:dyDescent="0.25" r="29" customHeight="1" ht="21.75">
      <c r="A29" s="6" t="s">
        <v>74</v>
      </c>
      <c r="B29" s="7" t="s">
        <v>74</v>
      </c>
      <c r="C29" s="7" t="s">
        <v>74</v>
      </c>
      <c r="D29" s="8" t="s">
        <v>75</v>
      </c>
      <c r="E29" s="9" t="s">
        <v>76</v>
      </c>
      <c r="F29" s="22">
        <v>45648</v>
      </c>
      <c r="G29" s="12" t="s">
        <v>77</v>
      </c>
      <c r="H29" s="12">
        <v>-9.15</v>
      </c>
    </row>
    <row x14ac:dyDescent="0.25" r="30" customHeight="1" ht="17.25" hidden="1">
      <c r="A30" s="6" t="s">
        <v>78</v>
      </c>
      <c r="B30" s="7" t="s">
        <v>78</v>
      </c>
      <c r="C30" s="7" t="s">
        <v>78</v>
      </c>
      <c r="D30" s="14" t="s">
        <v>79</v>
      </c>
      <c r="E30" s="9" t="s">
        <v>80</v>
      </c>
      <c r="F30" s="10">
        <v>20.16</v>
      </c>
      <c r="G30" s="11">
        <f>0.1</f>
      </c>
      <c r="H30" s="12">
        <v>-8.24</v>
      </c>
    </row>
    <row x14ac:dyDescent="0.25" r="31" customHeight="1" ht="21.75">
      <c r="A31" s="6" t="s">
        <v>81</v>
      </c>
      <c r="B31" s="7" t="s">
        <v>81</v>
      </c>
      <c r="C31" s="7" t="s">
        <v>82</v>
      </c>
      <c r="D31" s="14" t="s">
        <v>83</v>
      </c>
      <c r="E31" s="13" t="s">
        <v>23</v>
      </c>
      <c r="F31" s="10">
        <v>19.46</v>
      </c>
      <c r="G31" s="12">
        <v>-0.51</v>
      </c>
      <c r="H31" s="12">
        <v>-6.17</v>
      </c>
    </row>
    <row x14ac:dyDescent="0.25" r="32" customHeight="1" ht="17.25" hidden="1">
      <c r="A32" s="6" t="s">
        <v>82</v>
      </c>
      <c r="B32" s="7" t="s">
        <v>82</v>
      </c>
      <c r="C32" s="7" t="s">
        <v>81</v>
      </c>
      <c r="D32" s="14" t="s">
        <v>84</v>
      </c>
      <c r="E32" s="13" t="s">
        <v>23</v>
      </c>
      <c r="F32" s="10">
        <v>18.98</v>
      </c>
      <c r="G32" s="12" t="s">
        <v>85</v>
      </c>
      <c r="H32" s="12">
        <v>-8.75</v>
      </c>
    </row>
    <row x14ac:dyDescent="0.25" r="33" customHeight="1" ht="17.25" hidden="1">
      <c r="A33" s="6" t="s">
        <v>86</v>
      </c>
      <c r="B33" s="7" t="s">
        <v>86</v>
      </c>
      <c r="C33" s="7" t="s">
        <v>87</v>
      </c>
      <c r="D33" s="14" t="s">
        <v>88</v>
      </c>
      <c r="E33" s="13" t="s">
        <v>89</v>
      </c>
      <c r="F33" s="10">
        <v>16.84</v>
      </c>
      <c r="G33" s="12">
        <v>-0.14</v>
      </c>
      <c r="H33" s="12">
        <v>-4.47</v>
      </c>
    </row>
    <row x14ac:dyDescent="0.25" r="34" customHeight="1" ht="21.75">
      <c r="A34" s="6" t="s">
        <v>90</v>
      </c>
      <c r="B34" s="7" t="s">
        <v>91</v>
      </c>
      <c r="C34" s="7" t="s">
        <v>86</v>
      </c>
      <c r="D34" s="8" t="s">
        <v>92</v>
      </c>
      <c r="E34" s="9" t="s">
        <v>16</v>
      </c>
      <c r="F34" s="10">
        <v>16.74</v>
      </c>
      <c r="G34" s="11">
        <f>0.54</f>
      </c>
      <c r="H34" s="12">
        <v>-7.03</v>
      </c>
    </row>
    <row x14ac:dyDescent="0.25" r="35" customHeight="1" ht="17.25">
      <c r="A35" s="6" t="s">
        <v>87</v>
      </c>
      <c r="B35" s="7" t="s">
        <v>90</v>
      </c>
      <c r="C35" s="7" t="s">
        <v>93</v>
      </c>
      <c r="D35" s="14" t="s">
        <v>94</v>
      </c>
      <c r="E35" s="13" t="s">
        <v>23</v>
      </c>
      <c r="F35" s="10">
        <v>16.43</v>
      </c>
      <c r="G35" s="12" t="s">
        <v>95</v>
      </c>
      <c r="H35" s="12">
        <v>-2.78</v>
      </c>
    </row>
    <row x14ac:dyDescent="0.25" r="36" customHeight="1" ht="17.25">
      <c r="A36" s="6" t="s">
        <v>96</v>
      </c>
      <c r="B36" s="7" t="s">
        <v>87</v>
      </c>
      <c r="C36" s="7" t="s">
        <v>90</v>
      </c>
      <c r="D36" s="14" t="s">
        <v>97</v>
      </c>
      <c r="E36" s="9" t="s">
        <v>6</v>
      </c>
      <c r="F36" s="10">
        <v>16.32</v>
      </c>
      <c r="G36" s="12" t="s">
        <v>85</v>
      </c>
      <c r="H36" s="12">
        <v>-6.01</v>
      </c>
    </row>
    <row x14ac:dyDescent="0.25" r="37" customHeight="1" ht="17.25">
      <c r="A37" s="6" t="s">
        <v>91</v>
      </c>
      <c r="B37" s="7" t="s">
        <v>96</v>
      </c>
      <c r="C37" s="7" t="s">
        <v>98</v>
      </c>
      <c r="D37" s="8" t="s">
        <v>99</v>
      </c>
      <c r="E37" s="9" t="s">
        <v>26</v>
      </c>
      <c r="F37" s="10">
        <v>16.31</v>
      </c>
      <c r="G37" s="12">
        <v>-0.16</v>
      </c>
      <c r="H37" s="11">
        <f>3.7</f>
      </c>
    </row>
    <row x14ac:dyDescent="0.25" r="38" customHeight="1" ht="17.25">
      <c r="A38" s="6" t="s">
        <v>93</v>
      </c>
      <c r="B38" s="7" t="s">
        <v>100</v>
      </c>
      <c r="C38" s="7" t="s">
        <v>101</v>
      </c>
      <c r="D38" s="8" t="s">
        <v>102</v>
      </c>
      <c r="E38" s="9" t="s">
        <v>6</v>
      </c>
      <c r="F38" s="10">
        <v>15.88</v>
      </c>
      <c r="G38" s="11">
        <f>0.74</f>
      </c>
      <c r="H38" s="11">
        <f>0.69</f>
      </c>
    </row>
    <row x14ac:dyDescent="0.25" r="39" customHeight="1" ht="17.25">
      <c r="A39" s="6" t="s">
        <v>100</v>
      </c>
      <c r="B39" s="7" t="s">
        <v>93</v>
      </c>
      <c r="C39" s="7" t="s">
        <v>96</v>
      </c>
      <c r="D39" s="8" t="s">
        <v>103</v>
      </c>
      <c r="E39" s="13" t="s">
        <v>23</v>
      </c>
      <c r="F39" s="10">
        <v>15.25</v>
      </c>
      <c r="G39" s="11">
        <f>0.08</f>
      </c>
      <c r="H39" s="12">
        <v>-4.78</v>
      </c>
    </row>
    <row x14ac:dyDescent="0.25" r="40" customHeight="1" ht="17.25">
      <c r="A40" s="6" t="s">
        <v>101</v>
      </c>
      <c r="B40" s="7" t="s">
        <v>101</v>
      </c>
      <c r="C40" s="7" t="s">
        <v>100</v>
      </c>
      <c r="D40" s="14" t="s">
        <v>104</v>
      </c>
      <c r="E40" s="13" t="s">
        <v>105</v>
      </c>
      <c r="F40" s="10" t="s">
        <v>106</v>
      </c>
      <c r="G40" s="12">
        <v>-0.54</v>
      </c>
      <c r="H40" s="12">
        <v>-3.98</v>
      </c>
    </row>
    <row x14ac:dyDescent="0.25" r="41" customHeight="1" ht="17.25">
      <c r="A41" s="6" t="s">
        <v>107</v>
      </c>
      <c r="B41" s="7" t="s">
        <v>107</v>
      </c>
      <c r="C41" s="7" t="s">
        <v>91</v>
      </c>
      <c r="D41" s="14" t="s">
        <v>108</v>
      </c>
      <c r="E41" s="9" t="s">
        <v>6</v>
      </c>
      <c r="F41" s="10">
        <v>10.63</v>
      </c>
      <c r="G41" s="12">
        <v>-0.97</v>
      </c>
      <c r="H41" s="12">
        <v>-8.97</v>
      </c>
    </row>
    <row x14ac:dyDescent="0.25" r="42" customHeight="1" ht="17.25">
      <c r="A42" s="6" t="s">
        <v>109</v>
      </c>
      <c r="B42" s="7" t="s">
        <v>110</v>
      </c>
      <c r="C42" s="7" t="s">
        <v>111</v>
      </c>
      <c r="D42" s="14" t="s">
        <v>112</v>
      </c>
      <c r="E42" s="13" t="s">
        <v>23</v>
      </c>
      <c r="F42" s="10">
        <v>10.62</v>
      </c>
      <c r="G42" s="11">
        <f>1.25</f>
      </c>
      <c r="H42" s="12" t="s">
        <v>113</v>
      </c>
    </row>
    <row x14ac:dyDescent="0.25" r="43" customHeight="1" ht="17.25" hidden="1">
      <c r="A43" s="6" t="s">
        <v>110</v>
      </c>
      <c r="B43" s="7" t="s">
        <v>109</v>
      </c>
      <c r="C43" s="7" t="s">
        <v>110</v>
      </c>
      <c r="D43" s="14" t="s">
        <v>114</v>
      </c>
      <c r="E43" s="9" t="s">
        <v>6</v>
      </c>
      <c r="F43" s="10">
        <v>9.62</v>
      </c>
      <c r="G43" s="12">
        <v>-0.01</v>
      </c>
      <c r="H43" s="12">
        <v>-4.73</v>
      </c>
    </row>
    <row x14ac:dyDescent="0.25" r="44" customHeight="1" ht="17.25">
      <c r="A44" s="6" t="s">
        <v>115</v>
      </c>
      <c r="B44" s="7" t="s">
        <v>115</v>
      </c>
      <c r="C44" s="7" t="s">
        <v>109</v>
      </c>
      <c r="D44" s="14" t="s">
        <v>116</v>
      </c>
      <c r="E44" s="13" t="s">
        <v>23</v>
      </c>
      <c r="F44" s="10">
        <v>9.16</v>
      </c>
      <c r="G44" s="12">
        <v>-0.05</v>
      </c>
      <c r="H44" s="12">
        <v>-5.47</v>
      </c>
    </row>
    <row x14ac:dyDescent="0.25" r="45" customHeight="1" ht="17.25">
      <c r="A45" s="6" t="s">
        <v>117</v>
      </c>
      <c r="B45" s="7" t="s">
        <v>118</v>
      </c>
      <c r="C45" s="7" t="s">
        <v>118</v>
      </c>
      <c r="D45" s="14" t="s">
        <v>119</v>
      </c>
      <c r="E45" s="9" t="s">
        <v>6</v>
      </c>
      <c r="F45" s="10">
        <v>7.84</v>
      </c>
      <c r="G45" s="11">
        <f>0.32</f>
      </c>
      <c r="H45" s="12">
        <v>-1.27</v>
      </c>
    </row>
    <row x14ac:dyDescent="0.25" r="46" customHeight="1" ht="17.25">
      <c r="A46" s="6" t="s">
        <v>111</v>
      </c>
      <c r="B46" s="7" t="s">
        <v>111</v>
      </c>
      <c r="C46" s="7" t="s">
        <v>120</v>
      </c>
      <c r="D46" s="8" t="s">
        <v>121</v>
      </c>
      <c r="E46" s="21" t="s">
        <v>43</v>
      </c>
      <c r="F46" s="10">
        <v>7.73</v>
      </c>
      <c r="G46" s="12">
        <v>-0.24</v>
      </c>
      <c r="H46" s="12">
        <v>-1.21</v>
      </c>
    </row>
    <row x14ac:dyDescent="0.25" r="47" customHeight="1" ht="17.25">
      <c r="A47" s="6" t="s">
        <v>98</v>
      </c>
      <c r="B47" s="7" t="s">
        <v>117</v>
      </c>
      <c r="C47" s="7" t="s">
        <v>122</v>
      </c>
      <c r="D47" s="14" t="s">
        <v>123</v>
      </c>
      <c r="E47" s="9" t="s">
        <v>6</v>
      </c>
      <c r="F47" s="10">
        <v>7.71</v>
      </c>
      <c r="G47" s="12">
        <v>-0.37</v>
      </c>
      <c r="H47" s="12">
        <v>-2.89</v>
      </c>
    </row>
    <row x14ac:dyDescent="0.25" r="48" customHeight="1" ht="17.25">
      <c r="A48" s="6" t="s">
        <v>124</v>
      </c>
      <c r="B48" s="7" t="s">
        <v>124</v>
      </c>
      <c r="C48" s="7" t="s">
        <v>125</v>
      </c>
      <c r="D48" s="14" t="s">
        <v>126</v>
      </c>
      <c r="E48" s="9" t="s">
        <v>6</v>
      </c>
      <c r="F48" s="10">
        <v>7.57</v>
      </c>
      <c r="G48" s="12">
        <v>-0.23</v>
      </c>
      <c r="H48" s="12">
        <v>-1.21</v>
      </c>
    </row>
    <row x14ac:dyDescent="0.25" r="49" customHeight="1" ht="17.25" hidden="1">
      <c r="A49" s="6" t="s">
        <v>122</v>
      </c>
      <c r="B49" s="7" t="s">
        <v>122</v>
      </c>
      <c r="C49" s="7" t="s">
        <v>115</v>
      </c>
      <c r="D49" s="14" t="s">
        <v>127</v>
      </c>
      <c r="E49" s="13" t="s">
        <v>23</v>
      </c>
      <c r="F49" s="10">
        <v>7.56</v>
      </c>
      <c r="G49" s="12">
        <v>-0.19</v>
      </c>
      <c r="H49" s="12">
        <v>-6.71</v>
      </c>
    </row>
    <row x14ac:dyDescent="0.25" r="50" customHeight="1" ht="17.25" hidden="1">
      <c r="A50" s="6" t="s">
        <v>118</v>
      </c>
      <c r="B50" s="7" t="s">
        <v>125</v>
      </c>
      <c r="C50" s="7" t="s">
        <v>128</v>
      </c>
      <c r="D50" s="14" t="s">
        <v>129</v>
      </c>
      <c r="E50" s="13" t="s">
        <v>130</v>
      </c>
      <c r="F50" s="10">
        <v>7.56</v>
      </c>
      <c r="G50" s="11">
        <f>0.39</f>
      </c>
      <c r="H50" s="12">
        <v>-0.06</v>
      </c>
    </row>
    <row x14ac:dyDescent="0.25" r="51" customHeight="1" ht="17.25" hidden="1">
      <c r="A51" s="6" t="s">
        <v>131</v>
      </c>
      <c r="B51" s="7" t="s">
        <v>131</v>
      </c>
      <c r="C51" s="7" t="s">
        <v>107</v>
      </c>
      <c r="D51" s="14" t="s">
        <v>132</v>
      </c>
      <c r="E51" s="13" t="s">
        <v>23</v>
      </c>
      <c r="F51" s="10">
        <v>7.53</v>
      </c>
      <c r="G51" s="11">
        <f>0.02</f>
      </c>
      <c r="H51" s="12">
        <v>-7.32</v>
      </c>
    </row>
    <row x14ac:dyDescent="0.25" r="52" customHeight="1" ht="17.25">
      <c r="A52" s="6" t="s">
        <v>120</v>
      </c>
      <c r="B52" s="7" t="s">
        <v>98</v>
      </c>
      <c r="C52" s="7" t="s">
        <v>117</v>
      </c>
      <c r="D52" s="14" t="s">
        <v>133</v>
      </c>
      <c r="E52" s="9" t="s">
        <v>16</v>
      </c>
      <c r="F52" s="10">
        <v>7.46</v>
      </c>
      <c r="G52" s="12">
        <v>-0.35</v>
      </c>
      <c r="H52" s="12">
        <v>-6.52</v>
      </c>
    </row>
    <row x14ac:dyDescent="0.25" r="53" customHeight="1" ht="17.25" hidden="1">
      <c r="A53" s="6" t="s">
        <v>125</v>
      </c>
      <c r="B53" s="7" t="s">
        <v>120</v>
      </c>
      <c r="C53" s="7" t="s">
        <v>134</v>
      </c>
      <c r="D53" s="14" t="s">
        <v>135</v>
      </c>
      <c r="E53" s="13" t="s">
        <v>105</v>
      </c>
      <c r="F53" s="10">
        <v>7.18</v>
      </c>
      <c r="G53" s="12" t="s">
        <v>71</v>
      </c>
      <c r="H53" s="12">
        <v>-0.93</v>
      </c>
    </row>
    <row x14ac:dyDescent="0.25" r="54" customHeight="1" ht="17.25">
      <c r="A54" s="6" t="s">
        <v>136</v>
      </c>
      <c r="B54" s="7" t="s">
        <v>136</v>
      </c>
      <c r="C54" s="7" t="s">
        <v>131</v>
      </c>
      <c r="D54" s="14" t="s">
        <v>137</v>
      </c>
      <c r="E54" s="13" t="s">
        <v>89</v>
      </c>
      <c r="F54" s="23">
        <v>45419</v>
      </c>
      <c r="G54" s="12">
        <v>-0.05</v>
      </c>
      <c r="H54" s="12">
        <v>-1.98</v>
      </c>
    </row>
    <row x14ac:dyDescent="0.25" r="55" customHeight="1" ht="17.25">
      <c r="A55" s="6" t="s">
        <v>138</v>
      </c>
      <c r="B55" s="7" t="s">
        <v>138</v>
      </c>
      <c r="C55" s="7" t="s">
        <v>124</v>
      </c>
      <c r="D55" s="14" t="s">
        <v>139</v>
      </c>
      <c r="E55" s="13" t="s">
        <v>105</v>
      </c>
      <c r="F55" s="10">
        <v>6.63</v>
      </c>
      <c r="G55" s="11">
        <f>0.12</f>
      </c>
      <c r="H55" s="12">
        <v>-4.15</v>
      </c>
    </row>
    <row x14ac:dyDescent="0.25" r="56" customHeight="1" ht="17.25" hidden="1">
      <c r="A56" s="6" t="s">
        <v>134</v>
      </c>
      <c r="B56" s="7" t="s">
        <v>140</v>
      </c>
      <c r="C56" s="7" t="s">
        <v>136</v>
      </c>
      <c r="D56" s="14" t="s">
        <v>141</v>
      </c>
      <c r="E56" s="13" t="s">
        <v>23</v>
      </c>
      <c r="F56" s="23">
        <v>45357</v>
      </c>
      <c r="G56" s="11">
        <f>0.09</f>
      </c>
      <c r="H56" s="12">
        <v>-2.29</v>
      </c>
    </row>
    <row x14ac:dyDescent="0.25" r="57" customHeight="1" ht="17.25" hidden="1">
      <c r="A57" s="6" t="s">
        <v>140</v>
      </c>
      <c r="B57" s="7" t="s">
        <v>134</v>
      </c>
      <c r="C57" s="7" t="s">
        <v>142</v>
      </c>
      <c r="D57" s="14" t="s">
        <v>143</v>
      </c>
      <c r="E57" s="13" t="s">
        <v>39</v>
      </c>
      <c r="F57" s="10">
        <v>5.97</v>
      </c>
      <c r="G57" s="24">
        <f>0</f>
      </c>
      <c r="H57" s="12">
        <v>-0.08</v>
      </c>
    </row>
    <row x14ac:dyDescent="0.25" r="58" customHeight="1" ht="17.25">
      <c r="A58" s="6" t="s">
        <v>128</v>
      </c>
      <c r="B58" s="7" t="s">
        <v>128</v>
      </c>
      <c r="C58" s="7" t="s">
        <v>144</v>
      </c>
      <c r="D58" s="14" t="s">
        <v>145</v>
      </c>
      <c r="E58" s="13" t="s">
        <v>39</v>
      </c>
      <c r="F58" s="10">
        <v>5.82</v>
      </c>
      <c r="G58" s="11">
        <f>0.05</f>
      </c>
      <c r="H58" s="12">
        <v>-1.78</v>
      </c>
    </row>
    <row x14ac:dyDescent="0.25" r="59" customHeight="1" ht="17.25" hidden="1">
      <c r="A59" s="6" t="s">
        <v>144</v>
      </c>
      <c r="B59" s="7" t="s">
        <v>144</v>
      </c>
      <c r="C59" s="7" t="s">
        <v>146</v>
      </c>
      <c r="D59" s="14" t="s">
        <v>147</v>
      </c>
      <c r="E59" s="9" t="s">
        <v>26</v>
      </c>
      <c r="F59" s="10">
        <v>5.75</v>
      </c>
      <c r="G59" s="11">
        <f>0.02</f>
      </c>
      <c r="H59" s="12">
        <v>-0.41</v>
      </c>
    </row>
    <row x14ac:dyDescent="0.25" r="60" customHeight="1" ht="17.25">
      <c r="A60" s="6" t="s">
        <v>148</v>
      </c>
      <c r="B60" s="7" t="s">
        <v>148</v>
      </c>
      <c r="C60" s="7" t="s">
        <v>140</v>
      </c>
      <c r="D60" s="14" t="s">
        <v>149</v>
      </c>
      <c r="E60" s="9" t="s">
        <v>19</v>
      </c>
      <c r="F60" s="10">
        <v>5.72</v>
      </c>
      <c r="G60" s="11">
        <f>0.26</f>
      </c>
      <c r="H60" s="12">
        <v>-2.15</v>
      </c>
    </row>
    <row x14ac:dyDescent="0.25" r="61" customHeight="1" ht="17.25">
      <c r="A61" s="6" t="s">
        <v>150</v>
      </c>
      <c r="B61" s="7" t="s">
        <v>151</v>
      </c>
      <c r="C61" s="7" t="s">
        <v>152</v>
      </c>
      <c r="D61" s="14" t="s">
        <v>153</v>
      </c>
      <c r="E61" s="13" t="s">
        <v>23</v>
      </c>
      <c r="F61" s="10">
        <v>5.61</v>
      </c>
      <c r="G61" s="11">
        <f>0.35</f>
      </c>
      <c r="H61" s="11">
        <f>2.21</f>
      </c>
    </row>
    <row x14ac:dyDescent="0.25" r="62" customHeight="1" ht="17.25" hidden="1">
      <c r="A62" s="6" t="s">
        <v>154</v>
      </c>
      <c r="B62" s="7" t="s">
        <v>150</v>
      </c>
      <c r="C62" s="7" t="s">
        <v>155</v>
      </c>
      <c r="D62" s="14" t="s">
        <v>156</v>
      </c>
      <c r="E62" s="9" t="s">
        <v>6</v>
      </c>
      <c r="F62" s="10">
        <v>5.28</v>
      </c>
      <c r="G62" s="12">
        <v>-0.09</v>
      </c>
      <c r="H62" s="12">
        <v>-0.79</v>
      </c>
    </row>
    <row x14ac:dyDescent="0.25" r="63" customHeight="1" ht="17.25">
      <c r="A63" s="6" t="s">
        <v>151</v>
      </c>
      <c r="B63" s="7" t="s">
        <v>154</v>
      </c>
      <c r="C63" s="7" t="s">
        <v>157</v>
      </c>
      <c r="D63" s="14" t="s">
        <v>158</v>
      </c>
      <c r="E63" s="13" t="s">
        <v>130</v>
      </c>
      <c r="F63" s="10">
        <v>5.19</v>
      </c>
      <c r="G63" s="12">
        <v>-0.16</v>
      </c>
      <c r="H63" s="12">
        <v>-0.26</v>
      </c>
    </row>
    <row x14ac:dyDescent="0.25" r="64" customHeight="1" ht="17.25">
      <c r="A64" s="6" t="s">
        <v>159</v>
      </c>
      <c r="B64" s="7" t="s">
        <v>160</v>
      </c>
      <c r="C64" s="7" t="s">
        <v>150</v>
      </c>
      <c r="D64" s="8" t="s">
        <v>161</v>
      </c>
      <c r="E64" s="21" t="s">
        <v>43</v>
      </c>
      <c r="F64" s="10">
        <v>5.16</v>
      </c>
      <c r="G64" s="11">
        <f>0.28</f>
      </c>
      <c r="H64" s="12">
        <v>-1.69</v>
      </c>
    </row>
    <row x14ac:dyDescent="0.25" r="65" customHeight="1" ht="17.25">
      <c r="A65" s="6" t="s">
        <v>162</v>
      </c>
      <c r="B65" s="7" t="s">
        <v>159</v>
      </c>
      <c r="C65" s="7" t="s">
        <v>163</v>
      </c>
      <c r="D65" s="14" t="s">
        <v>164</v>
      </c>
      <c r="E65" s="13" t="s">
        <v>165</v>
      </c>
      <c r="F65" s="10">
        <v>4.84</v>
      </c>
      <c r="G65" s="12">
        <v>-0.16</v>
      </c>
      <c r="H65" s="12">
        <v>-1.49</v>
      </c>
    </row>
    <row x14ac:dyDescent="0.25" r="66" customHeight="1" ht="17.25">
      <c r="A66" s="6" t="s">
        <v>160</v>
      </c>
      <c r="B66" s="7" t="s">
        <v>162</v>
      </c>
      <c r="C66" s="7" t="s">
        <v>151</v>
      </c>
      <c r="D66" s="8" t="s">
        <v>166</v>
      </c>
      <c r="E66" s="9" t="s">
        <v>34</v>
      </c>
      <c r="F66" s="10">
        <v>4.82</v>
      </c>
      <c r="G66" s="12">
        <v>-0.13</v>
      </c>
      <c r="H66" s="12">
        <v>-1.87</v>
      </c>
    </row>
    <row x14ac:dyDescent="0.25" r="67" customHeight="1" ht="17.25">
      <c r="A67" s="6" t="s">
        <v>163</v>
      </c>
      <c r="B67" s="7" t="s">
        <v>163</v>
      </c>
      <c r="C67" s="7" t="s">
        <v>162</v>
      </c>
      <c r="D67" s="14" t="s">
        <v>167</v>
      </c>
      <c r="E67" s="13" t="s">
        <v>89</v>
      </c>
      <c r="F67" s="10">
        <v>4.79</v>
      </c>
      <c r="G67" s="11">
        <f>0.25</f>
      </c>
      <c r="H67" s="12">
        <v>-1.67</v>
      </c>
    </row>
    <row x14ac:dyDescent="0.25" r="68" customHeight="1" ht="17.25">
      <c r="A68" s="6" t="s">
        <v>146</v>
      </c>
      <c r="B68" s="7" t="s">
        <v>146</v>
      </c>
      <c r="C68" s="7" t="s">
        <v>148</v>
      </c>
      <c r="D68" s="14" t="s">
        <v>168</v>
      </c>
      <c r="E68" s="13" t="s">
        <v>23</v>
      </c>
      <c r="F68" s="10">
        <v>4.74</v>
      </c>
      <c r="G68" s="11">
        <f>0.26</f>
      </c>
      <c r="H68" s="12">
        <v>-2.15</v>
      </c>
    </row>
    <row x14ac:dyDescent="0.25" r="69" customHeight="1" ht="17.25">
      <c r="A69" s="6" t="s">
        <v>155</v>
      </c>
      <c r="B69" s="7" t="s">
        <v>169</v>
      </c>
      <c r="C69" s="7" t="s">
        <v>154</v>
      </c>
      <c r="D69" s="14" t="s">
        <v>170</v>
      </c>
      <c r="E69" s="13" t="s">
        <v>23</v>
      </c>
      <c r="F69" s="10">
        <v>4.24</v>
      </c>
      <c r="G69" s="12" t="s">
        <v>71</v>
      </c>
      <c r="H69" s="12" t="s">
        <v>171</v>
      </c>
    </row>
    <row x14ac:dyDescent="0.25" r="70" customHeight="1" ht="17.25">
      <c r="A70" s="6" t="s">
        <v>169</v>
      </c>
      <c r="B70" s="7" t="s">
        <v>172</v>
      </c>
      <c r="C70" s="7" t="s">
        <v>160</v>
      </c>
      <c r="D70" s="8" t="s">
        <v>173</v>
      </c>
      <c r="E70" s="9" t="s">
        <v>34</v>
      </c>
      <c r="F70" s="10">
        <v>4.15</v>
      </c>
      <c r="G70" s="11">
        <f>0.35</f>
      </c>
      <c r="H70" s="12">
        <v>-2.22</v>
      </c>
    </row>
    <row x14ac:dyDescent="0.25" r="71" customHeight="1" ht="17.25" hidden="1">
      <c r="A71" s="6" t="s">
        <v>142</v>
      </c>
      <c r="B71" s="7" t="s">
        <v>155</v>
      </c>
      <c r="C71" s="7" t="s">
        <v>138</v>
      </c>
      <c r="D71" s="14" t="s">
        <v>174</v>
      </c>
      <c r="E71" s="21" t="s">
        <v>43</v>
      </c>
      <c r="F71" s="10">
        <v>4.15</v>
      </c>
      <c r="G71" s="12">
        <v>-0.26</v>
      </c>
      <c r="H71" s="12">
        <v>-4.02</v>
      </c>
    </row>
    <row x14ac:dyDescent="0.25" r="72" customHeight="1" ht="17.25">
      <c r="A72" s="6" t="s">
        <v>175</v>
      </c>
      <c r="B72" s="7" t="s">
        <v>175</v>
      </c>
      <c r="C72" s="7" t="s">
        <v>176</v>
      </c>
      <c r="D72" s="14" t="s">
        <v>177</v>
      </c>
      <c r="E72" s="13" t="s">
        <v>105</v>
      </c>
      <c r="F72" s="10">
        <v>4.13</v>
      </c>
      <c r="G72" s="11">
        <f>0.13</f>
      </c>
      <c r="H72" s="12" t="s">
        <v>178</v>
      </c>
    </row>
    <row x14ac:dyDescent="0.25" r="73" customHeight="1" ht="17.25">
      <c r="A73" s="6" t="s">
        <v>179</v>
      </c>
      <c r="B73" s="7" t="s">
        <v>180</v>
      </c>
      <c r="C73" s="7" t="s">
        <v>181</v>
      </c>
      <c r="D73" s="8" t="s">
        <v>182</v>
      </c>
      <c r="E73" s="9" t="s">
        <v>6</v>
      </c>
      <c r="F73" s="23">
        <v>45539</v>
      </c>
      <c r="G73" s="11">
        <f>0.5</f>
      </c>
      <c r="H73" s="11">
        <f>0.63</f>
      </c>
    </row>
    <row x14ac:dyDescent="0.25" r="74" customHeight="1" ht="17.25" hidden="1">
      <c r="A74" s="6" t="s">
        <v>183</v>
      </c>
      <c r="B74" s="7" t="s">
        <v>142</v>
      </c>
      <c r="C74" s="7" t="s">
        <v>180</v>
      </c>
      <c r="D74" s="14" t="s">
        <v>184</v>
      </c>
      <c r="E74" s="9" t="s">
        <v>76</v>
      </c>
      <c r="F74" s="23">
        <v>45447</v>
      </c>
      <c r="G74" s="12">
        <v>-0.01</v>
      </c>
      <c r="H74" s="12">
        <v>-1.33</v>
      </c>
    </row>
    <row x14ac:dyDescent="0.25" r="75" customHeight="1" ht="17.25" hidden="1">
      <c r="A75" s="6" t="s">
        <v>172</v>
      </c>
      <c r="B75" s="7" t="s">
        <v>185</v>
      </c>
      <c r="C75" s="7" t="s">
        <v>183</v>
      </c>
      <c r="D75" s="14" t="s">
        <v>186</v>
      </c>
      <c r="E75" s="9" t="s">
        <v>6</v>
      </c>
      <c r="F75" s="23">
        <v>45326</v>
      </c>
      <c r="G75" s="11">
        <f>0.28</f>
      </c>
      <c r="H75" s="12">
        <v>-1.65</v>
      </c>
    </row>
    <row x14ac:dyDescent="0.25" r="76" customHeight="1" ht="17.25">
      <c r="A76" s="6" t="s">
        <v>187</v>
      </c>
      <c r="B76" s="7" t="s">
        <v>183</v>
      </c>
      <c r="C76" s="7" t="s">
        <v>188</v>
      </c>
      <c r="D76" s="8" t="s">
        <v>189</v>
      </c>
      <c r="E76" s="21" t="s">
        <v>43</v>
      </c>
      <c r="F76" s="10">
        <v>3.99</v>
      </c>
      <c r="G76" s="11">
        <f>0.14</f>
      </c>
      <c r="H76" s="12">
        <v>-1.39</v>
      </c>
    </row>
    <row x14ac:dyDescent="0.25" r="77" customHeight="1" ht="17.25" hidden="1">
      <c r="A77" s="6" t="s">
        <v>185</v>
      </c>
      <c r="B77" s="7" t="s">
        <v>179</v>
      </c>
      <c r="C77" s="7" t="s">
        <v>185</v>
      </c>
      <c r="D77" s="14" t="s">
        <v>190</v>
      </c>
      <c r="E77" s="13" t="s">
        <v>89</v>
      </c>
      <c r="F77" s="10">
        <v>3.84</v>
      </c>
      <c r="G77" s="12">
        <v>-0.08</v>
      </c>
      <c r="H77" s="12" t="s">
        <v>191</v>
      </c>
    </row>
    <row x14ac:dyDescent="0.25" r="78" customHeight="1" ht="17.25">
      <c r="A78" s="6" t="s">
        <v>157</v>
      </c>
      <c r="B78" s="7" t="s">
        <v>187</v>
      </c>
      <c r="C78" s="7" t="s">
        <v>169</v>
      </c>
      <c r="D78" s="14" t="s">
        <v>192</v>
      </c>
      <c r="E78" s="13" t="s">
        <v>23</v>
      </c>
      <c r="F78" s="10">
        <v>3.78</v>
      </c>
      <c r="G78" s="7" t="s">
        <v>193</v>
      </c>
      <c r="H78" s="12">
        <v>-2.28</v>
      </c>
    </row>
    <row x14ac:dyDescent="0.25" r="79" customHeight="1" ht="17.25" hidden="1">
      <c r="A79" s="6" t="s">
        <v>176</v>
      </c>
      <c r="B79" s="7" t="s">
        <v>157</v>
      </c>
      <c r="C79" s="7" t="s">
        <v>194</v>
      </c>
      <c r="D79" s="14" t="s">
        <v>195</v>
      </c>
      <c r="E79" s="13" t="s">
        <v>23</v>
      </c>
      <c r="F79" s="10">
        <v>3.69</v>
      </c>
      <c r="G79" s="12">
        <v>-0.03</v>
      </c>
      <c r="H79" s="12">
        <v>-0.36</v>
      </c>
    </row>
    <row x14ac:dyDescent="0.25" r="80" customHeight="1" ht="17.25">
      <c r="A80" s="6" t="s">
        <v>180</v>
      </c>
      <c r="B80" s="7" t="s">
        <v>176</v>
      </c>
      <c r="C80" s="7" t="s">
        <v>187</v>
      </c>
      <c r="D80" s="14" t="s">
        <v>196</v>
      </c>
      <c r="E80" s="13" t="s">
        <v>23</v>
      </c>
      <c r="F80" s="10">
        <v>3.63</v>
      </c>
      <c r="G80" s="12">
        <v>-0.08</v>
      </c>
      <c r="H80" s="12">
        <v>-1.94</v>
      </c>
    </row>
    <row x14ac:dyDescent="0.25" r="81" customHeight="1" ht="17.25" hidden="1">
      <c r="A81" s="6" t="s">
        <v>188</v>
      </c>
      <c r="B81" s="7" t="s">
        <v>188</v>
      </c>
      <c r="C81" s="7" t="s">
        <v>175</v>
      </c>
      <c r="D81" s="14" t="s">
        <v>197</v>
      </c>
      <c r="E81" s="13" t="s">
        <v>70</v>
      </c>
      <c r="F81" s="10">
        <v>3.55</v>
      </c>
      <c r="G81" s="11">
        <f>0.12</f>
      </c>
      <c r="H81" s="12">
        <v>-2.39</v>
      </c>
    </row>
    <row x14ac:dyDescent="0.25" r="82" customHeight="1" ht="17.25" hidden="1">
      <c r="A82" s="6" t="s">
        <v>198</v>
      </c>
      <c r="B82" s="7" t="s">
        <v>199</v>
      </c>
      <c r="C82" s="7" t="s">
        <v>172</v>
      </c>
      <c r="D82" s="14" t="s">
        <v>200</v>
      </c>
      <c r="E82" s="13" t="s">
        <v>23</v>
      </c>
      <c r="F82" s="10" t="s">
        <v>201</v>
      </c>
      <c r="G82" s="11">
        <f>0.09</f>
      </c>
      <c r="H82" s="12">
        <v>-2.11</v>
      </c>
    </row>
    <row x14ac:dyDescent="0.25" r="83" customHeight="1" ht="17.25">
      <c r="A83" s="6" t="s">
        <v>199</v>
      </c>
      <c r="B83" s="7" t="s">
        <v>202</v>
      </c>
      <c r="C83" s="7" t="s">
        <v>203</v>
      </c>
      <c r="D83" s="8" t="s">
        <v>204</v>
      </c>
      <c r="E83" s="21" t="s">
        <v>43</v>
      </c>
      <c r="F83" s="10" t="s">
        <v>205</v>
      </c>
      <c r="G83" s="12">
        <v>-0.09</v>
      </c>
      <c r="H83" s="12">
        <v>-0.98</v>
      </c>
    </row>
    <row x14ac:dyDescent="0.25" r="84" customHeight="1" ht="17.25" hidden="1">
      <c r="A84" s="6" t="s">
        <v>202</v>
      </c>
      <c r="B84" s="7" t="s">
        <v>198</v>
      </c>
      <c r="C84" s="7" t="s">
        <v>159</v>
      </c>
      <c r="D84" s="14" t="s">
        <v>206</v>
      </c>
      <c r="E84" s="9" t="s">
        <v>6</v>
      </c>
      <c r="F84" s="10">
        <v>3.28</v>
      </c>
      <c r="G84" s="12">
        <v>-0.15</v>
      </c>
      <c r="H84" s="12">
        <v>-3.38</v>
      </c>
    </row>
    <row x14ac:dyDescent="0.25" r="85" customHeight="1" ht="17.25">
      <c r="A85" s="6" t="s">
        <v>207</v>
      </c>
      <c r="B85" s="7" t="s">
        <v>208</v>
      </c>
      <c r="C85" s="7" t="s">
        <v>198</v>
      </c>
      <c r="D85" s="14" t="s">
        <v>209</v>
      </c>
      <c r="E85" s="13" t="s">
        <v>70</v>
      </c>
      <c r="F85" s="10">
        <v>3.23</v>
      </c>
      <c r="G85" s="12">
        <v>-0.09</v>
      </c>
      <c r="H85" s="12">
        <v>-1.74</v>
      </c>
    </row>
    <row x14ac:dyDescent="0.25" r="86" customHeight="1" ht="17.25">
      <c r="A86" s="6" t="s">
        <v>208</v>
      </c>
      <c r="B86" s="7" t="s">
        <v>210</v>
      </c>
      <c r="C86" s="7" t="s">
        <v>199</v>
      </c>
      <c r="D86" s="14" t="s">
        <v>211</v>
      </c>
      <c r="E86" s="13" t="s">
        <v>23</v>
      </c>
      <c r="F86" s="10">
        <v>3.14</v>
      </c>
      <c r="G86" s="12">
        <v>-0.07</v>
      </c>
      <c r="H86" s="12">
        <v>-1.77</v>
      </c>
    </row>
    <row x14ac:dyDescent="0.25" r="87" customHeight="1" ht="17.25" hidden="1">
      <c r="A87" s="6" t="s">
        <v>210</v>
      </c>
      <c r="B87" s="7" t="s">
        <v>212</v>
      </c>
      <c r="C87" s="7" t="s">
        <v>213</v>
      </c>
      <c r="D87" s="14" t="s">
        <v>214</v>
      </c>
      <c r="E87" s="21" t="s">
        <v>43</v>
      </c>
      <c r="F87" s="23">
        <v>45476</v>
      </c>
      <c r="G87" s="11">
        <f>0.1</f>
      </c>
      <c r="H87" s="12">
        <v>-0.78</v>
      </c>
    </row>
    <row x14ac:dyDescent="0.25" r="88" customHeight="1" ht="17.25" hidden="1">
      <c r="A88" s="6" t="s">
        <v>215</v>
      </c>
      <c r="B88" s="7" t="s">
        <v>215</v>
      </c>
      <c r="C88" s="7" t="s">
        <v>216</v>
      </c>
      <c r="D88" s="14" t="s">
        <v>217</v>
      </c>
      <c r="E88" s="13" t="s">
        <v>218</v>
      </c>
      <c r="F88" s="23">
        <v>45325</v>
      </c>
      <c r="G88" s="12">
        <v>-0.12</v>
      </c>
      <c r="H88" s="11">
        <f>0.02</f>
      </c>
    </row>
    <row x14ac:dyDescent="0.25" r="89" customHeight="1" ht="17.25" hidden="1">
      <c r="A89" s="6" t="s">
        <v>219</v>
      </c>
      <c r="B89" s="7" t="s">
        <v>203</v>
      </c>
      <c r="C89" s="7" t="s">
        <v>215</v>
      </c>
      <c r="D89" s="14" t="s">
        <v>220</v>
      </c>
      <c r="E89" s="21" t="s">
        <v>43</v>
      </c>
      <c r="F89" s="23">
        <v>45325</v>
      </c>
      <c r="G89" s="12">
        <v>-0.06</v>
      </c>
      <c r="H89" s="12">
        <v>-1.31</v>
      </c>
    </row>
    <row x14ac:dyDescent="0.25" r="90" customHeight="1" ht="17.25">
      <c r="A90" s="6" t="s">
        <v>203</v>
      </c>
      <c r="B90" s="7" t="s">
        <v>207</v>
      </c>
      <c r="C90" s="7" t="s">
        <v>221</v>
      </c>
      <c r="D90" s="8" t="s">
        <v>222</v>
      </c>
      <c r="E90" s="13" t="s">
        <v>218</v>
      </c>
      <c r="F90" s="23">
        <v>45294</v>
      </c>
      <c r="G90" s="12">
        <v>-0.37</v>
      </c>
      <c r="H90" s="11">
        <f>1.63</f>
      </c>
    </row>
    <row x14ac:dyDescent="0.25" r="91" customHeight="1" ht="17.25">
      <c r="A91" s="6" t="s">
        <v>223</v>
      </c>
      <c r="B91" s="7" t="s">
        <v>194</v>
      </c>
      <c r="C91" s="7" t="s">
        <v>210</v>
      </c>
      <c r="D91" s="14" t="s">
        <v>224</v>
      </c>
      <c r="E91" s="21" t="s">
        <v>43</v>
      </c>
      <c r="F91" s="10" t="s">
        <v>225</v>
      </c>
      <c r="G91" s="12">
        <v>-0.02</v>
      </c>
      <c r="H91" s="12">
        <v>-1.39</v>
      </c>
    </row>
    <row x14ac:dyDescent="0.25" r="92" customHeight="1" ht="17.25">
      <c r="A92" s="6" t="s">
        <v>194</v>
      </c>
      <c r="B92" s="7" t="s">
        <v>219</v>
      </c>
      <c r="C92" s="7" t="s">
        <v>226</v>
      </c>
      <c r="D92" s="8" t="s">
        <v>227</v>
      </c>
      <c r="E92" s="21" t="s">
        <v>43</v>
      </c>
      <c r="F92" s="10">
        <v>2.98</v>
      </c>
      <c r="G92" s="12">
        <v>-0.11</v>
      </c>
      <c r="H92" s="12">
        <v>-0.41</v>
      </c>
    </row>
    <row x14ac:dyDescent="0.25" r="93" customHeight="1" ht="17.25">
      <c r="A93" s="6" t="s">
        <v>228</v>
      </c>
      <c r="B93" s="7" t="s">
        <v>229</v>
      </c>
      <c r="C93" s="7" t="s">
        <v>208</v>
      </c>
      <c r="D93" s="14" t="s">
        <v>230</v>
      </c>
      <c r="E93" s="21" t="s">
        <v>43</v>
      </c>
      <c r="F93" s="10">
        <v>2.97</v>
      </c>
      <c r="G93" s="11">
        <f>0.08</f>
      </c>
      <c r="H93" s="12">
        <v>-1.52</v>
      </c>
    </row>
    <row x14ac:dyDescent="0.25" r="94" customHeight="1" ht="17.25">
      <c r="A94" s="6" t="s">
        <v>231</v>
      </c>
      <c r="B94" s="7" t="s">
        <v>231</v>
      </c>
      <c r="C94" s="7" t="s">
        <v>179</v>
      </c>
      <c r="D94" s="14" t="s">
        <v>232</v>
      </c>
      <c r="E94" s="13" t="s">
        <v>233</v>
      </c>
      <c r="F94" s="10">
        <v>2.91</v>
      </c>
      <c r="G94" s="12">
        <v>-0.07</v>
      </c>
      <c r="H94" s="12">
        <v>-2.79</v>
      </c>
    </row>
    <row x14ac:dyDescent="0.25" r="95" customHeight="1" ht="17.25">
      <c r="A95" s="6" t="s">
        <v>212</v>
      </c>
      <c r="B95" s="7" t="s">
        <v>223</v>
      </c>
      <c r="C95" s="7" t="s">
        <v>234</v>
      </c>
      <c r="D95" s="8" t="s">
        <v>235</v>
      </c>
      <c r="E95" s="13" t="s">
        <v>60</v>
      </c>
      <c r="F95" s="10">
        <v>2.91</v>
      </c>
      <c r="G95" s="12">
        <v>-0.11</v>
      </c>
      <c r="H95" s="11">
        <f>0.03</f>
      </c>
    </row>
    <row x14ac:dyDescent="0.25" r="96" customHeight="1" ht="17.25">
      <c r="A96" s="6" t="s">
        <v>213</v>
      </c>
      <c r="B96" s="7" t="s">
        <v>152</v>
      </c>
      <c r="C96" s="7" t="s">
        <v>236</v>
      </c>
      <c r="D96" s="14" t="s">
        <v>237</v>
      </c>
      <c r="E96" s="13" t="s">
        <v>105</v>
      </c>
      <c r="F96" s="10">
        <v>2.85</v>
      </c>
      <c r="G96" s="11">
        <f>0.13</f>
      </c>
      <c r="H96" s="12">
        <v>-0.82</v>
      </c>
    </row>
    <row x14ac:dyDescent="0.25" r="97" customHeight="1" ht="17.25">
      <c r="A97" s="6" t="s">
        <v>229</v>
      </c>
      <c r="B97" s="7" t="s">
        <v>213</v>
      </c>
      <c r="C97" s="7" t="s">
        <v>238</v>
      </c>
      <c r="D97" s="14" t="s">
        <v>239</v>
      </c>
      <c r="E97" s="21" t="s">
        <v>43</v>
      </c>
      <c r="F97" s="10">
        <v>2.85</v>
      </c>
      <c r="G97" s="12" t="s">
        <v>71</v>
      </c>
      <c r="H97" s="12">
        <v>-0.35</v>
      </c>
    </row>
    <row x14ac:dyDescent="0.25" r="98" customHeight="1" ht="17.25">
      <c r="A98" s="6" t="s">
        <v>236</v>
      </c>
      <c r="B98" s="7" t="s">
        <v>228</v>
      </c>
      <c r="C98" s="7" t="s">
        <v>212</v>
      </c>
      <c r="D98" s="8" t="s">
        <v>240</v>
      </c>
      <c r="E98" s="13" t="s">
        <v>89</v>
      </c>
      <c r="F98" s="10">
        <v>2.84</v>
      </c>
      <c r="G98" s="12">
        <v>-0.16</v>
      </c>
      <c r="H98" s="12">
        <v>-1.08</v>
      </c>
    </row>
    <row x14ac:dyDescent="0.25" r="99" customHeight="1" ht="17.25" hidden="1">
      <c r="A99" s="6" t="s">
        <v>241</v>
      </c>
      <c r="B99" s="7" t="s">
        <v>236</v>
      </c>
      <c r="C99" s="7" t="s">
        <v>242</v>
      </c>
      <c r="D99" s="14" t="s">
        <v>243</v>
      </c>
      <c r="E99" s="9" t="s">
        <v>76</v>
      </c>
      <c r="F99" s="10">
        <v>2.81</v>
      </c>
      <c r="G99" s="12">
        <v>-0.06</v>
      </c>
      <c r="H99" s="11">
        <f>0.43</f>
      </c>
    </row>
    <row x14ac:dyDescent="0.25" r="100" customHeight="1" ht="17.25">
      <c r="A100" s="6" t="s">
        <v>244</v>
      </c>
      <c r="B100" s="7" t="s">
        <v>241</v>
      </c>
      <c r="C100" s="7" t="s">
        <v>245</v>
      </c>
      <c r="D100" s="8" t="s">
        <v>246</v>
      </c>
      <c r="E100" s="21" t="s">
        <v>43</v>
      </c>
      <c r="F100" s="10">
        <v>2.76</v>
      </c>
      <c r="G100" s="12">
        <v>-0.02</v>
      </c>
      <c r="H100" s="11">
        <f>0.17</f>
      </c>
    </row>
    <row x14ac:dyDescent="0.25" r="101" customHeight="1" ht="17.25">
      <c r="A101" s="6" t="s">
        <v>247</v>
      </c>
      <c r="B101" s="7" t="s">
        <v>244</v>
      </c>
      <c r="C101" s="7" t="s">
        <v>228</v>
      </c>
      <c r="D101" s="14" t="s">
        <v>248</v>
      </c>
      <c r="E101" s="21" t="s">
        <v>43</v>
      </c>
      <c r="F101" s="10">
        <v>2.72</v>
      </c>
      <c r="G101" s="12">
        <v>-0.05</v>
      </c>
      <c r="H101" s="12">
        <v>-1.32</v>
      </c>
    </row>
    <row x14ac:dyDescent="0.25" r="102" customHeight="1" ht="17.25">
      <c r="A102" s="6" t="s">
        <v>181</v>
      </c>
      <c r="B102" s="7" t="s">
        <v>181</v>
      </c>
      <c r="C102" s="7" t="s">
        <v>247</v>
      </c>
      <c r="D102" s="14" t="s">
        <v>249</v>
      </c>
      <c r="E102" s="13" t="s">
        <v>23</v>
      </c>
      <c r="F102" s="10">
        <v>2.69</v>
      </c>
      <c r="G102" s="12">
        <v>-0.05</v>
      </c>
      <c r="H102" s="12">
        <v>-0.93</v>
      </c>
    </row>
    <row x14ac:dyDescent="0.25" r="103" customHeight="1" ht="17.25" hidden="1">
      <c r="A103" s="6" t="s">
        <v>250</v>
      </c>
      <c r="B103" s="7" t="s">
        <v>247</v>
      </c>
      <c r="C103" s="7" t="s">
        <v>231</v>
      </c>
      <c r="D103" s="14" t="s">
        <v>251</v>
      </c>
      <c r="E103" s="9" t="s">
        <v>16</v>
      </c>
      <c r="F103" s="10">
        <v>2.68</v>
      </c>
      <c r="G103" s="12">
        <v>-0.07</v>
      </c>
      <c r="H103" s="12">
        <v>-1.34</v>
      </c>
    </row>
    <row x14ac:dyDescent="0.25" r="104" customHeight="1" ht="17.25">
      <c r="A104" s="6" t="s">
        <v>152</v>
      </c>
      <c r="B104" s="7" t="s">
        <v>250</v>
      </c>
      <c r="C104" s="7" t="s">
        <v>223</v>
      </c>
      <c r="D104" s="14" t="s">
        <v>252</v>
      </c>
      <c r="E104" s="9" t="s">
        <v>19</v>
      </c>
      <c r="F104" s="10">
        <v>2.64</v>
      </c>
      <c r="G104" s="12">
        <v>-0.09</v>
      </c>
      <c r="H104" s="12">
        <v>-1.55</v>
      </c>
    </row>
    <row x14ac:dyDescent="0.25" r="105" customHeight="1" ht="17.25">
      <c r="A105" s="6" t="s">
        <v>226</v>
      </c>
      <c r="B105" s="7" t="s">
        <v>238</v>
      </c>
      <c r="C105" s="7" t="s">
        <v>207</v>
      </c>
      <c r="D105" s="14" t="s">
        <v>253</v>
      </c>
      <c r="E105" s="13" t="s">
        <v>254</v>
      </c>
      <c r="F105" s="10">
        <v>2.64</v>
      </c>
      <c r="G105" s="11">
        <f>0.06</f>
      </c>
      <c r="H105" s="12">
        <v>-2.04</v>
      </c>
    </row>
    <row x14ac:dyDescent="0.25" r="106" customHeight="1" ht="17.25" hidden="1">
      <c r="A106" s="6" t="s">
        <v>255</v>
      </c>
      <c r="B106" s="7" t="s">
        <v>226</v>
      </c>
      <c r="C106" s="7" t="s">
        <v>229</v>
      </c>
      <c r="D106" s="14" t="s">
        <v>256</v>
      </c>
      <c r="E106" s="9" t="s">
        <v>16</v>
      </c>
      <c r="F106" s="10">
        <v>2.58</v>
      </c>
      <c r="G106" s="12">
        <v>-0.07</v>
      </c>
      <c r="H106" s="12">
        <v>-1.15</v>
      </c>
    </row>
    <row x14ac:dyDescent="0.25" r="107" customHeight="1" ht="17.25" hidden="1">
      <c r="A107" s="6" t="s">
        <v>238</v>
      </c>
      <c r="B107" s="7" t="s">
        <v>255</v>
      </c>
      <c r="C107" s="7" t="s">
        <v>202</v>
      </c>
      <c r="D107" s="14" t="s">
        <v>257</v>
      </c>
      <c r="E107" s="13" t="s">
        <v>23</v>
      </c>
      <c r="F107" s="10">
        <v>2.56</v>
      </c>
      <c r="G107" s="12">
        <v>-0.03</v>
      </c>
      <c r="H107" s="12" t="s">
        <v>258</v>
      </c>
    </row>
    <row x14ac:dyDescent="0.25" r="108" customHeight="1" ht="17.25">
      <c r="A108" s="6" t="s">
        <v>259</v>
      </c>
      <c r="B108" s="7" t="s">
        <v>259</v>
      </c>
      <c r="C108" s="7" t="s">
        <v>260</v>
      </c>
      <c r="D108" s="8" t="s">
        <v>261</v>
      </c>
      <c r="E108" s="9" t="s">
        <v>76</v>
      </c>
      <c r="F108" s="10">
        <v>2.48</v>
      </c>
      <c r="G108" s="12">
        <v>-0.03</v>
      </c>
      <c r="H108" s="12">
        <v>-0.14</v>
      </c>
    </row>
    <row x14ac:dyDescent="0.25" r="109" customHeight="1" ht="17.25">
      <c r="A109" s="6" t="s">
        <v>262</v>
      </c>
      <c r="B109" s="7" t="s">
        <v>263</v>
      </c>
      <c r="C109" s="7" t="s">
        <v>255</v>
      </c>
      <c r="D109" s="8" t="s">
        <v>264</v>
      </c>
      <c r="E109" s="9" t="s">
        <v>6</v>
      </c>
      <c r="F109" s="10">
        <v>2.48</v>
      </c>
      <c r="G109" s="11">
        <f>0.05</f>
      </c>
      <c r="H109" s="12">
        <v>-0.83</v>
      </c>
    </row>
    <row x14ac:dyDescent="0.25" r="110" customHeight="1" ht="17.25">
      <c r="A110" s="6" t="s">
        <v>263</v>
      </c>
      <c r="B110" s="7" t="s">
        <v>262</v>
      </c>
      <c r="C110" s="7" t="s">
        <v>244</v>
      </c>
      <c r="D110" s="14" t="s">
        <v>265</v>
      </c>
      <c r="E110" s="13" t="s">
        <v>89</v>
      </c>
      <c r="F110" s="10" t="s">
        <v>266</v>
      </c>
      <c r="G110" s="12">
        <v>-0.07</v>
      </c>
      <c r="H110" s="12">
        <v>-1.23</v>
      </c>
    </row>
    <row x14ac:dyDescent="0.25" r="111" customHeight="1" ht="17.25">
      <c r="A111" s="6" t="s">
        <v>267</v>
      </c>
      <c r="B111" s="7" t="s">
        <v>268</v>
      </c>
      <c r="C111" s="7" t="s">
        <v>269</v>
      </c>
      <c r="D111" s="14" t="s">
        <v>270</v>
      </c>
      <c r="E111" s="13" t="s">
        <v>23</v>
      </c>
      <c r="F111" s="10">
        <v>2.37</v>
      </c>
      <c r="G111" s="11">
        <f>0.12</f>
      </c>
      <c r="H111" s="12">
        <v>-0.73</v>
      </c>
    </row>
    <row x14ac:dyDescent="0.25" r="112" customHeight="1" ht="17.25">
      <c r="A112" s="6" t="s">
        <v>269</v>
      </c>
      <c r="B112" s="7" t="s">
        <v>216</v>
      </c>
      <c r="C112" s="7" t="s">
        <v>268</v>
      </c>
      <c r="D112" s="14" t="s">
        <v>271</v>
      </c>
      <c r="E112" s="13" t="s">
        <v>89</v>
      </c>
      <c r="F112" s="10">
        <v>2.33</v>
      </c>
      <c r="G112" s="11">
        <f>0.11</f>
      </c>
      <c r="H112" s="12">
        <v>-0.72</v>
      </c>
    </row>
    <row x14ac:dyDescent="0.25" r="113" customHeight="1" ht="17.25" hidden="1">
      <c r="A113" s="6" t="s">
        <v>268</v>
      </c>
      <c r="B113" s="7" t="s">
        <v>267</v>
      </c>
      <c r="C113" s="7" t="s">
        <v>219</v>
      </c>
      <c r="D113" s="14" t="s">
        <v>272</v>
      </c>
      <c r="E113" s="13" t="s">
        <v>254</v>
      </c>
      <c r="F113" s="10">
        <v>2.25</v>
      </c>
      <c r="G113" s="24">
        <f>0</f>
      </c>
      <c r="H113" s="12">
        <v>-2.07</v>
      </c>
    </row>
    <row x14ac:dyDescent="0.25" r="114" customHeight="1" ht="17.25">
      <c r="A114" s="6" t="s">
        <v>216</v>
      </c>
      <c r="B114" s="7" t="s">
        <v>273</v>
      </c>
      <c r="C114" s="7" t="s">
        <v>274</v>
      </c>
      <c r="D114" s="14" t="s">
        <v>275</v>
      </c>
      <c r="E114" s="21" t="s">
        <v>43</v>
      </c>
      <c r="F114" s="10" t="s">
        <v>276</v>
      </c>
      <c r="G114" s="12">
        <v>-0.01</v>
      </c>
      <c r="H114" s="12">
        <v>-0.33</v>
      </c>
    </row>
    <row x14ac:dyDescent="0.25" r="115" customHeight="1" ht="17.25" hidden="1">
      <c r="A115" s="6" t="s">
        <v>273</v>
      </c>
      <c r="B115" s="7" t="s">
        <v>269</v>
      </c>
      <c r="C115" s="7" t="s">
        <v>259</v>
      </c>
      <c r="D115" s="14" t="s">
        <v>277</v>
      </c>
      <c r="E115" s="13" t="s">
        <v>105</v>
      </c>
      <c r="F115" s="10">
        <v>2.18</v>
      </c>
      <c r="G115" s="12">
        <v>-0.07</v>
      </c>
      <c r="H115" s="12">
        <v>-0.99</v>
      </c>
    </row>
    <row x14ac:dyDescent="0.25" r="116" customHeight="1" ht="17.25" hidden="1">
      <c r="A116" s="6" t="s">
        <v>234</v>
      </c>
      <c r="B116" s="7" t="s">
        <v>278</v>
      </c>
      <c r="C116" s="7" t="s">
        <v>241</v>
      </c>
      <c r="D116" s="14" t="s">
        <v>279</v>
      </c>
      <c r="E116" s="13" t="s">
        <v>23</v>
      </c>
      <c r="F116" s="10">
        <v>2.15</v>
      </c>
      <c r="G116" s="7" t="s">
        <v>193</v>
      </c>
      <c r="H116" s="12">
        <v>-1.49</v>
      </c>
    </row>
    <row x14ac:dyDescent="0.25" r="117" customHeight="1" ht="17.25">
      <c r="A117" s="6" t="s">
        <v>278</v>
      </c>
      <c r="B117" s="7" t="s">
        <v>280</v>
      </c>
      <c r="C117" s="7" t="s">
        <v>281</v>
      </c>
      <c r="D117" s="14" t="s">
        <v>282</v>
      </c>
      <c r="E117" s="13" t="s">
        <v>39</v>
      </c>
      <c r="F117" s="10">
        <v>2.14</v>
      </c>
      <c r="G117" s="11">
        <f>0.09</f>
      </c>
      <c r="H117" s="12">
        <v>-0.51</v>
      </c>
    </row>
    <row x14ac:dyDescent="0.25" r="118" customHeight="1" ht="17.25">
      <c r="A118" s="6" t="s">
        <v>283</v>
      </c>
      <c r="B118" s="7" t="s">
        <v>234</v>
      </c>
      <c r="C118" s="7" t="s">
        <v>284</v>
      </c>
      <c r="D118" s="14" t="s">
        <v>285</v>
      </c>
      <c r="E118" s="9" t="s">
        <v>6</v>
      </c>
      <c r="F118" s="10">
        <v>2.13</v>
      </c>
      <c r="G118" s="12">
        <v>-0.07</v>
      </c>
      <c r="H118" s="12">
        <v>-0.65</v>
      </c>
    </row>
    <row x14ac:dyDescent="0.25" r="119" customHeight="1" ht="17.25" hidden="1">
      <c r="A119" s="6" t="s">
        <v>280</v>
      </c>
      <c r="B119" s="7" t="s">
        <v>283</v>
      </c>
      <c r="C119" s="7" t="s">
        <v>278</v>
      </c>
      <c r="D119" s="14" t="s">
        <v>286</v>
      </c>
      <c r="E119" s="13" t="s">
        <v>23</v>
      </c>
      <c r="F119" s="23">
        <v>45445</v>
      </c>
      <c r="G119" s="7" t="s">
        <v>193</v>
      </c>
      <c r="H119" s="12">
        <v>-0.81</v>
      </c>
    </row>
    <row x14ac:dyDescent="0.25" r="120" customHeight="1" ht="17.25" hidden="1">
      <c r="A120" s="6" t="s">
        <v>287</v>
      </c>
      <c r="B120" s="7" t="s">
        <v>260</v>
      </c>
      <c r="C120" s="7" t="s">
        <v>288</v>
      </c>
      <c r="D120" s="14" t="s">
        <v>289</v>
      </c>
      <c r="E120" s="9" t="s">
        <v>6</v>
      </c>
      <c r="F120" s="10">
        <v>1.97</v>
      </c>
      <c r="G120" s="11">
        <f>0.08</f>
      </c>
      <c r="H120" s="12">
        <v>-0.23</v>
      </c>
    </row>
    <row x14ac:dyDescent="0.25" r="121" customHeight="1" ht="17.25">
      <c r="A121" s="6" t="s">
        <v>290</v>
      </c>
      <c r="B121" s="7" t="s">
        <v>291</v>
      </c>
      <c r="C121" s="7" t="s">
        <v>292</v>
      </c>
      <c r="D121" s="14" t="s">
        <v>293</v>
      </c>
      <c r="E121" s="13" t="s">
        <v>89</v>
      </c>
      <c r="F121" s="10">
        <v>1.94</v>
      </c>
      <c r="G121" s="24">
        <f>0</f>
      </c>
      <c r="H121" s="12">
        <v>-0.86</v>
      </c>
    </row>
    <row x14ac:dyDescent="0.25" r="122" customHeight="1" ht="17.25" hidden="1">
      <c r="A122" s="6" t="s">
        <v>294</v>
      </c>
      <c r="B122" s="7" t="s">
        <v>287</v>
      </c>
      <c r="C122" s="7" t="s">
        <v>295</v>
      </c>
      <c r="D122" s="14" t="s">
        <v>296</v>
      </c>
      <c r="E122" s="21" t="s">
        <v>43</v>
      </c>
      <c r="F122" s="10">
        <v>1.93</v>
      </c>
      <c r="G122" s="12">
        <v>-0.06</v>
      </c>
      <c r="H122" s="12">
        <v>-0.35</v>
      </c>
    </row>
    <row x14ac:dyDescent="0.25" r="123" customHeight="1" ht="17.25">
      <c r="A123" s="6" t="s">
        <v>292</v>
      </c>
      <c r="B123" s="7" t="s">
        <v>294</v>
      </c>
      <c r="C123" s="7" t="s">
        <v>297</v>
      </c>
      <c r="D123" s="8" t="s">
        <v>298</v>
      </c>
      <c r="E123" s="13" t="s">
        <v>60</v>
      </c>
      <c r="F123" s="10">
        <v>1.92</v>
      </c>
      <c r="G123" s="12">
        <v>-0.05</v>
      </c>
      <c r="H123" s="12">
        <v>-0.41</v>
      </c>
    </row>
    <row x14ac:dyDescent="0.25" r="124" customHeight="1" ht="17.25">
      <c r="A124" s="6" t="s">
        <v>299</v>
      </c>
      <c r="B124" s="7" t="s">
        <v>290</v>
      </c>
      <c r="C124" s="7" t="s">
        <v>300</v>
      </c>
      <c r="D124" s="14" t="s">
        <v>301</v>
      </c>
      <c r="E124" s="9" t="s">
        <v>76</v>
      </c>
      <c r="F124" s="10">
        <v>1.91</v>
      </c>
      <c r="G124" s="12">
        <v>-0.07</v>
      </c>
      <c r="H124" s="12">
        <v>-0.26</v>
      </c>
    </row>
    <row x14ac:dyDescent="0.25" r="125" customHeight="1" ht="17.25">
      <c r="A125" s="6" t="s">
        <v>284</v>
      </c>
      <c r="B125" s="7" t="s">
        <v>281</v>
      </c>
      <c r="C125" s="7" t="s">
        <v>302</v>
      </c>
      <c r="D125" s="14" t="s">
        <v>303</v>
      </c>
      <c r="E125" s="13" t="s">
        <v>105</v>
      </c>
      <c r="F125" s="10">
        <v>1.91</v>
      </c>
      <c r="G125" s="12">
        <v>-0.03</v>
      </c>
      <c r="H125" s="12">
        <v>-0.39</v>
      </c>
    </row>
    <row x14ac:dyDescent="0.25" r="126" customHeight="1" ht="17.25">
      <c r="A126" s="6" t="s">
        <v>291</v>
      </c>
      <c r="B126" s="7" t="s">
        <v>299</v>
      </c>
      <c r="C126" s="7" t="s">
        <v>299</v>
      </c>
      <c r="D126" s="14" t="s">
        <v>304</v>
      </c>
      <c r="E126" s="13" t="s">
        <v>23</v>
      </c>
      <c r="F126" s="10" t="s">
        <v>305</v>
      </c>
      <c r="G126" s="12">
        <v>-0.04</v>
      </c>
      <c r="H126" s="12">
        <v>-0.89</v>
      </c>
    </row>
    <row x14ac:dyDescent="0.25" r="127" customHeight="1" ht="17.25">
      <c r="A127" s="6" t="s">
        <v>281</v>
      </c>
      <c r="B127" s="7" t="s">
        <v>284</v>
      </c>
      <c r="C127" s="7" t="s">
        <v>283</v>
      </c>
      <c r="D127" s="14" t="s">
        <v>306</v>
      </c>
      <c r="E127" s="21" t="s">
        <v>43</v>
      </c>
      <c r="F127" s="10" t="s">
        <v>305</v>
      </c>
      <c r="G127" s="12">
        <v>-0.04</v>
      </c>
      <c r="H127" s="12">
        <v>-0.95</v>
      </c>
    </row>
    <row x14ac:dyDescent="0.25" r="128" customHeight="1" ht="17.25" hidden="1">
      <c r="A128" s="6" t="s">
        <v>307</v>
      </c>
      <c r="B128" s="7" t="s">
        <v>292</v>
      </c>
      <c r="C128" s="7" t="s">
        <v>307</v>
      </c>
      <c r="D128" s="14" t="s">
        <v>308</v>
      </c>
      <c r="E128" s="13" t="s">
        <v>89</v>
      </c>
      <c r="F128" s="10" t="s">
        <v>305</v>
      </c>
      <c r="G128" s="12">
        <v>-0.07</v>
      </c>
      <c r="H128" s="12">
        <v>-0.73</v>
      </c>
    </row>
    <row x14ac:dyDescent="0.25" r="129" customHeight="1" ht="17.25">
      <c r="A129" s="6" t="s">
        <v>260</v>
      </c>
      <c r="B129" s="7" t="s">
        <v>309</v>
      </c>
      <c r="C129" s="7" t="s">
        <v>291</v>
      </c>
      <c r="D129" s="14" t="s">
        <v>310</v>
      </c>
      <c r="E129" s="13" t="s">
        <v>89</v>
      </c>
      <c r="F129" s="10">
        <v>1.89</v>
      </c>
      <c r="G129" s="11">
        <f>0.01</f>
      </c>
      <c r="H129" s="12" t="s">
        <v>311</v>
      </c>
    </row>
    <row x14ac:dyDescent="0.25" r="130" customHeight="1" ht="17.25">
      <c r="A130" s="6" t="s">
        <v>245</v>
      </c>
      <c r="B130" s="7" t="s">
        <v>307</v>
      </c>
      <c r="C130" s="7" t="s">
        <v>312</v>
      </c>
      <c r="D130" s="14" t="s">
        <v>313</v>
      </c>
      <c r="E130" s="13" t="s">
        <v>218</v>
      </c>
      <c r="F130" s="10">
        <v>1.89</v>
      </c>
      <c r="G130" s="12">
        <v>-0.01</v>
      </c>
      <c r="H130" s="12">
        <v>-0.41</v>
      </c>
    </row>
    <row x14ac:dyDescent="0.25" r="131" customHeight="1" ht="17.25" hidden="1">
      <c r="A131" s="6" t="s">
        <v>274</v>
      </c>
      <c r="B131" s="7" t="s">
        <v>314</v>
      </c>
      <c r="C131" s="7" t="s">
        <v>250</v>
      </c>
      <c r="D131" s="14" t="s">
        <v>315</v>
      </c>
      <c r="E131" s="21" t="s">
        <v>43</v>
      </c>
      <c r="F131" s="10">
        <v>1.88</v>
      </c>
      <c r="G131" s="12">
        <v>-0.01</v>
      </c>
      <c r="H131" s="12">
        <v>-1.58</v>
      </c>
    </row>
    <row x14ac:dyDescent="0.25" r="132" customHeight="1" ht="17.25">
      <c r="A132" s="6" t="s">
        <v>314</v>
      </c>
      <c r="B132" s="7" t="s">
        <v>242</v>
      </c>
      <c r="C132" s="7" t="s">
        <v>287</v>
      </c>
      <c r="D132" s="14" t="s">
        <v>316</v>
      </c>
      <c r="E132" s="9" t="s">
        <v>6</v>
      </c>
      <c r="F132" s="10">
        <v>1.86</v>
      </c>
      <c r="G132" s="11">
        <f>0.04</f>
      </c>
      <c r="H132" s="12">
        <v>-0.97</v>
      </c>
    </row>
    <row x14ac:dyDescent="0.25" r="133" customHeight="1" ht="17.25">
      <c r="A133" s="6" t="s">
        <v>309</v>
      </c>
      <c r="B133" s="7" t="s">
        <v>274</v>
      </c>
      <c r="C133" s="7" t="s">
        <v>294</v>
      </c>
      <c r="D133" s="14" t="s">
        <v>317</v>
      </c>
      <c r="E133" s="13" t="s">
        <v>105</v>
      </c>
      <c r="F133" s="10">
        <v>1.86</v>
      </c>
      <c r="G133" s="12">
        <v>-0.03</v>
      </c>
      <c r="H133" s="12">
        <v>-0.96</v>
      </c>
    </row>
    <row x14ac:dyDescent="0.25" r="134" customHeight="1" ht="17.25">
      <c r="A134" s="6" t="s">
        <v>318</v>
      </c>
      <c r="B134" s="7" t="s">
        <v>318</v>
      </c>
      <c r="C134" s="7" t="s">
        <v>319</v>
      </c>
      <c r="D134" s="14" t="s">
        <v>320</v>
      </c>
      <c r="E134" s="13" t="s">
        <v>39</v>
      </c>
      <c r="F134" s="10">
        <v>1.86</v>
      </c>
      <c r="G134" s="11">
        <f>0.01</f>
      </c>
      <c r="H134" s="12">
        <v>-0.49</v>
      </c>
    </row>
    <row x14ac:dyDescent="0.25" r="135" customHeight="1" ht="17.25">
      <c r="A135" s="6" t="s">
        <v>242</v>
      </c>
      <c r="B135" s="7" t="s">
        <v>245</v>
      </c>
      <c r="C135" s="7" t="s">
        <v>318</v>
      </c>
      <c r="D135" s="14" t="s">
        <v>321</v>
      </c>
      <c r="E135" s="13" t="s">
        <v>60</v>
      </c>
      <c r="F135" s="10">
        <v>1.85</v>
      </c>
      <c r="G135" s="12">
        <v>-0.04</v>
      </c>
      <c r="H135" s="12">
        <v>-0.54</v>
      </c>
    </row>
    <row x14ac:dyDescent="0.25" r="136" customHeight="1" ht="17.25" hidden="1">
      <c r="A136" s="6" t="s">
        <v>319</v>
      </c>
      <c r="B136" s="7" t="s">
        <v>297</v>
      </c>
      <c r="C136" s="7" t="s">
        <v>309</v>
      </c>
      <c r="D136" s="14" t="s">
        <v>322</v>
      </c>
      <c r="E136" s="9" t="s">
        <v>6</v>
      </c>
      <c r="F136" s="10">
        <v>1.72</v>
      </c>
      <c r="G136" s="7" t="s">
        <v>193</v>
      </c>
      <c r="H136" s="12">
        <v>-0.67</v>
      </c>
    </row>
    <row x14ac:dyDescent="0.25" r="137" customHeight="1" ht="17.25" hidden="1">
      <c r="A137" s="6" t="s">
        <v>297</v>
      </c>
      <c r="B137" s="7" t="s">
        <v>323</v>
      </c>
      <c r="C137" s="7" t="s">
        <v>262</v>
      </c>
      <c r="D137" s="14" t="s">
        <v>324</v>
      </c>
      <c r="E137" s="13" t="s">
        <v>130</v>
      </c>
      <c r="F137" s="10" t="s">
        <v>325</v>
      </c>
      <c r="G137" s="12">
        <v>-0.02</v>
      </c>
      <c r="H137" s="12">
        <v>-1.43</v>
      </c>
    </row>
    <row x14ac:dyDescent="0.25" r="138" customHeight="1" ht="17.25">
      <c r="A138" s="6" t="s">
        <v>323</v>
      </c>
      <c r="B138" s="7" t="s">
        <v>319</v>
      </c>
      <c r="C138" s="7" t="s">
        <v>326</v>
      </c>
      <c r="D138" s="14" t="s">
        <v>327</v>
      </c>
      <c r="E138" s="13" t="s">
        <v>23</v>
      </c>
      <c r="F138" s="10">
        <v>1.68</v>
      </c>
      <c r="G138" s="12">
        <v>-0.05</v>
      </c>
      <c r="H138" s="12" t="s">
        <v>328</v>
      </c>
    </row>
    <row x14ac:dyDescent="0.25" r="139" customHeight="1" ht="17.25">
      <c r="A139" s="6" t="s">
        <v>312</v>
      </c>
      <c r="B139" s="7" t="s">
        <v>312</v>
      </c>
      <c r="C139" s="7" t="s">
        <v>280</v>
      </c>
      <c r="D139" s="14" t="s">
        <v>329</v>
      </c>
      <c r="E139" s="13" t="s">
        <v>23</v>
      </c>
      <c r="F139" s="10">
        <v>1.66</v>
      </c>
      <c r="G139" s="12">
        <v>-0.03</v>
      </c>
      <c r="H139" s="12" t="s">
        <v>330</v>
      </c>
    </row>
    <row x14ac:dyDescent="0.25" r="140" customHeight="1" ht="17.25" hidden="1">
      <c r="A140" s="6" t="s">
        <v>302</v>
      </c>
      <c r="B140" s="7" t="s">
        <v>302</v>
      </c>
      <c r="C140" s="7" t="s">
        <v>331</v>
      </c>
      <c r="D140" s="14" t="s">
        <v>332</v>
      </c>
      <c r="E140" s="21" t="s">
        <v>43</v>
      </c>
      <c r="F140" s="10">
        <v>1.63</v>
      </c>
      <c r="G140" s="12">
        <v>-0.06</v>
      </c>
      <c r="H140" s="12">
        <v>-0.23</v>
      </c>
    </row>
    <row x14ac:dyDescent="0.25" r="141" customHeight="1" ht="17.25" hidden="1">
      <c r="A141" s="6" t="s">
        <v>333</v>
      </c>
      <c r="B141" s="7" t="s">
        <v>326</v>
      </c>
      <c r="C141" s="7" t="s">
        <v>334</v>
      </c>
      <c r="D141" s="14" t="s">
        <v>335</v>
      </c>
      <c r="E141" s="13" t="s">
        <v>130</v>
      </c>
      <c r="F141" s="10">
        <v>1.59</v>
      </c>
      <c r="G141" s="7" t="s">
        <v>193</v>
      </c>
      <c r="H141" s="12">
        <v>-0.52</v>
      </c>
    </row>
    <row x14ac:dyDescent="0.25" r="142" customHeight="1" ht="17.25">
      <c r="A142" s="6" t="s">
        <v>326</v>
      </c>
      <c r="B142" s="7" t="s">
        <v>333</v>
      </c>
      <c r="C142" s="7" t="s">
        <v>323</v>
      </c>
      <c r="D142" s="14" t="s">
        <v>336</v>
      </c>
      <c r="E142" s="13" t="s">
        <v>337</v>
      </c>
      <c r="F142" s="10">
        <v>1.56</v>
      </c>
      <c r="G142" s="12">
        <v>-0.06</v>
      </c>
      <c r="H142" s="12">
        <v>-0.75</v>
      </c>
    </row>
    <row x14ac:dyDescent="0.25" r="143" customHeight="1" ht="17.25" hidden="1">
      <c r="A143" s="6" t="s">
        <v>295</v>
      </c>
      <c r="B143" s="7" t="s">
        <v>338</v>
      </c>
      <c r="C143" s="7" t="s">
        <v>339</v>
      </c>
      <c r="D143" s="14" t="s">
        <v>340</v>
      </c>
      <c r="E143" s="9" t="s">
        <v>80</v>
      </c>
      <c r="F143" s="10">
        <v>1.56</v>
      </c>
      <c r="G143" s="12">
        <v>-0.01</v>
      </c>
      <c r="H143" s="12">
        <v>-0.69</v>
      </c>
    </row>
    <row x14ac:dyDescent="0.25" r="144" customHeight="1" ht="17.25">
      <c r="A144" s="6" t="s">
        <v>339</v>
      </c>
      <c r="B144" s="7" t="s">
        <v>295</v>
      </c>
      <c r="C144" s="7" t="s">
        <v>341</v>
      </c>
      <c r="D144" s="14" t="s">
        <v>342</v>
      </c>
      <c r="E144" s="21" t="s">
        <v>43</v>
      </c>
      <c r="F144" s="10">
        <v>1.55</v>
      </c>
      <c r="G144" s="12">
        <v>-0.01</v>
      </c>
      <c r="H144" s="12">
        <v>-0.13</v>
      </c>
    </row>
    <row x14ac:dyDescent="0.25" r="145" customHeight="1" ht="17.25">
      <c r="A145" s="6" t="s">
        <v>338</v>
      </c>
      <c r="B145" s="7" t="s">
        <v>339</v>
      </c>
      <c r="C145" s="7" t="s">
        <v>333</v>
      </c>
      <c r="D145" s="14" t="s">
        <v>343</v>
      </c>
      <c r="E145" s="13" t="s">
        <v>23</v>
      </c>
      <c r="F145" s="10">
        <v>1.55</v>
      </c>
      <c r="G145" s="12">
        <v>-0.02</v>
      </c>
      <c r="H145" s="12">
        <v>-0.75</v>
      </c>
    </row>
    <row x14ac:dyDescent="0.25" r="146" customHeight="1" ht="17.25" hidden="1">
      <c r="A146" s="6" t="s">
        <v>344</v>
      </c>
      <c r="B146" s="7" t="s">
        <v>345</v>
      </c>
      <c r="C146" s="7" t="s">
        <v>346</v>
      </c>
      <c r="D146" s="14" t="s">
        <v>347</v>
      </c>
      <c r="E146" s="13" t="s">
        <v>218</v>
      </c>
      <c r="F146" s="10">
        <v>1.53</v>
      </c>
      <c r="G146" s="11">
        <f>0.15</f>
      </c>
      <c r="H146" s="11">
        <f>0.7</f>
      </c>
    </row>
    <row x14ac:dyDescent="0.25" r="147" customHeight="1" ht="17.25">
      <c r="A147" s="6" t="s">
        <v>288</v>
      </c>
      <c r="B147" s="7" t="s">
        <v>288</v>
      </c>
      <c r="C147" s="7" t="s">
        <v>314</v>
      </c>
      <c r="D147" s="14" t="s">
        <v>348</v>
      </c>
      <c r="E147" s="13" t="s">
        <v>349</v>
      </c>
      <c r="F147" s="10">
        <v>1.52</v>
      </c>
      <c r="G147" s="12">
        <v>-0.01</v>
      </c>
      <c r="H147" s="12" t="s">
        <v>350</v>
      </c>
    </row>
    <row x14ac:dyDescent="0.25" r="148" customHeight="1" ht="17.25">
      <c r="A148" s="6" t="s">
        <v>300</v>
      </c>
      <c r="B148" s="7" t="s">
        <v>344</v>
      </c>
      <c r="C148" s="7" t="s">
        <v>290</v>
      </c>
      <c r="D148" s="14" t="s">
        <v>351</v>
      </c>
      <c r="E148" s="13" t="s">
        <v>89</v>
      </c>
      <c r="F148" s="10">
        <v>1.51</v>
      </c>
      <c r="G148" s="12">
        <v>-0.05</v>
      </c>
      <c r="H148" s="12">
        <v>-1.33</v>
      </c>
    </row>
    <row x14ac:dyDescent="0.25" r="149" customHeight="1" ht="17.25">
      <c r="A149" s="6" t="s">
        <v>352</v>
      </c>
      <c r="B149" s="7" t="s">
        <v>352</v>
      </c>
      <c r="C149" s="7" t="s">
        <v>353</v>
      </c>
      <c r="D149" s="14" t="s">
        <v>354</v>
      </c>
      <c r="E149" s="13" t="s">
        <v>23</v>
      </c>
      <c r="F149" s="10">
        <v>1.49</v>
      </c>
      <c r="G149" s="11">
        <f>0.01</f>
      </c>
      <c r="H149" s="12">
        <v>-0.59</v>
      </c>
    </row>
    <row x14ac:dyDescent="0.25" r="150" customHeight="1" ht="17.25">
      <c r="A150" s="6" t="s">
        <v>355</v>
      </c>
      <c r="B150" s="7" t="s">
        <v>356</v>
      </c>
      <c r="C150" s="7" t="s">
        <v>357</v>
      </c>
      <c r="D150" s="8" t="s">
        <v>358</v>
      </c>
      <c r="E150" s="13" t="s">
        <v>218</v>
      </c>
      <c r="F150" s="10">
        <v>1.48</v>
      </c>
      <c r="G150" s="11">
        <f>0.18</f>
      </c>
      <c r="H150" s="12">
        <v>-0.13</v>
      </c>
    </row>
    <row x14ac:dyDescent="0.25" r="151" customHeight="1" ht="17.25">
      <c r="A151" s="6" t="s">
        <v>334</v>
      </c>
      <c r="B151" s="7" t="s">
        <v>353</v>
      </c>
      <c r="C151" s="7" t="s">
        <v>355</v>
      </c>
      <c r="D151" s="14" t="s">
        <v>359</v>
      </c>
      <c r="E151" s="21" t="s">
        <v>43</v>
      </c>
      <c r="F151" s="10">
        <v>1.48</v>
      </c>
      <c r="G151" s="11">
        <f>0.03</f>
      </c>
      <c r="H151" s="12">
        <v>-0.64</v>
      </c>
    </row>
    <row x14ac:dyDescent="0.25" r="152" customHeight="1" ht="17.25" hidden="1">
      <c r="A152" s="6" t="s">
        <v>360</v>
      </c>
      <c r="B152" s="7" t="s">
        <v>300</v>
      </c>
      <c r="C152" s="7" t="s">
        <v>360</v>
      </c>
      <c r="D152" s="14" t="s">
        <v>361</v>
      </c>
      <c r="E152" s="13" t="s">
        <v>23</v>
      </c>
      <c r="F152" s="10">
        <v>1.46</v>
      </c>
      <c r="G152" s="12">
        <v>-0.04</v>
      </c>
      <c r="H152" s="12">
        <v>-0.63</v>
      </c>
    </row>
    <row x14ac:dyDescent="0.25" r="153" customHeight="1" ht="17.25" hidden="1">
      <c r="A153" s="6" t="s">
        <v>353</v>
      </c>
      <c r="B153" s="7" t="s">
        <v>355</v>
      </c>
      <c r="C153" s="7" t="s">
        <v>344</v>
      </c>
      <c r="D153" s="14" t="s">
        <v>362</v>
      </c>
      <c r="E153" s="13" t="s">
        <v>60</v>
      </c>
      <c r="F153" s="10">
        <v>1.44</v>
      </c>
      <c r="G153" s="12">
        <v>-0.03</v>
      </c>
      <c r="H153" s="12">
        <v>-0.78</v>
      </c>
    </row>
    <row x14ac:dyDescent="0.25" r="154" customHeight="1" ht="17.25">
      <c r="A154" s="6" t="s">
        <v>363</v>
      </c>
      <c r="B154" s="7" t="s">
        <v>360</v>
      </c>
      <c r="C154" s="7" t="s">
        <v>273</v>
      </c>
      <c r="D154" s="14" t="s">
        <v>364</v>
      </c>
      <c r="E154" s="9" t="s">
        <v>6</v>
      </c>
      <c r="F154" s="10">
        <v>1.41</v>
      </c>
      <c r="G154" s="12">
        <v>-0.04</v>
      </c>
      <c r="H154" s="12">
        <v>-1.57</v>
      </c>
    </row>
    <row x14ac:dyDescent="0.25" r="155" customHeight="1" ht="17.25">
      <c r="A155" s="6" t="s">
        <v>365</v>
      </c>
      <c r="B155" s="7" t="s">
        <v>334</v>
      </c>
      <c r="C155" s="7" t="s">
        <v>366</v>
      </c>
      <c r="D155" s="14" t="s">
        <v>367</v>
      </c>
      <c r="E155" s="13" t="s">
        <v>368</v>
      </c>
      <c r="F155" s="10">
        <v>1.41</v>
      </c>
      <c r="G155" s="12">
        <v>-0.05</v>
      </c>
      <c r="H155" s="12">
        <v>-0.49</v>
      </c>
    </row>
    <row x14ac:dyDescent="0.25" r="156" customHeight="1" ht="17.25">
      <c r="A156" s="6" t="s">
        <v>345</v>
      </c>
      <c r="B156" s="7" t="s">
        <v>369</v>
      </c>
      <c r="C156" s="7" t="s">
        <v>356</v>
      </c>
      <c r="D156" s="14" t="s">
        <v>370</v>
      </c>
      <c r="E156" s="13" t="s">
        <v>60</v>
      </c>
      <c r="F156" s="10">
        <v>1.39</v>
      </c>
      <c r="G156" s="11">
        <f>0.02</f>
      </c>
      <c r="H156" s="12">
        <v>-0.49</v>
      </c>
    </row>
    <row x14ac:dyDescent="0.25" r="157" customHeight="1" ht="17.25" hidden="1">
      <c r="A157" s="6" t="s">
        <v>369</v>
      </c>
      <c r="B157" s="7" t="s">
        <v>363</v>
      </c>
      <c r="C157" s="7" t="s">
        <v>363</v>
      </c>
      <c r="D157" s="14" t="s">
        <v>371</v>
      </c>
      <c r="E157" s="13" t="s">
        <v>23</v>
      </c>
      <c r="F157" s="10">
        <v>1.38</v>
      </c>
      <c r="G157" s="12">
        <v>-0.02</v>
      </c>
      <c r="H157" s="12">
        <v>-0.66</v>
      </c>
    </row>
    <row x14ac:dyDescent="0.25" r="158" customHeight="1" ht="17.25">
      <c r="A158" s="6" t="s">
        <v>372</v>
      </c>
      <c r="B158" s="7" t="s">
        <v>365</v>
      </c>
      <c r="C158" s="7" t="s">
        <v>352</v>
      </c>
      <c r="D158" s="14" t="s">
        <v>373</v>
      </c>
      <c r="E158" s="13" t="s">
        <v>254</v>
      </c>
      <c r="F158" s="10">
        <v>1.36</v>
      </c>
      <c r="G158" s="12">
        <v>-0.04</v>
      </c>
      <c r="H158" s="12">
        <v>-0.76</v>
      </c>
    </row>
    <row x14ac:dyDescent="0.25" r="159" customHeight="1" ht="17.25" hidden="1">
      <c r="A159" s="6" t="s">
        <v>374</v>
      </c>
      <c r="B159" s="7" t="s">
        <v>372</v>
      </c>
      <c r="C159" s="7" t="s">
        <v>345</v>
      </c>
      <c r="D159" s="14" t="s">
        <v>375</v>
      </c>
      <c r="E159" s="13" t="s">
        <v>368</v>
      </c>
      <c r="F159" s="10">
        <v>1.35</v>
      </c>
      <c r="G159" s="12">
        <v>-0.01</v>
      </c>
      <c r="H159" s="12">
        <v>-0.63</v>
      </c>
    </row>
    <row x14ac:dyDescent="0.25" r="160" customHeight="1" ht="17.25">
      <c r="A160" s="6" t="s">
        <v>366</v>
      </c>
      <c r="B160" s="7" t="s">
        <v>376</v>
      </c>
      <c r="C160" s="7" t="s">
        <v>377</v>
      </c>
      <c r="D160" s="14" t="s">
        <v>378</v>
      </c>
      <c r="E160" s="13" t="s">
        <v>130</v>
      </c>
      <c r="F160" s="10">
        <v>1.31</v>
      </c>
      <c r="G160" s="11">
        <f>0.03</f>
      </c>
      <c r="H160" s="11">
        <f>0.33</f>
      </c>
    </row>
    <row x14ac:dyDescent="0.25" r="161" customHeight="1" ht="17.25">
      <c r="A161" s="6" t="s">
        <v>356</v>
      </c>
      <c r="B161" s="7" t="s">
        <v>374</v>
      </c>
      <c r="C161" s="7" t="s">
        <v>338</v>
      </c>
      <c r="D161" s="14" t="s">
        <v>379</v>
      </c>
      <c r="E161" s="13" t="s">
        <v>368</v>
      </c>
      <c r="F161" s="10">
        <v>1.29</v>
      </c>
      <c r="G161" s="12">
        <v>-0.05</v>
      </c>
      <c r="H161" s="12">
        <v>-0.94</v>
      </c>
    </row>
    <row x14ac:dyDescent="0.25" r="162" customHeight="1" ht="17.25">
      <c r="A162" s="6" t="s">
        <v>380</v>
      </c>
      <c r="B162" s="7" t="s">
        <v>366</v>
      </c>
      <c r="C162" s="7" t="s">
        <v>381</v>
      </c>
      <c r="D162" s="14" t="s">
        <v>382</v>
      </c>
      <c r="E162" s="13" t="s">
        <v>254</v>
      </c>
      <c r="F162" s="10">
        <v>1.27</v>
      </c>
      <c r="G162" s="12">
        <v>-0.03</v>
      </c>
      <c r="H162" s="12">
        <v>-0.06</v>
      </c>
    </row>
    <row x14ac:dyDescent="0.25" r="163" customHeight="1" ht="17.25">
      <c r="A163" s="6" t="s">
        <v>331</v>
      </c>
      <c r="B163" s="7" t="s">
        <v>331</v>
      </c>
      <c r="C163" s="7" t="s">
        <v>380</v>
      </c>
      <c r="D163" s="14" t="s">
        <v>383</v>
      </c>
      <c r="E163" s="13" t="s">
        <v>23</v>
      </c>
      <c r="F163" s="10">
        <v>1.26</v>
      </c>
      <c r="G163" s="12">
        <v>-0.02</v>
      </c>
      <c r="H163" s="12" t="s">
        <v>328</v>
      </c>
    </row>
    <row x14ac:dyDescent="0.25" r="164" customHeight="1" ht="17.25" hidden="1">
      <c r="A164" s="6" t="s">
        <v>376</v>
      </c>
      <c r="B164" s="7" t="s">
        <v>380</v>
      </c>
      <c r="C164" s="7" t="s">
        <v>384</v>
      </c>
      <c r="D164" s="14" t="s">
        <v>385</v>
      </c>
      <c r="E164" s="13" t="s">
        <v>23</v>
      </c>
      <c r="F164" s="10">
        <v>1.26</v>
      </c>
      <c r="G164" s="12">
        <v>-0.02</v>
      </c>
      <c r="H164" s="12">
        <v>-0.34</v>
      </c>
    </row>
    <row x14ac:dyDescent="0.25" r="165" customHeight="1" ht="17.25" hidden="1">
      <c r="A165" s="6" t="s">
        <v>386</v>
      </c>
      <c r="B165" s="7" t="s">
        <v>386</v>
      </c>
      <c r="C165" s="7" t="s">
        <v>372</v>
      </c>
      <c r="D165" s="14" t="s">
        <v>387</v>
      </c>
      <c r="E165" s="13" t="s">
        <v>23</v>
      </c>
      <c r="F165" s="10">
        <v>1.26</v>
      </c>
      <c r="G165" s="12">
        <v>-0.01</v>
      </c>
      <c r="H165" s="12">
        <v>-0.64</v>
      </c>
    </row>
    <row x14ac:dyDescent="0.25" r="166" customHeight="1" ht="17.25" hidden="1">
      <c r="A166" s="6" t="s">
        <v>388</v>
      </c>
      <c r="B166" s="7" t="s">
        <v>341</v>
      </c>
      <c r="C166" s="7" t="s">
        <v>389</v>
      </c>
      <c r="D166" s="14" t="s">
        <v>390</v>
      </c>
      <c r="E166" s="13" t="s">
        <v>130</v>
      </c>
      <c r="F166" s="10">
        <v>1.23</v>
      </c>
      <c r="G166" s="11">
        <f>0.03</f>
      </c>
      <c r="H166" s="12">
        <v>-0.14</v>
      </c>
    </row>
    <row x14ac:dyDescent="0.25" r="167" customHeight="1" ht="17.25" hidden="1">
      <c r="A167" s="6" t="s">
        <v>391</v>
      </c>
      <c r="B167" s="7" t="s">
        <v>388</v>
      </c>
      <c r="C167" s="7" t="s">
        <v>369</v>
      </c>
      <c r="D167" s="14" t="s">
        <v>392</v>
      </c>
      <c r="E167" s="13" t="s">
        <v>105</v>
      </c>
      <c r="F167" s="10">
        <v>1.22</v>
      </c>
      <c r="G167" s="12">
        <v>-0.02</v>
      </c>
      <c r="H167" s="12">
        <v>-0.74</v>
      </c>
    </row>
    <row x14ac:dyDescent="0.25" r="168" customHeight="1" ht="17.25">
      <c r="A168" s="6" t="s">
        <v>341</v>
      </c>
      <c r="B168" s="7" t="s">
        <v>393</v>
      </c>
      <c r="C168" s="7" t="s">
        <v>394</v>
      </c>
      <c r="D168" s="14" t="s">
        <v>395</v>
      </c>
      <c r="E168" s="13" t="s">
        <v>130</v>
      </c>
      <c r="F168" s="10">
        <v>1.22</v>
      </c>
      <c r="G168" s="11">
        <f>0.03</f>
      </c>
      <c r="H168" s="11">
        <f>0.09</f>
      </c>
    </row>
    <row x14ac:dyDescent="0.25" r="169" customHeight="1" ht="17.25">
      <c r="A169" s="6" t="s">
        <v>396</v>
      </c>
      <c r="B169" s="7" t="s">
        <v>396</v>
      </c>
      <c r="C169" s="7" t="s">
        <v>391</v>
      </c>
      <c r="D169" s="14" t="s">
        <v>397</v>
      </c>
      <c r="E169" s="13" t="s">
        <v>105</v>
      </c>
      <c r="F169" s="10">
        <v>1.18</v>
      </c>
      <c r="G169" s="12">
        <v>-0.01</v>
      </c>
      <c r="H169" s="12" t="s">
        <v>77</v>
      </c>
    </row>
    <row x14ac:dyDescent="0.25" r="170" customHeight="1" ht="17.25">
      <c r="A170" s="6" t="s">
        <v>398</v>
      </c>
      <c r="B170" s="7" t="s">
        <v>391</v>
      </c>
      <c r="C170" s="7" t="s">
        <v>399</v>
      </c>
      <c r="D170" s="14" t="s">
        <v>400</v>
      </c>
      <c r="E170" s="13" t="s">
        <v>23</v>
      </c>
      <c r="F170" s="10">
        <v>1.17</v>
      </c>
      <c r="G170" s="12">
        <v>-0.03</v>
      </c>
      <c r="H170" s="12">
        <v>-0.15</v>
      </c>
    </row>
    <row x14ac:dyDescent="0.25" r="171" customHeight="1" ht="17.25">
      <c r="A171" s="6" t="s">
        <v>393</v>
      </c>
      <c r="B171" s="7" t="s">
        <v>401</v>
      </c>
      <c r="C171" s="7" t="s">
        <v>402</v>
      </c>
      <c r="D171" s="14" t="s">
        <v>403</v>
      </c>
      <c r="E171" s="13" t="s">
        <v>105</v>
      </c>
      <c r="F171" s="10">
        <v>1.16</v>
      </c>
      <c r="G171" s="11">
        <f>0.05</f>
      </c>
      <c r="H171" s="12">
        <v>-0.31</v>
      </c>
    </row>
    <row x14ac:dyDescent="0.25" r="172" customHeight="1" ht="17.25">
      <c r="A172" s="6" t="s">
        <v>357</v>
      </c>
      <c r="B172" s="7" t="s">
        <v>357</v>
      </c>
      <c r="C172" s="7" t="s">
        <v>404</v>
      </c>
      <c r="D172" s="14" t="s">
        <v>405</v>
      </c>
      <c r="E172" s="13" t="s">
        <v>23</v>
      </c>
      <c r="F172" s="10">
        <v>1.14</v>
      </c>
      <c r="G172" s="12">
        <v>-0.03</v>
      </c>
      <c r="H172" s="12">
        <v>-0.36</v>
      </c>
    </row>
    <row x14ac:dyDescent="0.25" r="173" customHeight="1" ht="17.25">
      <c r="A173" s="6" t="s">
        <v>384</v>
      </c>
      <c r="B173" s="7" t="s">
        <v>406</v>
      </c>
      <c r="C173" s="7" t="s">
        <v>398</v>
      </c>
      <c r="D173" s="14" t="s">
        <v>407</v>
      </c>
      <c r="E173" s="13" t="s">
        <v>60</v>
      </c>
      <c r="F173" s="10">
        <v>1.13</v>
      </c>
      <c r="G173" s="12">
        <v>-0.02</v>
      </c>
      <c r="H173" s="12">
        <v>-0.52</v>
      </c>
    </row>
    <row x14ac:dyDescent="0.25" r="174" customHeight="1" ht="17.25">
      <c r="A174" s="6" t="s">
        <v>406</v>
      </c>
      <c r="B174" s="7" t="s">
        <v>404</v>
      </c>
      <c r="C174" s="7" t="s">
        <v>408</v>
      </c>
      <c r="D174" s="14" t="s">
        <v>409</v>
      </c>
      <c r="E174" s="13" t="s">
        <v>23</v>
      </c>
      <c r="F174" s="22">
        <v>45597</v>
      </c>
      <c r="G174" s="11">
        <f>0.02</f>
      </c>
      <c r="H174" s="12">
        <v>-0.33</v>
      </c>
    </row>
    <row x14ac:dyDescent="0.25" r="175" customHeight="1" ht="17.25" hidden="1">
      <c r="A175" s="6" t="s">
        <v>401</v>
      </c>
      <c r="B175" s="7" t="s">
        <v>384</v>
      </c>
      <c r="C175" s="7" t="s">
        <v>410</v>
      </c>
      <c r="D175" s="14" t="s">
        <v>411</v>
      </c>
      <c r="E175" s="21" t="s">
        <v>43</v>
      </c>
      <c r="F175" s="22">
        <v>45597</v>
      </c>
      <c r="G175" s="12">
        <v>-0.03</v>
      </c>
      <c r="H175" s="11">
        <f>0.24</f>
      </c>
    </row>
    <row x14ac:dyDescent="0.25" r="176" customHeight="1" ht="17.25" hidden="1">
      <c r="A176" s="6" t="s">
        <v>412</v>
      </c>
      <c r="B176" s="7" t="s">
        <v>402</v>
      </c>
      <c r="C176" s="7" t="s">
        <v>413</v>
      </c>
      <c r="D176" s="14" t="s">
        <v>414</v>
      </c>
      <c r="E176" s="9" t="s">
        <v>6</v>
      </c>
      <c r="F176" s="22">
        <v>45597</v>
      </c>
      <c r="G176" s="11">
        <f>0.07</f>
      </c>
      <c r="H176" s="12">
        <v>-0.24</v>
      </c>
    </row>
    <row x14ac:dyDescent="0.25" r="177" customHeight="1" ht="17.25" hidden="1">
      <c r="A177" s="6" t="s">
        <v>415</v>
      </c>
      <c r="B177" s="7" t="s">
        <v>416</v>
      </c>
      <c r="C177" s="7" t="s">
        <v>365</v>
      </c>
      <c r="D177" s="14" t="s">
        <v>417</v>
      </c>
      <c r="E177" s="13" t="s">
        <v>23</v>
      </c>
      <c r="F177" s="22">
        <v>45597</v>
      </c>
      <c r="G177" s="11">
        <f>0.01</f>
      </c>
      <c r="H177" s="12" t="s">
        <v>418</v>
      </c>
    </row>
    <row x14ac:dyDescent="0.25" r="178" customHeight="1" ht="17.25">
      <c r="A178" s="6" t="s">
        <v>404</v>
      </c>
      <c r="B178" s="7" t="s">
        <v>419</v>
      </c>
      <c r="C178" s="7" t="s">
        <v>396</v>
      </c>
      <c r="D178" s="14" t="s">
        <v>420</v>
      </c>
      <c r="E178" s="13" t="s">
        <v>23</v>
      </c>
      <c r="F178" s="22">
        <v>45566</v>
      </c>
      <c r="G178" s="11">
        <f>0.07</f>
      </c>
      <c r="H178" s="12">
        <v>-0.59</v>
      </c>
    </row>
    <row x14ac:dyDescent="0.25" r="179" customHeight="1" ht="17.25" hidden="1">
      <c r="A179" s="6" t="s">
        <v>416</v>
      </c>
      <c r="B179" s="7" t="s">
        <v>398</v>
      </c>
      <c r="C179" s="7" t="s">
        <v>388</v>
      </c>
      <c r="D179" s="14" t="s">
        <v>421</v>
      </c>
      <c r="E179" s="9" t="s">
        <v>6</v>
      </c>
      <c r="F179" s="23">
        <v>45536</v>
      </c>
      <c r="G179" s="12" t="s">
        <v>71</v>
      </c>
      <c r="H179" s="12">
        <v>-0.61</v>
      </c>
    </row>
    <row x14ac:dyDescent="0.25" r="180" customHeight="1" ht="17.25" hidden="1">
      <c r="A180" s="6" t="s">
        <v>422</v>
      </c>
      <c r="B180" s="7" t="s">
        <v>412</v>
      </c>
      <c r="C180" s="7" t="s">
        <v>416</v>
      </c>
      <c r="D180" s="14" t="s">
        <v>423</v>
      </c>
      <c r="E180" s="21" t="s">
        <v>43</v>
      </c>
      <c r="F180" s="23">
        <v>45505</v>
      </c>
      <c r="G180" s="12">
        <v>-0.02</v>
      </c>
      <c r="H180" s="12">
        <v>-0.42</v>
      </c>
    </row>
    <row x14ac:dyDescent="0.25" r="181" customHeight="1" ht="17.25" hidden="1">
      <c r="A181" s="6" t="s">
        <v>402</v>
      </c>
      <c r="B181" s="7" t="s">
        <v>221</v>
      </c>
      <c r="C181" s="7" t="s">
        <v>424</v>
      </c>
      <c r="D181" s="14" t="s">
        <v>425</v>
      </c>
      <c r="E181" s="9" t="s">
        <v>16</v>
      </c>
      <c r="F181" s="23">
        <v>45474</v>
      </c>
      <c r="G181" s="11">
        <f>0.09</f>
      </c>
      <c r="H181" s="11">
        <f>0.28</f>
      </c>
    </row>
    <row x14ac:dyDescent="0.25" r="182" customHeight="1" ht="17.25">
      <c r="A182" s="6" t="s">
        <v>408</v>
      </c>
      <c r="B182" s="7" t="s">
        <v>415</v>
      </c>
      <c r="C182" s="7" t="s">
        <v>426</v>
      </c>
      <c r="D182" s="14" t="s">
        <v>427</v>
      </c>
      <c r="E182" s="13" t="s">
        <v>428</v>
      </c>
      <c r="F182" s="23">
        <v>45474</v>
      </c>
      <c r="G182" s="12">
        <v>-0.03</v>
      </c>
      <c r="H182" s="12">
        <v>-0.24</v>
      </c>
    </row>
    <row x14ac:dyDescent="0.25" r="183" customHeight="1" ht="17.25">
      <c r="A183" s="6" t="s">
        <v>419</v>
      </c>
      <c r="B183" s="7" t="s">
        <v>422</v>
      </c>
      <c r="C183" s="7" t="s">
        <v>419</v>
      </c>
      <c r="D183" s="14" t="s">
        <v>429</v>
      </c>
      <c r="E183" s="13" t="s">
        <v>23</v>
      </c>
      <c r="F183" s="23">
        <v>45444</v>
      </c>
      <c r="G183" s="12">
        <v>-0.02</v>
      </c>
      <c r="H183" s="12">
        <v>-0.39</v>
      </c>
    </row>
    <row x14ac:dyDescent="0.25" r="184" customHeight="1" ht="17.25">
      <c r="A184" s="6" t="s">
        <v>430</v>
      </c>
      <c r="B184" s="7" t="s">
        <v>431</v>
      </c>
      <c r="C184" s="7" t="s">
        <v>432</v>
      </c>
      <c r="D184" s="14" t="s">
        <v>433</v>
      </c>
      <c r="E184" s="13" t="s">
        <v>70</v>
      </c>
      <c r="F184" s="23">
        <v>45383</v>
      </c>
      <c r="G184" s="11">
        <f>0.05</f>
      </c>
      <c r="H184" s="11">
        <f>0.01</f>
      </c>
    </row>
    <row x14ac:dyDescent="0.25" r="185" customHeight="1" ht="17.25" hidden="1">
      <c r="A185" s="6" t="s">
        <v>434</v>
      </c>
      <c r="B185" s="7" t="s">
        <v>408</v>
      </c>
      <c r="C185" s="7" t="s">
        <v>412</v>
      </c>
      <c r="D185" s="14" t="s">
        <v>435</v>
      </c>
      <c r="E185" s="13" t="s">
        <v>23</v>
      </c>
      <c r="F185" s="23">
        <v>45383</v>
      </c>
      <c r="G185" s="7" t="s">
        <v>193</v>
      </c>
      <c r="H185" s="12">
        <v>-0.52</v>
      </c>
    </row>
    <row x14ac:dyDescent="0.25" r="186" customHeight="1" ht="17.25" hidden="1">
      <c r="A186" s="6" t="s">
        <v>436</v>
      </c>
      <c r="B186" s="7" t="s">
        <v>389</v>
      </c>
      <c r="C186" s="7" t="s">
        <v>437</v>
      </c>
      <c r="D186" s="14" t="s">
        <v>438</v>
      </c>
      <c r="E186" s="13" t="s">
        <v>130</v>
      </c>
      <c r="F186" s="23">
        <v>45323</v>
      </c>
      <c r="G186" s="11">
        <f>0.04</f>
      </c>
      <c r="H186" s="12">
        <v>-0.05</v>
      </c>
    </row>
    <row x14ac:dyDescent="0.25" r="187" customHeight="1" ht="17.25" hidden="1">
      <c r="A187" s="6" t="s">
        <v>439</v>
      </c>
      <c r="B187" s="7" t="s">
        <v>440</v>
      </c>
      <c r="C187" s="7" t="s">
        <v>441</v>
      </c>
      <c r="D187" s="14" t="s">
        <v>442</v>
      </c>
      <c r="E187" s="13" t="s">
        <v>39</v>
      </c>
      <c r="F187" s="23">
        <v>45292</v>
      </c>
      <c r="G187" s="11">
        <f>0.01</f>
      </c>
      <c r="H187" s="12">
        <v>-0.31</v>
      </c>
    </row>
    <row x14ac:dyDescent="0.25" r="188" customHeight="1" ht="17.25" hidden="1">
      <c r="A188" s="6" t="s">
        <v>440</v>
      </c>
      <c r="B188" s="7" t="s">
        <v>436</v>
      </c>
      <c r="C188" s="7" t="s">
        <v>406</v>
      </c>
      <c r="D188" s="14" t="s">
        <v>443</v>
      </c>
      <c r="E188" s="13" t="s">
        <v>23</v>
      </c>
      <c r="F188" s="10">
        <v>0.98</v>
      </c>
      <c r="G188" s="12">
        <v>-0.02</v>
      </c>
      <c r="H188" s="12">
        <v>-0.61</v>
      </c>
    </row>
    <row x14ac:dyDescent="0.25" r="189" customHeight="1" ht="17.25">
      <c r="A189" s="6" t="s">
        <v>431</v>
      </c>
      <c r="B189" s="7" t="s">
        <v>434</v>
      </c>
      <c r="C189" s="7" t="s">
        <v>374</v>
      </c>
      <c r="D189" s="14" t="s">
        <v>444</v>
      </c>
      <c r="E189" s="13" t="s">
        <v>89</v>
      </c>
      <c r="F189" s="10">
        <v>0.98</v>
      </c>
      <c r="G189" s="12">
        <v>-0.02</v>
      </c>
      <c r="H189" s="12">
        <v>-0.92</v>
      </c>
    </row>
    <row x14ac:dyDescent="0.25" r="190" customHeight="1" ht="17.25">
      <c r="A190" s="6" t="s">
        <v>221</v>
      </c>
      <c r="B190" s="7" t="s">
        <v>445</v>
      </c>
      <c r="C190" s="7" t="s">
        <v>446</v>
      </c>
      <c r="D190" s="14" t="s">
        <v>447</v>
      </c>
      <c r="E190" s="13" t="s">
        <v>23</v>
      </c>
      <c r="F190" s="10">
        <v>0.97</v>
      </c>
      <c r="G190" s="11">
        <f>0.03</f>
      </c>
      <c r="H190" s="12">
        <v>-0.39</v>
      </c>
    </row>
    <row x14ac:dyDescent="0.25" r="191" customHeight="1" ht="17.25" hidden="1">
      <c r="A191" s="6" t="s">
        <v>389</v>
      </c>
      <c r="B191" s="7" t="s">
        <v>430</v>
      </c>
      <c r="C191" s="7" t="s">
        <v>386</v>
      </c>
      <c r="D191" s="14" t="s">
        <v>448</v>
      </c>
      <c r="E191" s="13" t="s">
        <v>337</v>
      </c>
      <c r="F191" s="10">
        <v>0.97</v>
      </c>
      <c r="G191" s="12">
        <v>-0.04</v>
      </c>
      <c r="H191" s="12">
        <v>-0.74</v>
      </c>
    </row>
    <row x14ac:dyDescent="0.25" r="192" customHeight="1" ht="17.25">
      <c r="A192" s="6" t="s">
        <v>446</v>
      </c>
      <c r="B192" s="7" t="s">
        <v>439</v>
      </c>
      <c r="C192" s="7" t="s">
        <v>434</v>
      </c>
      <c r="D192" s="14" t="s">
        <v>449</v>
      </c>
      <c r="E192" s="21" t="s">
        <v>43</v>
      </c>
      <c r="F192" s="10">
        <v>0.97</v>
      </c>
      <c r="G192" s="12">
        <v>-0.03</v>
      </c>
      <c r="H192" s="12">
        <v>-0.47</v>
      </c>
    </row>
    <row x14ac:dyDescent="0.25" r="193" customHeight="1" ht="17.25">
      <c r="A193" s="6" t="s">
        <v>445</v>
      </c>
      <c r="B193" s="7" t="s">
        <v>399</v>
      </c>
      <c r="C193" s="7" t="s">
        <v>450</v>
      </c>
      <c r="D193" s="8" t="s">
        <v>451</v>
      </c>
      <c r="E193" s="9" t="s">
        <v>6</v>
      </c>
      <c r="F193" s="10">
        <v>0.96</v>
      </c>
      <c r="G193" s="11">
        <f>0.06</f>
      </c>
      <c r="H193" s="12">
        <v>-0.19</v>
      </c>
    </row>
    <row x14ac:dyDescent="0.25" r="194" customHeight="1" ht="17.25" hidden="1">
      <c r="A194" s="6" t="s">
        <v>452</v>
      </c>
      <c r="B194" s="7" t="s">
        <v>441</v>
      </c>
      <c r="C194" s="7" t="s">
        <v>453</v>
      </c>
      <c r="D194" s="14" t="s">
        <v>454</v>
      </c>
      <c r="E194" s="13" t="s">
        <v>23</v>
      </c>
      <c r="F194" s="10">
        <v>0.95</v>
      </c>
      <c r="G194" s="11">
        <f>0.06</f>
      </c>
      <c r="H194" s="12">
        <v>-0.07</v>
      </c>
    </row>
    <row x14ac:dyDescent="0.25" r="195" customHeight="1" ht="17.25">
      <c r="A195" s="6" t="s">
        <v>413</v>
      </c>
      <c r="B195" s="7" t="s">
        <v>455</v>
      </c>
      <c r="C195" s="7" t="s">
        <v>439</v>
      </c>
      <c r="D195" s="14" t="s">
        <v>456</v>
      </c>
      <c r="E195" s="9" t="s">
        <v>6</v>
      </c>
      <c r="F195" s="10">
        <v>0.93</v>
      </c>
      <c r="G195" s="11">
        <f>0.02</f>
      </c>
      <c r="H195" s="12">
        <v>-0.49</v>
      </c>
    </row>
    <row x14ac:dyDescent="0.25" r="196" customHeight="1" ht="17.25">
      <c r="A196" s="6" t="s">
        <v>381</v>
      </c>
      <c r="B196" s="7" t="s">
        <v>446</v>
      </c>
      <c r="C196" s="7" t="s">
        <v>457</v>
      </c>
      <c r="D196" s="8" t="s">
        <v>458</v>
      </c>
      <c r="E196" s="9" t="s">
        <v>6</v>
      </c>
      <c r="F196" s="10">
        <v>0.92</v>
      </c>
      <c r="G196" s="12">
        <v>-0.04</v>
      </c>
      <c r="H196" s="11">
        <f>0.13</f>
      </c>
    </row>
    <row x14ac:dyDescent="0.25" r="197" customHeight="1" ht="17.25">
      <c r="A197" s="6" t="s">
        <v>399</v>
      </c>
      <c r="B197" s="7" t="s">
        <v>426</v>
      </c>
      <c r="C197" s="7" t="s">
        <v>431</v>
      </c>
      <c r="D197" s="8" t="s">
        <v>459</v>
      </c>
      <c r="E197" s="9" t="s">
        <v>19</v>
      </c>
      <c r="F197" s="10">
        <v>0.91</v>
      </c>
      <c r="G197" s="11">
        <f>0.02</f>
      </c>
      <c r="H197" s="12">
        <v>-0.48</v>
      </c>
    </row>
    <row x14ac:dyDescent="0.25" r="198" customHeight="1" ht="17.25">
      <c r="A198" s="6" t="s">
        <v>455</v>
      </c>
      <c r="B198" s="7" t="s">
        <v>452</v>
      </c>
      <c r="C198" s="7" t="s">
        <v>415</v>
      </c>
      <c r="D198" s="14" t="s">
        <v>460</v>
      </c>
      <c r="E198" s="21" t="s">
        <v>43</v>
      </c>
      <c r="F198" s="10">
        <v>0.91</v>
      </c>
      <c r="G198" s="12">
        <v>-0.04</v>
      </c>
      <c r="H198" s="12">
        <v>-0.64</v>
      </c>
    </row>
    <row x14ac:dyDescent="0.25" r="199" customHeight="1" ht="17.25">
      <c r="A199" s="6" t="s">
        <v>441</v>
      </c>
      <c r="B199" s="7" t="s">
        <v>381</v>
      </c>
      <c r="C199" s="7" t="s">
        <v>393</v>
      </c>
      <c r="D199" s="14" t="s">
        <v>461</v>
      </c>
      <c r="E199" s="13" t="s">
        <v>23</v>
      </c>
      <c r="F199" s="10">
        <v>0.88</v>
      </c>
      <c r="G199" s="12">
        <v>-0.03</v>
      </c>
      <c r="H199" s="12">
        <v>-0.74</v>
      </c>
    </row>
    <row x14ac:dyDescent="0.25" r="200" customHeight="1" ht="17.25">
      <c r="A200" s="6" t="s">
        <v>426</v>
      </c>
      <c r="B200" s="7" t="s">
        <v>462</v>
      </c>
      <c r="C200" s="7" t="s">
        <v>462</v>
      </c>
      <c r="D200" s="14" t="s">
        <v>463</v>
      </c>
      <c r="E200" s="21" t="s">
        <v>43</v>
      </c>
      <c r="F200" s="10">
        <v>0.88</v>
      </c>
      <c r="G200" s="11">
        <f>0.02</f>
      </c>
      <c r="H200" s="12">
        <v>-0.32</v>
      </c>
    </row>
    <row x14ac:dyDescent="0.25" r="201" customHeight="1" ht="17.25">
      <c r="A201" s="6" t="s">
        <v>464</v>
      </c>
      <c r="B201" s="7" t="s">
        <v>465</v>
      </c>
      <c r="C201" s="7" t="s">
        <v>436</v>
      </c>
      <c r="D201" s="14" t="s">
        <v>466</v>
      </c>
      <c r="E201" s="13" t="s">
        <v>23</v>
      </c>
      <c r="F201" s="10">
        <v>0.87</v>
      </c>
      <c r="G201" s="12">
        <v>-0.01</v>
      </c>
      <c r="H201" s="12">
        <v>-0.55</v>
      </c>
    </row>
    <row x14ac:dyDescent="0.25" r="202" customHeight="1" ht="17.25" hidden="1">
      <c r="A202" s="6" t="s">
        <v>465</v>
      </c>
      <c r="B202" s="7" t="s">
        <v>464</v>
      </c>
      <c r="C202" s="7" t="s">
        <v>467</v>
      </c>
      <c r="D202" s="14" t="s">
        <v>468</v>
      </c>
      <c r="E202" s="13" t="s">
        <v>23</v>
      </c>
      <c r="F202" s="10">
        <v>0.87</v>
      </c>
      <c r="G202" s="12">
        <v>-0.02</v>
      </c>
      <c r="H202" s="12">
        <v>-0.35</v>
      </c>
    </row>
    <row x14ac:dyDescent="0.25" r="203" customHeight="1" ht="17.25" hidden="1">
      <c r="A203" s="6" t="s">
        <v>469</v>
      </c>
      <c r="B203" s="7" t="s">
        <v>469</v>
      </c>
      <c r="C203" s="7" t="s">
        <v>470</v>
      </c>
      <c r="D203" s="14" t="s">
        <v>471</v>
      </c>
      <c r="E203" s="9" t="s">
        <v>6</v>
      </c>
      <c r="F203" s="10">
        <v>0.86</v>
      </c>
      <c r="G203" s="12">
        <v>-0.02</v>
      </c>
      <c r="H203" s="12">
        <v>-0.32</v>
      </c>
    </row>
    <row x14ac:dyDescent="0.25" r="204" customHeight="1" ht="17.25">
      <c r="A204" s="6" t="s">
        <v>467</v>
      </c>
      <c r="B204" s="7" t="s">
        <v>472</v>
      </c>
      <c r="C204" s="7" t="s">
        <v>473</v>
      </c>
      <c r="D204" s="14" t="s">
        <v>474</v>
      </c>
      <c r="E204" s="13" t="s">
        <v>23</v>
      </c>
      <c r="F204" s="10">
        <v>0.85</v>
      </c>
      <c r="G204" s="11">
        <f>0.04</f>
      </c>
      <c r="H204" s="12">
        <v>-0.01</v>
      </c>
    </row>
    <row x14ac:dyDescent="0.25" r="205" customHeight="1" ht="17.25">
      <c r="A205" s="6" t="s">
        <v>475</v>
      </c>
      <c r="B205" s="7" t="s">
        <v>467</v>
      </c>
      <c r="C205" s="7" t="s">
        <v>476</v>
      </c>
      <c r="D205" s="14" t="s">
        <v>477</v>
      </c>
      <c r="E205" s="21" t="s">
        <v>43</v>
      </c>
      <c r="F205" s="10">
        <v>0.84</v>
      </c>
      <c r="G205" s="12">
        <v>-0.03</v>
      </c>
      <c r="H205" s="12">
        <v>-0.31</v>
      </c>
    </row>
    <row x14ac:dyDescent="0.25" r="206" customHeight="1" ht="17.25">
      <c r="A206" s="6" t="s">
        <v>462</v>
      </c>
      <c r="B206" s="7" t="s">
        <v>478</v>
      </c>
      <c r="C206" s="7" t="s">
        <v>479</v>
      </c>
      <c r="D206" s="8" t="s">
        <v>480</v>
      </c>
      <c r="E206" s="13" t="s">
        <v>23</v>
      </c>
      <c r="F206" s="10">
        <v>0.82</v>
      </c>
      <c r="G206" s="12">
        <v>-0.02</v>
      </c>
      <c r="H206" s="11">
        <f>0.41</f>
      </c>
    </row>
    <row x14ac:dyDescent="0.25" r="207" customHeight="1" ht="17.25" hidden="1">
      <c r="A207" s="6" t="s">
        <v>481</v>
      </c>
      <c r="B207" s="7" t="s">
        <v>450</v>
      </c>
      <c r="C207" s="7" t="s">
        <v>422</v>
      </c>
      <c r="D207" s="14" t="s">
        <v>482</v>
      </c>
      <c r="E207" s="13" t="s">
        <v>89</v>
      </c>
      <c r="F207" s="10">
        <v>0.82</v>
      </c>
      <c r="G207" s="11">
        <f>0.01</f>
      </c>
      <c r="H207" s="12">
        <v>-0.66</v>
      </c>
    </row>
    <row x14ac:dyDescent="0.25" r="208" customHeight="1" ht="17.25">
      <c r="A208" s="6" t="s">
        <v>478</v>
      </c>
      <c r="B208" s="7" t="s">
        <v>413</v>
      </c>
      <c r="C208" s="7" t="s">
        <v>464</v>
      </c>
      <c r="D208" s="14" t="s">
        <v>483</v>
      </c>
      <c r="E208" s="13" t="s">
        <v>349</v>
      </c>
      <c r="F208" s="10">
        <v>0.81</v>
      </c>
      <c r="G208" s="12">
        <v>-0.12</v>
      </c>
      <c r="H208" s="12">
        <v>-0.44</v>
      </c>
    </row>
    <row x14ac:dyDescent="0.25" r="209" customHeight="1" ht="17.25" hidden="1">
      <c r="A209" s="6" t="s">
        <v>470</v>
      </c>
      <c r="B209" s="7" t="s">
        <v>475</v>
      </c>
      <c r="C209" s="7" t="s">
        <v>430</v>
      </c>
      <c r="D209" s="14" t="s">
        <v>484</v>
      </c>
      <c r="E209" s="13" t="s">
        <v>23</v>
      </c>
      <c r="F209" s="10" t="s">
        <v>485</v>
      </c>
      <c r="G209" s="12">
        <v>-0.06</v>
      </c>
      <c r="H209" s="12">
        <v>-0.64</v>
      </c>
    </row>
    <row x14ac:dyDescent="0.25" r="210" customHeight="1" ht="17.25" hidden="1">
      <c r="A210" s="6" t="s">
        <v>472</v>
      </c>
      <c r="B210" s="7" t="s">
        <v>486</v>
      </c>
      <c r="C210" s="7" t="s">
        <v>487</v>
      </c>
      <c r="D210" s="14" t="s">
        <v>488</v>
      </c>
      <c r="E210" s="13" t="s">
        <v>39</v>
      </c>
      <c r="F210" s="10" t="s">
        <v>485</v>
      </c>
      <c r="G210" s="11">
        <f>0.02</f>
      </c>
      <c r="H210" s="11">
        <f>0.04</f>
      </c>
    </row>
    <row x14ac:dyDescent="0.25" r="211" customHeight="1" ht="17.25" hidden="1">
      <c r="A211" s="6" t="s">
        <v>450</v>
      </c>
      <c r="B211" s="7" t="s">
        <v>489</v>
      </c>
      <c r="C211" s="7" t="s">
        <v>452</v>
      </c>
      <c r="D211" s="14" t="s">
        <v>490</v>
      </c>
      <c r="E211" s="13" t="s">
        <v>254</v>
      </c>
      <c r="F211" s="10">
        <v>0.79</v>
      </c>
      <c r="G211" s="11">
        <f>0.01</f>
      </c>
      <c r="H211" s="12">
        <v>-0.56</v>
      </c>
    </row>
    <row x14ac:dyDescent="0.25" r="212" customHeight="1" ht="17.25" hidden="1">
      <c r="A212" s="6" t="s">
        <v>476</v>
      </c>
      <c r="B212" s="7" t="s">
        <v>481</v>
      </c>
      <c r="C212" s="7" t="s">
        <v>491</v>
      </c>
      <c r="D212" s="14" t="s">
        <v>492</v>
      </c>
      <c r="E212" s="13" t="s">
        <v>23</v>
      </c>
      <c r="F212" s="10">
        <v>0.79</v>
      </c>
      <c r="G212" s="12">
        <v>-0.07</v>
      </c>
      <c r="H212" s="12">
        <v>-0.08</v>
      </c>
    </row>
    <row x14ac:dyDescent="0.25" r="213" customHeight="1" ht="17.25">
      <c r="A213" s="6" t="s">
        <v>489</v>
      </c>
      <c r="B213" s="7" t="s">
        <v>493</v>
      </c>
      <c r="C213" s="7" t="s">
        <v>493</v>
      </c>
      <c r="D213" s="14" t="s">
        <v>494</v>
      </c>
      <c r="E213" s="21" t="s">
        <v>43</v>
      </c>
      <c r="F213" s="10">
        <v>0.79</v>
      </c>
      <c r="G213" s="11">
        <f>0.1</f>
      </c>
      <c r="H213" s="12">
        <v>-0.23</v>
      </c>
    </row>
    <row x14ac:dyDescent="0.25" r="214" customHeight="1" ht="17.25">
      <c r="A214" s="6" t="s">
        <v>394</v>
      </c>
      <c r="B214" s="7" t="s">
        <v>476</v>
      </c>
      <c r="C214" s="7" t="s">
        <v>495</v>
      </c>
      <c r="D214" s="14" t="s">
        <v>496</v>
      </c>
      <c r="E214" s="13" t="s">
        <v>23</v>
      </c>
      <c r="F214" s="10">
        <v>0.79</v>
      </c>
      <c r="G214" s="12">
        <v>-0.02</v>
      </c>
      <c r="H214" s="11">
        <f>0.23</f>
      </c>
    </row>
    <row x14ac:dyDescent="0.25" r="215" customHeight="1" ht="17.25">
      <c r="A215" s="6" t="s">
        <v>486</v>
      </c>
      <c r="B215" s="7" t="s">
        <v>470</v>
      </c>
      <c r="C215" s="7" t="s">
        <v>497</v>
      </c>
      <c r="D215" s="14" t="s">
        <v>498</v>
      </c>
      <c r="E215" s="13" t="s">
        <v>499</v>
      </c>
      <c r="F215" s="10">
        <v>0.78</v>
      </c>
      <c r="G215" s="12">
        <v>-0.03</v>
      </c>
      <c r="H215" s="12">
        <v>-0.23</v>
      </c>
    </row>
    <row x14ac:dyDescent="0.25" r="216" customHeight="1" ht="17.25">
      <c r="A216" s="6" t="s">
        <v>437</v>
      </c>
      <c r="B216" s="7" t="s">
        <v>500</v>
      </c>
      <c r="C216" s="7" t="s">
        <v>465</v>
      </c>
      <c r="D216" s="14" t="s">
        <v>501</v>
      </c>
      <c r="E216" s="13" t="s">
        <v>23</v>
      </c>
      <c r="F216" s="10">
        <v>0.78</v>
      </c>
      <c r="G216" s="11">
        <f>0.03</f>
      </c>
      <c r="H216" s="12">
        <v>-0.47</v>
      </c>
    </row>
    <row x14ac:dyDescent="0.25" r="217" customHeight="1" ht="17.25">
      <c r="A217" s="6" t="s">
        <v>502</v>
      </c>
      <c r="B217" s="7" t="s">
        <v>394</v>
      </c>
      <c r="C217" s="7" t="s">
        <v>486</v>
      </c>
      <c r="D217" s="14" t="s">
        <v>503</v>
      </c>
      <c r="E217" s="13" t="s">
        <v>105</v>
      </c>
      <c r="F217" s="10">
        <v>0.76</v>
      </c>
      <c r="G217" s="12">
        <v>-0.02</v>
      </c>
      <c r="H217" s="12">
        <v>-0.33</v>
      </c>
    </row>
    <row x14ac:dyDescent="0.25" r="218" customHeight="1" ht="17.25">
      <c r="A218" s="6" t="s">
        <v>500</v>
      </c>
      <c r="B218" s="7" t="s">
        <v>502</v>
      </c>
      <c r="C218" s="7" t="s">
        <v>504</v>
      </c>
      <c r="D218" s="14" t="s">
        <v>505</v>
      </c>
      <c r="E218" s="21" t="s">
        <v>43</v>
      </c>
      <c r="F218" s="10">
        <v>0.74</v>
      </c>
      <c r="G218" s="7" t="s">
        <v>193</v>
      </c>
      <c r="H218" s="12">
        <v>-0.28</v>
      </c>
    </row>
    <row x14ac:dyDescent="0.25" r="219" customHeight="1" ht="17.25">
      <c r="A219" s="6" t="s">
        <v>506</v>
      </c>
      <c r="B219" s="7" t="s">
        <v>507</v>
      </c>
      <c r="C219" s="7" t="s">
        <v>481</v>
      </c>
      <c r="D219" s="14" t="s">
        <v>508</v>
      </c>
      <c r="E219" s="13" t="s">
        <v>23</v>
      </c>
      <c r="F219" s="10">
        <v>0.74</v>
      </c>
      <c r="G219" s="11">
        <f>0.07</f>
      </c>
      <c r="H219" s="12">
        <v>-0.45</v>
      </c>
    </row>
    <row x14ac:dyDescent="0.25" r="220" customHeight="1" ht="17.25">
      <c r="A220" s="6" t="s">
        <v>432</v>
      </c>
      <c r="B220" s="7" t="s">
        <v>506</v>
      </c>
      <c r="C220" s="7" t="s">
        <v>509</v>
      </c>
      <c r="D220" s="14" t="s">
        <v>510</v>
      </c>
      <c r="E220" s="13" t="s">
        <v>23</v>
      </c>
      <c r="F220" s="10">
        <v>0.74</v>
      </c>
      <c r="G220" s="12">
        <v>-0.01</v>
      </c>
      <c r="H220" s="12">
        <v>-0.26</v>
      </c>
    </row>
    <row x14ac:dyDescent="0.25" r="221" customHeight="1" ht="17.25" hidden="1">
      <c r="A221" s="6" t="s">
        <v>453</v>
      </c>
      <c r="B221" s="7" t="s">
        <v>453</v>
      </c>
      <c r="C221" s="7" t="s">
        <v>507</v>
      </c>
      <c r="D221" s="14" t="s">
        <v>511</v>
      </c>
      <c r="E221" s="13" t="s">
        <v>254</v>
      </c>
      <c r="F221" s="10">
        <v>0.73</v>
      </c>
      <c r="G221" s="7" t="s">
        <v>193</v>
      </c>
      <c r="H221" s="12">
        <v>-0.27</v>
      </c>
    </row>
    <row x14ac:dyDescent="0.25" r="222" customHeight="1" ht="17.25" hidden="1">
      <c r="A222" s="6" t="s">
        <v>512</v>
      </c>
      <c r="B222" s="7" t="s">
        <v>504</v>
      </c>
      <c r="C222" s="7" t="s">
        <v>475</v>
      </c>
      <c r="D222" s="14" t="s">
        <v>513</v>
      </c>
      <c r="E222" s="13" t="s">
        <v>39</v>
      </c>
      <c r="F222" s="10">
        <v>0.72</v>
      </c>
      <c r="G222" s="7" t="s">
        <v>193</v>
      </c>
      <c r="H222" s="12">
        <v>-0.49</v>
      </c>
    </row>
    <row x14ac:dyDescent="0.25" r="223" customHeight="1" ht="17.25" hidden="1">
      <c r="A223" s="6" t="s">
        <v>504</v>
      </c>
      <c r="B223" s="7" t="s">
        <v>514</v>
      </c>
      <c r="C223" s="7" t="s">
        <v>514</v>
      </c>
      <c r="D223" s="14" t="s">
        <v>515</v>
      </c>
      <c r="E223" s="13" t="s">
        <v>233</v>
      </c>
      <c r="F223" s="10">
        <v>0.72</v>
      </c>
      <c r="G223" s="11">
        <f>0.04</f>
      </c>
      <c r="H223" s="12" t="s">
        <v>95</v>
      </c>
    </row>
    <row x14ac:dyDescent="0.25" r="224" customHeight="1" ht="17.25">
      <c r="A224" s="6" t="s">
        <v>516</v>
      </c>
      <c r="B224" s="7" t="s">
        <v>437</v>
      </c>
      <c r="C224" s="7" t="s">
        <v>517</v>
      </c>
      <c r="D224" s="14" t="s">
        <v>518</v>
      </c>
      <c r="E224" s="13" t="s">
        <v>337</v>
      </c>
      <c r="F224" s="10">
        <v>0.71</v>
      </c>
      <c r="G224" s="12">
        <v>-0.05</v>
      </c>
      <c r="H224" s="12">
        <v>-0.29</v>
      </c>
    </row>
    <row x14ac:dyDescent="0.25" r="225" customHeight="1" ht="17.25" hidden="1">
      <c r="A225" s="6" t="s">
        <v>493</v>
      </c>
      <c r="B225" s="7" t="s">
        <v>432</v>
      </c>
      <c r="C225" s="7" t="s">
        <v>440</v>
      </c>
      <c r="D225" s="14" t="s">
        <v>519</v>
      </c>
      <c r="E225" s="13" t="s">
        <v>254</v>
      </c>
      <c r="F225" s="10" t="s">
        <v>520</v>
      </c>
      <c r="G225" s="12">
        <v>-0.04</v>
      </c>
      <c r="H225" s="12" t="s">
        <v>521</v>
      </c>
    </row>
    <row x14ac:dyDescent="0.25" r="226" customHeight="1" ht="17.25">
      <c r="A226" s="6" t="s">
        <v>497</v>
      </c>
      <c r="B226" s="7" t="s">
        <v>512</v>
      </c>
      <c r="C226" s="7" t="s">
        <v>522</v>
      </c>
      <c r="D226" s="14" t="s">
        <v>523</v>
      </c>
      <c r="E226" s="13" t="s">
        <v>89</v>
      </c>
      <c r="F226" s="10" t="s">
        <v>520</v>
      </c>
      <c r="G226" s="12">
        <v>-0.04</v>
      </c>
      <c r="H226" s="12">
        <v>-0.15</v>
      </c>
    </row>
    <row x14ac:dyDescent="0.25" r="227" customHeight="1" ht="17.25">
      <c r="A227" s="6" t="s">
        <v>514</v>
      </c>
      <c r="B227" s="7" t="s">
        <v>516</v>
      </c>
      <c r="C227" s="7" t="s">
        <v>524</v>
      </c>
      <c r="D227" s="14" t="s">
        <v>525</v>
      </c>
      <c r="E227" s="21" t="s">
        <v>43</v>
      </c>
      <c r="F227" s="10">
        <v>0.69</v>
      </c>
      <c r="G227" s="7" t="s">
        <v>193</v>
      </c>
      <c r="H227" s="12">
        <v>-0.12</v>
      </c>
    </row>
    <row x14ac:dyDescent="0.25" r="228" customHeight="1" ht="17.25">
      <c r="A228" s="6" t="s">
        <v>509</v>
      </c>
      <c r="B228" s="7" t="s">
        <v>526</v>
      </c>
      <c r="C228" s="7" t="s">
        <v>527</v>
      </c>
      <c r="D228" s="14" t="s">
        <v>528</v>
      </c>
      <c r="E228" s="13" t="s">
        <v>23</v>
      </c>
      <c r="F228" s="10">
        <v>0.67</v>
      </c>
      <c r="G228" s="11">
        <f>0.05</f>
      </c>
      <c r="H228" s="12">
        <v>-0.18</v>
      </c>
    </row>
    <row x14ac:dyDescent="0.25" r="229" customHeight="1" ht="21.75">
      <c r="A229" s="6" t="s">
        <v>507</v>
      </c>
      <c r="B229" s="7" t="s">
        <v>497</v>
      </c>
      <c r="C229" s="7" t="s">
        <v>445</v>
      </c>
      <c r="D229" s="14" t="s">
        <v>529</v>
      </c>
      <c r="E229" s="13" t="s">
        <v>23</v>
      </c>
      <c r="F229" s="10">
        <v>0.66</v>
      </c>
      <c r="G229" s="12">
        <v>-0.03</v>
      </c>
      <c r="H229" s="12">
        <v>-0.69</v>
      </c>
    </row>
    <row x14ac:dyDescent="0.25" r="230" customHeight="1" ht="17.25" hidden="1">
      <c r="A230" s="6" t="s">
        <v>530</v>
      </c>
      <c r="B230" s="7" t="s">
        <v>530</v>
      </c>
      <c r="C230" s="7" t="s">
        <v>531</v>
      </c>
      <c r="D230" s="14" t="s">
        <v>532</v>
      </c>
      <c r="E230" s="13" t="s">
        <v>368</v>
      </c>
      <c r="F230" s="10">
        <v>0.65</v>
      </c>
      <c r="G230" s="12">
        <v>-0.01</v>
      </c>
      <c r="H230" s="12">
        <v>-0.13</v>
      </c>
    </row>
    <row x14ac:dyDescent="0.25" r="231" customHeight="1" ht="17.25">
      <c r="A231" s="6" t="s">
        <v>517</v>
      </c>
      <c r="B231" s="7" t="s">
        <v>377</v>
      </c>
      <c r="C231" s="7" t="s">
        <v>516</v>
      </c>
      <c r="D231" s="8" t="s">
        <v>533</v>
      </c>
      <c r="E231" s="21" t="s">
        <v>43</v>
      </c>
      <c r="F231" s="10">
        <v>0.65</v>
      </c>
      <c r="G231" s="12">
        <v>-0.01</v>
      </c>
      <c r="H231" s="12">
        <v>-0.37</v>
      </c>
    </row>
    <row x14ac:dyDescent="0.25" r="232" customHeight="1" ht="17.25" hidden="1">
      <c r="A232" s="6" t="s">
        <v>377</v>
      </c>
      <c r="B232" s="7" t="s">
        <v>534</v>
      </c>
      <c r="C232" s="7" t="s">
        <v>478</v>
      </c>
      <c r="D232" s="14" t="s">
        <v>535</v>
      </c>
      <c r="E232" s="13" t="s">
        <v>23</v>
      </c>
      <c r="F232" s="10">
        <v>0.64</v>
      </c>
      <c r="G232" s="12">
        <v>-0.01</v>
      </c>
      <c r="H232" s="12">
        <v>-0.55</v>
      </c>
    </row>
    <row x14ac:dyDescent="0.25" r="233" customHeight="1" ht="21.75">
      <c r="A233" s="6" t="s">
        <v>534</v>
      </c>
      <c r="B233" s="7" t="s">
        <v>517</v>
      </c>
      <c r="C233" s="7" t="s">
        <v>536</v>
      </c>
      <c r="D233" s="14" t="s">
        <v>537</v>
      </c>
      <c r="E233" s="13" t="s">
        <v>89</v>
      </c>
      <c r="F233" s="10">
        <v>0.63</v>
      </c>
      <c r="G233" s="12">
        <v>-0.02</v>
      </c>
      <c r="H233" s="12">
        <v>-0.11</v>
      </c>
    </row>
    <row x14ac:dyDescent="0.25" r="234" customHeight="1" ht="17.25" hidden="1">
      <c r="A234" s="6" t="s">
        <v>538</v>
      </c>
      <c r="B234" s="7" t="s">
        <v>509</v>
      </c>
      <c r="C234" s="7" t="s">
        <v>472</v>
      </c>
      <c r="D234" s="14" t="s">
        <v>539</v>
      </c>
      <c r="E234" s="13" t="s">
        <v>89</v>
      </c>
      <c r="F234" s="10">
        <v>0.62</v>
      </c>
      <c r="G234" s="12">
        <v>-0.05</v>
      </c>
      <c r="H234" s="12">
        <v>-0.56</v>
      </c>
    </row>
    <row x14ac:dyDescent="0.25" r="235" customHeight="1" ht="17.25" hidden="1">
      <c r="A235" s="6" t="s">
        <v>540</v>
      </c>
      <c r="B235" s="7" t="s">
        <v>541</v>
      </c>
      <c r="C235" s="7" t="s">
        <v>542</v>
      </c>
      <c r="D235" s="14" t="s">
        <v>543</v>
      </c>
      <c r="E235" s="13" t="s">
        <v>23</v>
      </c>
      <c r="F235" s="10">
        <v>0.62</v>
      </c>
      <c r="G235" s="12">
        <v>-0.01</v>
      </c>
      <c r="H235" s="12">
        <v>-0.19</v>
      </c>
    </row>
    <row x14ac:dyDescent="0.25" r="236" customHeight="1" ht="21.75">
      <c r="A236" s="6" t="s">
        <v>541</v>
      </c>
      <c r="B236" s="7" t="s">
        <v>544</v>
      </c>
      <c r="C236" s="7" t="s">
        <v>545</v>
      </c>
      <c r="D236" s="14" t="s">
        <v>546</v>
      </c>
      <c r="E236" s="13" t="s">
        <v>23</v>
      </c>
      <c r="F236" s="10">
        <v>0.61</v>
      </c>
      <c r="G236" s="11">
        <f>0.06</f>
      </c>
      <c r="H236" s="12" t="s">
        <v>71</v>
      </c>
    </row>
    <row x14ac:dyDescent="0.25" r="237" customHeight="1" ht="17.25" hidden="1">
      <c r="A237" s="6" t="s">
        <v>547</v>
      </c>
      <c r="B237" s="7" t="s">
        <v>540</v>
      </c>
      <c r="C237" s="7" t="s">
        <v>500</v>
      </c>
      <c r="D237" s="14" t="s">
        <v>548</v>
      </c>
      <c r="E237" s="13" t="s">
        <v>368</v>
      </c>
      <c r="F237" s="10">
        <v>0.61</v>
      </c>
      <c r="G237" s="12">
        <v>-0.02</v>
      </c>
      <c r="H237" s="12">
        <v>-0.45</v>
      </c>
    </row>
    <row x14ac:dyDescent="0.25" r="238" customHeight="1" ht="17.25" hidden="1">
      <c r="A238" s="6" t="s">
        <v>526</v>
      </c>
      <c r="B238" s="7" t="s">
        <v>538</v>
      </c>
      <c r="C238" s="7"/>
      <c r="D238" s="14" t="s">
        <v>549</v>
      </c>
      <c r="E238" s="13" t="s">
        <v>23</v>
      </c>
      <c r="F238" s="10">
        <v>0.61</v>
      </c>
      <c r="G238" s="12">
        <v>-0.02</v>
      </c>
      <c r="H238" s="6"/>
    </row>
    <row x14ac:dyDescent="0.25" r="239" customHeight="1" ht="21.75">
      <c r="A239" s="6" t="s">
        <v>550</v>
      </c>
      <c r="B239" s="7" t="s">
        <v>547</v>
      </c>
      <c r="C239" s="7" t="s">
        <v>534</v>
      </c>
      <c r="D239" s="14" t="s">
        <v>551</v>
      </c>
      <c r="E239" s="13" t="s">
        <v>130</v>
      </c>
      <c r="F239" s="10" t="s">
        <v>552</v>
      </c>
      <c r="G239" s="12">
        <v>-0.02</v>
      </c>
      <c r="H239" s="12">
        <v>-0.35</v>
      </c>
    </row>
    <row x14ac:dyDescent="0.25" r="240" customHeight="1" ht="17.25" hidden="1">
      <c r="A240" s="6" t="s">
        <v>410</v>
      </c>
      <c r="B240" s="7" t="s">
        <v>410</v>
      </c>
      <c r="C240" s="7" t="s">
        <v>553</v>
      </c>
      <c r="D240" s="14" t="s">
        <v>554</v>
      </c>
      <c r="E240" s="21" t="s">
        <v>43</v>
      </c>
      <c r="F240" s="10">
        <v>0.58</v>
      </c>
      <c r="G240" s="12">
        <v>-0.01</v>
      </c>
      <c r="H240" s="11">
        <f>0.11</f>
      </c>
    </row>
    <row x14ac:dyDescent="0.25" r="241" customHeight="1" ht="17.25" hidden="1">
      <c r="A241" s="6" t="s">
        <v>491</v>
      </c>
      <c r="B241" s="7" t="s">
        <v>473</v>
      </c>
      <c r="C241" s="7" t="s">
        <v>502</v>
      </c>
      <c r="D241" s="14" t="s">
        <v>555</v>
      </c>
      <c r="E241" s="13" t="s">
        <v>23</v>
      </c>
      <c r="F241" s="10">
        <v>0.56</v>
      </c>
      <c r="G241" s="11">
        <f>0.01</f>
      </c>
      <c r="H241" s="12" t="s">
        <v>77</v>
      </c>
    </row>
    <row x14ac:dyDescent="0.25" r="242" customHeight="1" ht="21.75">
      <c r="A242" s="6" t="s">
        <v>473</v>
      </c>
      <c r="B242" s="7" t="s">
        <v>550</v>
      </c>
      <c r="C242" s="7" t="s">
        <v>556</v>
      </c>
      <c r="D242" s="14" t="s">
        <v>557</v>
      </c>
      <c r="E242" s="21" t="s">
        <v>43</v>
      </c>
      <c r="F242" s="10">
        <v>0.56</v>
      </c>
      <c r="G242" s="12">
        <v>-0.04</v>
      </c>
      <c r="H242" s="12">
        <v>-0.23</v>
      </c>
    </row>
    <row x14ac:dyDescent="0.25" r="243" customHeight="1" ht="17.25" hidden="1">
      <c r="A243" s="6" t="s">
        <v>544</v>
      </c>
      <c r="B243" s="7" t="s">
        <v>527</v>
      </c>
      <c r="C243" s="7" t="s">
        <v>558</v>
      </c>
      <c r="D243" s="14" t="s">
        <v>559</v>
      </c>
      <c r="E243" s="13" t="s">
        <v>23</v>
      </c>
      <c r="F243" s="10">
        <v>0.55</v>
      </c>
      <c r="G243" s="11">
        <f>0.01</f>
      </c>
      <c r="H243" s="12">
        <v>-0.13</v>
      </c>
    </row>
    <row x14ac:dyDescent="0.25" r="244" customHeight="1" ht="21.75">
      <c r="A244" s="6" t="s">
        <v>560</v>
      </c>
      <c r="B244" s="7" t="s">
        <v>491</v>
      </c>
      <c r="C244" s="7" t="s">
        <v>561</v>
      </c>
      <c r="D244" s="14" t="s">
        <v>562</v>
      </c>
      <c r="E244" s="13" t="s">
        <v>105</v>
      </c>
      <c r="F244" s="10">
        <v>0.55</v>
      </c>
      <c r="G244" s="12">
        <v>-0.01</v>
      </c>
      <c r="H244" s="12">
        <v>-0.09</v>
      </c>
    </row>
    <row x14ac:dyDescent="0.25" r="245" customHeight="1" ht="17.25" hidden="1">
      <c r="A245" s="6" t="s">
        <v>527</v>
      </c>
      <c r="B245" s="7" t="s">
        <v>522</v>
      </c>
      <c r="C245" s="7" t="s">
        <v>547</v>
      </c>
      <c r="D245" s="14" t="s">
        <v>563</v>
      </c>
      <c r="E245" s="13" t="s">
        <v>23</v>
      </c>
      <c r="F245" s="10">
        <v>0.54</v>
      </c>
      <c r="G245" s="7" t="s">
        <v>193</v>
      </c>
      <c r="H245" s="12">
        <v>-0.34</v>
      </c>
    </row>
    <row x14ac:dyDescent="0.25" r="246" customHeight="1" ht="21.75">
      <c r="A246" s="6" t="s">
        <v>522</v>
      </c>
      <c r="B246" s="7" t="s">
        <v>560</v>
      </c>
      <c r="C246" s="7" t="s">
        <v>564</v>
      </c>
      <c r="D246" s="14" t="s">
        <v>565</v>
      </c>
      <c r="E246" s="13" t="s">
        <v>233</v>
      </c>
      <c r="F246" s="10">
        <v>0.53</v>
      </c>
      <c r="G246" s="12">
        <v>-0.02</v>
      </c>
      <c r="H246" s="12">
        <v>-0.14</v>
      </c>
    </row>
    <row x14ac:dyDescent="0.25" r="247" customHeight="1" ht="17.25" hidden="1">
      <c r="A247" s="6" t="s">
        <v>346</v>
      </c>
      <c r="B247" s="7" t="s">
        <v>566</v>
      </c>
      <c r="C247" s="7" t="s">
        <v>455</v>
      </c>
      <c r="D247" s="14" t="s">
        <v>567</v>
      </c>
      <c r="E247" s="13" t="s">
        <v>23</v>
      </c>
      <c r="F247" s="10">
        <v>0.53</v>
      </c>
      <c r="G247" s="12">
        <v>-0.01</v>
      </c>
      <c r="H247" s="12" t="s">
        <v>311</v>
      </c>
    </row>
    <row x14ac:dyDescent="0.25" r="248" customHeight="1" ht="17.25" hidden="1">
      <c r="A248" s="6" t="s">
        <v>566</v>
      </c>
      <c r="B248" s="7" t="s">
        <v>568</v>
      </c>
      <c r="C248" s="7" t="s">
        <v>541</v>
      </c>
      <c r="D248" s="14" t="s">
        <v>569</v>
      </c>
      <c r="E248" s="13" t="s">
        <v>89</v>
      </c>
      <c r="F248" s="10">
        <v>0.52</v>
      </c>
      <c r="G248" s="11">
        <f>0.01</f>
      </c>
      <c r="H248" s="12">
        <v>-0.36</v>
      </c>
    </row>
    <row x14ac:dyDescent="0.25" r="249" customHeight="1" ht="17.25" hidden="1">
      <c r="A249" s="6" t="s">
        <v>568</v>
      </c>
      <c r="B249" s="7" t="s">
        <v>542</v>
      </c>
      <c r="C249" s="7" t="s">
        <v>401</v>
      </c>
      <c r="D249" s="14" t="s">
        <v>570</v>
      </c>
      <c r="E249" s="13" t="s">
        <v>368</v>
      </c>
      <c r="F249" s="10">
        <v>0.51</v>
      </c>
      <c r="G249" s="11">
        <f>0.02</f>
      </c>
      <c r="H249" s="12">
        <v>-1.05</v>
      </c>
    </row>
    <row x14ac:dyDescent="0.25" r="250" customHeight="1" ht="17.25" hidden="1">
      <c r="A250" s="6" t="s">
        <v>524</v>
      </c>
      <c r="B250" s="7" t="s">
        <v>556</v>
      </c>
      <c r="C250" s="7" t="s">
        <v>506</v>
      </c>
      <c r="D250" s="14" t="s">
        <v>571</v>
      </c>
      <c r="E250" s="13" t="s">
        <v>89</v>
      </c>
      <c r="F250" s="10" t="s">
        <v>572</v>
      </c>
      <c r="G250" s="11">
        <f>0.01</f>
      </c>
      <c r="H250" s="12">
        <v>-0.55</v>
      </c>
    </row>
    <row x14ac:dyDescent="0.25" r="251" customHeight="1" ht="17.25" hidden="1">
      <c r="A251" s="6" t="s">
        <v>542</v>
      </c>
      <c r="B251" s="7" t="s">
        <v>346</v>
      </c>
      <c r="C251" s="7" t="s">
        <v>573</v>
      </c>
      <c r="D251" s="14" t="s">
        <v>574</v>
      </c>
      <c r="E251" s="13" t="s">
        <v>105</v>
      </c>
      <c r="F251" s="10" t="s">
        <v>572</v>
      </c>
      <c r="G251" s="12">
        <v>-0.04</v>
      </c>
      <c r="H251" s="12">
        <v>-0.12</v>
      </c>
    </row>
    <row x14ac:dyDescent="0.25" r="252" customHeight="1" ht="21.75">
      <c r="A252" s="6" t="s">
        <v>575</v>
      </c>
      <c r="B252" s="7" t="s">
        <v>524</v>
      </c>
      <c r="C252" s="7" t="s">
        <v>469</v>
      </c>
      <c r="D252" s="14" t="s">
        <v>576</v>
      </c>
      <c r="E252" s="13" t="s">
        <v>89</v>
      </c>
      <c r="F252" s="10">
        <v>0.47</v>
      </c>
      <c r="G252" s="12">
        <v>-0.03</v>
      </c>
      <c r="H252" s="12">
        <v>-0.77</v>
      </c>
    </row>
    <row x14ac:dyDescent="0.25" r="253" customHeight="1" ht="21.75">
      <c r="A253" s="6" t="s">
        <v>424</v>
      </c>
      <c r="B253" s="7" t="s">
        <v>457</v>
      </c>
      <c r="C253" s="7" t="s">
        <v>566</v>
      </c>
      <c r="D253" s="14" t="s">
        <v>577</v>
      </c>
      <c r="E253" s="13" t="s">
        <v>368</v>
      </c>
      <c r="F253" s="10">
        <v>0.47</v>
      </c>
      <c r="G253" s="12">
        <v>-0.02</v>
      </c>
      <c r="H253" s="12">
        <v>-0.36</v>
      </c>
    </row>
    <row x14ac:dyDescent="0.25" r="254" customHeight="1" ht="21.75">
      <c r="A254" s="6" t="s">
        <v>457</v>
      </c>
      <c r="B254" s="7" t="s">
        <v>424</v>
      </c>
      <c r="C254" s="7" t="s">
        <v>540</v>
      </c>
      <c r="D254" s="14" t="s">
        <v>578</v>
      </c>
      <c r="E254" s="13" t="s">
        <v>368</v>
      </c>
      <c r="F254" s="10">
        <v>0.45</v>
      </c>
      <c r="G254" s="12">
        <v>-0.04</v>
      </c>
      <c r="H254" s="12">
        <v>-0.47</v>
      </c>
    </row>
    <row x14ac:dyDescent="0.25" r="255" customHeight="1" ht="17.25" hidden="1">
      <c r="A255" s="6" t="s">
        <v>556</v>
      </c>
      <c r="B255" s="7" t="s">
        <v>579</v>
      </c>
      <c r="C255" s="7" t="s">
        <v>560</v>
      </c>
      <c r="D255" s="14" t="s">
        <v>580</v>
      </c>
      <c r="E255" s="13" t="s">
        <v>23</v>
      </c>
      <c r="F255" s="10">
        <v>0.45</v>
      </c>
      <c r="G255" s="7" t="s">
        <v>193</v>
      </c>
      <c r="H255" s="12">
        <v>-0.41</v>
      </c>
    </row>
    <row x14ac:dyDescent="0.25" r="256" customHeight="1" ht="17.25">
      <c r="A256" s="6" t="s">
        <v>531</v>
      </c>
      <c r="B256" s="7" t="s">
        <v>564</v>
      </c>
      <c r="C256" s="7" t="s">
        <v>581</v>
      </c>
      <c r="D256" s="8" t="s">
        <v>582</v>
      </c>
      <c r="E256" s="13" t="s">
        <v>89</v>
      </c>
      <c r="F256" s="10">
        <v>0.44</v>
      </c>
      <c r="G256" s="11">
        <f>0.02</f>
      </c>
      <c r="H256" s="11">
        <f>0.32</f>
      </c>
    </row>
    <row x14ac:dyDescent="0.25" r="257" customHeight="1" ht="21.75">
      <c r="A257" s="6" t="s">
        <v>487</v>
      </c>
      <c r="B257" s="7" t="s">
        <v>575</v>
      </c>
      <c r="C257" s="7" t="s">
        <v>568</v>
      </c>
      <c r="D257" s="14" t="s">
        <v>583</v>
      </c>
      <c r="E257" s="13" t="s">
        <v>105</v>
      </c>
      <c r="F257" s="10">
        <v>0.44</v>
      </c>
      <c r="G257" s="12">
        <v>-0.05</v>
      </c>
      <c r="H257" s="12">
        <v>-0.38</v>
      </c>
    </row>
    <row x14ac:dyDescent="0.25" r="258" customHeight="1" ht="17.25">
      <c r="A258" s="6" t="s">
        <v>584</v>
      </c>
      <c r="B258" s="7" t="s">
        <v>558</v>
      </c>
      <c r="C258" s="7" t="s">
        <v>585</v>
      </c>
      <c r="D258" s="8" t="s">
        <v>586</v>
      </c>
      <c r="E258" s="13" t="s">
        <v>39</v>
      </c>
      <c r="F258" s="10">
        <v>0.44</v>
      </c>
      <c r="G258" s="11">
        <f>0.02</f>
      </c>
      <c r="H258" s="11">
        <f>0.07</f>
      </c>
    </row>
    <row x14ac:dyDescent="0.25" r="259" customHeight="1" ht="21.75">
      <c r="A259" s="6" t="s">
        <v>536</v>
      </c>
      <c r="B259" s="7" t="s">
        <v>587</v>
      </c>
      <c r="C259" s="7" t="s">
        <v>588</v>
      </c>
      <c r="D259" s="14" t="s">
        <v>589</v>
      </c>
      <c r="E259" s="9" t="s">
        <v>6</v>
      </c>
      <c r="F259" s="10">
        <v>0.44</v>
      </c>
      <c r="G259" s="11">
        <f>0.01</f>
      </c>
      <c r="H259" s="12">
        <v>-0.19</v>
      </c>
    </row>
    <row x14ac:dyDescent="0.25" r="260" customHeight="1" ht="21.75">
      <c r="A260" s="6" t="s">
        <v>579</v>
      </c>
      <c r="B260" s="7" t="s">
        <v>590</v>
      </c>
      <c r="C260" s="7" t="s">
        <v>591</v>
      </c>
      <c r="D260" s="14" t="s">
        <v>592</v>
      </c>
      <c r="E260" s="13" t="s">
        <v>23</v>
      </c>
      <c r="F260" s="10">
        <v>0.44</v>
      </c>
      <c r="G260" s="11">
        <f>0.04</f>
      </c>
      <c r="H260" s="12">
        <v>-0.12</v>
      </c>
    </row>
    <row x14ac:dyDescent="0.25" r="261" customHeight="1" ht="17.25" hidden="1">
      <c r="A261" s="6" t="s">
        <v>545</v>
      </c>
      <c r="B261" s="7" t="s">
        <v>584</v>
      </c>
      <c r="C261" s="7" t="s">
        <v>593</v>
      </c>
      <c r="D261" s="14" t="s">
        <v>594</v>
      </c>
      <c r="E261" s="9" t="s">
        <v>6</v>
      </c>
      <c r="F261" s="10">
        <v>0.43</v>
      </c>
      <c r="G261" s="12">
        <v>-0.03</v>
      </c>
      <c r="H261" s="12">
        <v>-0.27</v>
      </c>
    </row>
    <row x14ac:dyDescent="0.25" r="262" customHeight="1" ht="21.75">
      <c r="A262" s="6" t="s">
        <v>593</v>
      </c>
      <c r="B262" s="7" t="s">
        <v>531</v>
      </c>
      <c r="C262" s="7" t="s">
        <v>550</v>
      </c>
      <c r="D262" s="14" t="s">
        <v>595</v>
      </c>
      <c r="E262" s="9" t="s">
        <v>6</v>
      </c>
      <c r="F262" s="10">
        <v>0.42</v>
      </c>
      <c r="G262" s="12">
        <v>-0.05</v>
      </c>
      <c r="H262" s="12">
        <v>-0.45</v>
      </c>
    </row>
    <row x14ac:dyDescent="0.25" r="263" customHeight="1" ht="17.25" hidden="1">
      <c r="A263" s="6" t="s">
        <v>587</v>
      </c>
      <c r="B263" s="7" t="s">
        <v>596</v>
      </c>
      <c r="C263" s="7" t="s">
        <v>538</v>
      </c>
      <c r="D263" s="14" t="s">
        <v>597</v>
      </c>
      <c r="E263" s="13" t="s">
        <v>254</v>
      </c>
      <c r="F263" s="10">
        <v>0.42</v>
      </c>
      <c r="G263" s="11">
        <f>0.03</f>
      </c>
      <c r="H263" s="12">
        <v>-0.52</v>
      </c>
    </row>
    <row x14ac:dyDescent="0.25" r="264" customHeight="1" ht="17.25" hidden="1">
      <c r="A264" s="6" t="s">
        <v>558</v>
      </c>
      <c r="B264" s="7" t="s">
        <v>536</v>
      </c>
      <c r="C264" s="7" t="s">
        <v>598</v>
      </c>
      <c r="D264" s="14" t="s">
        <v>599</v>
      </c>
      <c r="E264" s="21" t="s">
        <v>43</v>
      </c>
      <c r="F264" s="10">
        <v>0.42</v>
      </c>
      <c r="G264" s="12">
        <v>-0.03</v>
      </c>
      <c r="H264" s="12">
        <v>-0.16</v>
      </c>
    </row>
    <row x14ac:dyDescent="0.25" r="265" customHeight="1" ht="21.75">
      <c r="A265" s="6" t="s">
        <v>564</v>
      </c>
      <c r="B265" s="7" t="s">
        <v>487</v>
      </c>
      <c r="C265" s="7" t="s">
        <v>575</v>
      </c>
      <c r="D265" s="14" t="s">
        <v>600</v>
      </c>
      <c r="E265" s="21" t="s">
        <v>43</v>
      </c>
      <c r="F265" s="10">
        <v>0.42</v>
      </c>
      <c r="G265" s="12">
        <v>-0.05</v>
      </c>
      <c r="H265" s="12">
        <v>-0.39</v>
      </c>
    </row>
    <row x14ac:dyDescent="0.25" r="266" customHeight="1" ht="17.25" hidden="1">
      <c r="A266" s="6" t="s">
        <v>601</v>
      </c>
      <c r="B266" s="7" t="s">
        <v>601</v>
      </c>
      <c r="C266" s="7" t="s">
        <v>602</v>
      </c>
      <c r="D266" s="14" t="s">
        <v>603</v>
      </c>
      <c r="E266" s="13" t="s">
        <v>254</v>
      </c>
      <c r="F266" s="10">
        <v>0.42</v>
      </c>
      <c r="G266" s="24">
        <f>0</f>
      </c>
      <c r="H266" s="12">
        <v>-0.18</v>
      </c>
    </row>
    <row x14ac:dyDescent="0.25" r="267" customHeight="1" ht="17.25" hidden="1">
      <c r="A267" s="6" t="s">
        <v>604</v>
      </c>
      <c r="B267" s="7" t="s">
        <v>545</v>
      </c>
      <c r="C267" s="7" t="s">
        <v>530</v>
      </c>
      <c r="D267" s="14" t="s">
        <v>605</v>
      </c>
      <c r="E267" s="13" t="s">
        <v>23</v>
      </c>
      <c r="F267" s="10">
        <v>0.41</v>
      </c>
      <c r="G267" s="12">
        <v>-0.03</v>
      </c>
      <c r="H267" s="12">
        <v>-0.59</v>
      </c>
    </row>
    <row x14ac:dyDescent="0.25" r="268" customHeight="1" ht="17.25" hidden="1">
      <c r="A268" s="6" t="s">
        <v>596</v>
      </c>
      <c r="B268" s="7" t="s">
        <v>593</v>
      </c>
      <c r="C268" s="7" t="s">
        <v>606</v>
      </c>
      <c r="D268" s="14" t="s">
        <v>607</v>
      </c>
      <c r="E268" s="13" t="s">
        <v>23</v>
      </c>
      <c r="F268" s="10" t="s">
        <v>608</v>
      </c>
      <c r="G268" s="12">
        <v>-0.04</v>
      </c>
      <c r="H268" s="12">
        <v>-0.16</v>
      </c>
    </row>
    <row x14ac:dyDescent="0.25" r="269" customHeight="1" ht="17.25">
      <c r="A269" s="6" t="s">
        <v>590</v>
      </c>
      <c r="B269" s="7" t="s">
        <v>604</v>
      </c>
      <c r="C269" s="7" t="s">
        <v>609</v>
      </c>
      <c r="D269" s="8" t="s">
        <v>610</v>
      </c>
      <c r="E269" s="21" t="s">
        <v>43</v>
      </c>
      <c r="F269" s="10" t="s">
        <v>608</v>
      </c>
      <c r="G269" s="7" t="s">
        <v>193</v>
      </c>
      <c r="H269" s="12">
        <v>-0.19</v>
      </c>
    </row>
    <row x14ac:dyDescent="0.25" r="270" customHeight="1" ht="17.25" hidden="1">
      <c r="A270" s="6" t="s">
        <v>611</v>
      </c>
      <c r="B270" s="7" t="s">
        <v>612</v>
      </c>
      <c r="C270" s="7" t="s">
        <v>613</v>
      </c>
      <c r="D270" s="14" t="s">
        <v>614</v>
      </c>
      <c r="E270" s="21" t="s">
        <v>43</v>
      </c>
      <c r="F270" s="10">
        <v>0.39</v>
      </c>
      <c r="G270" s="11">
        <f>0.03</f>
      </c>
      <c r="H270" s="12">
        <v>-0.03</v>
      </c>
    </row>
    <row x14ac:dyDescent="0.25" r="271" customHeight="1" ht="17.25" hidden="1">
      <c r="A271" s="6" t="s">
        <v>615</v>
      </c>
      <c r="B271" s="7" t="s">
        <v>616</v>
      </c>
      <c r="C271" s="7" t="s">
        <v>617</v>
      </c>
      <c r="D271" s="14" t="s">
        <v>618</v>
      </c>
      <c r="E271" s="13" t="s">
        <v>39</v>
      </c>
      <c r="F271" s="10">
        <v>0.38</v>
      </c>
      <c r="G271" s="11">
        <f>0.03</f>
      </c>
      <c r="H271" s="12">
        <v>-0.11</v>
      </c>
    </row>
    <row x14ac:dyDescent="0.25" r="272" customHeight="1" ht="17.25">
      <c r="A272" s="6" t="s">
        <v>561</v>
      </c>
      <c r="B272" s="7" t="s">
        <v>619</v>
      </c>
      <c r="C272" s="7" t="s">
        <v>620</v>
      </c>
      <c r="D272" s="8" t="s">
        <v>621</v>
      </c>
      <c r="E272" s="13" t="s">
        <v>23</v>
      </c>
      <c r="F272" s="10">
        <v>0.37</v>
      </c>
      <c r="G272" s="11">
        <f>0.06</f>
      </c>
      <c r="H272" s="11">
        <f>0.11</f>
      </c>
    </row>
    <row x14ac:dyDescent="0.25" r="273" customHeight="1" ht="21.75">
      <c r="A273" s="6" t="s">
        <v>588</v>
      </c>
      <c r="B273" s="7" t="s">
        <v>615</v>
      </c>
      <c r="C273" s="7" t="s">
        <v>604</v>
      </c>
      <c r="D273" s="14" t="s">
        <v>622</v>
      </c>
      <c r="E273" s="9" t="s">
        <v>76</v>
      </c>
      <c r="F273" s="10">
        <v>0.36</v>
      </c>
      <c r="G273" s="12">
        <v>-0.01</v>
      </c>
      <c r="H273" s="12">
        <v>-0.29</v>
      </c>
    </row>
    <row x14ac:dyDescent="0.25" r="274" customHeight="1" ht="17.25" hidden="1">
      <c r="A274" s="6" t="s">
        <v>612</v>
      </c>
      <c r="B274" s="7" t="s">
        <v>573</v>
      </c>
      <c r="C274" s="7" t="s">
        <v>584</v>
      </c>
      <c r="D274" s="14" t="s">
        <v>623</v>
      </c>
      <c r="E274" s="13" t="s">
        <v>165</v>
      </c>
      <c r="F274" s="10">
        <v>0.36</v>
      </c>
      <c r="G274" s="12">
        <v>-0.01</v>
      </c>
      <c r="H274" s="12">
        <v>-0.39</v>
      </c>
    </row>
    <row x14ac:dyDescent="0.25" r="275" customHeight="1" ht="21.75">
      <c r="A275" s="6" t="s">
        <v>573</v>
      </c>
      <c r="B275" s="7" t="s">
        <v>588</v>
      </c>
      <c r="C275" s="7" t="s">
        <v>579</v>
      </c>
      <c r="D275" s="14" t="s">
        <v>624</v>
      </c>
      <c r="E275" s="13" t="s">
        <v>23</v>
      </c>
      <c r="F275" s="10">
        <v>0.35</v>
      </c>
      <c r="G275" s="12">
        <v>-0.01</v>
      </c>
      <c r="H275" s="12">
        <v>-0.38</v>
      </c>
    </row>
    <row x14ac:dyDescent="0.25" r="276" customHeight="1" ht="17.25" hidden="1">
      <c r="A276" s="6" t="s">
        <v>616</v>
      </c>
      <c r="B276" s="7" t="s">
        <v>611</v>
      </c>
      <c r="C276" s="7" t="s">
        <v>611</v>
      </c>
      <c r="D276" s="14" t="s">
        <v>625</v>
      </c>
      <c r="E276" s="13" t="s">
        <v>233</v>
      </c>
      <c r="F276" s="10">
        <v>0.35</v>
      </c>
      <c r="G276" s="12">
        <v>-0.04</v>
      </c>
      <c r="H276" s="12" t="s">
        <v>95</v>
      </c>
    </row>
    <row x14ac:dyDescent="0.25" r="277" customHeight="1" ht="17.25" hidden="1">
      <c r="A277" s="6" t="s">
        <v>602</v>
      </c>
      <c r="B277" s="7" t="s">
        <v>561</v>
      </c>
      <c r="C277" s="7" t="s">
        <v>544</v>
      </c>
      <c r="D277" s="14" t="s">
        <v>626</v>
      </c>
      <c r="E277" s="13" t="s">
        <v>218</v>
      </c>
      <c r="F277" s="10">
        <v>0.34</v>
      </c>
      <c r="G277" s="12">
        <v>-0.03</v>
      </c>
      <c r="H277" s="12">
        <v>-0.53</v>
      </c>
    </row>
    <row x14ac:dyDescent="0.25" r="278" customHeight="1" ht="21.75">
      <c r="A278" s="6" t="s">
        <v>627</v>
      </c>
      <c r="B278" s="7" t="s">
        <v>495</v>
      </c>
      <c r="C278" s="7" t="s">
        <v>628</v>
      </c>
      <c r="D278" s="14" t="s">
        <v>629</v>
      </c>
      <c r="E278" s="13" t="s">
        <v>23</v>
      </c>
      <c r="F278" s="10">
        <v>0.33</v>
      </c>
      <c r="G278" s="11">
        <f>0.01</f>
      </c>
      <c r="H278" s="12">
        <v>-0.13</v>
      </c>
    </row>
    <row x14ac:dyDescent="0.25" r="279" customHeight="1" ht="21.75">
      <c r="A279" s="6" t="s">
        <v>609</v>
      </c>
      <c r="B279" s="7" t="s">
        <v>627</v>
      </c>
      <c r="C279" s="7" t="s">
        <v>630</v>
      </c>
      <c r="D279" s="14" t="s">
        <v>631</v>
      </c>
      <c r="E279" s="13" t="s">
        <v>130</v>
      </c>
      <c r="F279" s="10">
        <v>0.33</v>
      </c>
      <c r="G279" s="12">
        <v>-0.01</v>
      </c>
      <c r="H279" s="12">
        <v>-0.06</v>
      </c>
    </row>
    <row x14ac:dyDescent="0.25" r="280" customHeight="1" ht="21.75">
      <c r="A280" s="6" t="s">
        <v>598</v>
      </c>
      <c r="B280" s="7" t="s">
        <v>609</v>
      </c>
      <c r="C280" s="7" t="s">
        <v>612</v>
      </c>
      <c r="D280" s="14" t="s">
        <v>632</v>
      </c>
      <c r="E280" s="13" t="s">
        <v>60</v>
      </c>
      <c r="F280" s="10">
        <v>0.32</v>
      </c>
      <c r="G280" s="12">
        <v>-0.01</v>
      </c>
      <c r="H280" s="12" t="s">
        <v>95</v>
      </c>
    </row>
    <row x14ac:dyDescent="0.25" r="281" customHeight="1" ht="17.25" hidden="1">
      <c r="A281" s="6" t="s">
        <v>606</v>
      </c>
      <c r="B281" s="7" t="s">
        <v>602</v>
      </c>
      <c r="C281" s="7" t="s">
        <v>633</v>
      </c>
      <c r="D281" s="14" t="s">
        <v>634</v>
      </c>
      <c r="E281" s="13" t="s">
        <v>89</v>
      </c>
      <c r="F281" s="10">
        <v>0.32</v>
      </c>
      <c r="G281" s="12">
        <v>-0.02</v>
      </c>
      <c r="H281" s="12">
        <v>-0.18</v>
      </c>
    </row>
    <row x14ac:dyDescent="0.25" r="282" customHeight="1" ht="21.75">
      <c r="A282" s="6" t="s">
        <v>495</v>
      </c>
      <c r="B282" s="7" t="s">
        <v>635</v>
      </c>
      <c r="C282" s="7" t="s">
        <v>636</v>
      </c>
      <c r="D282" s="14" t="s">
        <v>637</v>
      </c>
      <c r="E282" s="13" t="s">
        <v>60</v>
      </c>
      <c r="F282" s="10">
        <v>0.31</v>
      </c>
      <c r="G282" s="24">
        <f>0</f>
      </c>
      <c r="H282" s="12">
        <v>-0.21</v>
      </c>
    </row>
    <row x14ac:dyDescent="0.25" r="283" customHeight="1" ht="21.75">
      <c r="A283" s="6" t="s">
        <v>591</v>
      </c>
      <c r="B283" s="7" t="s">
        <v>606</v>
      </c>
      <c r="C283" s="7"/>
      <c r="D283" s="14" t="s">
        <v>638</v>
      </c>
      <c r="E283" s="13" t="s">
        <v>499</v>
      </c>
      <c r="F283" s="10" t="s">
        <v>639</v>
      </c>
      <c r="G283" s="12">
        <v>-0.02</v>
      </c>
      <c r="H283" s="6"/>
    </row>
    <row x14ac:dyDescent="0.25" r="284" customHeight="1" ht="21.75">
      <c r="A284" s="6" t="s">
        <v>640</v>
      </c>
      <c r="B284" s="7" t="s">
        <v>591</v>
      </c>
      <c r="C284" s="7" t="s">
        <v>641</v>
      </c>
      <c r="D284" s="14" t="s">
        <v>642</v>
      </c>
      <c r="E284" s="13" t="s">
        <v>89</v>
      </c>
      <c r="F284" s="10">
        <v>0.29</v>
      </c>
      <c r="G284" s="12">
        <v>-0.03</v>
      </c>
      <c r="H284" s="12">
        <v>-0.06</v>
      </c>
    </row>
    <row x14ac:dyDescent="0.25" r="285" customHeight="1" ht="21.75">
      <c r="A285" s="6" t="s">
        <v>643</v>
      </c>
      <c r="B285" s="7" t="s">
        <v>644</v>
      </c>
      <c r="C285" s="7" t="s">
        <v>645</v>
      </c>
      <c r="D285" s="14" t="s">
        <v>646</v>
      </c>
      <c r="E285" s="13" t="s">
        <v>218</v>
      </c>
      <c r="F285" s="10">
        <v>0.29</v>
      </c>
      <c r="G285" s="11">
        <f>0.01</f>
      </c>
      <c r="H285" s="12">
        <v>-0.14</v>
      </c>
    </row>
    <row x14ac:dyDescent="0.25" r="286" customHeight="1" ht="21.75">
      <c r="A286" s="6" t="s">
        <v>636</v>
      </c>
      <c r="B286" s="7" t="s">
        <v>647</v>
      </c>
      <c r="C286" s="7" t="s">
        <v>648</v>
      </c>
      <c r="D286" s="14" t="s">
        <v>649</v>
      </c>
      <c r="E286" s="9" t="s">
        <v>34</v>
      </c>
      <c r="F286" s="10">
        <v>0.29</v>
      </c>
      <c r="G286" s="7" t="s">
        <v>193</v>
      </c>
      <c r="H286" s="12" t="s">
        <v>650</v>
      </c>
    </row>
    <row x14ac:dyDescent="0.25" r="287" customHeight="1" ht="21.75">
      <c r="A287" s="6" t="s">
        <v>619</v>
      </c>
      <c r="B287" s="7" t="s">
        <v>640</v>
      </c>
      <c r="C287" s="7" t="s">
        <v>651</v>
      </c>
      <c r="D287" s="14" t="s">
        <v>652</v>
      </c>
      <c r="E287" s="21" t="s">
        <v>43</v>
      </c>
      <c r="F287" s="10">
        <v>0.28</v>
      </c>
      <c r="G287" s="12">
        <v>-0.03</v>
      </c>
      <c r="H287" s="12">
        <v>-0.09</v>
      </c>
    </row>
    <row x14ac:dyDescent="0.25" r="288" customHeight="1" ht="21.75">
      <c r="A288" s="6" t="s">
        <v>635</v>
      </c>
      <c r="B288" s="7" t="s">
        <v>633</v>
      </c>
      <c r="C288" s="7" t="s">
        <v>653</v>
      </c>
      <c r="D288" s="14" t="s">
        <v>654</v>
      </c>
      <c r="E288" s="13" t="s">
        <v>23</v>
      </c>
      <c r="F288" s="10">
        <v>0.28</v>
      </c>
      <c r="G288" s="12">
        <v>-0.01</v>
      </c>
      <c r="H288" s="12">
        <v>-0.22</v>
      </c>
    </row>
    <row x14ac:dyDescent="0.25" r="289" customHeight="1" ht="17.25" hidden="1">
      <c r="A289" s="6" t="s">
        <v>653</v>
      </c>
      <c r="B289" s="7" t="s">
        <v>553</v>
      </c>
      <c r="C289" s="7" t="s">
        <v>615</v>
      </c>
      <c r="D289" s="14" t="s">
        <v>655</v>
      </c>
      <c r="E289" s="13" t="s">
        <v>368</v>
      </c>
      <c r="F289" s="10">
        <v>0.28</v>
      </c>
      <c r="G289" s="7" t="s">
        <v>193</v>
      </c>
      <c r="H289" s="12">
        <v>-0.37</v>
      </c>
    </row>
    <row x14ac:dyDescent="0.25" r="290" customHeight="1" ht="17.25" hidden="1">
      <c r="A290" s="6" t="s">
        <v>633</v>
      </c>
      <c r="B290" s="7" t="s">
        <v>643</v>
      </c>
      <c r="C290" s="7" t="s">
        <v>590</v>
      </c>
      <c r="D290" s="14" t="s">
        <v>656</v>
      </c>
      <c r="E290" s="13" t="s">
        <v>39</v>
      </c>
      <c r="F290" s="10">
        <v>0.28</v>
      </c>
      <c r="G290" s="12">
        <v>-0.03</v>
      </c>
      <c r="H290" s="12">
        <v>-0.37</v>
      </c>
    </row>
    <row x14ac:dyDescent="0.25" r="291" customHeight="1" ht="17.25" hidden="1">
      <c r="A291" s="6" t="s">
        <v>648</v>
      </c>
      <c r="B291" s="7" t="s">
        <v>648</v>
      </c>
      <c r="C291" s="7" t="s">
        <v>601</v>
      </c>
      <c r="D291" s="14" t="s">
        <v>657</v>
      </c>
      <c r="E291" s="13" t="s">
        <v>233</v>
      </c>
      <c r="F291" s="10">
        <v>0.28</v>
      </c>
      <c r="G291" s="12">
        <v>-0.01</v>
      </c>
      <c r="H291" s="12">
        <v>-0.38</v>
      </c>
    </row>
    <row x14ac:dyDescent="0.25" r="292" customHeight="1" ht="17.25" hidden="1">
      <c r="A292" s="6" t="s">
        <v>617</v>
      </c>
      <c r="B292" s="7" t="s">
        <v>653</v>
      </c>
      <c r="C292" s="7" t="s">
        <v>616</v>
      </c>
      <c r="D292" s="14" t="s">
        <v>658</v>
      </c>
      <c r="E292" s="13" t="s">
        <v>254</v>
      </c>
      <c r="F292" s="10">
        <v>0.28</v>
      </c>
      <c r="G292" s="12">
        <v>-0.02</v>
      </c>
      <c r="H292" s="12">
        <v>-0.32</v>
      </c>
    </row>
    <row x14ac:dyDescent="0.25" r="293" customHeight="1" ht="21.75">
      <c r="A293" s="6" t="s">
        <v>647</v>
      </c>
      <c r="B293" s="7" t="s">
        <v>636</v>
      </c>
      <c r="C293" s="7" t="s">
        <v>644</v>
      </c>
      <c r="D293" s="14" t="s">
        <v>659</v>
      </c>
      <c r="E293" s="13" t="s">
        <v>23</v>
      </c>
      <c r="F293" s="10">
        <v>0.27</v>
      </c>
      <c r="G293" s="12">
        <v>-0.05</v>
      </c>
      <c r="H293" s="12">
        <v>-0.18</v>
      </c>
    </row>
    <row x14ac:dyDescent="0.25" r="294" customHeight="1" ht="17.25" hidden="1">
      <c r="A294" s="6" t="s">
        <v>553</v>
      </c>
      <c r="B294" s="7" t="s">
        <v>660</v>
      </c>
      <c r="C294" s="7" t="s">
        <v>661</v>
      </c>
      <c r="D294" s="14" t="s">
        <v>662</v>
      </c>
      <c r="E294" s="13" t="s">
        <v>23</v>
      </c>
      <c r="F294" s="10">
        <v>0.25</v>
      </c>
      <c r="G294" s="12">
        <v>-0.02</v>
      </c>
      <c r="H294" s="12">
        <v>-0.14</v>
      </c>
    </row>
    <row x14ac:dyDescent="0.25" r="295" customHeight="1" ht="21.75">
      <c r="A295" s="6" t="s">
        <v>628</v>
      </c>
      <c r="B295" s="7" t="s">
        <v>663</v>
      </c>
      <c r="C295" s="7" t="s">
        <v>664</v>
      </c>
      <c r="D295" s="14" t="s">
        <v>665</v>
      </c>
      <c r="E295" s="13" t="s">
        <v>70</v>
      </c>
      <c r="F295" s="10">
        <v>0.25</v>
      </c>
      <c r="G295" s="11">
        <f>0.03</f>
      </c>
      <c r="H295" s="7" t="s">
        <v>193</v>
      </c>
    </row>
    <row x14ac:dyDescent="0.25" r="296" customHeight="1" ht="21.75">
      <c r="A296" s="6" t="s">
        <v>666</v>
      </c>
      <c r="B296" s="7" t="s">
        <v>667</v>
      </c>
      <c r="C296" s="7" t="s">
        <v>668</v>
      </c>
      <c r="D296" s="14" t="s">
        <v>669</v>
      </c>
      <c r="E296" s="9" t="s">
        <v>19</v>
      </c>
      <c r="F296" s="10">
        <v>0.24</v>
      </c>
      <c r="G296" s="12">
        <v>-0.04</v>
      </c>
      <c r="H296" s="12">
        <v>-0.09</v>
      </c>
    </row>
    <row x14ac:dyDescent="0.25" r="297" customHeight="1" ht="21.75">
      <c r="A297" s="6" t="s">
        <v>644</v>
      </c>
      <c r="B297" s="7" t="s">
        <v>645</v>
      </c>
      <c r="C297" s="7" t="s">
        <v>670</v>
      </c>
      <c r="D297" s="14" t="s">
        <v>671</v>
      </c>
      <c r="E297" s="13" t="s">
        <v>23</v>
      </c>
      <c r="F297" s="10">
        <v>0.23</v>
      </c>
      <c r="G297" s="12">
        <v>-0.04</v>
      </c>
      <c r="H297" s="12">
        <v>-0.12</v>
      </c>
    </row>
    <row x14ac:dyDescent="0.25" r="298" customHeight="1" ht="17.25" hidden="1">
      <c r="A298" s="6" t="s">
        <v>667</v>
      </c>
      <c r="B298" s="7" t="s">
        <v>672</v>
      </c>
      <c r="C298" s="7" t="s">
        <v>643</v>
      </c>
      <c r="D298" s="14" t="s">
        <v>673</v>
      </c>
      <c r="E298" s="13" t="s">
        <v>23</v>
      </c>
      <c r="F298" s="10">
        <v>0.23</v>
      </c>
      <c r="G298" s="12">
        <v>-0.02</v>
      </c>
      <c r="H298" s="12">
        <v>-0.29</v>
      </c>
    </row>
    <row x14ac:dyDescent="0.25" r="299" customHeight="1" ht="21.75">
      <c r="A299" s="6" t="s">
        <v>645</v>
      </c>
      <c r="B299" s="7" t="s">
        <v>598</v>
      </c>
      <c r="C299" s="7" t="s">
        <v>640</v>
      </c>
      <c r="D299" s="14" t="s">
        <v>674</v>
      </c>
      <c r="E299" s="13" t="s">
        <v>368</v>
      </c>
      <c r="F299" s="10">
        <v>0.23</v>
      </c>
      <c r="G299" s="12">
        <v>-0.09</v>
      </c>
      <c r="H299" s="12">
        <v>-0.31</v>
      </c>
    </row>
    <row x14ac:dyDescent="0.25" r="300" customHeight="1" ht="17.25" hidden="1">
      <c r="A300" s="6" t="s">
        <v>660</v>
      </c>
      <c r="B300" s="7" t="s">
        <v>675</v>
      </c>
      <c r="C300" s="7" t="s">
        <v>676</v>
      </c>
      <c r="D300" s="14" t="s">
        <v>677</v>
      </c>
      <c r="E300" s="21" t="s">
        <v>43</v>
      </c>
      <c r="F300" s="10">
        <v>0.23</v>
      </c>
      <c r="G300" s="11">
        <f>0.03</f>
      </c>
      <c r="H300" s="24">
        <f>0</f>
      </c>
    </row>
    <row x14ac:dyDescent="0.25" r="301" customHeight="1" ht="17.25">
      <c r="A301" s="6" t="s">
        <v>613</v>
      </c>
      <c r="B301" s="7" t="s">
        <v>661</v>
      </c>
      <c r="C301" s="7" t="s">
        <v>678</v>
      </c>
      <c r="D301" s="14" t="s">
        <v>679</v>
      </c>
      <c r="E301" s="13" t="s">
        <v>130</v>
      </c>
      <c r="F301" s="10">
        <v>0.23</v>
      </c>
      <c r="G301" s="12">
        <v>-0.01</v>
      </c>
      <c r="H301" s="11">
        <f>0.08</f>
      </c>
    </row>
    <row x14ac:dyDescent="0.25" r="302" customHeight="1" ht="17.25" hidden="1">
      <c r="A302" s="6" t="s">
        <v>672</v>
      </c>
      <c r="B302" s="7" t="s">
        <v>680</v>
      </c>
      <c r="C302" s="7" t="s">
        <v>681</v>
      </c>
      <c r="D302" s="14" t="s">
        <v>682</v>
      </c>
      <c r="E302" s="9" t="s">
        <v>26</v>
      </c>
      <c r="F302" s="10">
        <v>0.23</v>
      </c>
      <c r="G302" s="12">
        <v>-0.02</v>
      </c>
      <c r="H302" s="12">
        <v>-0.04</v>
      </c>
    </row>
    <row x14ac:dyDescent="0.25" r="303" customHeight="1" ht="17.25">
      <c r="A303" s="6" t="s">
        <v>683</v>
      </c>
      <c r="B303" s="7" t="s">
        <v>613</v>
      </c>
      <c r="C303" s="7" t="s">
        <v>684</v>
      </c>
      <c r="D303" s="14" t="s">
        <v>685</v>
      </c>
      <c r="E303" s="21" t="s">
        <v>43</v>
      </c>
      <c r="F303" s="10">
        <v>0.22</v>
      </c>
      <c r="G303" s="12">
        <v>-0.04</v>
      </c>
      <c r="H303" s="12">
        <v>-0.15</v>
      </c>
    </row>
    <row x14ac:dyDescent="0.25" r="304" customHeight="1" ht="17.25" hidden="1">
      <c r="A304" s="6" t="s">
        <v>479</v>
      </c>
      <c r="B304" s="7" t="s">
        <v>628</v>
      </c>
      <c r="C304" s="7" t="s">
        <v>672</v>
      </c>
      <c r="D304" s="14" t="s">
        <v>686</v>
      </c>
      <c r="E304" s="13" t="s">
        <v>233</v>
      </c>
      <c r="F304" s="10">
        <v>0.22</v>
      </c>
      <c r="G304" s="12">
        <v>-0.06</v>
      </c>
      <c r="H304" s="12" t="s">
        <v>650</v>
      </c>
    </row>
    <row x14ac:dyDescent="0.25" r="305" customHeight="1" ht="17.25">
      <c r="A305" s="6" t="s">
        <v>687</v>
      </c>
      <c r="B305" s="7" t="s">
        <v>617</v>
      </c>
      <c r="C305" s="7" t="s">
        <v>688</v>
      </c>
      <c r="D305" s="14" t="s">
        <v>689</v>
      </c>
      <c r="E305" s="9" t="s">
        <v>6</v>
      </c>
      <c r="F305" s="10">
        <v>0.22</v>
      </c>
      <c r="G305" s="12">
        <v>-0.07</v>
      </c>
      <c r="H305" s="24">
        <f>0</f>
      </c>
    </row>
    <row x14ac:dyDescent="0.25" r="306" customHeight="1" ht="17.25" hidden="1">
      <c r="A306" s="6" t="s">
        <v>680</v>
      </c>
      <c r="B306" s="7" t="s">
        <v>690</v>
      </c>
      <c r="C306" s="7" t="s">
        <v>691</v>
      </c>
      <c r="D306" s="14" t="s">
        <v>692</v>
      </c>
      <c r="E306" s="21" t="s">
        <v>43</v>
      </c>
      <c r="F306" s="10">
        <v>0.22</v>
      </c>
      <c r="G306" s="12">
        <v>-0.02</v>
      </c>
      <c r="H306" s="12">
        <v>-0.08</v>
      </c>
    </row>
    <row x14ac:dyDescent="0.25" r="307" customHeight="1" ht="17.25" hidden="1">
      <c r="A307" s="6" t="s">
        <v>661</v>
      </c>
      <c r="B307" s="7" t="s">
        <v>683</v>
      </c>
      <c r="C307" s="7" t="s">
        <v>627</v>
      </c>
      <c r="D307" s="14" t="s">
        <v>693</v>
      </c>
      <c r="E307" s="13" t="s">
        <v>23</v>
      </c>
      <c r="F307" s="10">
        <v>0.22</v>
      </c>
      <c r="G307" s="12">
        <v>-0.03</v>
      </c>
      <c r="H307" s="12">
        <v>-0.37</v>
      </c>
    </row>
    <row x14ac:dyDescent="0.25" r="308" customHeight="1" ht="17.25">
      <c r="A308" s="6" t="s">
        <v>690</v>
      </c>
      <c r="B308" s="7" t="s">
        <v>585</v>
      </c>
      <c r="C308" s="7" t="s">
        <v>667</v>
      </c>
      <c r="D308" s="14" t="s">
        <v>694</v>
      </c>
      <c r="E308" s="13" t="s">
        <v>60</v>
      </c>
      <c r="F308" s="10">
        <v>0.22</v>
      </c>
      <c r="G308" s="24">
        <f>0</f>
      </c>
      <c r="H308" s="12">
        <v>-0.22</v>
      </c>
    </row>
    <row x14ac:dyDescent="0.25" r="309" customHeight="1" ht="17.25">
      <c r="A309" s="6" t="s">
        <v>630</v>
      </c>
      <c r="B309" s="7" t="s">
        <v>666</v>
      </c>
      <c r="C309" s="7" t="s">
        <v>680</v>
      </c>
      <c r="D309" s="14" t="s">
        <v>695</v>
      </c>
      <c r="E309" s="13" t="s">
        <v>130</v>
      </c>
      <c r="F309" s="10">
        <v>0.21</v>
      </c>
      <c r="G309" s="12">
        <v>-0.07</v>
      </c>
      <c r="H309" s="12">
        <v>-0.19</v>
      </c>
    </row>
    <row x14ac:dyDescent="0.25" r="310" customHeight="1" ht="17.25" hidden="1">
      <c r="A310" s="6" t="s">
        <v>651</v>
      </c>
      <c r="B310" s="7" t="s">
        <v>687</v>
      </c>
      <c r="C310" s="7"/>
      <c r="D310" s="14" t="s">
        <v>696</v>
      </c>
      <c r="E310" s="9" t="s">
        <v>19</v>
      </c>
      <c r="F310" s="10">
        <v>0.21</v>
      </c>
      <c r="G310" s="12">
        <v>-0.04</v>
      </c>
      <c r="H310" s="6"/>
    </row>
    <row x14ac:dyDescent="0.25" r="311" customHeight="1" ht="17.25">
      <c r="A311" s="6" t="s">
        <v>684</v>
      </c>
      <c r="B311" s="7" t="s">
        <v>630</v>
      </c>
      <c r="C311" s="7" t="s">
        <v>697</v>
      </c>
      <c r="D311" s="8" t="s">
        <v>698</v>
      </c>
      <c r="E311" s="13" t="s">
        <v>89</v>
      </c>
      <c r="F311" s="10" t="s">
        <v>699</v>
      </c>
      <c r="G311" s="12">
        <v>-0.03</v>
      </c>
      <c r="H311" s="12">
        <v>-0.07</v>
      </c>
    </row>
    <row x14ac:dyDescent="0.25" r="312" customHeight="1" ht="17.25" hidden="1">
      <c r="A312" s="6" t="s">
        <v>585</v>
      </c>
      <c r="B312" s="7" t="s">
        <v>700</v>
      </c>
      <c r="C312" s="7" t="s">
        <v>701</v>
      </c>
      <c r="D312" s="14" t="s">
        <v>702</v>
      </c>
      <c r="E312" s="9" t="s">
        <v>703</v>
      </c>
      <c r="F312" s="10">
        <v>0.19</v>
      </c>
      <c r="G312" s="12">
        <v>-0.02</v>
      </c>
      <c r="H312" s="12">
        <v>-0.11</v>
      </c>
    </row>
    <row x14ac:dyDescent="0.25" r="313" customHeight="1" ht="17.25" hidden="1">
      <c r="A313" s="6" t="s">
        <v>700</v>
      </c>
      <c r="B313" s="7" t="s">
        <v>704</v>
      </c>
      <c r="C313" s="7" t="s">
        <v>705</v>
      </c>
      <c r="D313" s="14" t="s">
        <v>706</v>
      </c>
      <c r="E313" s="13" t="s">
        <v>23</v>
      </c>
      <c r="F313" s="10">
        <v>0.19</v>
      </c>
      <c r="G313" s="12">
        <v>-0.01</v>
      </c>
      <c r="H313" s="12">
        <v>-0.08</v>
      </c>
    </row>
    <row x14ac:dyDescent="0.25" r="314" customHeight="1" ht="17.25" hidden="1">
      <c r="A314" s="6" t="s">
        <v>707</v>
      </c>
      <c r="B314" s="7" t="s">
        <v>668</v>
      </c>
      <c r="C314" s="7" t="s">
        <v>708</v>
      </c>
      <c r="D314" s="14" t="s">
        <v>709</v>
      </c>
      <c r="E314" s="13" t="s">
        <v>23</v>
      </c>
      <c r="F314" s="10">
        <v>0.18</v>
      </c>
      <c r="G314" s="12">
        <v>-0.01</v>
      </c>
      <c r="H314" s="12">
        <v>-0.11</v>
      </c>
    </row>
    <row x14ac:dyDescent="0.25" r="315" customHeight="1" ht="17.25">
      <c r="A315" s="6" t="s">
        <v>663</v>
      </c>
      <c r="B315" s="7" t="s">
        <v>651</v>
      </c>
      <c r="C315" s="7" t="s">
        <v>710</v>
      </c>
      <c r="D315" s="14" t="s">
        <v>711</v>
      </c>
      <c r="E315" s="21" t="s">
        <v>43</v>
      </c>
      <c r="F315" s="10">
        <v>0.18</v>
      </c>
      <c r="G315" s="12">
        <v>-0.05</v>
      </c>
      <c r="H315" s="12">
        <v>-0.05</v>
      </c>
    </row>
    <row x14ac:dyDescent="0.25" r="316" customHeight="1" ht="17.25">
      <c r="A316" s="6" t="s">
        <v>641</v>
      </c>
      <c r="B316" s="7" t="s">
        <v>641</v>
      </c>
      <c r="C316" s="7" t="s">
        <v>712</v>
      </c>
      <c r="D316" s="14" t="s">
        <v>713</v>
      </c>
      <c r="E316" s="21" t="s">
        <v>43</v>
      </c>
      <c r="F316" s="10">
        <v>0.18</v>
      </c>
      <c r="G316" s="12">
        <v>-0.02</v>
      </c>
      <c r="H316" s="11">
        <f>0.03</f>
      </c>
    </row>
    <row x14ac:dyDescent="0.25" r="317" customHeight="1" ht="17.25">
      <c r="A317" s="6" t="s">
        <v>675</v>
      </c>
      <c r="B317" s="7" t="s">
        <v>714</v>
      </c>
      <c r="C317" s="7" t="s">
        <v>635</v>
      </c>
      <c r="D317" s="14" t="s">
        <v>715</v>
      </c>
      <c r="E317" s="13" t="s">
        <v>60</v>
      </c>
      <c r="F317" s="10">
        <v>0.18</v>
      </c>
      <c r="G317" s="11">
        <f>0.01</f>
      </c>
      <c r="H317" s="12">
        <v>-0.34</v>
      </c>
    </row>
    <row x14ac:dyDescent="0.25" r="318" customHeight="1" ht="17.25" hidden="1">
      <c r="A318" s="6" t="s">
        <v>670</v>
      </c>
      <c r="B318" s="7" t="s">
        <v>716</v>
      </c>
      <c r="C318" s="7" t="s">
        <v>690</v>
      </c>
      <c r="D318" s="14" t="s">
        <v>717</v>
      </c>
      <c r="E318" s="13" t="s">
        <v>23</v>
      </c>
      <c r="F318" s="10">
        <v>0.17</v>
      </c>
      <c r="G318" s="24">
        <f>0</f>
      </c>
      <c r="H318" s="12">
        <v>-0.22</v>
      </c>
    </row>
    <row x14ac:dyDescent="0.25" r="319" customHeight="1" ht="17.25" hidden="1">
      <c r="A319" s="6" t="s">
        <v>704</v>
      </c>
      <c r="B319" s="7" t="s">
        <v>707</v>
      </c>
      <c r="C319" s="7" t="s">
        <v>675</v>
      </c>
      <c r="D319" s="14" t="s">
        <v>718</v>
      </c>
      <c r="E319" s="13" t="s">
        <v>130</v>
      </c>
      <c r="F319" s="10">
        <v>0.17</v>
      </c>
      <c r="G319" s="12">
        <v>-0.04</v>
      </c>
      <c r="H319" s="12">
        <v>-0.18</v>
      </c>
    </row>
    <row x14ac:dyDescent="0.25" r="320" customHeight="1" ht="17.25" hidden="1">
      <c r="A320" s="6" t="s">
        <v>719</v>
      </c>
      <c r="B320" s="7" t="s">
        <v>720</v>
      </c>
      <c r="C320" s="7" t="s">
        <v>721</v>
      </c>
      <c r="D320" s="14" t="s">
        <v>722</v>
      </c>
      <c r="E320" s="13" t="s">
        <v>428</v>
      </c>
      <c r="F320" s="10">
        <v>0.17</v>
      </c>
      <c r="G320" s="7" t="s">
        <v>193</v>
      </c>
      <c r="H320" s="12">
        <v>-0.11</v>
      </c>
    </row>
    <row x14ac:dyDescent="0.25" r="321" customHeight="1" ht="17.25">
      <c r="A321" s="6" t="s">
        <v>668</v>
      </c>
      <c r="B321" s="7" t="s">
        <v>723</v>
      </c>
      <c r="C321" s="7" t="s">
        <v>724</v>
      </c>
      <c r="D321" s="14" t="s">
        <v>725</v>
      </c>
      <c r="E321" s="21" t="s">
        <v>43</v>
      </c>
      <c r="F321" s="10">
        <v>0.17</v>
      </c>
      <c r="G321" s="12">
        <v>-0.02</v>
      </c>
      <c r="H321" s="11">
        <f>0.1</f>
      </c>
    </row>
    <row x14ac:dyDescent="0.25" r="322" customHeight="1" ht="17.25">
      <c r="A322" s="6" t="s">
        <v>726</v>
      </c>
      <c r="B322" s="7" t="s">
        <v>701</v>
      </c>
      <c r="C322" s="7" t="s">
        <v>714</v>
      </c>
      <c r="D322" s="14" t="s">
        <v>727</v>
      </c>
      <c r="E322" s="13" t="s">
        <v>60</v>
      </c>
      <c r="F322" s="10">
        <v>0.17</v>
      </c>
      <c r="G322" s="12">
        <v>-0.01</v>
      </c>
      <c r="H322" s="12">
        <v>-0.13</v>
      </c>
    </row>
    <row x14ac:dyDescent="0.25" r="323" customHeight="1" ht="17.25" hidden="1">
      <c r="A323" s="6" t="s">
        <v>728</v>
      </c>
      <c r="B323" s="7" t="s">
        <v>729</v>
      </c>
      <c r="C323" s="7" t="s">
        <v>730</v>
      </c>
      <c r="D323" s="14" t="s">
        <v>731</v>
      </c>
      <c r="E323" s="13" t="s">
        <v>89</v>
      </c>
      <c r="F323" s="10">
        <v>0.16</v>
      </c>
      <c r="G323" s="11">
        <f>0.06</f>
      </c>
      <c r="H323" s="12">
        <v>-0.09</v>
      </c>
    </row>
    <row x14ac:dyDescent="0.25" r="324" customHeight="1" ht="17.25" hidden="1">
      <c r="A324" s="6" t="s">
        <v>723</v>
      </c>
      <c r="B324" s="7" t="s">
        <v>732</v>
      </c>
      <c r="C324" s="7" t="s">
        <v>733</v>
      </c>
      <c r="D324" s="14" t="s">
        <v>734</v>
      </c>
      <c r="E324" s="21" t="s">
        <v>43</v>
      </c>
      <c r="F324" s="10">
        <v>0.15</v>
      </c>
      <c r="G324" s="12">
        <v>-0.01</v>
      </c>
      <c r="H324" s="11">
        <f>0.03</f>
      </c>
    </row>
    <row x14ac:dyDescent="0.25" r="325" customHeight="1" ht="17.25">
      <c r="A325" s="6" t="s">
        <v>735</v>
      </c>
      <c r="B325" s="7" t="s">
        <v>735</v>
      </c>
      <c r="C325" s="7" t="s">
        <v>596</v>
      </c>
      <c r="D325" s="14" t="s">
        <v>736</v>
      </c>
      <c r="E325" s="13" t="s">
        <v>368</v>
      </c>
      <c r="F325" s="10">
        <v>0.15</v>
      </c>
      <c r="G325" s="12">
        <v>-0.03</v>
      </c>
      <c r="H325" s="12" t="s">
        <v>77</v>
      </c>
    </row>
    <row x14ac:dyDescent="0.25" r="326" customHeight="1" ht="17.25">
      <c r="A326" s="6" t="s">
        <v>701</v>
      </c>
      <c r="B326" s="7" t="s">
        <v>670</v>
      </c>
      <c r="C326" s="7" t="s">
        <v>737</v>
      </c>
      <c r="D326" s="14" t="s">
        <v>738</v>
      </c>
      <c r="E326" s="13" t="s">
        <v>23</v>
      </c>
      <c r="F326" s="10">
        <v>0.15</v>
      </c>
      <c r="G326" s="12">
        <v>-0.05</v>
      </c>
      <c r="H326" s="7" t="s">
        <v>193</v>
      </c>
    </row>
    <row x14ac:dyDescent="0.25" r="327" customHeight="1" ht="17.25">
      <c r="A327" s="6" t="s">
        <v>691</v>
      </c>
      <c r="B327" s="7" t="s">
        <v>684</v>
      </c>
      <c r="C327" s="7" t="s">
        <v>687</v>
      </c>
      <c r="D327" s="14" t="s">
        <v>739</v>
      </c>
      <c r="E327" s="13" t="s">
        <v>23</v>
      </c>
      <c r="F327" s="10">
        <v>0.14</v>
      </c>
      <c r="G327" s="12">
        <v>-0.08</v>
      </c>
      <c r="H327" s="12">
        <v>-0.27</v>
      </c>
    </row>
    <row x14ac:dyDescent="0.25" r="328" customHeight="1" ht="17.25" hidden="1">
      <c r="A328" s="6" t="s">
        <v>716</v>
      </c>
      <c r="B328" s="7" t="s">
        <v>697</v>
      </c>
      <c r="C328" s="7" t="s">
        <v>719</v>
      </c>
      <c r="D328" s="14" t="s">
        <v>740</v>
      </c>
      <c r="E328" s="13" t="s">
        <v>23</v>
      </c>
      <c r="F328" s="10">
        <v>0.14</v>
      </c>
      <c r="G328" s="24">
        <f>0</f>
      </c>
      <c r="H328" s="12">
        <v>-0.19</v>
      </c>
    </row>
    <row x14ac:dyDescent="0.25" r="329" customHeight="1" ht="17.25">
      <c r="A329" s="6" t="s">
        <v>714</v>
      </c>
      <c r="B329" s="7" t="s">
        <v>726</v>
      </c>
      <c r="C329" s="7" t="s">
        <v>741</v>
      </c>
      <c r="D329" s="14" t="s">
        <v>742</v>
      </c>
      <c r="E329" s="13" t="s">
        <v>89</v>
      </c>
      <c r="F329" s="10">
        <v>0.14</v>
      </c>
      <c r="G329" s="12">
        <v>-0.05</v>
      </c>
      <c r="H329" s="12">
        <v>-0.02</v>
      </c>
    </row>
    <row x14ac:dyDescent="0.25" r="330" customHeight="1" ht="17.25">
      <c r="A330" s="6" t="s">
        <v>720</v>
      </c>
      <c r="B330" s="7" t="s">
        <v>743</v>
      </c>
      <c r="C330" s="7" t="s">
        <v>729</v>
      </c>
      <c r="D330" s="14" t="s">
        <v>744</v>
      </c>
      <c r="E330" s="13" t="s">
        <v>23</v>
      </c>
      <c r="F330" s="10">
        <v>0.13</v>
      </c>
      <c r="G330" s="24">
        <f>0</f>
      </c>
      <c r="H330" s="12">
        <v>-0.09</v>
      </c>
    </row>
    <row x14ac:dyDescent="0.25" r="331" customHeight="1" ht="17.25" hidden="1">
      <c r="A331" s="6" t="s">
        <v>708</v>
      </c>
      <c r="B331" s="7" t="s">
        <v>705</v>
      </c>
      <c r="C331" s="7" t="s">
        <v>745</v>
      </c>
      <c r="D331" s="14" t="s">
        <v>746</v>
      </c>
      <c r="E331" s="13" t="s">
        <v>105</v>
      </c>
      <c r="F331" s="10">
        <v>0.13</v>
      </c>
      <c r="G331" s="11">
        <f>0.01</f>
      </c>
      <c r="H331" s="12">
        <v>-0.05</v>
      </c>
    </row>
    <row x14ac:dyDescent="0.25" r="332" customHeight="1" ht="17.25">
      <c r="A332" s="6" t="s">
        <v>732</v>
      </c>
      <c r="B332" s="7" t="s">
        <v>719</v>
      </c>
      <c r="C332" s="7" t="s">
        <v>666</v>
      </c>
      <c r="D332" s="14" t="s">
        <v>747</v>
      </c>
      <c r="E332" s="13" t="s">
        <v>105</v>
      </c>
      <c r="F332" s="10">
        <v>0.13</v>
      </c>
      <c r="G332" s="12">
        <v>-0.06</v>
      </c>
      <c r="H332" s="12">
        <v>-0.32</v>
      </c>
    </row>
    <row x14ac:dyDescent="0.25" r="333" customHeight="1" ht="17.25" hidden="1">
      <c r="A333" s="6" t="s">
        <v>748</v>
      </c>
      <c r="B333" s="7" t="s">
        <v>708</v>
      </c>
      <c r="C333" s="7" t="s">
        <v>749</v>
      </c>
      <c r="D333" s="14" t="s">
        <v>750</v>
      </c>
      <c r="E333" s="13" t="s">
        <v>130</v>
      </c>
      <c r="F333" s="10">
        <v>0.13</v>
      </c>
      <c r="G333" s="12">
        <v>-0.03</v>
      </c>
      <c r="H333" s="12">
        <v>-0.05</v>
      </c>
    </row>
    <row x14ac:dyDescent="0.25" r="334" customHeight="1" ht="17.25" hidden="1">
      <c r="A334" s="6" t="s">
        <v>721</v>
      </c>
      <c r="B334" s="7" t="s">
        <v>721</v>
      </c>
      <c r="C334" s="7" t="s">
        <v>660</v>
      </c>
      <c r="D334" s="14" t="s">
        <v>751</v>
      </c>
      <c r="E334" s="13" t="s">
        <v>89</v>
      </c>
      <c r="F334" s="10">
        <v>0.13</v>
      </c>
      <c r="G334" s="12">
        <v>-0.01</v>
      </c>
      <c r="H334" s="12">
        <v>-0.29</v>
      </c>
    </row>
    <row x14ac:dyDescent="0.25" r="335" customHeight="1" ht="17.25">
      <c r="A335" s="6" t="s">
        <v>697</v>
      </c>
      <c r="B335" s="7" t="s">
        <v>728</v>
      </c>
      <c r="C335" s="7" t="s">
        <v>704</v>
      </c>
      <c r="D335" s="14" t="s">
        <v>752</v>
      </c>
      <c r="E335" s="13" t="s">
        <v>23</v>
      </c>
      <c r="F335" s="10">
        <v>0.13</v>
      </c>
      <c r="G335" s="12">
        <v>-0.06</v>
      </c>
      <c r="H335" s="12">
        <v>-0.21</v>
      </c>
    </row>
    <row x14ac:dyDescent="0.25" r="336" customHeight="1" ht="17.25">
      <c r="A336" s="6" t="s">
        <v>743</v>
      </c>
      <c r="B336" s="7" t="s">
        <v>479</v>
      </c>
      <c r="C336" s="7" t="s">
        <v>526</v>
      </c>
      <c r="D336" s="14" t="s">
        <v>753</v>
      </c>
      <c r="E336" s="13" t="s">
        <v>130</v>
      </c>
      <c r="F336" s="10">
        <v>0.13</v>
      </c>
      <c r="G336" s="12">
        <v>-0.12</v>
      </c>
      <c r="H336" s="12">
        <v>-0.75</v>
      </c>
    </row>
    <row x14ac:dyDescent="0.25" r="337" customHeight="1" ht="17.25">
      <c r="A337" s="6" t="s">
        <v>705</v>
      </c>
      <c r="B337" s="7" t="s">
        <v>681</v>
      </c>
      <c r="C337" s="7" t="s">
        <v>754</v>
      </c>
      <c r="D337" s="14" t="s">
        <v>755</v>
      </c>
      <c r="E337" s="13" t="s">
        <v>60</v>
      </c>
      <c r="F337" s="10">
        <v>0.12</v>
      </c>
      <c r="G337" s="12">
        <v>-0.01</v>
      </c>
      <c r="H337" s="12">
        <v>-0.11</v>
      </c>
    </row>
    <row x14ac:dyDescent="0.25" r="338" customHeight="1" ht="17.25">
      <c r="A338" s="6" t="s">
        <v>681</v>
      </c>
      <c r="B338" s="7" t="s">
        <v>756</v>
      </c>
      <c r="C338" s="7" t="s">
        <v>663</v>
      </c>
      <c r="D338" s="14" t="s">
        <v>757</v>
      </c>
      <c r="E338" s="13" t="s">
        <v>233</v>
      </c>
      <c r="F338" s="10">
        <v>0.11</v>
      </c>
      <c r="G338" s="24">
        <f>0</f>
      </c>
      <c r="H338" s="12">
        <v>-0.24</v>
      </c>
    </row>
    <row x14ac:dyDescent="0.25" r="339" customHeight="1" ht="17.25" hidden="1">
      <c r="A339" s="6" t="s">
        <v>620</v>
      </c>
      <c r="B339" s="7" t="s">
        <v>748</v>
      </c>
      <c r="C339" s="7" t="s">
        <v>758</v>
      </c>
      <c r="D339" s="14" t="s">
        <v>759</v>
      </c>
      <c r="E339" s="13" t="s">
        <v>60</v>
      </c>
      <c r="F339" s="10">
        <v>0.11</v>
      </c>
      <c r="G339" s="12">
        <v>-0.03</v>
      </c>
      <c r="H339" s="12" t="s">
        <v>71</v>
      </c>
    </row>
    <row x14ac:dyDescent="0.25" r="340" customHeight="1" ht="17.25" hidden="1">
      <c r="A340" s="6" t="s">
        <v>760</v>
      </c>
      <c r="B340" s="7" t="s">
        <v>730</v>
      </c>
      <c r="C340" s="7"/>
      <c r="D340" s="14" t="s">
        <v>761</v>
      </c>
      <c r="E340" s="9" t="s">
        <v>76</v>
      </c>
      <c r="F340" s="10">
        <v>0.11</v>
      </c>
      <c r="G340" s="12">
        <v>-0.01</v>
      </c>
      <c r="H340" s="6"/>
    </row>
    <row x14ac:dyDescent="0.25" r="341" customHeight="1" ht="17.25" hidden="1">
      <c r="A341" s="6" t="s">
        <v>730</v>
      </c>
      <c r="B341" s="7" t="s">
        <v>762</v>
      </c>
      <c r="C341" s="7" t="s">
        <v>748</v>
      </c>
      <c r="D341" s="14" t="s">
        <v>763</v>
      </c>
      <c r="E341" s="13" t="s">
        <v>60</v>
      </c>
      <c r="F341" s="10" t="s">
        <v>764</v>
      </c>
      <c r="G341" s="24">
        <f>0</f>
      </c>
      <c r="H341" s="12">
        <v>-0.19</v>
      </c>
    </row>
    <row x14ac:dyDescent="0.25" r="342" customHeight="1" ht="17.25">
      <c r="A342" s="6" t="s">
        <v>664</v>
      </c>
      <c r="B342" s="7" t="s">
        <v>691</v>
      </c>
      <c r="C342" s="7" t="s">
        <v>765</v>
      </c>
      <c r="D342" s="14" t="s">
        <v>766</v>
      </c>
      <c r="E342" s="13" t="s">
        <v>89</v>
      </c>
      <c r="F342" s="10">
        <v>0.09</v>
      </c>
      <c r="G342" s="12">
        <v>-0.08</v>
      </c>
      <c r="H342" s="12">
        <v>-0.05</v>
      </c>
    </row>
    <row x14ac:dyDescent="0.25" r="343" customHeight="1" ht="17.25">
      <c r="A343" s="6" t="s">
        <v>756</v>
      </c>
      <c r="B343" s="7" t="s">
        <v>620</v>
      </c>
      <c r="C343" s="7" t="s">
        <v>700</v>
      </c>
      <c r="D343" s="14" t="s">
        <v>767</v>
      </c>
      <c r="E343" s="13" t="s">
        <v>23</v>
      </c>
      <c r="F343" s="10">
        <v>0.09</v>
      </c>
      <c r="G343" s="12">
        <v>-0.03</v>
      </c>
      <c r="H343" s="12">
        <v>-0.28</v>
      </c>
    </row>
    <row x14ac:dyDescent="0.25" r="344" customHeight="1" ht="17.25">
      <c r="A344" s="6" t="s">
        <v>710</v>
      </c>
      <c r="B344" s="7" t="s">
        <v>688</v>
      </c>
      <c r="C344" s="7" t="s">
        <v>768</v>
      </c>
      <c r="D344" s="8" t="s">
        <v>769</v>
      </c>
      <c r="E344" s="13" t="s">
        <v>130</v>
      </c>
      <c r="F344" s="10">
        <v>0.09</v>
      </c>
      <c r="G344" s="7" t="s">
        <v>193</v>
      </c>
      <c r="H344" s="12">
        <v>-0.08</v>
      </c>
    </row>
    <row x14ac:dyDescent="0.25" r="345" customHeight="1" ht="17.25" hidden="1">
      <c r="A345" s="6" t="s">
        <v>676</v>
      </c>
      <c r="B345" s="7" t="s">
        <v>754</v>
      </c>
      <c r="C345" s="7" t="s">
        <v>683</v>
      </c>
      <c r="D345" s="14" t="s">
        <v>770</v>
      </c>
      <c r="E345" s="13" t="s">
        <v>233</v>
      </c>
      <c r="F345" s="10">
        <v>0.09</v>
      </c>
      <c r="G345" s="12">
        <v>-0.01</v>
      </c>
      <c r="H345" s="12">
        <v>-0.33</v>
      </c>
    </row>
    <row x14ac:dyDescent="0.25" r="346" customHeight="1" ht="17.25" hidden="1">
      <c r="A346" s="6" t="s">
        <v>729</v>
      </c>
      <c r="B346" s="7" t="s">
        <v>710</v>
      </c>
      <c r="C346" s="7" t="s">
        <v>743</v>
      </c>
      <c r="D346" s="14" t="s">
        <v>771</v>
      </c>
      <c r="E346" s="13" t="s">
        <v>60</v>
      </c>
      <c r="F346" s="10">
        <v>0.08</v>
      </c>
      <c r="G346" s="12">
        <v>-0.03</v>
      </c>
      <c r="H346" s="12">
        <v>-0.19</v>
      </c>
    </row>
    <row x14ac:dyDescent="0.25" r="347" customHeight="1" ht="17.25">
      <c r="A347" s="6" t="s">
        <v>754</v>
      </c>
      <c r="B347" s="7" t="s">
        <v>664</v>
      </c>
      <c r="C347" s="7" t="s">
        <v>707</v>
      </c>
      <c r="D347" s="14" t="s">
        <v>772</v>
      </c>
      <c r="E347" s="21" t="s">
        <v>43</v>
      </c>
      <c r="F347" s="10">
        <v>0.07</v>
      </c>
      <c r="G347" s="12">
        <v>-0.04</v>
      </c>
      <c r="H347" s="12">
        <v>-0.29</v>
      </c>
    </row>
    <row x14ac:dyDescent="0.25" r="348" customHeight="1" ht="17.25" hidden="1">
      <c r="A348" s="6" t="s">
        <v>762</v>
      </c>
      <c r="B348" s="7" t="s">
        <v>773</v>
      </c>
      <c r="C348" s="7" t="s">
        <v>774</v>
      </c>
      <c r="D348" s="14" t="s">
        <v>775</v>
      </c>
      <c r="E348" s="13" t="s">
        <v>130</v>
      </c>
      <c r="F348" s="10">
        <v>0.07</v>
      </c>
      <c r="G348" s="11">
        <f>0.01</f>
      </c>
      <c r="H348" s="12">
        <v>-0.07</v>
      </c>
    </row>
    <row x14ac:dyDescent="0.25" r="349" customHeight="1" ht="17.25" hidden="1">
      <c r="A349" s="6" t="s">
        <v>688</v>
      </c>
      <c r="B349" s="7" t="s">
        <v>760</v>
      </c>
      <c r="C349" s="7" t="s">
        <v>726</v>
      </c>
      <c r="D349" s="14" t="s">
        <v>776</v>
      </c>
      <c r="E349" s="13" t="s">
        <v>130</v>
      </c>
      <c r="F349" s="10">
        <v>0.07</v>
      </c>
      <c r="G349" s="12">
        <v>-0.05</v>
      </c>
      <c r="H349" s="12">
        <v>-0.25</v>
      </c>
    </row>
    <row x14ac:dyDescent="0.25" r="350" customHeight="1" ht="17.25">
      <c r="A350" s="6" t="s">
        <v>777</v>
      </c>
      <c r="B350" s="7" t="s">
        <v>778</v>
      </c>
      <c r="C350" s="7" t="s">
        <v>779</v>
      </c>
      <c r="D350" s="14" t="s">
        <v>780</v>
      </c>
      <c r="E350" s="13" t="s">
        <v>39</v>
      </c>
      <c r="F350" s="10">
        <v>0.07</v>
      </c>
      <c r="G350" s="24">
        <f>0</f>
      </c>
      <c r="H350" s="12">
        <v>-0.15</v>
      </c>
    </row>
    <row x14ac:dyDescent="0.25" r="351" customHeight="1" ht="17.25" hidden="1">
      <c r="A351" s="6" t="s">
        <v>758</v>
      </c>
      <c r="B351" s="7" t="s">
        <v>781</v>
      </c>
      <c r="C351" s="7" t="s">
        <v>773</v>
      </c>
      <c r="D351" s="14" t="s">
        <v>782</v>
      </c>
      <c r="E351" s="13" t="s">
        <v>105</v>
      </c>
      <c r="F351" s="10">
        <v>0.06</v>
      </c>
      <c r="G351" s="11">
        <f>0.06</f>
      </c>
      <c r="H351" s="12">
        <v>-0.12</v>
      </c>
    </row>
    <row x14ac:dyDescent="0.25" r="352" customHeight="1" ht="17.25" hidden="1">
      <c r="A352" s="6" t="s">
        <v>779</v>
      </c>
      <c r="B352" s="7" t="s">
        <v>749</v>
      </c>
      <c r="C352" s="7" t="s">
        <v>783</v>
      </c>
      <c r="D352" s="14" t="s">
        <v>784</v>
      </c>
      <c r="E352" s="13" t="s">
        <v>130</v>
      </c>
      <c r="F352" s="10">
        <v>0.06</v>
      </c>
      <c r="G352" s="24">
        <f>0</f>
      </c>
      <c r="H352" s="11">
        <f>0.04</f>
      </c>
    </row>
    <row x14ac:dyDescent="0.25" r="353" customHeight="1" ht="17.25">
      <c r="A353" s="6" t="s">
        <v>785</v>
      </c>
      <c r="B353" s="7" t="s">
        <v>758</v>
      </c>
      <c r="C353" s="7" t="s">
        <v>786</v>
      </c>
      <c r="D353" s="14" t="s">
        <v>787</v>
      </c>
      <c r="E353" s="13" t="s">
        <v>130</v>
      </c>
      <c r="F353" s="10">
        <v>0.06</v>
      </c>
      <c r="G353" s="12">
        <v>-0.02</v>
      </c>
      <c r="H353" s="12" t="s">
        <v>71</v>
      </c>
    </row>
    <row x14ac:dyDescent="0.25" r="354" customHeight="1" ht="17.25" hidden="1">
      <c r="A354" s="6" t="s">
        <v>745</v>
      </c>
      <c r="B354" s="7" t="s">
        <v>788</v>
      </c>
      <c r="C354" s="7" t="s">
        <v>789</v>
      </c>
      <c r="D354" s="14" t="s">
        <v>790</v>
      </c>
      <c r="E354" s="13" t="s">
        <v>89</v>
      </c>
      <c r="F354" s="10">
        <v>0.06</v>
      </c>
      <c r="G354" s="24">
        <f>0</f>
      </c>
      <c r="H354" s="11">
        <f>0.04</f>
      </c>
    </row>
    <row x14ac:dyDescent="0.25" r="355" customHeight="1" ht="17.25" hidden="1">
      <c r="A355" s="6" t="s">
        <v>791</v>
      </c>
      <c r="B355" s="7" t="s">
        <v>737</v>
      </c>
      <c r="C355" s="7" t="s">
        <v>788</v>
      </c>
      <c r="D355" s="14" t="s">
        <v>792</v>
      </c>
      <c r="E355" s="13" t="s">
        <v>105</v>
      </c>
      <c r="F355" s="10">
        <v>0.05</v>
      </c>
      <c r="G355" s="24">
        <f>0</f>
      </c>
      <c r="H355" s="12">
        <v>-0.11</v>
      </c>
    </row>
    <row x14ac:dyDescent="0.25" r="356" customHeight="1" ht="17.25" hidden="1">
      <c r="A356" s="6" t="s">
        <v>778</v>
      </c>
      <c r="B356" s="7" t="s">
        <v>676</v>
      </c>
      <c r="C356" s="7" t="s">
        <v>647</v>
      </c>
      <c r="D356" s="14" t="s">
        <v>793</v>
      </c>
      <c r="E356" s="13" t="s">
        <v>23</v>
      </c>
      <c r="F356" s="10">
        <v>0.05</v>
      </c>
      <c r="G356" s="12">
        <v>-0.05</v>
      </c>
      <c r="H356" s="12">
        <v>-0.43</v>
      </c>
    </row>
    <row x14ac:dyDescent="0.25" r="357" customHeight="1" ht="17.25">
      <c r="A357" s="6" t="s">
        <v>773</v>
      </c>
      <c r="B357" s="7" t="s">
        <v>779</v>
      </c>
      <c r="C357" s="7"/>
      <c r="D357" s="14" t="s">
        <v>794</v>
      </c>
      <c r="E357" s="13" t="s">
        <v>60</v>
      </c>
      <c r="F357" s="10">
        <v>0.05</v>
      </c>
      <c r="G357" s="12">
        <v>-0.02</v>
      </c>
      <c r="H357" s="6"/>
    </row>
    <row x14ac:dyDescent="0.25" r="358" customHeight="1" ht="17.25" hidden="1">
      <c r="A358" s="6" t="s">
        <v>749</v>
      </c>
      <c r="B358" s="7" t="s">
        <v>795</v>
      </c>
      <c r="C358" s="7" t="s">
        <v>796</v>
      </c>
      <c r="D358" s="14" t="s">
        <v>797</v>
      </c>
      <c r="E358" s="13" t="s">
        <v>23</v>
      </c>
      <c r="F358" s="10">
        <v>0.05</v>
      </c>
      <c r="G358" s="12">
        <v>-0.01</v>
      </c>
      <c r="H358" s="12">
        <v>-0.05</v>
      </c>
    </row>
    <row x14ac:dyDescent="0.25" r="359" customHeight="1" ht="17.25">
      <c r="A359" s="6" t="s">
        <v>768</v>
      </c>
      <c r="B359" s="7" t="s">
        <v>785</v>
      </c>
      <c r="C359" s="7"/>
      <c r="D359" s="14" t="s">
        <v>798</v>
      </c>
      <c r="E359" s="9" t="s">
        <v>6</v>
      </c>
      <c r="F359" s="10">
        <v>0.05</v>
      </c>
      <c r="G359" s="12">
        <v>-0.02</v>
      </c>
      <c r="H359" s="6"/>
    </row>
    <row x14ac:dyDescent="0.25" r="360" customHeight="1" ht="17.25" hidden="1">
      <c r="A360" s="6" t="s">
        <v>788</v>
      </c>
      <c r="B360" s="7" t="s">
        <v>678</v>
      </c>
      <c r="C360" s="7" t="s">
        <v>762</v>
      </c>
      <c r="D360" s="14" t="s">
        <v>799</v>
      </c>
      <c r="E360" s="21" t="s">
        <v>43</v>
      </c>
      <c r="F360" s="10">
        <v>0.05</v>
      </c>
      <c r="G360" s="24">
        <f>0</f>
      </c>
      <c r="H360" s="12">
        <v>-0.17</v>
      </c>
    </row>
    <row x14ac:dyDescent="0.25" r="361" customHeight="1" ht="17.25">
      <c r="A361" s="6" t="s">
        <v>786</v>
      </c>
      <c r="B361" s="7" t="s">
        <v>768</v>
      </c>
      <c r="C361" s="7" t="s">
        <v>619</v>
      </c>
      <c r="D361" s="14" t="s">
        <v>800</v>
      </c>
      <c r="E361" s="13" t="s">
        <v>89</v>
      </c>
      <c r="F361" s="10">
        <v>0.04</v>
      </c>
      <c r="G361" s="12">
        <v>-0.01</v>
      </c>
      <c r="H361" s="12">
        <v>-0.47</v>
      </c>
    </row>
    <row x14ac:dyDescent="0.25" r="362" customHeight="1" ht="17.25" hidden="1">
      <c r="A362" s="6" t="s">
        <v>741</v>
      </c>
      <c r="B362" s="7" t="s">
        <v>745</v>
      </c>
      <c r="C362" s="7" t="s">
        <v>801</v>
      </c>
      <c r="D362" s="14" t="s">
        <v>802</v>
      </c>
      <c r="E362" s="9" t="s">
        <v>6</v>
      </c>
      <c r="F362" s="10">
        <v>0.04</v>
      </c>
      <c r="G362" s="12">
        <v>-0.03</v>
      </c>
      <c r="H362" s="12">
        <v>-0.01</v>
      </c>
    </row>
    <row x14ac:dyDescent="0.25" r="363" customHeight="1" ht="17.25" hidden="1">
      <c r="A363" s="6" t="s">
        <v>795</v>
      </c>
      <c r="B363" s="7" t="s">
        <v>791</v>
      </c>
      <c r="C363" s="7" t="s">
        <v>803</v>
      </c>
      <c r="D363" s="14" t="s">
        <v>804</v>
      </c>
      <c r="E363" s="13" t="s">
        <v>23</v>
      </c>
      <c r="F363" s="10">
        <v>0.04</v>
      </c>
      <c r="G363" s="12">
        <v>-0.03</v>
      </c>
      <c r="H363" s="12">
        <v>-0.11</v>
      </c>
    </row>
    <row x14ac:dyDescent="0.25" r="364" customHeight="1" ht="17.25" hidden="1">
      <c r="A364" s="6" t="s">
        <v>737</v>
      </c>
      <c r="B364" s="7" t="s">
        <v>805</v>
      </c>
      <c r="C364" s="7" t="s">
        <v>806</v>
      </c>
      <c r="D364" s="14" t="s">
        <v>807</v>
      </c>
      <c r="E364" s="13" t="s">
        <v>105</v>
      </c>
      <c r="F364" s="10">
        <v>0.04</v>
      </c>
      <c r="G364" s="24">
        <f>0</f>
      </c>
      <c r="H364" s="12">
        <v>-0.05</v>
      </c>
    </row>
    <row x14ac:dyDescent="0.25" r="365" customHeight="1" ht="17.25" hidden="1">
      <c r="A365" s="6" t="s">
        <v>803</v>
      </c>
      <c r="B365" s="7" t="s">
        <v>808</v>
      </c>
      <c r="C365" s="7" t="s">
        <v>809</v>
      </c>
      <c r="D365" s="14" t="s">
        <v>810</v>
      </c>
      <c r="E365" s="13" t="s">
        <v>368</v>
      </c>
      <c r="F365" s="10">
        <v>0.03</v>
      </c>
      <c r="G365" s="12">
        <v>-0.01</v>
      </c>
      <c r="H365" s="11">
        <f>0.02</f>
      </c>
    </row>
    <row x14ac:dyDescent="0.25" r="366" customHeight="1" ht="17.25">
      <c r="A366" s="6" t="s">
        <v>712</v>
      </c>
      <c r="B366" s="7" t="s">
        <v>811</v>
      </c>
      <c r="C366" s="7" t="s">
        <v>795</v>
      </c>
      <c r="D366" s="14" t="s">
        <v>812</v>
      </c>
      <c r="E366" s="13" t="s">
        <v>23</v>
      </c>
      <c r="F366" s="10">
        <v>0.03</v>
      </c>
      <c r="G366" s="24">
        <f>0</f>
      </c>
      <c r="H366" s="12">
        <v>-0.12</v>
      </c>
    </row>
    <row x14ac:dyDescent="0.25" r="367" customHeight="1" ht="17.25" hidden="1">
      <c r="A367" s="6" t="s">
        <v>712</v>
      </c>
      <c r="B367" s="7" t="s">
        <v>712</v>
      </c>
      <c r="C367" s="7" t="s">
        <v>732</v>
      </c>
      <c r="D367" s="14" t="s">
        <v>813</v>
      </c>
      <c r="E367" s="13" t="s">
        <v>89</v>
      </c>
      <c r="F367" s="10">
        <v>0.03</v>
      </c>
      <c r="G367" s="12">
        <v>-0.02</v>
      </c>
      <c r="H367" s="12">
        <v>-0.26</v>
      </c>
    </row>
    <row x14ac:dyDescent="0.25" r="368" customHeight="1" ht="17.25">
      <c r="A368" s="6" t="s">
        <v>765</v>
      </c>
      <c r="B368" s="7" t="s">
        <v>777</v>
      </c>
      <c r="C368" s="7" t="s">
        <v>814</v>
      </c>
      <c r="D368" s="14" t="s">
        <v>815</v>
      </c>
      <c r="E368" s="21" t="s">
        <v>43</v>
      </c>
      <c r="F368" s="10">
        <v>0.03</v>
      </c>
      <c r="G368" s="12">
        <v>-0.05</v>
      </c>
      <c r="H368" s="11">
        <f>0.01</f>
      </c>
    </row>
    <row x14ac:dyDescent="0.25" r="369" customHeight="1" ht="17.25">
      <c r="A369" s="6" t="s">
        <v>808</v>
      </c>
      <c r="B369" s="7" t="s">
        <v>816</v>
      </c>
      <c r="C369" s="7" t="s">
        <v>735</v>
      </c>
      <c r="D369" s="14" t="s">
        <v>817</v>
      </c>
      <c r="E369" s="9" t="s">
        <v>6</v>
      </c>
      <c r="F369" s="10">
        <v>0.03</v>
      </c>
      <c r="G369" s="12">
        <v>-0.01</v>
      </c>
      <c r="H369" s="12">
        <v>-0.27</v>
      </c>
    </row>
    <row x14ac:dyDescent="0.25" r="370" customHeight="1" ht="17.25">
      <c r="A370" s="6" t="s">
        <v>774</v>
      </c>
      <c r="B370" s="7" t="s">
        <v>581</v>
      </c>
      <c r="C370" s="7" t="s">
        <v>818</v>
      </c>
      <c r="D370" s="14" t="s">
        <v>819</v>
      </c>
      <c r="E370" s="9" t="s">
        <v>820</v>
      </c>
      <c r="F370" s="10">
        <v>0.02</v>
      </c>
      <c r="G370" s="12">
        <v>-0.01</v>
      </c>
      <c r="H370" s="12">
        <v>-0.04</v>
      </c>
    </row>
    <row x14ac:dyDescent="0.25" r="371" customHeight="1" ht="17.25">
      <c r="A371" s="6" t="s">
        <v>816</v>
      </c>
      <c r="B371" s="7" t="s">
        <v>821</v>
      </c>
      <c r="C371" s="7" t="s">
        <v>822</v>
      </c>
      <c r="D371" s="14" t="s">
        <v>823</v>
      </c>
      <c r="E371" s="21" t="s">
        <v>43</v>
      </c>
      <c r="F371" s="10">
        <v>0.02</v>
      </c>
      <c r="G371" s="7" t="s">
        <v>193</v>
      </c>
      <c r="H371" s="11">
        <f>0.02</f>
      </c>
    </row>
    <row x14ac:dyDescent="0.25" r="372" customHeight="1" ht="17.25">
      <c r="A372" s="6" t="s">
        <v>824</v>
      </c>
      <c r="B372" s="7" t="s">
        <v>825</v>
      </c>
      <c r="C372" s="7" t="s">
        <v>756</v>
      </c>
      <c r="D372" s="14" t="s">
        <v>826</v>
      </c>
      <c r="E372" s="13" t="s">
        <v>233</v>
      </c>
      <c r="F372" s="10">
        <v>0.02</v>
      </c>
      <c r="G372" s="24">
        <f>0</f>
      </c>
      <c r="H372" s="12">
        <v>-0.23</v>
      </c>
    </row>
    <row x14ac:dyDescent="0.25" r="373" customHeight="1" ht="17.25" hidden="1">
      <c r="A373" s="6" t="s">
        <v>805</v>
      </c>
      <c r="B373" s="7" t="s">
        <v>796</v>
      </c>
      <c r="C373" s="7" t="s">
        <v>827</v>
      </c>
      <c r="D373" s="14" t="s">
        <v>828</v>
      </c>
      <c r="E373" s="13" t="s">
        <v>23</v>
      </c>
      <c r="F373" s="10">
        <v>0.02</v>
      </c>
      <c r="G373" s="24">
        <f>0</f>
      </c>
      <c r="H373" s="24">
        <f>0</f>
      </c>
    </row>
    <row x14ac:dyDescent="0.25" r="374" customHeight="1" ht="17.25" hidden="1">
      <c r="A374" s="6" t="s">
        <v>829</v>
      </c>
      <c r="B374" s="7" t="s">
        <v>830</v>
      </c>
      <c r="C374" s="7" t="s">
        <v>781</v>
      </c>
      <c r="D374" s="14" t="s">
        <v>831</v>
      </c>
      <c r="E374" s="13" t="s">
        <v>233</v>
      </c>
      <c r="F374" s="10">
        <v>0.02</v>
      </c>
      <c r="G374" s="24">
        <f>0</f>
      </c>
      <c r="H374" s="24">
        <f>0</f>
      </c>
    </row>
    <row x14ac:dyDescent="0.25" r="375" customHeight="1" ht="17.25">
      <c r="A375" s="6" t="s">
        <v>581</v>
      </c>
      <c r="B375" s="7" t="s">
        <v>741</v>
      </c>
      <c r="C375" s="7" t="s">
        <v>785</v>
      </c>
      <c r="D375" s="14" t="s">
        <v>832</v>
      </c>
      <c r="E375" s="21" t="s">
        <v>43</v>
      </c>
      <c r="F375" s="10">
        <v>0.02</v>
      </c>
      <c r="G375" s="12">
        <v>-0.04</v>
      </c>
      <c r="H375" s="12">
        <v>-0.17</v>
      </c>
    </row>
    <row x14ac:dyDescent="0.25" r="376" customHeight="1" ht="17.25">
      <c r="A376" s="6" t="s">
        <v>811</v>
      </c>
      <c r="B376" s="7" t="s">
        <v>833</v>
      </c>
      <c r="C376" s="7" t="s">
        <v>821</v>
      </c>
      <c r="D376" s="14" t="s">
        <v>834</v>
      </c>
      <c r="E376" s="13" t="s">
        <v>105</v>
      </c>
      <c r="F376" s="10">
        <v>0.01</v>
      </c>
      <c r="G376" s="24">
        <f>0</f>
      </c>
      <c r="H376" s="12">
        <v>-0.09</v>
      </c>
    </row>
    <row x14ac:dyDescent="0.25" r="377" customHeight="1" ht="17.25" hidden="1">
      <c r="A377" s="6" t="s">
        <v>733</v>
      </c>
      <c r="B377" s="7" t="s">
        <v>835</v>
      </c>
      <c r="C377" s="7" t="s">
        <v>836</v>
      </c>
      <c r="D377" s="14" t="s">
        <v>837</v>
      </c>
      <c r="E377" s="13" t="s">
        <v>89</v>
      </c>
      <c r="F377" s="10">
        <v>0.01</v>
      </c>
      <c r="G377" s="7" t="s">
        <v>193</v>
      </c>
      <c r="H377" s="7" t="s">
        <v>193</v>
      </c>
    </row>
    <row x14ac:dyDescent="0.25" r="378" customHeight="1" ht="17.25">
      <c r="A378" s="6" t="s">
        <v>838</v>
      </c>
      <c r="B378" s="7" t="s">
        <v>774</v>
      </c>
      <c r="C378" s="7" t="s">
        <v>808</v>
      </c>
      <c r="D378" s="14" t="s">
        <v>839</v>
      </c>
      <c r="E378" s="13" t="s">
        <v>130</v>
      </c>
      <c r="F378" s="10">
        <v>0.01</v>
      </c>
      <c r="G378" s="12">
        <v>-0.03</v>
      </c>
      <c r="H378" s="12">
        <v>-0.13</v>
      </c>
    </row>
    <row x14ac:dyDescent="0.25" r="379" customHeight="1" ht="17.25" hidden="1">
      <c r="A379" s="6" t="s">
        <v>821</v>
      </c>
      <c r="B379" s="7" t="s">
        <v>724</v>
      </c>
      <c r="C379" s="7" t="s">
        <v>840</v>
      </c>
      <c r="D379" s="14" t="s">
        <v>841</v>
      </c>
      <c r="E379" s="9" t="s">
        <v>34</v>
      </c>
      <c r="F379" s="10">
        <v>0.01</v>
      </c>
      <c r="G379" s="24">
        <f>0</f>
      </c>
      <c r="H379" s="24">
        <f>0</f>
      </c>
    </row>
    <row x14ac:dyDescent="0.25" r="380" customHeight="1" ht="17.25">
      <c r="A380" s="6" t="s">
        <v>842</v>
      </c>
      <c r="B380" s="7" t="s">
        <v>818</v>
      </c>
      <c r="C380" s="7" t="s">
        <v>716</v>
      </c>
      <c r="D380" s="14" t="s">
        <v>843</v>
      </c>
      <c r="E380" s="13" t="s">
        <v>368</v>
      </c>
      <c r="F380" s="10">
        <v>0.01</v>
      </c>
      <c r="G380" s="24">
        <f>0</f>
      </c>
      <c r="H380" s="12">
        <v>-0.29</v>
      </c>
    </row>
    <row x14ac:dyDescent="0.25" r="381" customHeight="1" ht="17.25">
      <c r="A381" s="6" t="s">
        <v>825</v>
      </c>
      <c r="B381" s="7" t="s">
        <v>842</v>
      </c>
      <c r="C381" s="7"/>
      <c r="D381" s="14" t="s">
        <v>844</v>
      </c>
      <c r="E381" s="13" t="s">
        <v>60</v>
      </c>
      <c r="F381" s="10">
        <v>0.01</v>
      </c>
      <c r="G381" s="12">
        <v>-0.01</v>
      </c>
      <c r="H381" s="6"/>
    </row>
    <row x14ac:dyDescent="0.25" r="382" customHeight="1" ht="17.25" hidden="1">
      <c r="A382" s="6" t="s">
        <v>796</v>
      </c>
      <c r="B382" s="7" t="s">
        <v>783</v>
      </c>
      <c r="C382" s="7" t="s">
        <v>791</v>
      </c>
      <c r="D382" s="14" t="s">
        <v>845</v>
      </c>
      <c r="E382" s="13" t="s">
        <v>368</v>
      </c>
      <c r="F382" s="10" t="s">
        <v>193</v>
      </c>
      <c r="G382" s="24">
        <f>0</f>
      </c>
      <c r="H382" s="12">
        <v>-0.18</v>
      </c>
    </row>
    <row x14ac:dyDescent="0.25" r="383" customHeight="1" ht="17.25">
      <c r="A383" s="6" t="s">
        <v>846</v>
      </c>
      <c r="B383" s="7" t="s">
        <v>814</v>
      </c>
      <c r="C383" s="7" t="s">
        <v>830</v>
      </c>
      <c r="D383" s="14" t="s">
        <v>847</v>
      </c>
      <c r="E383" s="13" t="s">
        <v>89</v>
      </c>
      <c r="F383" s="10" t="s">
        <v>193</v>
      </c>
      <c r="G383" s="24">
        <f>0</f>
      </c>
      <c r="H383" s="12">
        <v>-0.09</v>
      </c>
    </row>
    <row x14ac:dyDescent="0.25" r="384" customHeight="1" ht="17.25">
      <c r="A384" s="6" t="s">
        <v>848</v>
      </c>
      <c r="B384" s="7" t="s">
        <v>803</v>
      </c>
      <c r="C384" s="7" t="s">
        <v>811</v>
      </c>
      <c r="D384" s="14" t="s">
        <v>849</v>
      </c>
      <c r="E384" s="13" t="s">
        <v>89</v>
      </c>
      <c r="F384" s="10" t="s">
        <v>193</v>
      </c>
      <c r="G384" s="12">
        <v>-0.05</v>
      </c>
      <c r="H384" s="12">
        <v>-0.12</v>
      </c>
    </row>
    <row x14ac:dyDescent="0.25" r="385" customHeight="1" ht="17.25" hidden="1">
      <c r="A385" s="6" t="s">
        <v>830</v>
      </c>
      <c r="B385" s="7" t="s">
        <v>789</v>
      </c>
      <c r="C385" s="7" t="s">
        <v>850</v>
      </c>
      <c r="D385" s="14" t="s">
        <v>851</v>
      </c>
      <c r="E385" s="13" t="s">
        <v>89</v>
      </c>
      <c r="F385" s="10" t="s">
        <v>193</v>
      </c>
      <c r="G385" s="24">
        <f>0</f>
      </c>
      <c r="H385" s="24">
        <f>0</f>
      </c>
    </row>
    <row x14ac:dyDescent="0.25" r="386" customHeight="1" ht="17.25">
      <c r="A386" s="6" t="s">
        <v>806</v>
      </c>
      <c r="B386" s="7" t="s">
        <v>781</v>
      </c>
      <c r="C386" s="7" t="s">
        <v>816</v>
      </c>
      <c r="D386" s="14" t="s">
        <v>852</v>
      </c>
      <c r="E386" s="13" t="s">
        <v>23</v>
      </c>
      <c r="F386" s="10" t="s">
        <v>193</v>
      </c>
      <c r="G386" s="7" t="s">
        <v>853</v>
      </c>
      <c r="H386" s="12">
        <v>-0.14</v>
      </c>
    </row>
    <row x14ac:dyDescent="0.25" r="387" customHeight="1" ht="17.25">
      <c r="A387" s="6" t="s">
        <v>806</v>
      </c>
      <c r="B387" s="7" t="s">
        <v>781</v>
      </c>
      <c r="C387" s="7" t="s">
        <v>854</v>
      </c>
      <c r="D387" s="14" t="s">
        <v>855</v>
      </c>
      <c r="E387" s="13" t="s">
        <v>89</v>
      </c>
      <c r="F387" s="10" t="s">
        <v>193</v>
      </c>
      <c r="G387" s="7" t="s">
        <v>853</v>
      </c>
      <c r="H387" s="7" t="s">
        <v>853</v>
      </c>
    </row>
    <row x14ac:dyDescent="0.25" r="388" customHeight="1" ht="17.25">
      <c r="A388" s="6" t="s">
        <v>806</v>
      </c>
      <c r="B388" s="7" t="s">
        <v>781</v>
      </c>
      <c r="C388" s="7" t="s">
        <v>723</v>
      </c>
      <c r="D388" s="14" t="s">
        <v>856</v>
      </c>
      <c r="E388" s="13" t="s">
        <v>233</v>
      </c>
      <c r="F388" s="10" t="s">
        <v>193</v>
      </c>
      <c r="G388" s="7" t="s">
        <v>853</v>
      </c>
      <c r="H388" s="12" t="s">
        <v>95</v>
      </c>
    </row>
    <row x14ac:dyDescent="0.25" r="389" customHeight="1" ht="17.25">
      <c r="A389" s="6" t="s">
        <v>806</v>
      </c>
      <c r="B389" s="7" t="s">
        <v>781</v>
      </c>
      <c r="C389" s="7" t="s">
        <v>857</v>
      </c>
      <c r="D389" s="14" t="s">
        <v>858</v>
      </c>
      <c r="E389" s="13" t="s">
        <v>89</v>
      </c>
      <c r="F389" s="10" t="s">
        <v>193</v>
      </c>
      <c r="G389" s="7" t="s">
        <v>853</v>
      </c>
      <c r="H389" s="12">
        <v>-0.06</v>
      </c>
    </row>
    <row x14ac:dyDescent="0.25" r="390" customHeight="1" ht="17.25">
      <c r="A390" s="6" t="s">
        <v>806</v>
      </c>
      <c r="B390" s="7" t="s">
        <v>781</v>
      </c>
      <c r="C390" s="7" t="s">
        <v>854</v>
      </c>
      <c r="D390" s="14" t="s">
        <v>859</v>
      </c>
      <c r="E390" s="21" t="s">
        <v>43</v>
      </c>
      <c r="F390" s="10" t="s">
        <v>193</v>
      </c>
      <c r="G390" s="7" t="s">
        <v>853</v>
      </c>
      <c r="H390" s="7" t="s">
        <v>853</v>
      </c>
    </row>
    <row x14ac:dyDescent="0.25" r="391" customHeight="1" ht="17.25">
      <c r="A391" s="6" t="s">
        <v>806</v>
      </c>
      <c r="B391" s="7" t="s">
        <v>781</v>
      </c>
      <c r="C391" s="7" t="s">
        <v>854</v>
      </c>
      <c r="D391" s="14" t="s">
        <v>860</v>
      </c>
      <c r="E391" s="13" t="s">
        <v>23</v>
      </c>
      <c r="F391" s="10" t="s">
        <v>193</v>
      </c>
      <c r="G391" s="7" t="s">
        <v>853</v>
      </c>
      <c r="H391" s="7" t="s">
        <v>853</v>
      </c>
    </row>
    <row x14ac:dyDescent="0.25" r="392" customHeight="1" ht="17.25">
      <c r="A392" s="6" t="s">
        <v>806</v>
      </c>
      <c r="B392" s="7" t="s">
        <v>781</v>
      </c>
      <c r="C392" s="7" t="s">
        <v>854</v>
      </c>
      <c r="D392" s="14" t="s">
        <v>861</v>
      </c>
      <c r="E392" s="13" t="s">
        <v>23</v>
      </c>
      <c r="F392" s="10" t="s">
        <v>193</v>
      </c>
      <c r="G392" s="7" t="s">
        <v>853</v>
      </c>
      <c r="H392" s="7" t="s">
        <v>853</v>
      </c>
    </row>
    <row x14ac:dyDescent="0.25" r="393" customHeight="1" ht="17.25">
      <c r="A393" s="6" t="s">
        <v>806</v>
      </c>
      <c r="B393" s="7" t="s">
        <v>781</v>
      </c>
      <c r="C393" s="7" t="s">
        <v>842</v>
      </c>
      <c r="D393" s="14" t="s">
        <v>862</v>
      </c>
      <c r="E393" s="13" t="s">
        <v>23</v>
      </c>
      <c r="F393" s="10" t="s">
        <v>193</v>
      </c>
      <c r="G393" s="7" t="s">
        <v>853</v>
      </c>
      <c r="H393" s="12" t="s">
        <v>71</v>
      </c>
    </row>
    <row x14ac:dyDescent="0.25" r="394" customHeight="1" ht="17.25">
      <c r="A394" s="6" t="s">
        <v>806</v>
      </c>
      <c r="B394" s="7" t="s">
        <v>781</v>
      </c>
      <c r="C394" s="7" t="s">
        <v>854</v>
      </c>
      <c r="D394" s="14" t="s">
        <v>863</v>
      </c>
      <c r="E394" s="13" t="s">
        <v>23</v>
      </c>
      <c r="F394" s="10" t="s">
        <v>193</v>
      </c>
      <c r="G394" s="7" t="s">
        <v>853</v>
      </c>
      <c r="H394" s="7" t="s">
        <v>853</v>
      </c>
    </row>
    <row x14ac:dyDescent="0.25" r="395" customHeight="1" ht="17.25">
      <c r="A395" s="6" t="s">
        <v>806</v>
      </c>
      <c r="B395" s="7" t="s">
        <v>765</v>
      </c>
      <c r="C395" s="7" t="s">
        <v>854</v>
      </c>
      <c r="D395" s="14" t="s">
        <v>864</v>
      </c>
      <c r="E395" s="13" t="s">
        <v>60</v>
      </c>
      <c r="F395" s="10" t="s">
        <v>193</v>
      </c>
      <c r="G395" s="12">
        <v>-0.04</v>
      </c>
      <c r="H395" s="7" t="s">
        <v>853</v>
      </c>
    </row>
    <row x14ac:dyDescent="0.25" r="396" customHeight="1" ht="17.25">
      <c r="A396" s="6" t="s">
        <v>806</v>
      </c>
      <c r="B396" s="7" t="s">
        <v>846</v>
      </c>
      <c r="C396" s="7" t="s">
        <v>778</v>
      </c>
      <c r="D396" s="14" t="s">
        <v>865</v>
      </c>
      <c r="E396" s="9" t="s">
        <v>80</v>
      </c>
      <c r="F396" s="10" t="s">
        <v>193</v>
      </c>
      <c r="G396" s="12">
        <v>-0.02</v>
      </c>
      <c r="H396" s="12">
        <v>-0.18</v>
      </c>
    </row>
    <row x14ac:dyDescent="0.25" r="397" customHeight="1" ht="17.25">
      <c r="A397" s="6" t="s">
        <v>806</v>
      </c>
      <c r="B397" s="7" t="s">
        <v>781</v>
      </c>
      <c r="C397" s="7" t="s">
        <v>854</v>
      </c>
      <c r="D397" s="14" t="s">
        <v>866</v>
      </c>
      <c r="E397" s="13" t="s">
        <v>89</v>
      </c>
      <c r="F397" s="10" t="s">
        <v>193</v>
      </c>
      <c r="G397" s="7" t="s">
        <v>853</v>
      </c>
      <c r="H397" s="7" t="s">
        <v>853</v>
      </c>
    </row>
    <row x14ac:dyDescent="0.25" r="398" customHeight="1" ht="17.25">
      <c r="A398" s="6" t="s">
        <v>806</v>
      </c>
      <c r="B398" s="7" t="s">
        <v>781</v>
      </c>
      <c r="C398" s="7" t="s">
        <v>854</v>
      </c>
      <c r="D398" s="14" t="s">
        <v>867</v>
      </c>
      <c r="E398" s="13" t="s">
        <v>60</v>
      </c>
      <c r="F398" s="10" t="s">
        <v>193</v>
      </c>
      <c r="G398" s="7" t="s">
        <v>853</v>
      </c>
      <c r="H398" s="7" t="s">
        <v>853</v>
      </c>
    </row>
    <row x14ac:dyDescent="0.25" r="399" customHeight="1" ht="17.25">
      <c r="A399" s="6" t="s">
        <v>806</v>
      </c>
      <c r="B399" s="7" t="s">
        <v>781</v>
      </c>
      <c r="C399" s="7" t="s">
        <v>816</v>
      </c>
      <c r="D399" s="14" t="s">
        <v>868</v>
      </c>
      <c r="E399" s="13" t="s">
        <v>89</v>
      </c>
      <c r="F399" s="10" t="s">
        <v>193</v>
      </c>
      <c r="G399" s="7" t="s">
        <v>853</v>
      </c>
      <c r="H399" s="12">
        <v>-0.14</v>
      </c>
    </row>
    <row x14ac:dyDescent="0.25" r="400" customHeight="1" ht="17.25">
      <c r="A400" s="6" t="s">
        <v>806</v>
      </c>
      <c r="B400" s="7" t="s">
        <v>781</v>
      </c>
      <c r="C400" s="7" t="s">
        <v>816</v>
      </c>
      <c r="D400" s="14" t="s">
        <v>869</v>
      </c>
      <c r="E400" s="13" t="s">
        <v>105</v>
      </c>
      <c r="F400" s="10" t="s">
        <v>193</v>
      </c>
      <c r="G400" s="7" t="s">
        <v>853</v>
      </c>
      <c r="H400" s="12">
        <v>-0.14</v>
      </c>
    </row>
    <row x14ac:dyDescent="0.25" r="401" customHeight="1" ht="17.25">
      <c r="A401" s="6" t="s">
        <v>806</v>
      </c>
      <c r="B401" s="7" t="s">
        <v>781</v>
      </c>
      <c r="C401" s="7" t="s">
        <v>846</v>
      </c>
      <c r="D401" s="14" t="s">
        <v>870</v>
      </c>
      <c r="E401" s="13" t="s">
        <v>39</v>
      </c>
      <c r="F401" s="10" t="s">
        <v>193</v>
      </c>
      <c r="G401" s="7" t="s">
        <v>853</v>
      </c>
      <c r="H401" s="12" t="s">
        <v>71</v>
      </c>
    </row>
    <row x14ac:dyDescent="0.25" r="402" customHeight="1" ht="17.25">
      <c r="A402" s="6" t="s">
        <v>806</v>
      </c>
      <c r="B402" s="7" t="s">
        <v>801</v>
      </c>
      <c r="C402" s="7" t="s">
        <v>871</v>
      </c>
      <c r="D402" s="14" t="s">
        <v>872</v>
      </c>
      <c r="E402" s="21" t="s">
        <v>43</v>
      </c>
      <c r="F402" s="10" t="s">
        <v>193</v>
      </c>
      <c r="G402" s="7" t="s">
        <v>193</v>
      </c>
      <c r="H402" s="12">
        <v>-0.02</v>
      </c>
    </row>
    <row x14ac:dyDescent="0.25" r="403" customHeight="1" ht="17.25">
      <c r="A403" s="6" t="s">
        <v>806</v>
      </c>
      <c r="B403" s="7" t="s">
        <v>781</v>
      </c>
      <c r="C403" s="7" t="s">
        <v>854</v>
      </c>
      <c r="D403" s="14" t="s">
        <v>873</v>
      </c>
      <c r="E403" s="13" t="s">
        <v>105</v>
      </c>
      <c r="F403" s="10" t="s">
        <v>193</v>
      </c>
      <c r="G403" s="7" t="s">
        <v>853</v>
      </c>
      <c r="H403" s="7" t="s">
        <v>853</v>
      </c>
    </row>
    <row x14ac:dyDescent="0.25" r="404" customHeight="1" ht="17.25">
      <c r="A404" s="6" t="s">
        <v>806</v>
      </c>
      <c r="B404" s="7" t="s">
        <v>781</v>
      </c>
      <c r="C404" s="7" t="s">
        <v>854</v>
      </c>
      <c r="D404" s="14" t="s">
        <v>874</v>
      </c>
      <c r="E404" s="13" t="s">
        <v>23</v>
      </c>
      <c r="F404" s="10" t="s">
        <v>193</v>
      </c>
      <c r="G404" s="7" t="s">
        <v>853</v>
      </c>
      <c r="H404" s="7" t="s">
        <v>853</v>
      </c>
    </row>
    <row x14ac:dyDescent="0.25" r="405" customHeight="1" ht="17.25" hidden="1">
      <c r="A405" s="6" t="s">
        <v>806</v>
      </c>
      <c r="B405" s="7" t="s">
        <v>781</v>
      </c>
      <c r="C405" s="7" t="s">
        <v>854</v>
      </c>
      <c r="D405" s="14" t="s">
        <v>875</v>
      </c>
      <c r="E405" s="13" t="s">
        <v>130</v>
      </c>
      <c r="F405" s="10" t="s">
        <v>193</v>
      </c>
      <c r="G405" s="7" t="s">
        <v>853</v>
      </c>
      <c r="H405" s="7" t="s">
        <v>853</v>
      </c>
    </row>
    <row x14ac:dyDescent="0.25" r="406" customHeight="1" ht="17.25" hidden="1">
      <c r="A406" s="6" t="s">
        <v>806</v>
      </c>
      <c r="B406" s="7" t="s">
        <v>781</v>
      </c>
      <c r="C406" s="7" t="s">
        <v>835</v>
      </c>
      <c r="D406" s="14" t="s">
        <v>876</v>
      </c>
      <c r="E406" s="13" t="s">
        <v>130</v>
      </c>
      <c r="F406" s="10" t="s">
        <v>193</v>
      </c>
      <c r="G406" s="7" t="s">
        <v>853</v>
      </c>
      <c r="H406" s="12">
        <v>-0.07</v>
      </c>
    </row>
    <row x14ac:dyDescent="0.25" r="407" customHeight="1" ht="17.25" hidden="1">
      <c r="A407" s="6" t="s">
        <v>806</v>
      </c>
      <c r="B407" s="7" t="s">
        <v>786</v>
      </c>
      <c r="C407" s="7"/>
      <c r="D407" s="14" t="s">
        <v>877</v>
      </c>
      <c r="E407" s="13" t="s">
        <v>130</v>
      </c>
      <c r="F407" s="10" t="s">
        <v>193</v>
      </c>
      <c r="G407" s="12">
        <v>-0.06</v>
      </c>
      <c r="H407" s="6"/>
    </row>
    <row x14ac:dyDescent="0.25" r="408" customHeight="1" ht="17.25" hidden="1">
      <c r="A408" s="6" t="s">
        <v>806</v>
      </c>
      <c r="B408" s="7" t="s">
        <v>827</v>
      </c>
      <c r="C408" s="7"/>
      <c r="D408" s="14" t="s">
        <v>878</v>
      </c>
      <c r="E408" s="13" t="s">
        <v>23</v>
      </c>
      <c r="F408" s="10" t="s">
        <v>193</v>
      </c>
      <c r="G408" s="7" t="s">
        <v>193</v>
      </c>
      <c r="H408" s="6"/>
    </row>
    <row x14ac:dyDescent="0.25" r="409" customHeight="1" ht="17.25" hidden="1">
      <c r="A409" s="6" t="s">
        <v>806</v>
      </c>
      <c r="B409" s="7" t="s">
        <v>879</v>
      </c>
      <c r="C409" s="7" t="s">
        <v>825</v>
      </c>
      <c r="D409" s="14" t="s">
        <v>880</v>
      </c>
      <c r="E409" s="21" t="s">
        <v>43</v>
      </c>
      <c r="F409" s="10" t="s">
        <v>193</v>
      </c>
      <c r="G409" s="12">
        <v>-0.02</v>
      </c>
      <c r="H409" s="12" t="s">
        <v>71</v>
      </c>
    </row>
    <row x14ac:dyDescent="0.25" r="410" customHeight="1" ht="17.25" hidden="1">
      <c r="A410" s="6" t="s">
        <v>806</v>
      </c>
      <c r="B410" s="7" t="s">
        <v>838</v>
      </c>
      <c r="C410" s="7"/>
      <c r="D410" s="14" t="s">
        <v>881</v>
      </c>
      <c r="E410" s="13" t="s">
        <v>130</v>
      </c>
      <c r="F410" s="10" t="s">
        <v>193</v>
      </c>
      <c r="G410" s="12">
        <v>-0.02</v>
      </c>
      <c r="H410" s="6"/>
    </row>
    <row x14ac:dyDescent="0.25" r="411" customHeight="1" ht="17.25" hidden="1">
      <c r="A411" s="6" t="s">
        <v>806</v>
      </c>
      <c r="B411" s="7" t="s">
        <v>781</v>
      </c>
      <c r="C411" s="7" t="s">
        <v>854</v>
      </c>
      <c r="D411" s="14" t="s">
        <v>882</v>
      </c>
      <c r="E411" s="9" t="s">
        <v>26</v>
      </c>
      <c r="F411" s="10" t="s">
        <v>193</v>
      </c>
      <c r="G411" s="7" t="s">
        <v>853</v>
      </c>
      <c r="H411" s="7" t="s">
        <v>853</v>
      </c>
    </row>
    <row x14ac:dyDescent="0.25" r="412" customHeight="1" ht="17.25" hidden="1">
      <c r="A412" s="6" t="s">
        <v>806</v>
      </c>
      <c r="B412" s="7" t="s">
        <v>857</v>
      </c>
      <c r="C412" s="7" t="s">
        <v>854</v>
      </c>
      <c r="D412" s="14" t="s">
        <v>883</v>
      </c>
      <c r="E412" s="13" t="s">
        <v>23</v>
      </c>
      <c r="F412" s="10" t="s">
        <v>193</v>
      </c>
      <c r="G412" s="12">
        <v>-0.01</v>
      </c>
      <c r="H412" s="7" t="s">
        <v>853</v>
      </c>
    </row>
    <row x14ac:dyDescent="0.25" r="413" customHeight="1" ht="17.25" hidden="1">
      <c r="A413" s="6" t="s">
        <v>806</v>
      </c>
      <c r="B413" s="7" t="s">
        <v>781</v>
      </c>
      <c r="C413" s="7" t="s">
        <v>854</v>
      </c>
      <c r="D413" s="14" t="s">
        <v>884</v>
      </c>
      <c r="E413" s="21" t="s">
        <v>43</v>
      </c>
      <c r="F413" s="10" t="s">
        <v>193</v>
      </c>
      <c r="G413" s="7" t="s">
        <v>853</v>
      </c>
      <c r="H413" s="7" t="s">
        <v>853</v>
      </c>
    </row>
    <row x14ac:dyDescent="0.25" r="414" customHeight="1" ht="17.25" hidden="1">
      <c r="A414" s="6" t="s">
        <v>806</v>
      </c>
      <c r="B414" s="7" t="s">
        <v>848</v>
      </c>
      <c r="C414" s="7" t="s">
        <v>806</v>
      </c>
      <c r="D414" s="14" t="s">
        <v>885</v>
      </c>
      <c r="E414" s="13" t="s">
        <v>130</v>
      </c>
      <c r="F414" s="10" t="s">
        <v>193</v>
      </c>
      <c r="G414" s="12">
        <v>-0.02</v>
      </c>
      <c r="H414" s="12">
        <v>-0.09</v>
      </c>
    </row>
    <row x14ac:dyDescent="0.25" r="415" customHeight="1" ht="17.25" hidden="1">
      <c r="A415" s="6" t="s">
        <v>806</v>
      </c>
      <c r="B415" s="7" t="s">
        <v>781</v>
      </c>
      <c r="C415" s="7" t="s">
        <v>854</v>
      </c>
      <c r="D415" s="14" t="s">
        <v>886</v>
      </c>
      <c r="E415" s="9" t="s">
        <v>80</v>
      </c>
      <c r="F415" s="10" t="s">
        <v>193</v>
      </c>
      <c r="G415" s="7" t="s">
        <v>853</v>
      </c>
      <c r="H415" s="7" t="s">
        <v>853</v>
      </c>
    </row>
    <row x14ac:dyDescent="0.25" r="416" customHeight="1" ht="17.25" hidden="1">
      <c r="A416" s="6" t="s">
        <v>806</v>
      </c>
      <c r="B416" s="7" t="s">
        <v>781</v>
      </c>
      <c r="C416" s="7"/>
      <c r="D416" s="14" t="s">
        <v>887</v>
      </c>
      <c r="E416" s="13" t="s">
        <v>218</v>
      </c>
      <c r="F416" s="10" t="s">
        <v>193</v>
      </c>
      <c r="G416" s="7" t="s">
        <v>853</v>
      </c>
      <c r="H416" s="6"/>
    </row>
    <row x14ac:dyDescent="0.25" r="417" customHeight="1" ht="17.25" hidden="1">
      <c r="A417" s="6" t="s">
        <v>806</v>
      </c>
      <c r="B417" s="7" t="s">
        <v>829</v>
      </c>
      <c r="C417" s="7" t="s">
        <v>806</v>
      </c>
      <c r="D417" s="14" t="s">
        <v>888</v>
      </c>
      <c r="E417" s="13" t="s">
        <v>89</v>
      </c>
      <c r="F417" s="10" t="s">
        <v>193</v>
      </c>
      <c r="G417" s="12">
        <v>-0.03</v>
      </c>
      <c r="H417" s="12">
        <v>-0.09</v>
      </c>
    </row>
    <row x14ac:dyDescent="0.25" r="418" customHeight="1" ht="17.25" hidden="1">
      <c r="A418" s="6" t="s">
        <v>806</v>
      </c>
      <c r="B418" s="7" t="s">
        <v>806</v>
      </c>
      <c r="C418" s="7" t="s">
        <v>854</v>
      </c>
      <c r="D418" s="14" t="s">
        <v>889</v>
      </c>
      <c r="E418" s="13" t="s">
        <v>89</v>
      </c>
      <c r="F418" s="10" t="s">
        <v>193</v>
      </c>
      <c r="G418" s="12">
        <v>-0.02</v>
      </c>
      <c r="H418" s="7" t="s">
        <v>853</v>
      </c>
    </row>
    <row x14ac:dyDescent="0.25" r="419" customHeight="1" ht="17.25" hidden="1">
      <c r="A419" s="6" t="s">
        <v>806</v>
      </c>
      <c r="B419" s="7" t="s">
        <v>781</v>
      </c>
      <c r="C419" s="7" t="s">
        <v>728</v>
      </c>
      <c r="D419" s="14" t="s">
        <v>890</v>
      </c>
      <c r="E419" s="13" t="s">
        <v>89</v>
      </c>
      <c r="F419" s="10" t="s">
        <v>193</v>
      </c>
      <c r="G419" s="7" t="s">
        <v>853</v>
      </c>
      <c r="H419" s="12">
        <v>-0.31</v>
      </c>
    </row>
    <row x14ac:dyDescent="0.25" r="420" customHeight="1" ht="17.25" hidden="1">
      <c r="A420" s="6" t="s">
        <v>806</v>
      </c>
      <c r="B420" s="7" t="s">
        <v>781</v>
      </c>
      <c r="C420" s="7" t="s">
        <v>854</v>
      </c>
      <c r="D420" s="14" t="s">
        <v>891</v>
      </c>
      <c r="E420" s="13" t="s">
        <v>218</v>
      </c>
      <c r="F420" s="10" t="s">
        <v>193</v>
      </c>
      <c r="G420" s="7" t="s">
        <v>853</v>
      </c>
      <c r="H420" s="7" t="s">
        <v>853</v>
      </c>
    </row>
    <row x14ac:dyDescent="0.25" r="421" customHeight="1" ht="17.25" hidden="1">
      <c r="A421" s="6" t="s">
        <v>806</v>
      </c>
      <c r="B421" s="7" t="s">
        <v>733</v>
      </c>
      <c r="C421" s="7" t="s">
        <v>854</v>
      </c>
      <c r="D421" s="14" t="s">
        <v>892</v>
      </c>
      <c r="E421" s="13" t="s">
        <v>60</v>
      </c>
      <c r="F421" s="10" t="s">
        <v>193</v>
      </c>
      <c r="G421" s="12">
        <v>-0.02</v>
      </c>
      <c r="H421" s="7" t="s">
        <v>853</v>
      </c>
    </row>
    <row x14ac:dyDescent="0.25" r="422" customHeight="1" ht="17.25" hidden="1">
      <c r="A422" s="6" t="s">
        <v>806</v>
      </c>
      <c r="B422" s="7" t="s">
        <v>781</v>
      </c>
      <c r="C422" s="7" t="s">
        <v>720</v>
      </c>
      <c r="D422" s="14" t="s">
        <v>893</v>
      </c>
      <c r="E422" s="13" t="s">
        <v>89</v>
      </c>
      <c r="F422" s="10" t="s">
        <v>193</v>
      </c>
      <c r="G422" s="7" t="s">
        <v>853</v>
      </c>
      <c r="H422" s="12">
        <v>-0.29</v>
      </c>
    </row>
    <row x14ac:dyDescent="0.25" r="423" customHeight="1" ht="17.25" hidden="1">
      <c r="A423" s="6" t="s">
        <v>806</v>
      </c>
      <c r="B423" s="7" t="s">
        <v>824</v>
      </c>
      <c r="C423" s="7" t="s">
        <v>838</v>
      </c>
      <c r="D423" s="14" t="s">
        <v>894</v>
      </c>
      <c r="E423" s="21" t="s">
        <v>43</v>
      </c>
      <c r="F423" s="10" t="s">
        <v>193</v>
      </c>
      <c r="G423" s="12">
        <v>-0.04</v>
      </c>
      <c r="H423" s="12">
        <v>-0.12</v>
      </c>
    </row>
    <row x14ac:dyDescent="0.25" r="424" customHeight="1" ht="17.25" hidden="1">
      <c r="A424" s="6" t="s">
        <v>806</v>
      </c>
      <c r="B424" s="7" t="s">
        <v>781</v>
      </c>
      <c r="C424" s="7" t="s">
        <v>816</v>
      </c>
      <c r="D424" s="14" t="s">
        <v>895</v>
      </c>
      <c r="E424" s="13" t="s">
        <v>105</v>
      </c>
      <c r="F424" s="10" t="s">
        <v>193</v>
      </c>
      <c r="G424" s="7" t="s">
        <v>853</v>
      </c>
      <c r="H424" s="12">
        <v>-0.14</v>
      </c>
    </row>
  </sheetData>
  <mergeCells count="2">
    <mergeCell ref="A1:C1"/>
    <mergeCell ref="F1:H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Página1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2024-09-12T21:09:17.697Z</dcterms:created>
  <dcterms:modified xsi:type="dcterms:W3CDTF">2024-09-12T21:09:17.697Z</dcterms:modified>
</cp:coreProperties>
</file>