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-dominoes\prov-dominoes\performance-assessment\"/>
    </mc:Choice>
  </mc:AlternateContent>
  <xr:revisionPtr revIDLastSave="0" documentId="13_ncr:1_{2C65B713-ADC9-4343-B07D-84259354ADC7}" xr6:coauthVersionLast="45" xr6:coauthVersionMax="45" xr10:uidLastSave="{00000000-0000-0000-0000-000000000000}"/>
  <bookViews>
    <workbookView xWindow="-120" yWindow="-120" windowWidth="29040" windowHeight="16440" activeTab="3" xr2:uid="{3D0E3E5A-E345-494B-B986-4F0B6756AB5D}"/>
  </bookViews>
  <sheets>
    <sheet name="Results" sheetId="1" r:id="rId1"/>
    <sheet name="CPU" sheetId="2" r:id="rId2"/>
    <sheet name="GPU" sheetId="3" r:id="rId3"/>
    <sheet name="GPU vs CPU" sheetId="4" r:id="rId4"/>
  </sheets>
  <definedNames>
    <definedName name="_xlnm._FilterDatabase" localSheetId="2" hidden="1">GPU!$D$193:$L$207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1" i="3" l="1"/>
  <c r="I152" i="3" s="1"/>
  <c r="I153" i="3" s="1"/>
  <c r="H151" i="3"/>
  <c r="H152" i="3" s="1"/>
  <c r="H153" i="3" s="1"/>
  <c r="G151" i="3"/>
  <c r="G152" i="3" s="1"/>
  <c r="G153" i="3" s="1"/>
  <c r="F151" i="3"/>
  <c r="F152" i="3" s="1"/>
  <c r="F153" i="3" s="1"/>
  <c r="E151" i="3"/>
  <c r="E152" i="3" s="1"/>
  <c r="E153" i="3" s="1"/>
  <c r="J150" i="3"/>
  <c r="L168" i="3" s="1"/>
  <c r="Q10" i="4" s="1"/>
  <c r="J149" i="3"/>
  <c r="L167" i="3" s="1"/>
  <c r="Q9" i="4" s="1"/>
  <c r="J148" i="3"/>
  <c r="L166" i="3" s="1"/>
  <c r="Q8" i="4" s="1"/>
  <c r="J147" i="3"/>
  <c r="L165" i="3" s="1"/>
  <c r="J146" i="3"/>
  <c r="L164" i="3" s="1"/>
  <c r="J145" i="3"/>
  <c r="L163" i="3" s="1"/>
  <c r="J144" i="3"/>
  <c r="L162" i="3" s="1"/>
  <c r="J143" i="3"/>
  <c r="L161" i="3" s="1"/>
  <c r="Q7" i="4" s="1"/>
  <c r="J142" i="3"/>
  <c r="L160" i="3" s="1"/>
  <c r="J141" i="3"/>
  <c r="L159" i="3" s="1"/>
  <c r="J140" i="3"/>
  <c r="L158" i="3" s="1"/>
  <c r="J139" i="3"/>
  <c r="L157" i="3" s="1"/>
  <c r="J138" i="3"/>
  <c r="L156" i="3" s="1"/>
  <c r="I132" i="3"/>
  <c r="I133" i="3" s="1"/>
  <c r="I134" i="3" s="1"/>
  <c r="H132" i="3"/>
  <c r="H133" i="3" s="1"/>
  <c r="H134" i="3" s="1"/>
  <c r="G132" i="3"/>
  <c r="G133" i="3" s="1"/>
  <c r="G134" i="3" s="1"/>
  <c r="F132" i="3"/>
  <c r="F133" i="3" s="1"/>
  <c r="F134" i="3" s="1"/>
  <c r="E132" i="3"/>
  <c r="E133" i="3" s="1"/>
  <c r="E134" i="3" s="1"/>
  <c r="J131" i="3"/>
  <c r="K168" i="3" s="1"/>
  <c r="O10" i="4" s="1"/>
  <c r="J130" i="3"/>
  <c r="K167" i="3" s="1"/>
  <c r="O9" i="4" s="1"/>
  <c r="J129" i="3"/>
  <c r="K166" i="3" s="1"/>
  <c r="O8" i="4" s="1"/>
  <c r="J128" i="3"/>
  <c r="K165" i="3" s="1"/>
  <c r="J127" i="3"/>
  <c r="K164" i="3" s="1"/>
  <c r="J126" i="3"/>
  <c r="K163" i="3" s="1"/>
  <c r="J125" i="3"/>
  <c r="K162" i="3" s="1"/>
  <c r="J124" i="3"/>
  <c r="K161" i="3" s="1"/>
  <c r="O7" i="4" s="1"/>
  <c r="J123" i="3"/>
  <c r="K160" i="3" s="1"/>
  <c r="J122" i="3"/>
  <c r="K159" i="3" s="1"/>
  <c r="J121" i="3"/>
  <c r="K158" i="3" s="1"/>
  <c r="J120" i="3"/>
  <c r="K157" i="3" s="1"/>
  <c r="J119" i="3"/>
  <c r="K156" i="3" s="1"/>
  <c r="I113" i="3"/>
  <c r="I114" i="3" s="1"/>
  <c r="I115" i="3" s="1"/>
  <c r="H113" i="3"/>
  <c r="H114" i="3" s="1"/>
  <c r="H115" i="3" s="1"/>
  <c r="G113" i="3"/>
  <c r="G114" i="3" s="1"/>
  <c r="G115" i="3" s="1"/>
  <c r="F113" i="3"/>
  <c r="F114" i="3" s="1"/>
  <c r="F115" i="3" s="1"/>
  <c r="E113" i="3"/>
  <c r="E114" i="3" s="1"/>
  <c r="E115" i="3" s="1"/>
  <c r="J112" i="3"/>
  <c r="J168" i="3" s="1"/>
  <c r="M10" i="4" s="1"/>
  <c r="J111" i="3"/>
  <c r="J167" i="3" s="1"/>
  <c r="M9" i="4" s="1"/>
  <c r="J110" i="3"/>
  <c r="J166" i="3" s="1"/>
  <c r="M8" i="4" s="1"/>
  <c r="J109" i="3"/>
  <c r="J165" i="3" s="1"/>
  <c r="J108" i="3"/>
  <c r="J164" i="3" s="1"/>
  <c r="J107" i="3"/>
  <c r="J163" i="3" s="1"/>
  <c r="J106" i="3"/>
  <c r="J162" i="3" s="1"/>
  <c r="J105" i="3"/>
  <c r="J161" i="3" s="1"/>
  <c r="M7" i="4" s="1"/>
  <c r="J104" i="3"/>
  <c r="J160" i="3" s="1"/>
  <c r="J103" i="3"/>
  <c r="J159" i="3" s="1"/>
  <c r="J102" i="3"/>
  <c r="J158" i="3" s="1"/>
  <c r="J101" i="3"/>
  <c r="J157" i="3" s="1"/>
  <c r="J100" i="3"/>
  <c r="J156" i="3" s="1"/>
  <c r="I94" i="3"/>
  <c r="I95" i="3" s="1"/>
  <c r="I96" i="3" s="1"/>
  <c r="H94" i="3"/>
  <c r="H95" i="3" s="1"/>
  <c r="H96" i="3" s="1"/>
  <c r="G94" i="3"/>
  <c r="G95" i="3" s="1"/>
  <c r="G96" i="3" s="1"/>
  <c r="F94" i="3"/>
  <c r="F95" i="3" s="1"/>
  <c r="F96" i="3" s="1"/>
  <c r="E94" i="3"/>
  <c r="E95" i="3" s="1"/>
  <c r="E96" i="3" s="1"/>
  <c r="J93" i="3"/>
  <c r="I168" i="3" s="1"/>
  <c r="K10" i="4" s="1"/>
  <c r="J92" i="3"/>
  <c r="I167" i="3" s="1"/>
  <c r="K9" i="4" s="1"/>
  <c r="J91" i="3"/>
  <c r="I166" i="3" s="1"/>
  <c r="K8" i="4" s="1"/>
  <c r="J90" i="3"/>
  <c r="I165" i="3" s="1"/>
  <c r="J89" i="3"/>
  <c r="I164" i="3" s="1"/>
  <c r="J88" i="3"/>
  <c r="I163" i="3" s="1"/>
  <c r="J87" i="3"/>
  <c r="I162" i="3" s="1"/>
  <c r="J86" i="3"/>
  <c r="I161" i="3" s="1"/>
  <c r="K7" i="4" s="1"/>
  <c r="J85" i="3"/>
  <c r="I160" i="3" s="1"/>
  <c r="J84" i="3"/>
  <c r="I159" i="3" s="1"/>
  <c r="J83" i="3"/>
  <c r="I158" i="3" s="1"/>
  <c r="J82" i="3"/>
  <c r="I157" i="3" s="1"/>
  <c r="J81" i="3"/>
  <c r="I156" i="3" s="1"/>
  <c r="I75" i="3"/>
  <c r="I76" i="3" s="1"/>
  <c r="I77" i="3" s="1"/>
  <c r="H75" i="3"/>
  <c r="H76" i="3" s="1"/>
  <c r="H77" i="3" s="1"/>
  <c r="G75" i="3"/>
  <c r="G76" i="3" s="1"/>
  <c r="G77" i="3" s="1"/>
  <c r="F75" i="3"/>
  <c r="F76" i="3" s="1"/>
  <c r="F77" i="3" s="1"/>
  <c r="E75" i="3"/>
  <c r="E76" i="3" s="1"/>
  <c r="E77" i="3" s="1"/>
  <c r="J74" i="3"/>
  <c r="H168" i="3" s="1"/>
  <c r="I10" i="4" s="1"/>
  <c r="J73" i="3"/>
  <c r="H167" i="3" s="1"/>
  <c r="I9" i="4" s="1"/>
  <c r="J72" i="3"/>
  <c r="H166" i="3" s="1"/>
  <c r="I8" i="4" s="1"/>
  <c r="J71" i="3"/>
  <c r="H165" i="3" s="1"/>
  <c r="J70" i="3"/>
  <c r="H164" i="3" s="1"/>
  <c r="J69" i="3"/>
  <c r="H163" i="3" s="1"/>
  <c r="J68" i="3"/>
  <c r="H162" i="3" s="1"/>
  <c r="J67" i="3"/>
  <c r="H161" i="3" s="1"/>
  <c r="I7" i="4" s="1"/>
  <c r="J66" i="3"/>
  <c r="H160" i="3" s="1"/>
  <c r="J65" i="3"/>
  <c r="H159" i="3" s="1"/>
  <c r="J64" i="3"/>
  <c r="H158" i="3" s="1"/>
  <c r="J63" i="3"/>
  <c r="H157" i="3" s="1"/>
  <c r="J62" i="3"/>
  <c r="H156" i="3" s="1"/>
  <c r="I56" i="3"/>
  <c r="I57" i="3" s="1"/>
  <c r="I58" i="3" s="1"/>
  <c r="H56" i="3"/>
  <c r="H57" i="3" s="1"/>
  <c r="H58" i="3" s="1"/>
  <c r="G56" i="3"/>
  <c r="G57" i="3" s="1"/>
  <c r="G58" i="3" s="1"/>
  <c r="F56" i="3"/>
  <c r="F57" i="3" s="1"/>
  <c r="F58" i="3" s="1"/>
  <c r="E56" i="3"/>
  <c r="E57" i="3" s="1"/>
  <c r="E58" i="3" s="1"/>
  <c r="J55" i="3"/>
  <c r="G168" i="3" s="1"/>
  <c r="G10" i="4" s="1"/>
  <c r="J54" i="3"/>
  <c r="G167" i="3" s="1"/>
  <c r="G9" i="4" s="1"/>
  <c r="J53" i="3"/>
  <c r="G166" i="3" s="1"/>
  <c r="G8" i="4" s="1"/>
  <c r="J52" i="3"/>
  <c r="G165" i="3" s="1"/>
  <c r="J51" i="3"/>
  <c r="G164" i="3" s="1"/>
  <c r="J50" i="3"/>
  <c r="G163" i="3" s="1"/>
  <c r="J49" i="3"/>
  <c r="G162" i="3" s="1"/>
  <c r="J48" i="3"/>
  <c r="G161" i="3" s="1"/>
  <c r="G7" i="4" s="1"/>
  <c r="J47" i="3"/>
  <c r="G160" i="3" s="1"/>
  <c r="J46" i="3"/>
  <c r="G159" i="3" s="1"/>
  <c r="J45" i="3"/>
  <c r="G158" i="3" s="1"/>
  <c r="J44" i="3"/>
  <c r="G157" i="3" s="1"/>
  <c r="J43" i="3"/>
  <c r="G156" i="3" s="1"/>
  <c r="I37" i="3"/>
  <c r="I38" i="3" s="1"/>
  <c r="I39" i="3" s="1"/>
  <c r="H37" i="3"/>
  <c r="H38" i="3" s="1"/>
  <c r="H39" i="3" s="1"/>
  <c r="G37" i="3"/>
  <c r="G38" i="3" s="1"/>
  <c r="G39" i="3" s="1"/>
  <c r="F37" i="3"/>
  <c r="F38" i="3" s="1"/>
  <c r="F39" i="3" s="1"/>
  <c r="E37" i="3"/>
  <c r="E38" i="3" s="1"/>
  <c r="E39" i="3" s="1"/>
  <c r="J36" i="3"/>
  <c r="F168" i="3" s="1"/>
  <c r="E10" i="4" s="1"/>
  <c r="J35" i="3"/>
  <c r="F167" i="3" s="1"/>
  <c r="E9" i="4" s="1"/>
  <c r="J34" i="3"/>
  <c r="F166" i="3" s="1"/>
  <c r="E8" i="4" s="1"/>
  <c r="J33" i="3"/>
  <c r="F165" i="3" s="1"/>
  <c r="J32" i="3"/>
  <c r="F164" i="3" s="1"/>
  <c r="J31" i="3"/>
  <c r="F163" i="3" s="1"/>
  <c r="J30" i="3"/>
  <c r="F162" i="3" s="1"/>
  <c r="J29" i="3"/>
  <c r="F161" i="3" s="1"/>
  <c r="E7" i="4" s="1"/>
  <c r="J28" i="3"/>
  <c r="F160" i="3" s="1"/>
  <c r="J27" i="3"/>
  <c r="F159" i="3" s="1"/>
  <c r="J26" i="3"/>
  <c r="F158" i="3" s="1"/>
  <c r="J25" i="3"/>
  <c r="F157" i="3" s="1"/>
  <c r="J24" i="3"/>
  <c r="F156" i="3" s="1"/>
  <c r="I18" i="3"/>
  <c r="I19" i="3" s="1"/>
  <c r="I20" i="3" s="1"/>
  <c r="H18" i="3"/>
  <c r="H19" i="3" s="1"/>
  <c r="H20" i="3" s="1"/>
  <c r="G18" i="3"/>
  <c r="G19" i="3" s="1"/>
  <c r="G20" i="3" s="1"/>
  <c r="F18" i="3"/>
  <c r="F19" i="3" s="1"/>
  <c r="F20" i="3" s="1"/>
  <c r="E18" i="3"/>
  <c r="E19" i="3" s="1"/>
  <c r="E20" i="3" s="1"/>
  <c r="J17" i="3"/>
  <c r="E168" i="3" s="1"/>
  <c r="C10" i="4" s="1"/>
  <c r="J16" i="3"/>
  <c r="E167" i="3" s="1"/>
  <c r="C9" i="4" s="1"/>
  <c r="J15" i="3"/>
  <c r="E166" i="3" s="1"/>
  <c r="C8" i="4" s="1"/>
  <c r="J14" i="3"/>
  <c r="E165" i="3" s="1"/>
  <c r="J13" i="3"/>
  <c r="E164" i="3" s="1"/>
  <c r="J12" i="3"/>
  <c r="E163" i="3" s="1"/>
  <c r="J11" i="3"/>
  <c r="E162" i="3" s="1"/>
  <c r="J10" i="3"/>
  <c r="E161" i="3" s="1"/>
  <c r="C7" i="4" s="1"/>
  <c r="J9" i="3"/>
  <c r="E160" i="3" s="1"/>
  <c r="J8" i="3"/>
  <c r="E159" i="3" s="1"/>
  <c r="J7" i="3"/>
  <c r="E158" i="3" s="1"/>
  <c r="J6" i="3"/>
  <c r="E157" i="3" s="1"/>
  <c r="J5" i="3"/>
  <c r="E156" i="3" s="1"/>
  <c r="K168" i="2"/>
  <c r="P10" i="4" s="1"/>
  <c r="G166" i="2"/>
  <c r="H8" i="4" s="1"/>
  <c r="G164" i="2"/>
  <c r="K160" i="2"/>
  <c r="G158" i="2"/>
  <c r="I151" i="2"/>
  <c r="I152" i="2" s="1"/>
  <c r="I153" i="2" s="1"/>
  <c r="H151" i="2"/>
  <c r="H152" i="2" s="1"/>
  <c r="H153" i="2" s="1"/>
  <c r="G151" i="2"/>
  <c r="G152" i="2" s="1"/>
  <c r="G153" i="2" s="1"/>
  <c r="F151" i="2"/>
  <c r="F152" i="2" s="1"/>
  <c r="F153" i="2" s="1"/>
  <c r="E151" i="2"/>
  <c r="E152" i="2" s="1"/>
  <c r="E153" i="2" s="1"/>
  <c r="J150" i="2"/>
  <c r="L168" i="2" s="1"/>
  <c r="R10" i="4" s="1"/>
  <c r="J149" i="2"/>
  <c r="L167" i="2" s="1"/>
  <c r="R9" i="4" s="1"/>
  <c r="J148" i="2"/>
  <c r="L166" i="2" s="1"/>
  <c r="R8" i="4" s="1"/>
  <c r="J147" i="2"/>
  <c r="L165" i="2" s="1"/>
  <c r="J146" i="2"/>
  <c r="L164" i="2" s="1"/>
  <c r="J145" i="2"/>
  <c r="L163" i="2" s="1"/>
  <c r="J144" i="2"/>
  <c r="L162" i="2" s="1"/>
  <c r="J143" i="2"/>
  <c r="L161" i="2" s="1"/>
  <c r="R7" i="4" s="1"/>
  <c r="J142" i="2"/>
  <c r="L160" i="2" s="1"/>
  <c r="J141" i="2"/>
  <c r="L159" i="2" s="1"/>
  <c r="J140" i="2"/>
  <c r="L158" i="2" s="1"/>
  <c r="J139" i="2"/>
  <c r="L157" i="2" s="1"/>
  <c r="J138" i="2"/>
  <c r="L156" i="2" s="1"/>
  <c r="I132" i="2"/>
  <c r="I133" i="2" s="1"/>
  <c r="I134" i="2" s="1"/>
  <c r="H132" i="2"/>
  <c r="H133" i="2" s="1"/>
  <c r="H134" i="2" s="1"/>
  <c r="G132" i="2"/>
  <c r="G133" i="2" s="1"/>
  <c r="G134" i="2" s="1"/>
  <c r="F132" i="2"/>
  <c r="F133" i="2" s="1"/>
  <c r="F134" i="2" s="1"/>
  <c r="E132" i="2"/>
  <c r="E133" i="2" s="1"/>
  <c r="E134" i="2" s="1"/>
  <c r="J131" i="2"/>
  <c r="J130" i="2"/>
  <c r="K167" i="2" s="1"/>
  <c r="P9" i="4" s="1"/>
  <c r="J129" i="2"/>
  <c r="K166" i="2" s="1"/>
  <c r="P8" i="4" s="1"/>
  <c r="J128" i="2"/>
  <c r="K165" i="2" s="1"/>
  <c r="J127" i="2"/>
  <c r="K164" i="2" s="1"/>
  <c r="J126" i="2"/>
  <c r="K163" i="2" s="1"/>
  <c r="J125" i="2"/>
  <c r="K162" i="2" s="1"/>
  <c r="J124" i="2"/>
  <c r="K161" i="2" s="1"/>
  <c r="P7" i="4" s="1"/>
  <c r="J123" i="2"/>
  <c r="J122" i="2"/>
  <c r="K159" i="2" s="1"/>
  <c r="J121" i="2"/>
  <c r="K158" i="2" s="1"/>
  <c r="J120" i="2"/>
  <c r="K157" i="2" s="1"/>
  <c r="J119" i="2"/>
  <c r="K156" i="2" s="1"/>
  <c r="I113" i="2"/>
  <c r="I114" i="2" s="1"/>
  <c r="I115" i="2" s="1"/>
  <c r="H113" i="2"/>
  <c r="H114" i="2" s="1"/>
  <c r="H115" i="2" s="1"/>
  <c r="G113" i="2"/>
  <c r="G114" i="2" s="1"/>
  <c r="G115" i="2" s="1"/>
  <c r="F113" i="2"/>
  <c r="F114" i="2" s="1"/>
  <c r="F115" i="2" s="1"/>
  <c r="E113" i="2"/>
  <c r="E114" i="2" s="1"/>
  <c r="E115" i="2" s="1"/>
  <c r="J112" i="2"/>
  <c r="J168" i="2" s="1"/>
  <c r="N10" i="4" s="1"/>
  <c r="J111" i="2"/>
  <c r="J167" i="2" s="1"/>
  <c r="N9" i="4" s="1"/>
  <c r="J110" i="2"/>
  <c r="J166" i="2" s="1"/>
  <c r="N8" i="4" s="1"/>
  <c r="J109" i="2"/>
  <c r="J165" i="2" s="1"/>
  <c r="J108" i="2"/>
  <c r="J164" i="2" s="1"/>
  <c r="J107" i="2"/>
  <c r="J163" i="2" s="1"/>
  <c r="J106" i="2"/>
  <c r="J162" i="2" s="1"/>
  <c r="J105" i="2"/>
  <c r="J161" i="2" s="1"/>
  <c r="N7" i="4" s="1"/>
  <c r="J104" i="2"/>
  <c r="J160" i="2" s="1"/>
  <c r="J103" i="2"/>
  <c r="J159" i="2" s="1"/>
  <c r="J102" i="2"/>
  <c r="J158" i="2" s="1"/>
  <c r="J101" i="2"/>
  <c r="J157" i="2" s="1"/>
  <c r="J100" i="2"/>
  <c r="J156" i="2" s="1"/>
  <c r="I94" i="2"/>
  <c r="I95" i="2" s="1"/>
  <c r="I96" i="2" s="1"/>
  <c r="H94" i="2"/>
  <c r="H95" i="2" s="1"/>
  <c r="H96" i="2" s="1"/>
  <c r="G94" i="2"/>
  <c r="G95" i="2" s="1"/>
  <c r="G96" i="2" s="1"/>
  <c r="F94" i="2"/>
  <c r="F95" i="2" s="1"/>
  <c r="F96" i="2" s="1"/>
  <c r="E94" i="2"/>
  <c r="E95" i="2" s="1"/>
  <c r="E96" i="2" s="1"/>
  <c r="J93" i="2"/>
  <c r="I168" i="2" s="1"/>
  <c r="L10" i="4" s="1"/>
  <c r="J92" i="2"/>
  <c r="I167" i="2" s="1"/>
  <c r="L9" i="4" s="1"/>
  <c r="J91" i="2"/>
  <c r="I166" i="2" s="1"/>
  <c r="L8" i="4" s="1"/>
  <c r="J90" i="2"/>
  <c r="I165" i="2" s="1"/>
  <c r="J89" i="2"/>
  <c r="I164" i="2" s="1"/>
  <c r="J88" i="2"/>
  <c r="I163" i="2" s="1"/>
  <c r="J87" i="2"/>
  <c r="I162" i="2" s="1"/>
  <c r="J86" i="2"/>
  <c r="I161" i="2" s="1"/>
  <c r="L7" i="4" s="1"/>
  <c r="J85" i="2"/>
  <c r="I160" i="2" s="1"/>
  <c r="J84" i="2"/>
  <c r="I159" i="2" s="1"/>
  <c r="J83" i="2"/>
  <c r="I158" i="2" s="1"/>
  <c r="J82" i="2"/>
  <c r="I157" i="2" s="1"/>
  <c r="J81" i="2"/>
  <c r="I156" i="2" s="1"/>
  <c r="I76" i="2"/>
  <c r="I77" i="2" s="1"/>
  <c r="E76" i="2"/>
  <c r="E77" i="2" s="1"/>
  <c r="I75" i="2"/>
  <c r="H75" i="2"/>
  <c r="H76" i="2" s="1"/>
  <c r="H77" i="2" s="1"/>
  <c r="G75" i="2"/>
  <c r="G76" i="2" s="1"/>
  <c r="G77" i="2" s="1"/>
  <c r="F75" i="2"/>
  <c r="F76" i="2" s="1"/>
  <c r="F77" i="2" s="1"/>
  <c r="E75" i="2"/>
  <c r="J74" i="2"/>
  <c r="H168" i="2" s="1"/>
  <c r="J10" i="4" s="1"/>
  <c r="J73" i="2"/>
  <c r="H167" i="2" s="1"/>
  <c r="J9" i="4" s="1"/>
  <c r="J72" i="2"/>
  <c r="H166" i="2" s="1"/>
  <c r="J8" i="4" s="1"/>
  <c r="J71" i="2"/>
  <c r="H165" i="2" s="1"/>
  <c r="J70" i="2"/>
  <c r="H164" i="2" s="1"/>
  <c r="J69" i="2"/>
  <c r="H163" i="2" s="1"/>
  <c r="J68" i="2"/>
  <c r="H162" i="2" s="1"/>
  <c r="J67" i="2"/>
  <c r="H161" i="2" s="1"/>
  <c r="J7" i="4" s="1"/>
  <c r="J66" i="2"/>
  <c r="H160" i="2" s="1"/>
  <c r="J65" i="2"/>
  <c r="H159" i="2" s="1"/>
  <c r="J64" i="2"/>
  <c r="H158" i="2" s="1"/>
  <c r="J63" i="2"/>
  <c r="H157" i="2" s="1"/>
  <c r="J62" i="2"/>
  <c r="H156" i="2" s="1"/>
  <c r="I56" i="2"/>
  <c r="I57" i="2" s="1"/>
  <c r="I58" i="2" s="1"/>
  <c r="H56" i="2"/>
  <c r="H57" i="2" s="1"/>
  <c r="H58" i="2" s="1"/>
  <c r="G56" i="2"/>
  <c r="G57" i="2" s="1"/>
  <c r="G58" i="2" s="1"/>
  <c r="F56" i="2"/>
  <c r="F57" i="2" s="1"/>
  <c r="F58" i="2" s="1"/>
  <c r="E56" i="2"/>
  <c r="E57" i="2" s="1"/>
  <c r="E58" i="2" s="1"/>
  <c r="J55" i="2"/>
  <c r="G168" i="2" s="1"/>
  <c r="H10" i="4" s="1"/>
  <c r="J54" i="2"/>
  <c r="G167" i="2" s="1"/>
  <c r="H9" i="4" s="1"/>
  <c r="J53" i="2"/>
  <c r="J52" i="2"/>
  <c r="G165" i="2" s="1"/>
  <c r="J51" i="2"/>
  <c r="J50" i="2"/>
  <c r="G163" i="2" s="1"/>
  <c r="J49" i="2"/>
  <c r="G162" i="2" s="1"/>
  <c r="J48" i="2"/>
  <c r="G161" i="2" s="1"/>
  <c r="H7" i="4" s="1"/>
  <c r="J47" i="2"/>
  <c r="G160" i="2" s="1"/>
  <c r="J46" i="2"/>
  <c r="G159" i="2" s="1"/>
  <c r="J45" i="2"/>
  <c r="J44" i="2"/>
  <c r="G157" i="2" s="1"/>
  <c r="J43" i="2"/>
  <c r="I37" i="2"/>
  <c r="I38" i="2" s="1"/>
  <c r="I39" i="2" s="1"/>
  <c r="H37" i="2"/>
  <c r="H38" i="2" s="1"/>
  <c r="H39" i="2" s="1"/>
  <c r="G37" i="2"/>
  <c r="G38" i="2" s="1"/>
  <c r="G39" i="2" s="1"/>
  <c r="F37" i="2"/>
  <c r="F38" i="2" s="1"/>
  <c r="F39" i="2" s="1"/>
  <c r="E37" i="2"/>
  <c r="E38" i="2" s="1"/>
  <c r="E39" i="2" s="1"/>
  <c r="J36" i="2"/>
  <c r="F168" i="2" s="1"/>
  <c r="F10" i="4" s="1"/>
  <c r="J35" i="2"/>
  <c r="F167" i="2" s="1"/>
  <c r="F9" i="4" s="1"/>
  <c r="J34" i="2"/>
  <c r="F166" i="2" s="1"/>
  <c r="F8" i="4" s="1"/>
  <c r="J33" i="2"/>
  <c r="F165" i="2" s="1"/>
  <c r="J32" i="2"/>
  <c r="F164" i="2" s="1"/>
  <c r="J31" i="2"/>
  <c r="F163" i="2" s="1"/>
  <c r="J30" i="2"/>
  <c r="F162" i="2" s="1"/>
  <c r="J29" i="2"/>
  <c r="F161" i="2" s="1"/>
  <c r="F7" i="4" s="1"/>
  <c r="J28" i="2"/>
  <c r="F160" i="2" s="1"/>
  <c r="J27" i="2"/>
  <c r="F159" i="2" s="1"/>
  <c r="F6" i="4" s="1"/>
  <c r="J26" i="2"/>
  <c r="F158" i="2" s="1"/>
  <c r="J25" i="2"/>
  <c r="F157" i="2" s="1"/>
  <c r="J24" i="2"/>
  <c r="F156" i="2" s="1"/>
  <c r="I18" i="2"/>
  <c r="I19" i="2" s="1"/>
  <c r="I20" i="2" s="1"/>
  <c r="H18" i="2"/>
  <c r="H19" i="2" s="1"/>
  <c r="H20" i="2" s="1"/>
  <c r="G18" i="2"/>
  <c r="G19" i="2" s="1"/>
  <c r="G20" i="2" s="1"/>
  <c r="F18" i="2"/>
  <c r="F19" i="2" s="1"/>
  <c r="F20" i="2" s="1"/>
  <c r="E18" i="2"/>
  <c r="E19" i="2" s="1"/>
  <c r="E20" i="2" s="1"/>
  <c r="J17" i="2"/>
  <c r="E168" i="2" s="1"/>
  <c r="D10" i="4" s="1"/>
  <c r="J16" i="2"/>
  <c r="E167" i="2" s="1"/>
  <c r="D9" i="4" s="1"/>
  <c r="J15" i="2"/>
  <c r="E166" i="2" s="1"/>
  <c r="D8" i="4" s="1"/>
  <c r="J14" i="2"/>
  <c r="E165" i="2" s="1"/>
  <c r="J13" i="2"/>
  <c r="E164" i="2" s="1"/>
  <c r="J12" i="2"/>
  <c r="E163" i="2" s="1"/>
  <c r="J11" i="2"/>
  <c r="E162" i="2" s="1"/>
  <c r="J10" i="2"/>
  <c r="E161" i="2" s="1"/>
  <c r="D7" i="4" s="1"/>
  <c r="J9" i="2"/>
  <c r="E160" i="2" s="1"/>
  <c r="J8" i="2"/>
  <c r="E159" i="2" s="1"/>
  <c r="J7" i="2"/>
  <c r="E158" i="2" s="1"/>
  <c r="J6" i="2"/>
  <c r="E157" i="2" s="1"/>
  <c r="J5" i="2"/>
  <c r="N5" i="4" l="1"/>
  <c r="J18" i="2"/>
  <c r="J19" i="2" s="1"/>
  <c r="J20" i="2" s="1"/>
  <c r="I169" i="2"/>
  <c r="I170" i="2" s="1"/>
  <c r="I171" i="2" s="1"/>
  <c r="J56" i="2"/>
  <c r="J57" i="2" s="1"/>
  <c r="J58" i="2" s="1"/>
  <c r="K169" i="2"/>
  <c r="K170" i="2" s="1"/>
  <c r="K171" i="2" s="1"/>
  <c r="P5" i="4"/>
  <c r="J132" i="2"/>
  <c r="J133" i="2" s="1"/>
  <c r="J134" i="2" s="1"/>
  <c r="R5" i="4"/>
  <c r="E156" i="2"/>
  <c r="E169" i="2" s="1"/>
  <c r="E170" i="2" s="1"/>
  <c r="E171" i="2" s="1"/>
  <c r="D5" i="4"/>
  <c r="H6" i="4"/>
  <c r="L169" i="2"/>
  <c r="L170" i="2" s="1"/>
  <c r="L171" i="2" s="1"/>
  <c r="F169" i="2"/>
  <c r="F170" i="2" s="1"/>
  <c r="F171" i="2" s="1"/>
  <c r="H169" i="2"/>
  <c r="H170" i="2" s="1"/>
  <c r="H171" i="2" s="1"/>
  <c r="H5" i="4"/>
  <c r="F4" i="4"/>
  <c r="J4" i="4"/>
  <c r="M4" i="4"/>
  <c r="J94" i="2"/>
  <c r="J95" i="2" s="1"/>
  <c r="J96" i="2" s="1"/>
  <c r="D4" i="4"/>
  <c r="J6" i="4"/>
  <c r="F5" i="4"/>
  <c r="N6" i="4"/>
  <c r="G156" i="2"/>
  <c r="G169" i="2" s="1"/>
  <c r="G170" i="2" s="1"/>
  <c r="G171" i="2" s="1"/>
  <c r="J5" i="4"/>
  <c r="J169" i="2"/>
  <c r="J170" i="2" s="1"/>
  <c r="J171" i="2" s="1"/>
  <c r="R6" i="4"/>
  <c r="L5" i="4"/>
  <c r="P6" i="4"/>
  <c r="Q4" i="4"/>
  <c r="J75" i="2"/>
  <c r="J76" i="2" s="1"/>
  <c r="J77" i="2" s="1"/>
  <c r="J151" i="2"/>
  <c r="J152" i="2" s="1"/>
  <c r="J153" i="2" s="1"/>
  <c r="C6" i="4"/>
  <c r="E5" i="4"/>
  <c r="G6" i="4"/>
  <c r="I5" i="4"/>
  <c r="K6" i="4"/>
  <c r="M5" i="4"/>
  <c r="O6" i="4"/>
  <c r="Q5" i="4"/>
  <c r="L4" i="4"/>
  <c r="K4" i="4"/>
  <c r="O4" i="4"/>
  <c r="D6" i="4"/>
  <c r="L6" i="4"/>
  <c r="J37" i="2"/>
  <c r="J38" i="2" s="1"/>
  <c r="J39" i="2" s="1"/>
  <c r="J113" i="2"/>
  <c r="J114" i="2" s="1"/>
  <c r="J115" i="2" s="1"/>
  <c r="C5" i="4"/>
  <c r="E6" i="4"/>
  <c r="G5" i="4"/>
  <c r="I6" i="4"/>
  <c r="K5" i="4"/>
  <c r="M6" i="4"/>
  <c r="O5" i="4"/>
  <c r="Q6" i="4"/>
  <c r="L169" i="3"/>
  <c r="H169" i="3"/>
  <c r="H170" i="3" s="1"/>
  <c r="H171" i="3" s="1"/>
  <c r="I169" i="3"/>
  <c r="J169" i="3"/>
  <c r="J170" i="3" s="1"/>
  <c r="J171" i="3" s="1"/>
  <c r="K169" i="3"/>
  <c r="J94" i="3"/>
  <c r="J95" i="3" s="1"/>
  <c r="J96" i="3" s="1"/>
  <c r="J56" i="3"/>
  <c r="J57" i="3" s="1"/>
  <c r="J58" i="3" s="1"/>
  <c r="J132" i="3"/>
  <c r="J133" i="3" s="1"/>
  <c r="J134" i="3" s="1"/>
  <c r="J18" i="3"/>
  <c r="J19" i="3" s="1"/>
  <c r="J20" i="3" s="1"/>
  <c r="E169" i="3"/>
  <c r="J37" i="3"/>
  <c r="J38" i="3" s="1"/>
  <c r="J39" i="3" s="1"/>
  <c r="J113" i="3"/>
  <c r="J114" i="3" s="1"/>
  <c r="J115" i="3" s="1"/>
  <c r="F169" i="3"/>
  <c r="G169" i="3"/>
  <c r="J75" i="3"/>
  <c r="J76" i="3" s="1"/>
  <c r="J77" i="3" s="1"/>
  <c r="J151" i="3"/>
  <c r="J152" i="3" s="1"/>
  <c r="J153" i="3" s="1"/>
  <c r="L170" i="3"/>
  <c r="L171" i="3" s="1"/>
  <c r="K11" i="4" l="1"/>
  <c r="E8" i="1" s="1"/>
  <c r="C4" i="4"/>
  <c r="C11" i="4" s="1"/>
  <c r="E4" i="1" s="1"/>
  <c r="D11" i="4"/>
  <c r="D4" i="1" s="1"/>
  <c r="F4" i="1" s="1"/>
  <c r="E4" i="4"/>
  <c r="E11" i="4" s="1"/>
  <c r="E5" i="1" s="1"/>
  <c r="F11" i="4"/>
  <c r="D5" i="1" s="1"/>
  <c r="L11" i="4"/>
  <c r="D8" i="1" s="1"/>
  <c r="F8" i="1" s="1"/>
  <c r="R4" i="4"/>
  <c r="R11" i="4" s="1"/>
  <c r="D11" i="1" s="1"/>
  <c r="Q11" i="4"/>
  <c r="E11" i="1" s="1"/>
  <c r="M11" i="4"/>
  <c r="E9" i="1" s="1"/>
  <c r="N4" i="4"/>
  <c r="N11" i="4" s="1"/>
  <c r="D9" i="1" s="1"/>
  <c r="F9" i="1" s="1"/>
  <c r="P4" i="4"/>
  <c r="P11" i="4" s="1"/>
  <c r="D10" i="1" s="1"/>
  <c r="O11" i="4"/>
  <c r="E10" i="1" s="1"/>
  <c r="F10" i="1" s="1"/>
  <c r="H4" i="4"/>
  <c r="I4" i="4"/>
  <c r="I11" i="4" s="1"/>
  <c r="E7" i="1" s="1"/>
  <c r="J11" i="4"/>
  <c r="D7" i="1" s="1"/>
  <c r="F7" i="1" s="1"/>
  <c r="K170" i="3"/>
  <c r="K171" i="3" s="1"/>
  <c r="I170" i="3"/>
  <c r="I171" i="3" s="1"/>
  <c r="G170" i="3"/>
  <c r="G171" i="3" s="1"/>
  <c r="E170" i="3"/>
  <c r="E171" i="3" s="1"/>
  <c r="F170" i="3"/>
  <c r="F171" i="3" s="1"/>
  <c r="F5" i="1" l="1"/>
  <c r="F11" i="1"/>
  <c r="H11" i="4"/>
  <c r="D6" i="1" s="1"/>
  <c r="G4" i="4"/>
  <c r="G11" i="4" s="1"/>
  <c r="E6" i="1" s="1"/>
  <c r="F6" i="1" s="1"/>
</calcChain>
</file>

<file path=xl/sharedStrings.xml><?xml version="1.0" encoding="utf-8"?>
<sst xmlns="http://schemas.openxmlformats.org/spreadsheetml/2006/main" count="471" uniqueCount="79">
  <si>
    <t># Tweets</t>
  </si>
  <si>
    <t>GT 1030 (ms)</t>
  </si>
  <si>
    <t>Intel Core i5 @ 2.90 GHz (ms)</t>
  </si>
  <si>
    <t>LOAD("twitter-governadores_en.provn")</t>
  </si>
  <si>
    <t>P1 = ADD(WGB)</t>
  </si>
  <si>
    <t>P2 = ADD(WAW)</t>
  </si>
  <si>
    <t>P3 = MULTIPLY(P1, P2)</t>
  </si>
  <si>
    <t>P4 = ADD(WAT)</t>
  </si>
  <si>
    <t>TRANSPOSE(P4)</t>
  </si>
  <si>
    <t>P5 = MULTIPLY(P4, P3)</t>
  </si>
  <si>
    <t>P6 = ADD(AgT)</t>
  </si>
  <si>
    <t>P7 = MULTIPLY(P5, P6)</t>
  </si>
  <si>
    <t>TRANSPOSE(P7)</t>
  </si>
  <si>
    <t>COLUMN_TEXT(P7)</t>
  </si>
  <si>
    <t>TRIM(P7)</t>
  </si>
  <si>
    <t>SORT_COLUMN_GROUP(P7)</t>
  </si>
  <si>
    <t>CPU</t>
  </si>
  <si>
    <t>COMMAND / PROCESSING MODE</t>
  </si>
  <si>
    <t>GPU</t>
  </si>
  <si>
    <t>CPU1</t>
  </si>
  <si>
    <t>CPU2</t>
  </si>
  <si>
    <t>CPU3</t>
  </si>
  <si>
    <t>CPU4</t>
  </si>
  <si>
    <t>CPU5</t>
  </si>
  <si>
    <t>100 Tweet Collection</t>
  </si>
  <si>
    <t>200 Tweet Collection</t>
  </si>
  <si>
    <t>300 Tweet Collection</t>
  </si>
  <si>
    <t>500 Tweet Collection</t>
  </si>
  <si>
    <t>1000 Tweet Collection</t>
  </si>
  <si>
    <t>2000 Tweet Collection</t>
  </si>
  <si>
    <t>3000 Tweet Collection</t>
  </si>
  <si>
    <t>4176 Tweet Collection</t>
  </si>
  <si>
    <t>Total time in miliseconds:</t>
  </si>
  <si>
    <t>Total time in seconds:</t>
  </si>
  <si>
    <t>Total time in minutes:</t>
  </si>
  <si>
    <t>COMMAND / COLLECTION SIZE</t>
  </si>
  <si>
    <t>COMMAND / RUN</t>
  </si>
  <si>
    <t>LOAD()</t>
  </si>
  <si>
    <t>ADD(WGB)</t>
  </si>
  <si>
    <t>ADD(WAW)</t>
  </si>
  <si>
    <t>MULTIPLY(P1, P2)</t>
  </si>
  <si>
    <t>ADD(WAT)</t>
  </si>
  <si>
    <t>MULTIPLY(P4, P3)</t>
  </si>
  <si>
    <t>ADD(AgT)</t>
  </si>
  <si>
    <t>MULTIPLY(P5, P6)</t>
  </si>
  <si>
    <t>GPU1</t>
  </si>
  <si>
    <t>GPU2</t>
  </si>
  <si>
    <t>GPU3</t>
  </si>
  <si>
    <t>GPU4</t>
  </si>
  <si>
    <t>GPU5</t>
  </si>
  <si>
    <t>Speed Up                                   (CPUTime / GPUTime)</t>
  </si>
  <si>
    <t>Best result</t>
  </si>
  <si>
    <t>Worst result</t>
  </si>
  <si>
    <t>AVG*</t>
  </si>
  <si>
    <t>Average discarding best and worst results.</t>
  </si>
  <si>
    <t>CPU100</t>
  </si>
  <si>
    <t>GPU100</t>
  </si>
  <si>
    <t>ADD()</t>
  </si>
  <si>
    <t>MULTIPLY()</t>
  </si>
  <si>
    <t>TRANSPOSE()</t>
  </si>
  <si>
    <t>TRIM()</t>
  </si>
  <si>
    <t>SORT()</t>
  </si>
  <si>
    <t>FILTER()</t>
  </si>
  <si>
    <t>CPU200</t>
  </si>
  <si>
    <t>GPU200</t>
  </si>
  <si>
    <t>CPU300</t>
  </si>
  <si>
    <t>GPU300</t>
  </si>
  <si>
    <t>COMMAND</t>
  </si>
  <si>
    <t>Total time in ms:</t>
  </si>
  <si>
    <t>GPU500</t>
  </si>
  <si>
    <t>CPU500</t>
  </si>
  <si>
    <t>GPU1000</t>
  </si>
  <si>
    <t>CPU1000</t>
  </si>
  <si>
    <t>GPU2000</t>
  </si>
  <si>
    <t>CPU2000</t>
  </si>
  <si>
    <t>CPU3000</t>
  </si>
  <si>
    <t>GPU3000</t>
  </si>
  <si>
    <t>GPU4176</t>
  </si>
  <si>
    <t>CPU4176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</si>
</sst>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3" fillId="3" borderId="26" xfId="0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Border="1"/>
    <xf numFmtId="2" fontId="0" fillId="0" borderId="29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31" xfId="0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2" fillId="0" borderId="15" xfId="0" applyNumberFormat="1" applyFont="1" applyBorder="1" applyAlignment="1">
      <alignment horizontal="center" vertical="center" wrapText="1"/>
    </xf>
    <xf numFmtId="164" fontId="2" fillId="0" borderId="12" xfId="1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  <a:latin typeface="Georgia Pro" panose="020B0604020202090204" pitchFamily="18" charset="0"/>
              </a:rPr>
              <a:t>EPS Execution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Results!$D$3</c:f>
              <c:strCache>
                <c:ptCount val="1"/>
                <c:pt idx="0">
                  <c:v>Intel Core i5 @ 2.90 GHz (ms)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Results!$D$4:$D$11</c:f>
              <c:numCache>
                <c:formatCode>_-* #,##0_-;\-* #,##0_-;_-* "-"??_-;_-@_-</c:formatCode>
                <c:ptCount val="8"/>
                <c:pt idx="0">
                  <c:v>812.04166666666652</c:v>
                </c:pt>
                <c:pt idx="1">
                  <c:v>995.39666666666665</c:v>
                </c:pt>
                <c:pt idx="2">
                  <c:v>1338.3766666666666</c:v>
                </c:pt>
                <c:pt idx="3">
                  <c:v>2626.8483333333334</c:v>
                </c:pt>
                <c:pt idx="4">
                  <c:v>14586.68833333333</c:v>
                </c:pt>
                <c:pt idx="5">
                  <c:v>102648.27666666669</c:v>
                </c:pt>
                <c:pt idx="6">
                  <c:v>272452.83666666667</c:v>
                </c:pt>
                <c:pt idx="7">
                  <c:v>674680.43166666664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133-9961-5AC4B1C13654}"/>
            </c:ext>
          </c:extLst>
        </c:ser>
        <c:ser>
          <c:idx val="2"/>
          <c:order val="1"/>
          <c:tx>
            <c:strRef>
              <c:f>Results!$E$3</c:f>
              <c:strCache>
                <c:ptCount val="1"/>
                <c:pt idx="0">
                  <c:v>GT 1030 (ms)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Results!$E$4:$E$11</c:f>
              <c:numCache>
                <c:formatCode>_-* #,##0_-;\-* #,##0_-;_-* "-"??_-;_-@_-</c:formatCode>
                <c:ptCount val="8"/>
                <c:pt idx="0">
                  <c:v>902.5483333333334</c:v>
                </c:pt>
                <c:pt idx="1">
                  <c:v>968.64666666666665</c:v>
                </c:pt>
                <c:pt idx="2">
                  <c:v>1046.92</c:v>
                </c:pt>
                <c:pt idx="3">
                  <c:v>1123.4516666666668</c:v>
                </c:pt>
                <c:pt idx="4">
                  <c:v>1573.1549999999995</c:v>
                </c:pt>
                <c:pt idx="5">
                  <c:v>2382.8566666666666</c:v>
                </c:pt>
                <c:pt idx="6">
                  <c:v>3466.9966666666669</c:v>
                </c:pt>
                <c:pt idx="7">
                  <c:v>5324.5650000000005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0-442F-937F-D0AB15BC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pattFill prst="pct70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9525" cap="rnd">
                <a:solidFill>
                  <a:schemeClr val="bg2"/>
                </a:solidFill>
              </a:ln>
              <a:effectLst/>
            </c:spPr>
          </c:upBars>
          <c:downBars>
            <c:spPr>
              <a:noFill/>
              <a:ln w="12700" cmpd="dbl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marker val="1"/>
        <c:smooth val="0"/>
        <c:axId val="882249711"/>
        <c:axId val="967537103"/>
        <c:extLst/>
      </c:lineChart>
      <c:catAx>
        <c:axId val="8822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37103"/>
        <c:crosses val="autoZero"/>
        <c:auto val="1"/>
        <c:lblAlgn val="ctr"/>
        <c:lblOffset val="100"/>
        <c:noMultiLvlLbl val="0"/>
      </c:catAx>
      <c:valAx>
        <c:axId val="967537103"/>
        <c:scaling>
          <c:logBase val="10"/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4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CPU!$E$156:$L$156</c:f>
              <c:numCache>
                <c:formatCode>0.00</c:formatCode>
                <c:ptCount val="8"/>
                <c:pt idx="0">
                  <c:v>680.93333333333339</c:v>
                </c:pt>
                <c:pt idx="1">
                  <c:v>767.65999999999985</c:v>
                </c:pt>
                <c:pt idx="2">
                  <c:v>823.22333333333336</c:v>
                </c:pt>
                <c:pt idx="3">
                  <c:v>896.48333333333346</c:v>
                </c:pt>
                <c:pt idx="4">
                  <c:v>1269.03</c:v>
                </c:pt>
                <c:pt idx="5">
                  <c:v>2009.2033333333336</c:v>
                </c:pt>
                <c:pt idx="6">
                  <c:v>3159.396666666667</c:v>
                </c:pt>
                <c:pt idx="7">
                  <c:v>4754.2333333333336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966-A962-36669D17C61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CPU!$E$157:$L$157</c:f>
              <c:numCache>
                <c:formatCode>0.00</c:formatCode>
                <c:ptCount val="8"/>
                <c:pt idx="0">
                  <c:v>42.733333333333327</c:v>
                </c:pt>
                <c:pt idx="1">
                  <c:v>44.836666666666666</c:v>
                </c:pt>
                <c:pt idx="2">
                  <c:v>46.016666666666673</c:v>
                </c:pt>
                <c:pt idx="3">
                  <c:v>51.24</c:v>
                </c:pt>
                <c:pt idx="4">
                  <c:v>66.3</c:v>
                </c:pt>
                <c:pt idx="5">
                  <c:v>73.303333333333327</c:v>
                </c:pt>
                <c:pt idx="6">
                  <c:v>93.743333333333339</c:v>
                </c:pt>
                <c:pt idx="7">
                  <c:v>124.13333333333333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5-4966-A962-36669D17C61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CPU!$E$158:$L$158</c:f>
              <c:numCache>
                <c:formatCode>0.00</c:formatCode>
                <c:ptCount val="8"/>
                <c:pt idx="0">
                  <c:v>7.0933333333333337</c:v>
                </c:pt>
                <c:pt idx="1">
                  <c:v>8.163333333333334</c:v>
                </c:pt>
                <c:pt idx="2">
                  <c:v>8.9433333333333334</c:v>
                </c:pt>
                <c:pt idx="3">
                  <c:v>8.6233333333333331</c:v>
                </c:pt>
                <c:pt idx="4">
                  <c:v>17.593333333333334</c:v>
                </c:pt>
                <c:pt idx="5">
                  <c:v>24.64</c:v>
                </c:pt>
                <c:pt idx="6">
                  <c:v>43.31</c:v>
                </c:pt>
                <c:pt idx="7">
                  <c:v>66.513333333333335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5-4966-A962-36669D17C613}"/>
            </c:ext>
          </c:extLst>
        </c:ser>
        <c:ser>
          <c:idx val="5"/>
          <c:order val="3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CPU!$E$160:$L$160</c:f>
              <c:numCache>
                <c:formatCode>0.00</c:formatCode>
                <c:ptCount val="8"/>
                <c:pt idx="0">
                  <c:v>6.4766666666666666</c:v>
                </c:pt>
                <c:pt idx="1">
                  <c:v>6.623333333333334</c:v>
                </c:pt>
                <c:pt idx="2">
                  <c:v>6.8500000000000005</c:v>
                </c:pt>
                <c:pt idx="3">
                  <c:v>6.56</c:v>
                </c:pt>
                <c:pt idx="4">
                  <c:v>12.493333333333332</c:v>
                </c:pt>
                <c:pt idx="5">
                  <c:v>24.666666666666668</c:v>
                </c:pt>
                <c:pt idx="6">
                  <c:v>42.19</c:v>
                </c:pt>
                <c:pt idx="7">
                  <c:v>69.61666666666666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5-4966-A962-36669D17C613}"/>
            </c:ext>
          </c:extLst>
        </c:ser>
        <c:ser>
          <c:idx val="8"/>
          <c:order val="4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CPU!$E$163:$L$163</c:f>
              <c:numCache>
                <c:formatCode>0.00</c:formatCode>
                <c:ptCount val="8"/>
                <c:pt idx="0">
                  <c:v>5.5</c:v>
                </c:pt>
                <c:pt idx="1">
                  <c:v>7.1766666666666659</c:v>
                </c:pt>
                <c:pt idx="2">
                  <c:v>6.1466666666666656</c:v>
                </c:pt>
                <c:pt idx="3">
                  <c:v>7.87</c:v>
                </c:pt>
                <c:pt idx="4">
                  <c:v>8.84</c:v>
                </c:pt>
                <c:pt idx="5">
                  <c:v>9.6966666666666654</c:v>
                </c:pt>
                <c:pt idx="6">
                  <c:v>9.5466666666666669</c:v>
                </c:pt>
                <c:pt idx="7">
                  <c:v>13.76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75-4966-A962-36669D17C61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CPU!$E$161:$L$161</c:f>
              <c:numCache>
                <c:formatCode>0.00</c:formatCode>
                <c:ptCount val="8"/>
                <c:pt idx="0">
                  <c:v>0.17</c:v>
                </c:pt>
                <c:pt idx="1">
                  <c:v>0.59666666666666668</c:v>
                </c:pt>
                <c:pt idx="2">
                  <c:v>0.51666666666666661</c:v>
                </c:pt>
                <c:pt idx="3">
                  <c:v>0.45</c:v>
                </c:pt>
                <c:pt idx="4">
                  <c:v>0.67666666666666675</c:v>
                </c:pt>
                <c:pt idx="5">
                  <c:v>1.4766666666666666</c:v>
                </c:pt>
                <c:pt idx="6">
                  <c:v>2.0566666666666666</c:v>
                </c:pt>
                <c:pt idx="7">
                  <c:v>3.7533333333333334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75-4966-A962-36669D17C613}"/>
            </c:ext>
          </c:extLst>
        </c:ser>
        <c:ser>
          <c:idx val="10"/>
          <c:order val="6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CPU!$E$165:$L$165</c:f>
              <c:numCache>
                <c:formatCode>0.00</c:formatCode>
                <c:ptCount val="8"/>
                <c:pt idx="0">
                  <c:v>0.01</c:v>
                </c:pt>
                <c:pt idx="1">
                  <c:v>2.3333333333333331E-2</c:v>
                </c:pt>
                <c:pt idx="2">
                  <c:v>0.01</c:v>
                </c:pt>
                <c:pt idx="3">
                  <c:v>0.02</c:v>
                </c:pt>
                <c:pt idx="4">
                  <c:v>4.6666666666666669E-2</c:v>
                </c:pt>
                <c:pt idx="5">
                  <c:v>0.26999999999999996</c:v>
                </c:pt>
                <c:pt idx="6">
                  <c:v>0.11</c:v>
                </c:pt>
                <c:pt idx="7">
                  <c:v>0.34666666666666668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75-4966-A962-36669D17C613}"/>
            </c:ext>
          </c:extLst>
        </c:ser>
        <c:ser>
          <c:idx val="11"/>
          <c:order val="7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CPU!$E$166:$L$166</c:f>
              <c:numCache>
                <c:formatCode>0.00</c:formatCode>
                <c:ptCount val="8"/>
                <c:pt idx="0">
                  <c:v>6.4033333333333333</c:v>
                </c:pt>
                <c:pt idx="1">
                  <c:v>8.9699999999999989</c:v>
                </c:pt>
                <c:pt idx="2">
                  <c:v>14.533333333333333</c:v>
                </c:pt>
                <c:pt idx="3">
                  <c:v>13.786666666666667</c:v>
                </c:pt>
                <c:pt idx="4">
                  <c:v>27.55</c:v>
                </c:pt>
                <c:pt idx="5">
                  <c:v>44.24666666666667</c:v>
                </c:pt>
                <c:pt idx="6">
                  <c:v>43.12</c:v>
                </c:pt>
                <c:pt idx="7">
                  <c:v>56.873333333333328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75-4966-A962-36669D17C613}"/>
            </c:ext>
          </c:extLst>
        </c:ser>
        <c:ser>
          <c:idx val="12"/>
          <c:order val="8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CPU!$E$167:$L$167</c:f>
              <c:numCache>
                <c:formatCode>0.00</c:formatCode>
                <c:ptCount val="8"/>
                <c:pt idx="0">
                  <c:v>1.5433333333333332</c:v>
                </c:pt>
                <c:pt idx="1">
                  <c:v>1.7766666666666666</c:v>
                </c:pt>
                <c:pt idx="2">
                  <c:v>2.2400000000000002</c:v>
                </c:pt>
                <c:pt idx="3">
                  <c:v>2.0666666666666669</c:v>
                </c:pt>
                <c:pt idx="4">
                  <c:v>2.1133333333333333</c:v>
                </c:pt>
                <c:pt idx="5">
                  <c:v>2.3866666666666667</c:v>
                </c:pt>
                <c:pt idx="6">
                  <c:v>3.5766666666666667</c:v>
                </c:pt>
                <c:pt idx="7">
                  <c:v>2.3466666666666662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75-4966-A962-36669D17C613}"/>
            </c:ext>
          </c:extLst>
        </c:ser>
        <c:ser>
          <c:idx val="13"/>
          <c:order val="9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CPU!$E$168:$L$168</c:f>
              <c:numCache>
                <c:formatCode>0.00</c:formatCode>
                <c:ptCount val="8"/>
                <c:pt idx="0">
                  <c:v>0.12666666666666668</c:v>
                </c:pt>
                <c:pt idx="1">
                  <c:v>0.08</c:v>
                </c:pt>
                <c:pt idx="2">
                  <c:v>8.3333333333333329E-2</c:v>
                </c:pt>
                <c:pt idx="3">
                  <c:v>0.17</c:v>
                </c:pt>
                <c:pt idx="4">
                  <c:v>0.10666666666666667</c:v>
                </c:pt>
                <c:pt idx="5">
                  <c:v>0.16333333333333333</c:v>
                </c:pt>
                <c:pt idx="6">
                  <c:v>0.14000000000000001</c:v>
                </c:pt>
                <c:pt idx="7">
                  <c:v>0.20333333333333334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75-4966-A962-36669D17C613}"/>
            </c:ext>
          </c:extLst>
        </c:ser>
        <c:ser>
          <c:idx val="4"/>
          <c:order val="10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CPU!$E$159:$L$159</c:f>
              <c:numCache>
                <c:formatCode>0.00</c:formatCode>
                <c:ptCount val="8"/>
                <c:pt idx="0">
                  <c:v>20.463333333333335</c:v>
                </c:pt>
                <c:pt idx="1">
                  <c:v>75.986666666666665</c:v>
                </c:pt>
                <c:pt idx="2">
                  <c:v>203.48666666666668</c:v>
                </c:pt>
                <c:pt idx="3">
                  <c:v>739.27</c:v>
                </c:pt>
                <c:pt idx="4">
                  <c:v>6883.6333333333323</c:v>
                </c:pt>
                <c:pt idx="5">
                  <c:v>50351.71333333334</c:v>
                </c:pt>
                <c:pt idx="6">
                  <c:v>140040.07333333333</c:v>
                </c:pt>
                <c:pt idx="7">
                  <c:v>344140.10333333333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5-4966-A962-36669D17C613}"/>
            </c:ext>
          </c:extLst>
        </c:ser>
        <c:ser>
          <c:idx val="7"/>
          <c:order val="11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CPU!$E$162:$L$162</c:f>
              <c:numCache>
                <c:formatCode>0.00</c:formatCode>
                <c:ptCount val="8"/>
                <c:pt idx="0">
                  <c:v>23.146666666666665</c:v>
                </c:pt>
                <c:pt idx="1">
                  <c:v>82.96</c:v>
                </c:pt>
                <c:pt idx="2">
                  <c:v>211.63</c:v>
                </c:pt>
                <c:pt idx="3">
                  <c:v>890.74333333333334</c:v>
                </c:pt>
                <c:pt idx="4">
                  <c:v>6224.5366666666669</c:v>
                </c:pt>
                <c:pt idx="5">
                  <c:v>49942.943333333329</c:v>
                </c:pt>
                <c:pt idx="6">
                  <c:v>128863.31</c:v>
                </c:pt>
                <c:pt idx="7">
                  <c:v>324957.15666666668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75-4966-A962-36669D17C613}"/>
            </c:ext>
          </c:extLst>
        </c:ser>
        <c:ser>
          <c:idx val="9"/>
          <c:order val="12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CPU!$E$155:$L$155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CPU!$E$164:$L$164</c:f>
              <c:numCache>
                <c:formatCode>0.00</c:formatCode>
                <c:ptCount val="8"/>
                <c:pt idx="0">
                  <c:v>0.75666666666666671</c:v>
                </c:pt>
                <c:pt idx="1">
                  <c:v>2.6566666666666663</c:v>
                </c:pt>
                <c:pt idx="2">
                  <c:v>4.9733333333333336</c:v>
                </c:pt>
                <c:pt idx="3">
                  <c:v>10.696666666666665</c:v>
                </c:pt>
                <c:pt idx="4">
                  <c:v>36.18333333333333</c:v>
                </c:pt>
                <c:pt idx="5">
                  <c:v>138.48666666666668</c:v>
                </c:pt>
                <c:pt idx="6">
                  <c:v>243.80333333333331</c:v>
                </c:pt>
                <c:pt idx="7">
                  <c:v>442.44333333333333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75-4966-A962-36669D17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GPU!$E$156:$I$156</c:f>
              <c:numCache>
                <c:formatCode>0.00</c:formatCode>
                <c:ptCount val="5"/>
                <c:pt idx="0">
                  <c:v>714.30333333333328</c:v>
                </c:pt>
                <c:pt idx="1">
                  <c:v>743.43333333333339</c:v>
                </c:pt>
                <c:pt idx="2">
                  <c:v>842.67000000000007</c:v>
                </c:pt>
                <c:pt idx="3">
                  <c:v>894.21999999999991</c:v>
                </c:pt>
                <c:pt idx="4">
                  <c:v>1344.1999999999998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489C-ADE0-DEE5F11ABA21}"/>
            </c:ext>
          </c:extLst>
        </c:ser>
        <c:ser>
          <c:idx val="3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GPU!$E$157:$I$157</c:f>
              <c:numCache>
                <c:formatCode>0.00</c:formatCode>
                <c:ptCount val="5"/>
                <c:pt idx="0">
                  <c:v>46.436666666666667</c:v>
                </c:pt>
                <c:pt idx="1">
                  <c:v>46.589999999999996</c:v>
                </c:pt>
                <c:pt idx="2">
                  <c:v>46.98</c:v>
                </c:pt>
                <c:pt idx="3">
                  <c:v>52.793333333333329</c:v>
                </c:pt>
                <c:pt idx="4">
                  <c:v>67.426666666666662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489C-ADE0-DEE5F11ABA21}"/>
            </c:ext>
          </c:extLst>
        </c:ser>
        <c:ser>
          <c:idx val="4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GPU!$E$158:$I$158</c:f>
              <c:numCache>
                <c:formatCode>0.00</c:formatCode>
                <c:ptCount val="5"/>
                <c:pt idx="0">
                  <c:v>7.5766666666666671</c:v>
                </c:pt>
                <c:pt idx="1">
                  <c:v>9.6066666666666674</c:v>
                </c:pt>
                <c:pt idx="2">
                  <c:v>9.1</c:v>
                </c:pt>
                <c:pt idx="3">
                  <c:v>9.5933333333333337</c:v>
                </c:pt>
                <c:pt idx="4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489C-ADE0-DEE5F11ABA21}"/>
            </c:ext>
          </c:extLst>
        </c:ser>
        <c:ser>
          <c:idx val="6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GPU!$E$160:$I$160</c:f>
              <c:numCache>
                <c:formatCode>0.00</c:formatCode>
                <c:ptCount val="5"/>
                <c:pt idx="0">
                  <c:v>5.8833333333333329</c:v>
                </c:pt>
                <c:pt idx="1">
                  <c:v>7.3633333333333342</c:v>
                </c:pt>
                <c:pt idx="2">
                  <c:v>6.7166666666666659</c:v>
                </c:pt>
                <c:pt idx="3">
                  <c:v>7.13</c:v>
                </c:pt>
                <c:pt idx="4">
                  <c:v>12.086666666666668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8-489C-ADE0-DEE5F11ABA21}"/>
            </c:ext>
          </c:extLst>
        </c:ser>
        <c:ser>
          <c:idx val="10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GPU!$E$161:$I$161</c:f>
              <c:numCache>
                <c:formatCode>0.00</c:formatCode>
                <c:ptCount val="5"/>
                <c:pt idx="0">
                  <c:v>1.7733333333333334</c:v>
                </c:pt>
                <c:pt idx="1">
                  <c:v>2.2200000000000002</c:v>
                </c:pt>
                <c:pt idx="2">
                  <c:v>1.9566666666666668</c:v>
                </c:pt>
                <c:pt idx="3">
                  <c:v>2.2666666666666666</c:v>
                </c:pt>
                <c:pt idx="4">
                  <c:v>1.9366666666666668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489C-ADE0-DEE5F11ABA21}"/>
            </c:ext>
          </c:extLst>
        </c:ser>
        <c:ser>
          <c:idx val="0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GPU!$E$163:$I$163</c:f>
              <c:numCache>
                <c:formatCode>0.00</c:formatCode>
                <c:ptCount val="5"/>
                <c:pt idx="0">
                  <c:v>5.8633333333333333</c:v>
                </c:pt>
                <c:pt idx="1">
                  <c:v>5.7733333333333334</c:v>
                </c:pt>
                <c:pt idx="2">
                  <c:v>5.586666666666666</c:v>
                </c:pt>
                <c:pt idx="3">
                  <c:v>7.9033333333333333</c:v>
                </c:pt>
                <c:pt idx="4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1-4113-A2E9-E15BEF64D8D7}"/>
            </c:ext>
          </c:extLst>
        </c:ser>
        <c:ser>
          <c:idx val="8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GPU!$E$165:$I$165</c:f>
              <c:numCache>
                <c:formatCode>0.00</c:formatCode>
                <c:ptCount val="5"/>
                <c:pt idx="0">
                  <c:v>2.4233333333333333</c:v>
                </c:pt>
                <c:pt idx="1">
                  <c:v>1.3133333333333332</c:v>
                </c:pt>
                <c:pt idx="2">
                  <c:v>2.3366666666666669</c:v>
                </c:pt>
                <c:pt idx="3">
                  <c:v>2.2033333333333331</c:v>
                </c:pt>
                <c:pt idx="4">
                  <c:v>2.3166666666666664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1-4113-A2E9-E15BEF64D8D7}"/>
            </c:ext>
          </c:extLst>
        </c:ser>
        <c:ser>
          <c:idx val="9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GPU!$E$166:$I$166</c:f>
              <c:numCache>
                <c:formatCode>0.00</c:formatCode>
                <c:ptCount val="5"/>
                <c:pt idx="0">
                  <c:v>12.079999999999998</c:v>
                </c:pt>
                <c:pt idx="1">
                  <c:v>14.21</c:v>
                </c:pt>
                <c:pt idx="2">
                  <c:v>19</c:v>
                </c:pt>
                <c:pt idx="3">
                  <c:v>22.8</c:v>
                </c:pt>
                <c:pt idx="4">
                  <c:v>35.276666666666664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1-4113-A2E9-E15BEF64D8D7}"/>
            </c:ext>
          </c:extLst>
        </c:ser>
        <c:ser>
          <c:idx val="12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GPU!$E$167:$I$167</c:f>
              <c:numCache>
                <c:formatCode>0.00</c:formatCode>
                <c:ptCount val="5"/>
                <c:pt idx="0">
                  <c:v>2.2166666666666668</c:v>
                </c:pt>
                <c:pt idx="1">
                  <c:v>2.3533333333333335</c:v>
                </c:pt>
                <c:pt idx="2">
                  <c:v>1.7899999999999998</c:v>
                </c:pt>
                <c:pt idx="3">
                  <c:v>2.16</c:v>
                </c:pt>
                <c:pt idx="4">
                  <c:v>2.3566666666666669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1-4113-A2E9-E15BEF64D8D7}"/>
            </c:ext>
          </c:extLst>
        </c:ser>
        <c:ser>
          <c:idx val="13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GPU!$E$168:$I$168</c:f>
              <c:numCache>
                <c:formatCode>0.00</c:formatCode>
                <c:ptCount val="5"/>
                <c:pt idx="0">
                  <c:v>0.18666666666666668</c:v>
                </c:pt>
                <c:pt idx="1">
                  <c:v>0.26</c:v>
                </c:pt>
                <c:pt idx="2">
                  <c:v>0.22</c:v>
                </c:pt>
                <c:pt idx="3">
                  <c:v>0.22333333333333336</c:v>
                </c:pt>
                <c:pt idx="4">
                  <c:v>0.3066666666666667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1-4113-A2E9-E15BEF64D8D7}"/>
            </c:ext>
          </c:extLst>
        </c:ser>
        <c:ser>
          <c:idx val="5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GPU!$E$159:$I$159</c:f>
              <c:numCache>
                <c:formatCode>0.00</c:formatCode>
                <c:ptCount val="5"/>
                <c:pt idx="0">
                  <c:v>103.77666666666666</c:v>
                </c:pt>
                <c:pt idx="1">
                  <c:v>107.98</c:v>
                </c:pt>
                <c:pt idx="2">
                  <c:v>104.46</c:v>
                </c:pt>
                <c:pt idx="3">
                  <c:v>102.30333333333333</c:v>
                </c:pt>
                <c:pt idx="4">
                  <c:v>108.69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8-489C-ADE0-DEE5F11ABA21}"/>
            </c:ext>
          </c:extLst>
        </c:ser>
        <c:ser>
          <c:idx val="11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GPU!$E$162:$I$162</c:f>
              <c:numCache>
                <c:formatCode>0.00</c:formatCode>
                <c:ptCount val="5"/>
                <c:pt idx="0">
                  <c:v>8.31</c:v>
                </c:pt>
                <c:pt idx="1">
                  <c:v>8.1766666666666676</c:v>
                </c:pt>
                <c:pt idx="2">
                  <c:v>7.9799999999999995</c:v>
                </c:pt>
                <c:pt idx="3">
                  <c:v>9.5199999999999978</c:v>
                </c:pt>
                <c:pt idx="4">
                  <c:v>10.753333333333332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8-489C-ADE0-DEE5F11ABA21}"/>
            </c:ext>
          </c:extLst>
        </c:ser>
        <c:ser>
          <c:idx val="7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GPU!$E$164:$I$164</c:f>
              <c:numCache>
                <c:formatCode>0.00</c:formatCode>
                <c:ptCount val="5"/>
                <c:pt idx="0">
                  <c:v>8.4033333333333342</c:v>
                </c:pt>
                <c:pt idx="1">
                  <c:v>7.253333333333333</c:v>
                </c:pt>
                <c:pt idx="2">
                  <c:v>7.8466666666666667</c:v>
                </c:pt>
                <c:pt idx="3">
                  <c:v>9.2033333333333331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1-4113-A2E9-E15BEF6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GPU!$I$156:$L$156</c:f>
              <c:numCache>
                <c:formatCode>0.00</c:formatCode>
                <c:ptCount val="4"/>
                <c:pt idx="0">
                  <c:v>1344.1999999999998</c:v>
                </c:pt>
                <c:pt idx="1">
                  <c:v>2059.3633333333332</c:v>
                </c:pt>
                <c:pt idx="2">
                  <c:v>2976.3166666666671</c:v>
                </c:pt>
                <c:pt idx="3">
                  <c:v>4852.13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8B9-97E3-5A2647AC19E4}"/>
            </c:ext>
          </c:extLst>
        </c:ser>
        <c:ser>
          <c:idx val="2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GPU!$I$157:$L$157</c:f>
              <c:numCache>
                <c:formatCode>0.00</c:formatCode>
                <c:ptCount val="4"/>
                <c:pt idx="0">
                  <c:v>67.426666666666662</c:v>
                </c:pt>
                <c:pt idx="1">
                  <c:v>78.470000000000013</c:v>
                </c:pt>
                <c:pt idx="2">
                  <c:v>98.39</c:v>
                </c:pt>
                <c:pt idx="3">
                  <c:v>127.01666666666665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8B9-97E3-5A2647AC19E4}"/>
            </c:ext>
          </c:extLst>
        </c:ser>
        <c:ser>
          <c:idx val="3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GPU!$I$158:$L$158</c:f>
              <c:numCache>
                <c:formatCode>0.00</c:formatCode>
                <c:ptCount val="4"/>
                <c:pt idx="0">
                  <c:v>11.74</c:v>
                </c:pt>
                <c:pt idx="1">
                  <c:v>28.49</c:v>
                </c:pt>
                <c:pt idx="2">
                  <c:v>46.406666666666666</c:v>
                </c:pt>
                <c:pt idx="3">
                  <c:v>70.223333333333329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5-48B9-97E3-5A2647AC19E4}"/>
            </c:ext>
          </c:extLst>
        </c:ser>
        <c:ser>
          <c:idx val="5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GPU!$I$160:$L$160</c:f>
              <c:numCache>
                <c:formatCode>0.00</c:formatCode>
                <c:ptCount val="4"/>
                <c:pt idx="0">
                  <c:v>12.086666666666668</c:v>
                </c:pt>
                <c:pt idx="1">
                  <c:v>24.689999999999998</c:v>
                </c:pt>
                <c:pt idx="2">
                  <c:v>43.273333333333333</c:v>
                </c:pt>
                <c:pt idx="3">
                  <c:v>74.353333333333339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5-48B9-97E3-5A2647AC19E4}"/>
            </c:ext>
          </c:extLst>
        </c:ser>
        <c:ser>
          <c:idx val="6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GPU!$I$161:$L$161</c:f>
              <c:numCache>
                <c:formatCode>0.00</c:formatCode>
                <c:ptCount val="4"/>
                <c:pt idx="0">
                  <c:v>1.9366666666666668</c:v>
                </c:pt>
                <c:pt idx="1">
                  <c:v>3.7266666666666666</c:v>
                </c:pt>
                <c:pt idx="2">
                  <c:v>4.6533333333333333</c:v>
                </c:pt>
                <c:pt idx="3">
                  <c:v>5.4766666666666666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5-48B9-97E3-5A2647AC19E4}"/>
            </c:ext>
          </c:extLst>
        </c:ser>
        <c:ser>
          <c:idx val="11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GPU!$I$163:$L$163</c:f>
              <c:numCache>
                <c:formatCode>0.00</c:formatCode>
                <c:ptCount val="4"/>
                <c:pt idx="0">
                  <c:v>6.28</c:v>
                </c:pt>
                <c:pt idx="1">
                  <c:v>8.6599999999999984</c:v>
                </c:pt>
                <c:pt idx="2">
                  <c:v>8.1199999999999992</c:v>
                </c:pt>
                <c:pt idx="3">
                  <c:v>12.406666666666666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5-48B9-97E3-5A2647AC19E4}"/>
            </c:ext>
          </c:extLst>
        </c:ser>
        <c:ser>
          <c:idx val="13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GPU!$I$165:$L$165</c:f>
              <c:numCache>
                <c:formatCode>0.00</c:formatCode>
                <c:ptCount val="4"/>
                <c:pt idx="0">
                  <c:v>2.3166666666666664</c:v>
                </c:pt>
                <c:pt idx="1">
                  <c:v>2.36</c:v>
                </c:pt>
                <c:pt idx="2">
                  <c:v>2.5900000000000003</c:v>
                </c:pt>
                <c:pt idx="3">
                  <c:v>3.0433333333333334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5-48B9-97E3-5A2647AC19E4}"/>
            </c:ext>
          </c:extLst>
        </c:ser>
        <c:ser>
          <c:idx val="7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GPU!$I$166:$L$166</c:f>
              <c:numCache>
                <c:formatCode>0.00</c:formatCode>
                <c:ptCount val="4"/>
                <c:pt idx="0">
                  <c:v>35.276666666666664</c:v>
                </c:pt>
                <c:pt idx="1">
                  <c:v>57.843333333333334</c:v>
                </c:pt>
                <c:pt idx="2">
                  <c:v>44.65</c:v>
                </c:pt>
                <c:pt idx="3">
                  <c:v>60.263333333333328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5-48B9-97E3-5A2647AC19E4}"/>
            </c:ext>
          </c:extLst>
        </c:ser>
        <c:ser>
          <c:idx val="8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GPU!$I$167:$L$167</c:f>
              <c:numCache>
                <c:formatCode>0.00</c:formatCode>
                <c:ptCount val="4"/>
                <c:pt idx="0">
                  <c:v>2.3566666666666669</c:v>
                </c:pt>
                <c:pt idx="1">
                  <c:v>2.9866666666666668</c:v>
                </c:pt>
                <c:pt idx="2">
                  <c:v>2.7066666666666666</c:v>
                </c:pt>
                <c:pt idx="3">
                  <c:v>3.6233333333333331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5-48B9-97E3-5A2647AC19E4}"/>
            </c:ext>
          </c:extLst>
        </c:ser>
        <c:ser>
          <c:idx val="9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GPU!$I$168:$L$168</c:f>
              <c:numCache>
                <c:formatCode>0.00</c:formatCode>
                <c:ptCount val="4"/>
                <c:pt idx="0">
                  <c:v>0.3066666666666667</c:v>
                </c:pt>
                <c:pt idx="1">
                  <c:v>0.31666666666666671</c:v>
                </c:pt>
                <c:pt idx="2">
                  <c:v>0.2233333333333333</c:v>
                </c:pt>
                <c:pt idx="3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5-48B9-97E3-5A2647AC19E4}"/>
            </c:ext>
          </c:extLst>
        </c:ser>
        <c:ser>
          <c:idx val="4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GPU!$I$159:$L$159</c:f>
              <c:numCache>
                <c:formatCode>0.00</c:formatCode>
                <c:ptCount val="4"/>
                <c:pt idx="0">
                  <c:v>108.69</c:v>
                </c:pt>
                <c:pt idx="1">
                  <c:v>118.69666666666667</c:v>
                </c:pt>
                <c:pt idx="2">
                  <c:v>121.38333333333334</c:v>
                </c:pt>
                <c:pt idx="3">
                  <c:v>133.55000000000001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8B9-97E3-5A2647AC19E4}"/>
            </c:ext>
          </c:extLst>
        </c:ser>
        <c:ser>
          <c:idx val="10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GPU!$I$162:$L$162</c:f>
              <c:numCache>
                <c:formatCode>0.00</c:formatCode>
                <c:ptCount val="4"/>
                <c:pt idx="0">
                  <c:v>10.753333333333332</c:v>
                </c:pt>
                <c:pt idx="1">
                  <c:v>14.123333333333335</c:v>
                </c:pt>
                <c:pt idx="2">
                  <c:v>17.596666666666668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5-48B9-97E3-5A2647AC19E4}"/>
            </c:ext>
          </c:extLst>
        </c:ser>
        <c:ser>
          <c:idx val="12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GPU!$I$164:$L$164</c:f>
              <c:numCache>
                <c:formatCode>0.00</c:formatCode>
                <c:ptCount val="4"/>
                <c:pt idx="0">
                  <c:v>7.37</c:v>
                </c:pt>
                <c:pt idx="1">
                  <c:v>8.2100000000000009</c:v>
                </c:pt>
                <c:pt idx="2">
                  <c:v>9.1466666666666665</c:v>
                </c:pt>
                <c:pt idx="3">
                  <c:v>8.9133333333333322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5-48B9-97E3-5A2647A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  <a:latin typeface="Georgia" panose="02040502050405020303" pitchFamily="18" charset="0"/>
              </a:rPr>
              <a:t>CPU vs GPU |</a:t>
            </a:r>
            <a:r>
              <a:rPr lang="pt-BR" b="1" baseline="0">
                <a:solidFill>
                  <a:schemeClr val="tx1"/>
                </a:solidFill>
                <a:latin typeface="Georgia" panose="02040502050405020303" pitchFamily="18" charset="0"/>
              </a:rPr>
              <a:t> </a:t>
            </a:r>
            <a:r>
              <a:rPr lang="pt-BR" b="1">
                <a:solidFill>
                  <a:schemeClr val="tx1"/>
                </a:solidFill>
                <a:latin typeface="Georgia" panose="02040502050405020303" pitchFamily="18" charset="0"/>
              </a:rPr>
              <a:t>Group 1 (m =</a:t>
            </a:r>
            <a:r>
              <a:rPr lang="pt-BR" b="1" baseline="0">
                <a:solidFill>
                  <a:schemeClr val="tx1"/>
                </a:solidFill>
                <a:latin typeface="Georgia" panose="02040502050405020303" pitchFamily="18" charset="0"/>
              </a:rPr>
              <a:t> 2)</a:t>
            </a:r>
            <a:endParaRPr lang="pt-BR" b="1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 vs CPU'!$B$4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CPU'!$C$4:$L$4</c15:sqref>
                  </c15:fullRef>
                </c:ext>
              </c:extLst>
              <c:f>'GPU vs CPU'!$C$4:$J$4</c:f>
              <c:numCache>
                <c:formatCode>0.00</c:formatCode>
                <c:ptCount val="8"/>
                <c:pt idx="0">
                  <c:v>697.61833333333334</c:v>
                </c:pt>
                <c:pt idx="1">
                  <c:v>697.61833333333334</c:v>
                </c:pt>
                <c:pt idx="2">
                  <c:v>755.54666666666662</c:v>
                </c:pt>
                <c:pt idx="3">
                  <c:v>755.54666666666662</c:v>
                </c:pt>
                <c:pt idx="4">
                  <c:v>832.94666666666672</c:v>
                </c:pt>
                <c:pt idx="5">
                  <c:v>832.94666666666672</c:v>
                </c:pt>
                <c:pt idx="6">
                  <c:v>895.35166666666669</c:v>
                </c:pt>
                <c:pt idx="7">
                  <c:v>895.35166666666669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73D-9CA4-28B78B534A86}"/>
            </c:ext>
          </c:extLst>
        </c:ser>
        <c:ser>
          <c:idx val="1"/>
          <c:order val="1"/>
          <c:tx>
            <c:strRef>
              <c:f>'GPU vs CPU'!$B$5</c:f>
              <c:strCache>
                <c:ptCount val="1"/>
                <c:pt idx="0">
                  <c:v>ADD()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CPU'!$C$5:$L$5</c15:sqref>
                  </c15:fullRef>
                </c:ext>
              </c:extLst>
              <c:f>'GPU vs CPU'!$C$5:$J$5</c:f>
              <c:numCache>
                <c:formatCode>0.00</c:formatCode>
                <c:ptCount val="8"/>
                <c:pt idx="0">
                  <c:v>65.760000000000005</c:v>
                </c:pt>
                <c:pt idx="1">
                  <c:v>61.803333333333327</c:v>
                </c:pt>
                <c:pt idx="2">
                  <c:v>69.333333333333343</c:v>
                </c:pt>
                <c:pt idx="3">
                  <c:v>66.8</c:v>
                </c:pt>
                <c:pt idx="4">
                  <c:v>68.383333333333326</c:v>
                </c:pt>
                <c:pt idx="5">
                  <c:v>67.956666666666678</c:v>
                </c:pt>
                <c:pt idx="6">
                  <c:v>77.42</c:v>
                </c:pt>
                <c:pt idx="7">
                  <c:v>74.293333333333337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73D-9CA4-28B78B534A86}"/>
            </c:ext>
          </c:extLst>
        </c:ser>
        <c:ser>
          <c:idx val="4"/>
          <c:order val="2"/>
          <c:tx>
            <c:strRef>
              <c:f>'GPU vs CPU'!$B$8</c:f>
              <c:strCache>
                <c:ptCount val="1"/>
                <c:pt idx="0">
                  <c:v>FILTER()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CPU'!$C$8:$L$8</c15:sqref>
                  </c15:fullRef>
                </c:ext>
              </c:extLst>
              <c:f>'GPU vs CPU'!$C$8:$J$8</c:f>
              <c:numCache>
                <c:formatCode>0.00</c:formatCode>
                <c:ptCount val="8"/>
                <c:pt idx="0">
                  <c:v>12.079999999999998</c:v>
                </c:pt>
                <c:pt idx="1">
                  <c:v>6.4033333333333333</c:v>
                </c:pt>
                <c:pt idx="2">
                  <c:v>14.21</c:v>
                </c:pt>
                <c:pt idx="3">
                  <c:v>8.9699999999999989</c:v>
                </c:pt>
                <c:pt idx="4">
                  <c:v>19</c:v>
                </c:pt>
                <c:pt idx="5">
                  <c:v>14.533333333333333</c:v>
                </c:pt>
                <c:pt idx="6">
                  <c:v>22.8</c:v>
                </c:pt>
                <c:pt idx="7">
                  <c:v>13.786666666666667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9-473D-9CA4-28B78B534A86}"/>
            </c:ext>
          </c:extLst>
        </c:ser>
        <c:ser>
          <c:idx val="5"/>
          <c:order val="3"/>
          <c:tx>
            <c:strRef>
              <c:f>'GPU vs CPU'!$B$9</c:f>
              <c:strCache>
                <c:ptCount val="1"/>
                <c:pt idx="0">
                  <c:v>TRIM()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CPU'!$C$9:$L$9</c15:sqref>
                  </c15:fullRef>
                </c:ext>
              </c:extLst>
              <c:f>'GPU vs CPU'!$C$9:$J$9</c:f>
              <c:numCache>
                <c:formatCode>0.00</c:formatCode>
                <c:ptCount val="8"/>
                <c:pt idx="0">
                  <c:v>2.2166666666666668</c:v>
                </c:pt>
                <c:pt idx="1">
                  <c:v>1.5433333333333332</c:v>
                </c:pt>
                <c:pt idx="2">
                  <c:v>2.3533333333333335</c:v>
                </c:pt>
                <c:pt idx="3">
                  <c:v>1.7766666666666666</c:v>
                </c:pt>
                <c:pt idx="4">
                  <c:v>1.7899999999999998</c:v>
                </c:pt>
                <c:pt idx="5">
                  <c:v>2.2400000000000002</c:v>
                </c:pt>
                <c:pt idx="6">
                  <c:v>2.16</c:v>
                </c:pt>
                <c:pt idx="7">
                  <c:v>2.0666666666666669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9-473D-9CA4-28B78B534A86}"/>
            </c:ext>
          </c:extLst>
        </c:ser>
        <c:ser>
          <c:idx val="6"/>
          <c:order val="4"/>
          <c:tx>
            <c:strRef>
              <c:f>'GPU vs CPU'!$B$10</c:f>
              <c:strCache>
                <c:ptCount val="1"/>
                <c:pt idx="0">
                  <c:v>SORT()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CPU'!$C$10:$L$10</c15:sqref>
                  </c15:fullRef>
                </c:ext>
              </c:extLst>
              <c:f>'GPU vs CPU'!$C$10:$J$10</c:f>
              <c:numCache>
                <c:formatCode>0.00</c:formatCode>
                <c:ptCount val="8"/>
                <c:pt idx="0">
                  <c:v>0.18666666666666668</c:v>
                </c:pt>
                <c:pt idx="1">
                  <c:v>0.12666666666666668</c:v>
                </c:pt>
                <c:pt idx="2">
                  <c:v>0.26</c:v>
                </c:pt>
                <c:pt idx="3">
                  <c:v>0.08</c:v>
                </c:pt>
                <c:pt idx="4">
                  <c:v>0.22</c:v>
                </c:pt>
                <c:pt idx="5">
                  <c:v>8.3333333333333329E-2</c:v>
                </c:pt>
                <c:pt idx="6">
                  <c:v>0.22333333333333336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9-473D-9CA4-28B78B534A86}"/>
            </c:ext>
          </c:extLst>
        </c:ser>
        <c:ser>
          <c:idx val="3"/>
          <c:order val="5"/>
          <c:tx>
            <c:strRef>
              <c:f>'GPU vs CPU'!$B$7</c:f>
              <c:strCache>
                <c:ptCount val="1"/>
                <c:pt idx="0">
                  <c:v>TRANSPOSE()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CPU'!$C$7:$L$7</c15:sqref>
                  </c15:fullRef>
                </c:ext>
              </c:extLst>
              <c:f>'GPU vs CPU'!$C$7:$J$7</c:f>
              <c:numCache>
                <c:formatCode>0.00</c:formatCode>
                <c:ptCount val="8"/>
                <c:pt idx="0">
                  <c:v>4.1966666666666672</c:v>
                </c:pt>
                <c:pt idx="1">
                  <c:v>0.18000000000000002</c:v>
                </c:pt>
                <c:pt idx="2">
                  <c:v>3.5333333333333332</c:v>
                </c:pt>
                <c:pt idx="3">
                  <c:v>0.62</c:v>
                </c:pt>
                <c:pt idx="4">
                  <c:v>4.2933333333333339</c:v>
                </c:pt>
                <c:pt idx="5">
                  <c:v>0.52666666666666662</c:v>
                </c:pt>
                <c:pt idx="6">
                  <c:v>4.47</c:v>
                </c:pt>
                <c:pt idx="7">
                  <c:v>0.47000000000000003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73D-9CA4-28B78B534A86}"/>
            </c:ext>
          </c:extLst>
        </c:ser>
        <c:ser>
          <c:idx val="2"/>
          <c:order val="6"/>
          <c:tx>
            <c:strRef>
              <c:f>'GPU vs CPU'!$B$6</c:f>
              <c:strCache>
                <c:ptCount val="1"/>
                <c:pt idx="0">
                  <c:v>MULTIPLY()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CPU'!$C$3:$L$3</c15:sqref>
                  </c15:fullRef>
                </c:ext>
              </c:extLst>
              <c:f>'GPU vs CPU'!$C$3:$J$3</c:f>
              <c:strCache>
                <c:ptCount val="8"/>
                <c:pt idx="0">
                  <c:v>GPU100</c:v>
                </c:pt>
                <c:pt idx="1">
                  <c:v>CPU100</c:v>
                </c:pt>
                <c:pt idx="2">
                  <c:v>GPU200</c:v>
                </c:pt>
                <c:pt idx="3">
                  <c:v>CPU200</c:v>
                </c:pt>
                <c:pt idx="4">
                  <c:v>GPU300</c:v>
                </c:pt>
                <c:pt idx="5">
                  <c:v>CPU300</c:v>
                </c:pt>
                <c:pt idx="6">
                  <c:v>GPU500</c:v>
                </c:pt>
                <c:pt idx="7">
                  <c:v>CPU500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CPU'!$C$6:$L$6</c15:sqref>
                  </c15:fullRef>
                </c:ext>
              </c:extLst>
              <c:f>'GPU vs CPU'!$C$6:$J$6</c:f>
              <c:numCache>
                <c:formatCode>0.00</c:formatCode>
                <c:ptCount val="8"/>
                <c:pt idx="0">
                  <c:v>120.49</c:v>
                </c:pt>
                <c:pt idx="1">
                  <c:v>44.366666666666667</c:v>
                </c:pt>
                <c:pt idx="2">
                  <c:v>123.41</c:v>
                </c:pt>
                <c:pt idx="3">
                  <c:v>161.60333333333332</c:v>
                </c:pt>
                <c:pt idx="4">
                  <c:v>120.28666666666666</c:v>
                </c:pt>
                <c:pt idx="5">
                  <c:v>420.09000000000003</c:v>
                </c:pt>
                <c:pt idx="6">
                  <c:v>121.02666666666666</c:v>
                </c:pt>
                <c:pt idx="7">
                  <c:v>1640.71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9-473D-9CA4-28B78B53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820623"/>
        <c:axId val="1801480783"/>
      </c:barChart>
      <c:catAx>
        <c:axId val="15678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baseline="0">
                    <a:solidFill>
                      <a:schemeClr val="tx1"/>
                    </a:solidFill>
                  </a:rPr>
                  <a:t>Command stacks</a:t>
                </a:r>
                <a:endParaRPr lang="pt-B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80783"/>
        <c:crosses val="autoZero"/>
        <c:auto val="1"/>
        <c:lblAlgn val="ctr"/>
        <c:lblOffset val="100"/>
        <c:noMultiLvlLbl val="0"/>
      </c:catAx>
      <c:valAx>
        <c:axId val="18014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  <a:latin typeface="Georgia" panose="02040502050405020303" pitchFamily="18" charset="0"/>
              </a:rPr>
              <a:t>CPU vs GPU | Group 2 (m =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 vs CPU'!$B$4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CPU'!$C$4:$R$4</c15:sqref>
                  </c15:fullRef>
                </c:ext>
              </c:extLst>
              <c:f>'GPU vs CPU'!$K$4:$R$4</c:f>
              <c:numCache>
                <c:formatCode>0.00</c:formatCode>
                <c:ptCount val="8"/>
                <c:pt idx="0">
                  <c:v>1306.6149999999998</c:v>
                </c:pt>
                <c:pt idx="1">
                  <c:v>1306.6149999999998</c:v>
                </c:pt>
                <c:pt idx="2">
                  <c:v>2034.2833333333333</c:v>
                </c:pt>
                <c:pt idx="3">
                  <c:v>2034.2833333333333</c:v>
                </c:pt>
                <c:pt idx="4">
                  <c:v>3067.856666666667</c:v>
                </c:pt>
                <c:pt idx="5">
                  <c:v>3067.856666666667</c:v>
                </c:pt>
                <c:pt idx="6">
                  <c:v>4803.1816666666673</c:v>
                </c:pt>
                <c:pt idx="7">
                  <c:v>4803.1816666666673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5-4994-8EA9-6A77C4C62FC2}"/>
            </c:ext>
          </c:extLst>
        </c:ser>
        <c:ser>
          <c:idx val="1"/>
          <c:order val="1"/>
          <c:tx>
            <c:strRef>
              <c:f>'GPU vs CPU'!$B$5</c:f>
              <c:strCache>
                <c:ptCount val="1"/>
                <c:pt idx="0">
                  <c:v>ADD()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CPU'!$C$5:$R$5</c15:sqref>
                  </c15:fullRef>
                </c:ext>
              </c:extLst>
              <c:f>'GPU vs CPU'!$K$5:$R$5</c:f>
              <c:numCache>
                <c:formatCode>0.00</c:formatCode>
                <c:ptCount val="8"/>
                <c:pt idx="0">
                  <c:v>97.533333333333331</c:v>
                </c:pt>
                <c:pt idx="1">
                  <c:v>105.22666666666666</c:v>
                </c:pt>
                <c:pt idx="2">
                  <c:v>140.31</c:v>
                </c:pt>
                <c:pt idx="3">
                  <c:v>132.30666666666667</c:v>
                </c:pt>
                <c:pt idx="4">
                  <c:v>196.19000000000003</c:v>
                </c:pt>
                <c:pt idx="5">
                  <c:v>188.79000000000002</c:v>
                </c:pt>
                <c:pt idx="6">
                  <c:v>284</c:v>
                </c:pt>
                <c:pt idx="7">
                  <c:v>274.02333333333331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5-4994-8EA9-6A77C4C62FC2}"/>
            </c:ext>
          </c:extLst>
        </c:ser>
        <c:ser>
          <c:idx val="5"/>
          <c:order val="2"/>
          <c:tx>
            <c:strRef>
              <c:f>'GPU vs CPU'!$B$8</c:f>
              <c:strCache>
                <c:ptCount val="1"/>
                <c:pt idx="0">
                  <c:v>FILTER()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CPU'!$C$8:$R$8</c15:sqref>
                  </c15:fullRef>
                </c:ext>
              </c:extLst>
              <c:f>'GPU vs CPU'!$K$8:$R$8</c:f>
              <c:numCache>
                <c:formatCode>0.00</c:formatCode>
                <c:ptCount val="8"/>
                <c:pt idx="0">
                  <c:v>35.276666666666664</c:v>
                </c:pt>
                <c:pt idx="1">
                  <c:v>27.55</c:v>
                </c:pt>
                <c:pt idx="2">
                  <c:v>57.843333333333334</c:v>
                </c:pt>
                <c:pt idx="3">
                  <c:v>44.24666666666667</c:v>
                </c:pt>
                <c:pt idx="4">
                  <c:v>44.65</c:v>
                </c:pt>
                <c:pt idx="5">
                  <c:v>43.12</c:v>
                </c:pt>
                <c:pt idx="6">
                  <c:v>60.263333333333328</c:v>
                </c:pt>
                <c:pt idx="7">
                  <c:v>56.873333333333328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5-4994-8EA9-6A77C4C62FC2}"/>
            </c:ext>
          </c:extLst>
        </c:ser>
        <c:ser>
          <c:idx val="6"/>
          <c:order val="3"/>
          <c:tx>
            <c:strRef>
              <c:f>'GPU vs CPU'!$B$9</c:f>
              <c:strCache>
                <c:ptCount val="1"/>
                <c:pt idx="0">
                  <c:v>TRIM()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CPU'!$C$9:$R$9</c15:sqref>
                  </c15:fullRef>
                </c:ext>
              </c:extLst>
              <c:f>'GPU vs CPU'!$K$9:$R$9</c:f>
              <c:numCache>
                <c:formatCode>0.00</c:formatCode>
                <c:ptCount val="8"/>
                <c:pt idx="0">
                  <c:v>2.3566666666666669</c:v>
                </c:pt>
                <c:pt idx="1">
                  <c:v>2.1133333333333333</c:v>
                </c:pt>
                <c:pt idx="2">
                  <c:v>2.9866666666666668</c:v>
                </c:pt>
                <c:pt idx="3">
                  <c:v>2.3866666666666667</c:v>
                </c:pt>
                <c:pt idx="4">
                  <c:v>2.7066666666666666</c:v>
                </c:pt>
                <c:pt idx="5">
                  <c:v>3.5766666666666667</c:v>
                </c:pt>
                <c:pt idx="6">
                  <c:v>3.6233333333333331</c:v>
                </c:pt>
                <c:pt idx="7">
                  <c:v>2.3466666666666662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5-4994-8EA9-6A77C4C62FC2}"/>
            </c:ext>
          </c:extLst>
        </c:ser>
        <c:ser>
          <c:idx val="2"/>
          <c:order val="4"/>
          <c:tx>
            <c:strRef>
              <c:f>'GPU vs CPU'!$B$10</c:f>
              <c:strCache>
                <c:ptCount val="1"/>
                <c:pt idx="0">
                  <c:v>SORT()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CPU'!$C$10:$R$10</c15:sqref>
                  </c15:fullRef>
                </c:ext>
              </c:extLst>
              <c:f>'GPU vs CPU'!$K$10:$R$10</c:f>
              <c:numCache>
                <c:formatCode>0.00</c:formatCode>
                <c:ptCount val="8"/>
                <c:pt idx="0">
                  <c:v>0.3066666666666667</c:v>
                </c:pt>
                <c:pt idx="1">
                  <c:v>0.10666666666666667</c:v>
                </c:pt>
                <c:pt idx="2">
                  <c:v>0.31666666666666671</c:v>
                </c:pt>
                <c:pt idx="3">
                  <c:v>0.16333333333333333</c:v>
                </c:pt>
                <c:pt idx="4">
                  <c:v>0.2233333333333333</c:v>
                </c:pt>
                <c:pt idx="5">
                  <c:v>0.14000000000000001</c:v>
                </c:pt>
                <c:pt idx="6">
                  <c:v>0.3133333333333333</c:v>
                </c:pt>
                <c:pt idx="7">
                  <c:v>0.20333333333333334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5-4994-8EA9-6A77C4C62FC2}"/>
            </c:ext>
          </c:extLst>
        </c:ser>
        <c:ser>
          <c:idx val="4"/>
          <c:order val="5"/>
          <c:tx>
            <c:strRef>
              <c:f>'GPU vs CPU'!$B$7</c:f>
              <c:strCache>
                <c:ptCount val="1"/>
                <c:pt idx="0">
                  <c:v>TRANSPOSE()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CPU'!$C$7:$R$7</c15:sqref>
                  </c15:fullRef>
                </c:ext>
              </c:extLst>
              <c:f>'GPU vs CPU'!$K$7:$R$7</c:f>
              <c:numCache>
                <c:formatCode>0.00</c:formatCode>
                <c:ptCount val="8"/>
                <c:pt idx="0">
                  <c:v>4.253333333333333</c:v>
                </c:pt>
                <c:pt idx="1">
                  <c:v>0.72333333333333338</c:v>
                </c:pt>
                <c:pt idx="2">
                  <c:v>6.086666666666666</c:v>
                </c:pt>
                <c:pt idx="3">
                  <c:v>1.7466666666666666</c:v>
                </c:pt>
                <c:pt idx="4">
                  <c:v>7.2433333333333341</c:v>
                </c:pt>
                <c:pt idx="5">
                  <c:v>2.1666666666666665</c:v>
                </c:pt>
                <c:pt idx="6">
                  <c:v>8.52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5-4994-8EA9-6A77C4C62FC2}"/>
            </c:ext>
          </c:extLst>
        </c:ser>
        <c:ser>
          <c:idx val="3"/>
          <c:order val="6"/>
          <c:tx>
            <c:strRef>
              <c:f>'GPU vs CPU'!$B$6</c:f>
              <c:strCache>
                <c:ptCount val="1"/>
                <c:pt idx="0">
                  <c:v>MULTIPLY()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'GPU vs CPU'!$C$3:$R$3</c15:sqref>
                  </c15:fullRef>
                </c:ext>
              </c:extLst>
              <c:f>'GPU vs CPU'!$K$3:$R$3</c:f>
              <c:strCache>
                <c:ptCount val="8"/>
                <c:pt idx="0">
                  <c:v>GPU1000</c:v>
                </c:pt>
                <c:pt idx="1">
                  <c:v>CPU1000</c:v>
                </c:pt>
                <c:pt idx="2">
                  <c:v>GPU2000</c:v>
                </c:pt>
                <c:pt idx="3">
                  <c:v>CPU2000</c:v>
                </c:pt>
                <c:pt idx="4">
                  <c:v>GPU3000</c:v>
                </c:pt>
                <c:pt idx="5">
                  <c:v>CPU3000</c:v>
                </c:pt>
                <c:pt idx="6">
                  <c:v>GPU4176</c:v>
                </c:pt>
                <c:pt idx="7">
                  <c:v>CPU4176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'GPU vs CPU'!$C$6:$R$6</c15:sqref>
                  </c15:fullRef>
                </c:ext>
              </c:extLst>
              <c:f>'GPU vs CPU'!$K$6:$R$6</c:f>
              <c:numCache>
                <c:formatCode>0.00</c:formatCode>
                <c:ptCount val="8"/>
                <c:pt idx="0">
                  <c:v>126.81333333333333</c:v>
                </c:pt>
                <c:pt idx="1">
                  <c:v>13144.353333333331</c:v>
                </c:pt>
                <c:pt idx="2">
                  <c:v>141.03</c:v>
                </c:pt>
                <c:pt idx="3">
                  <c:v>100433.14333333334</c:v>
                </c:pt>
                <c:pt idx="4">
                  <c:v>148.12666666666669</c:v>
                </c:pt>
                <c:pt idx="5">
                  <c:v>269147.18666666665</c:v>
                </c:pt>
                <c:pt idx="6">
                  <c:v>164.66333333333333</c:v>
                </c:pt>
                <c:pt idx="7">
                  <c:v>669539.70333333337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5-4994-8EA9-6A77C4C6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820623"/>
        <c:axId val="1801480783"/>
      </c:barChart>
      <c:catAx>
        <c:axId val="15678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Command stacks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80783"/>
        <c:crosses val="autoZero"/>
        <c:auto val="1"/>
        <c:lblAlgn val="ctr"/>
        <c:lblOffset val="100"/>
        <c:noMultiLvlLbl val="0"/>
      </c:catAx>
      <c:valAx>
        <c:axId val="18014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13</xdr:row>
      <xdr:rowOff>95250</xdr:rowOff>
    </xdr:from>
    <xdr:to>
      <xdr:col>8</xdr:col>
      <xdr:colOff>200025</xdr:colOff>
      <xdr:row>36</xdr:row>
      <xdr:rowOff>66676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59568F-2675-436E-A617-83333449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1981200</xdr:colOff>
      <xdr:row>28</xdr:row>
      <xdr:rowOff>9525</xdr:rowOff>
    </xdr:from>
    <xdr:to>
      <xdr:col>6</xdr:col>
      <xdr:colOff>253428</xdr:colOff>
      <xdr:row>29</xdr:row>
      <xdr:rowOff>140871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89061E6B-CB42-4900-B46A-D245303CE06C}"/>
            </a:ext>
          </a:extLst>
        </xdr:cNvPr>
        <xdr:cNvSpPr txBox="1"/>
      </xdr:nvSpPr>
      <xdr:spPr>
        <a:xfrm>
          <a:off x="6343650" y="5743575"/>
          <a:ext cx="472503" cy="32184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 b="1"/>
            <a:t>2x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0.90554</cdr:x>
      <cdr:y>0.317</cdr:y>
    </cdr:from>
    <cdr:to>
      <cdr:x>0.96747</cdr:x>
      <cdr:y>0.38905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C15977-071C-419F-B339-93AB40A6B1A2}"/>
            </a:ext>
          </a:extLst>
        </cdr:cNvPr>
        <cdr:cNvSpPr txBox="1"/>
      </cdr:nvSpPr>
      <cdr:spPr>
        <a:xfrm xmlns:a="http://schemas.openxmlformats.org/drawingml/2006/main">
          <a:off x="8219884" y="1047750"/>
          <a:ext cx="56216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100" b="1"/>
            <a:t>127x</a:t>
          </a:r>
        </a:p>
      </cdr:txBody>
    </cdr:sp>
  </cdr:relSizeAnchor>
  <cdr:relSizeAnchor xmlns:cdr="http://schemas.openxmlformats.org/drawingml/2006/chartDrawing">
    <cdr:from>
      <cdr:x>0.81437</cdr:x>
      <cdr:y>0.37244</cdr:y>
    </cdr:from>
    <cdr:to>
      <cdr:x>0.8763</cdr:x>
      <cdr:y>0.44448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2E7F25-8998-41A7-A920-67D9667828B1}"/>
            </a:ext>
          </a:extLst>
        </cdr:cNvPr>
        <cdr:cNvSpPr txBox="1"/>
      </cdr:nvSpPr>
      <cdr:spPr>
        <a:xfrm xmlns:a="http://schemas.openxmlformats.org/drawingml/2006/main">
          <a:off x="6042605" y="1621184"/>
          <a:ext cx="459519" cy="313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79x</a:t>
          </a:r>
        </a:p>
      </cdr:txBody>
    </cdr:sp>
  </cdr:relSizeAnchor>
  <cdr:relSizeAnchor xmlns:cdr="http://schemas.openxmlformats.org/drawingml/2006/chartDrawing">
    <cdr:from>
      <cdr:x>0.7243</cdr:x>
      <cdr:y>0.43352</cdr:y>
    </cdr:from>
    <cdr:to>
      <cdr:x>0.78623</cdr:x>
      <cdr:y>0.50557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179C4A2-8BAB-49E9-84C8-833099AACC3C}"/>
            </a:ext>
          </a:extLst>
        </cdr:cNvPr>
        <cdr:cNvSpPr txBox="1"/>
      </cdr:nvSpPr>
      <cdr:spPr>
        <a:xfrm xmlns:a="http://schemas.openxmlformats.org/drawingml/2006/main">
          <a:off x="5374315" y="1887080"/>
          <a:ext cx="459519" cy="313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43x</a:t>
          </a:r>
        </a:p>
      </cdr:txBody>
    </cdr:sp>
  </cdr:relSizeAnchor>
  <cdr:relSizeAnchor xmlns:cdr="http://schemas.openxmlformats.org/drawingml/2006/chartDrawing">
    <cdr:from>
      <cdr:x>0.63473</cdr:x>
      <cdr:y>0.55076</cdr:y>
    </cdr:from>
    <cdr:to>
      <cdr:x>0.69666</cdr:x>
      <cdr:y>0.62281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061E6B-CB42-4900-B46A-D245303CE06C}"/>
            </a:ext>
          </a:extLst>
        </cdr:cNvPr>
        <cdr:cNvSpPr txBox="1"/>
      </cdr:nvSpPr>
      <cdr:spPr>
        <a:xfrm xmlns:a="http://schemas.openxmlformats.org/drawingml/2006/main">
          <a:off x="4709674" y="2397423"/>
          <a:ext cx="459525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9x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9524</xdr:rowOff>
    </xdr:from>
    <xdr:to>
      <xdr:col>11</xdr:col>
      <xdr:colOff>619125</xdr:colOff>
      <xdr:row>193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1AF77-7CF6-4588-A244-ED0E910C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19049</xdr:rowOff>
    </xdr:from>
    <xdr:to>
      <xdr:col>11</xdr:col>
      <xdr:colOff>619125</xdr:colOff>
      <xdr:row>198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913C-B41F-4F51-8B2A-B0E87FC2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199</xdr:row>
      <xdr:rowOff>19050</xdr:rowOff>
    </xdr:from>
    <xdr:to>
      <xdr:col>11</xdr:col>
      <xdr:colOff>619125</xdr:colOff>
      <xdr:row>225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B183-8149-4EEE-90A2-A1472E2D1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11</xdr:row>
      <xdr:rowOff>66674</xdr:rowOff>
    </xdr:from>
    <xdr:to>
      <xdr:col>9</xdr:col>
      <xdr:colOff>304800</xdr:colOff>
      <xdr:row>24</xdr:row>
      <xdr:rowOff>190499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BCA1A56-B7D2-492A-929B-29BBD114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11</xdr:row>
      <xdr:rowOff>76201</xdr:rowOff>
    </xdr:from>
    <xdr:to>
      <xdr:col>17</xdr:col>
      <xdr:colOff>609599</xdr:colOff>
      <xdr:row>25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CDCE0739-3A17-4077-9C8D-6A53A8CC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B51A-7F19-40C9-9C97-4F39E04F4A54}">
  <dimension ref="C2:I43"/>
  <sheetViews>
    <sheetView topLeftCell="A4" zoomScaleNormal="100" workbookViewId="0">
      <selection activeCell="N24" sqref="N24"/>
    </sheetView>
  </sheetViews>
  <sheetFormatPr defaultRowHeight="15" x14ac:dyDescent="0.25"/>
  <cols>
    <col min="3" max="3" width="11.7109375" customWidth="1"/>
    <col min="4" max="4" width="15.28515625" customWidth="1"/>
    <col min="5" max="5" width="20.140625" customWidth="1"/>
    <col min="6" max="6" width="33" customWidth="1"/>
    <col min="7" max="7" width="24.42578125" customWidth="1"/>
    <col min="8" max="8" width="20.140625" customWidth="1"/>
    <col min="9" max="9" width="22.140625" customWidth="1"/>
  </cols>
  <sheetData>
    <row r="2" spans="3:9" ht="15.75" thickBot="1" x14ac:dyDescent="0.3"/>
    <row r="3" spans="3:9" ht="45" x14ac:dyDescent="0.25">
      <c r="C3" s="93" t="s">
        <v>0</v>
      </c>
      <c r="D3" s="94" t="s">
        <v>2</v>
      </c>
      <c r="E3" s="94" t="s">
        <v>1</v>
      </c>
      <c r="F3" s="92" t="s">
        <v>50</v>
      </c>
      <c r="G3" s="90"/>
      <c r="H3" s="90"/>
      <c r="I3" s="90"/>
    </row>
    <row r="4" spans="3:9" x14ac:dyDescent="0.25">
      <c r="C4" s="95">
        <v>100</v>
      </c>
      <c r="D4" s="125">
        <f>'GPU vs CPU'!D11</f>
        <v>812.04166666666652</v>
      </c>
      <c r="E4" s="125">
        <f>'GPU vs CPU'!C11</f>
        <v>902.5483333333334</v>
      </c>
      <c r="F4" s="122">
        <f t="shared" ref="F4:F11" si="0">ROUNDUP(D4/E4,2)</f>
        <v>0.9</v>
      </c>
      <c r="G4" s="91"/>
      <c r="I4" s="91"/>
    </row>
    <row r="5" spans="3:9" x14ac:dyDescent="0.25">
      <c r="C5" s="95">
        <v>200</v>
      </c>
      <c r="D5" s="125">
        <f>'GPU vs CPU'!F11</f>
        <v>995.39666666666665</v>
      </c>
      <c r="E5" s="125">
        <f>'GPU vs CPU'!E11</f>
        <v>968.64666666666665</v>
      </c>
      <c r="F5" s="122">
        <f t="shared" si="0"/>
        <v>1.03</v>
      </c>
      <c r="G5" s="91"/>
      <c r="I5" s="91"/>
    </row>
    <row r="6" spans="3:9" x14ac:dyDescent="0.25">
      <c r="C6" s="95">
        <v>300</v>
      </c>
      <c r="D6" s="125">
        <f>'GPU vs CPU'!H11</f>
        <v>1338.3766666666666</v>
      </c>
      <c r="E6" s="125">
        <f>'GPU vs CPU'!G11</f>
        <v>1046.92</v>
      </c>
      <c r="F6" s="122">
        <f t="shared" si="0"/>
        <v>1.28</v>
      </c>
      <c r="G6" s="91"/>
      <c r="I6" s="91"/>
    </row>
    <row r="7" spans="3:9" x14ac:dyDescent="0.25">
      <c r="C7" s="95">
        <v>500</v>
      </c>
      <c r="D7" s="125">
        <f>'GPU vs CPU'!J11</f>
        <v>2626.8483333333334</v>
      </c>
      <c r="E7" s="125">
        <f>'GPU vs CPU'!I11</f>
        <v>1123.4516666666668</v>
      </c>
      <c r="F7" s="122">
        <f t="shared" si="0"/>
        <v>2.34</v>
      </c>
      <c r="G7" s="91"/>
      <c r="I7" s="91"/>
    </row>
    <row r="8" spans="3:9" x14ac:dyDescent="0.25">
      <c r="C8" s="95">
        <v>1000</v>
      </c>
      <c r="D8" s="125">
        <f>'GPU vs CPU'!L11</f>
        <v>14586.68833333333</v>
      </c>
      <c r="E8" s="125">
        <f>'GPU vs CPU'!K11</f>
        <v>1573.1549999999995</v>
      </c>
      <c r="F8" s="122">
        <f t="shared" si="0"/>
        <v>9.2799999999999994</v>
      </c>
      <c r="G8" s="91"/>
      <c r="I8" s="91"/>
    </row>
    <row r="9" spans="3:9" x14ac:dyDescent="0.25">
      <c r="C9" s="95">
        <v>2000</v>
      </c>
      <c r="D9" s="125">
        <f>'GPU vs CPU'!N11</f>
        <v>102648.27666666669</v>
      </c>
      <c r="E9" s="125">
        <f>'GPU vs CPU'!M11</f>
        <v>2382.8566666666666</v>
      </c>
      <c r="F9" s="122">
        <f t="shared" si="0"/>
        <v>43.08</v>
      </c>
      <c r="G9" s="91"/>
      <c r="I9" s="91"/>
    </row>
    <row r="10" spans="3:9" x14ac:dyDescent="0.25">
      <c r="C10" s="95">
        <v>3000</v>
      </c>
      <c r="D10" s="125">
        <f>'GPU vs CPU'!P11</f>
        <v>272452.83666666667</v>
      </c>
      <c r="E10" s="125">
        <f>'GPU vs CPU'!O11</f>
        <v>3466.9966666666669</v>
      </c>
      <c r="F10" s="122">
        <f t="shared" si="0"/>
        <v>78.59</v>
      </c>
      <c r="G10" s="91"/>
      <c r="I10" s="91"/>
    </row>
    <row r="11" spans="3:9" ht="15.75" thickBot="1" x14ac:dyDescent="0.3">
      <c r="C11" s="96">
        <v>4176</v>
      </c>
      <c r="D11" s="126">
        <f>'GPU vs CPU'!R11</f>
        <v>674680.43166666664</v>
      </c>
      <c r="E11" s="126">
        <f>'GPU vs CPU'!Q11</f>
        <v>5324.5650000000005</v>
      </c>
      <c r="F11" s="124">
        <f t="shared" si="0"/>
        <v>126.72</v>
      </c>
      <c r="G11" s="91"/>
      <c r="I11" s="91"/>
    </row>
    <row r="34" spans="3:4" x14ac:dyDescent="0.25">
      <c r="C34" s="76"/>
    </row>
    <row r="35" spans="3:4" x14ac:dyDescent="0.25">
      <c r="C35" s="76"/>
    </row>
    <row r="36" spans="3:4" x14ac:dyDescent="0.25">
      <c r="C36" s="76"/>
      <c r="D36" s="76"/>
    </row>
    <row r="37" spans="3:4" x14ac:dyDescent="0.25">
      <c r="C37" s="76"/>
      <c r="D37" s="76"/>
    </row>
    <row r="38" spans="3:4" x14ac:dyDescent="0.25">
      <c r="C38" s="76"/>
      <c r="D38" s="76"/>
    </row>
    <row r="39" spans="3:4" x14ac:dyDescent="0.25">
      <c r="C39" s="76"/>
      <c r="D39" s="76"/>
    </row>
    <row r="40" spans="3:4" x14ac:dyDescent="0.25">
      <c r="C40" s="76"/>
      <c r="D40" s="76"/>
    </row>
    <row r="41" spans="3:4" x14ac:dyDescent="0.25">
      <c r="C41" s="76"/>
      <c r="D41" s="76"/>
    </row>
    <row r="42" spans="3:4" x14ac:dyDescent="0.25">
      <c r="D42" s="76"/>
    </row>
    <row r="43" spans="3:4" x14ac:dyDescent="0.25">
      <c r="D43" s="7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47DE-C31B-4E8D-AD84-B87C7CD93577}">
  <dimension ref="D2:S181"/>
  <sheetViews>
    <sheetView topLeftCell="A169" zoomScaleNormal="100" workbookViewId="0">
      <selection activeCell="O158" sqref="O158"/>
    </sheetView>
  </sheetViews>
  <sheetFormatPr defaultRowHeight="15" x14ac:dyDescent="0.25"/>
  <cols>
    <col min="4" max="4" width="38" bestFit="1" customWidth="1"/>
    <col min="5" max="9" width="10" bestFit="1" customWidth="1"/>
    <col min="10" max="12" width="9.5703125" bestFit="1" customWidth="1"/>
    <col min="13" max="13" width="39.140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3" ht="15.75" thickBot="1" x14ac:dyDescent="0.3"/>
    <row r="3" spans="4:13" ht="15.75" thickBot="1" x14ac:dyDescent="0.3">
      <c r="D3" s="127" t="s">
        <v>24</v>
      </c>
      <c r="E3" s="128"/>
      <c r="F3" s="128"/>
      <c r="G3" s="128"/>
      <c r="H3" s="128"/>
      <c r="I3" s="129"/>
      <c r="J3" s="1" t="s">
        <v>53</v>
      </c>
      <c r="L3" s="98"/>
      <c r="M3" s="1" t="s">
        <v>51</v>
      </c>
    </row>
    <row r="4" spans="4:13" ht="15.75" thickBot="1" x14ac:dyDescent="0.3">
      <c r="D4" s="3" t="s">
        <v>36</v>
      </c>
      <c r="E4" s="22" t="s">
        <v>19</v>
      </c>
      <c r="F4" s="4" t="s">
        <v>20</v>
      </c>
      <c r="G4" s="4" t="s">
        <v>21</v>
      </c>
      <c r="H4" s="4" t="s">
        <v>22</v>
      </c>
      <c r="I4" s="18" t="s">
        <v>23</v>
      </c>
      <c r="J4" s="40" t="s">
        <v>16</v>
      </c>
      <c r="L4" s="99"/>
      <c r="M4" s="1" t="s">
        <v>52</v>
      </c>
    </row>
    <row r="5" spans="4:13" x14ac:dyDescent="0.25">
      <c r="D5" s="7" t="s">
        <v>3</v>
      </c>
      <c r="E5" s="23">
        <v>703.77</v>
      </c>
      <c r="F5" s="14">
        <v>670.47</v>
      </c>
      <c r="G5" s="10">
        <v>670.71</v>
      </c>
      <c r="H5" s="10">
        <v>701.62</v>
      </c>
      <c r="I5" s="19">
        <v>671.99</v>
      </c>
      <c r="J5" s="41">
        <f>AVERAGE(F5,G5,H5)</f>
        <v>680.93333333333339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42.89</v>
      </c>
      <c r="F6" s="11">
        <v>43.54</v>
      </c>
      <c r="G6" s="16">
        <v>42.58</v>
      </c>
      <c r="H6" s="16">
        <v>42.08</v>
      </c>
      <c r="I6" s="20">
        <v>42.81</v>
      </c>
      <c r="J6" s="41">
        <f t="shared" ref="J6:J17" si="0">AVERAGE(F6,G6,H6)</f>
        <v>42.733333333333327</v>
      </c>
    </row>
    <row r="7" spans="4:13" x14ac:dyDescent="0.25">
      <c r="D7" s="7" t="s">
        <v>5</v>
      </c>
      <c r="E7" s="24">
        <v>6.45</v>
      </c>
      <c r="F7" s="11">
        <v>6.85</v>
      </c>
      <c r="G7" s="16">
        <v>6.65</v>
      </c>
      <c r="H7" s="16">
        <v>7.78</v>
      </c>
      <c r="I7" s="20">
        <v>6.21</v>
      </c>
      <c r="J7" s="41">
        <f t="shared" si="0"/>
        <v>7.0933333333333337</v>
      </c>
    </row>
    <row r="8" spans="4:13" x14ac:dyDescent="0.25">
      <c r="D8" s="7" t="s">
        <v>6</v>
      </c>
      <c r="E8" s="24">
        <v>21.14</v>
      </c>
      <c r="F8" s="11">
        <v>20.22</v>
      </c>
      <c r="G8" s="16">
        <v>21.03</v>
      </c>
      <c r="H8" s="16">
        <v>20.14</v>
      </c>
      <c r="I8" s="20">
        <v>20.73</v>
      </c>
      <c r="J8" s="41">
        <f t="shared" si="0"/>
        <v>20.463333333333335</v>
      </c>
    </row>
    <row r="9" spans="4:13" x14ac:dyDescent="0.25">
      <c r="D9" s="7" t="s">
        <v>7</v>
      </c>
      <c r="E9" s="24">
        <v>5.8</v>
      </c>
      <c r="F9" s="11">
        <v>6.35</v>
      </c>
      <c r="G9" s="16">
        <v>6.1</v>
      </c>
      <c r="H9" s="16">
        <v>6.98</v>
      </c>
      <c r="I9" s="20">
        <v>5.84</v>
      </c>
      <c r="J9" s="41">
        <f t="shared" si="0"/>
        <v>6.4766666666666666</v>
      </c>
    </row>
    <row r="10" spans="4:13" x14ac:dyDescent="0.25">
      <c r="D10" s="7" t="s">
        <v>8</v>
      </c>
      <c r="E10" s="24">
        <v>0.12</v>
      </c>
      <c r="F10" s="11">
        <v>0.13</v>
      </c>
      <c r="G10" s="16">
        <v>0.22</v>
      </c>
      <c r="H10" s="16">
        <v>0.16</v>
      </c>
      <c r="I10" s="20">
        <v>0.33</v>
      </c>
      <c r="J10" s="41">
        <f t="shared" si="0"/>
        <v>0.17</v>
      </c>
    </row>
    <row r="11" spans="4:13" x14ac:dyDescent="0.25">
      <c r="D11" s="7" t="s">
        <v>9</v>
      </c>
      <c r="E11" s="24">
        <v>23.96</v>
      </c>
      <c r="F11" s="11">
        <v>22.93</v>
      </c>
      <c r="G11" s="16">
        <v>23.64</v>
      </c>
      <c r="H11" s="16">
        <v>22.87</v>
      </c>
      <c r="I11" s="20">
        <v>23.11</v>
      </c>
      <c r="J11" s="41">
        <f t="shared" si="0"/>
        <v>23.146666666666665</v>
      </c>
    </row>
    <row r="12" spans="4:13" x14ac:dyDescent="0.25">
      <c r="D12" s="7" t="s">
        <v>10</v>
      </c>
      <c r="E12" s="24">
        <v>7.6</v>
      </c>
      <c r="F12" s="11">
        <v>7.79</v>
      </c>
      <c r="G12" s="16">
        <v>4.47</v>
      </c>
      <c r="H12" s="16">
        <v>4.24</v>
      </c>
      <c r="I12" s="20">
        <v>4.37</v>
      </c>
      <c r="J12" s="41">
        <f t="shared" si="0"/>
        <v>5.5</v>
      </c>
    </row>
    <row r="13" spans="4:13" x14ac:dyDescent="0.25">
      <c r="D13" s="7" t="s">
        <v>11</v>
      </c>
      <c r="E13" s="24">
        <v>0.7</v>
      </c>
      <c r="F13" s="11">
        <v>0.74</v>
      </c>
      <c r="G13" s="16">
        <v>0.77</v>
      </c>
      <c r="H13" s="16">
        <v>0.76</v>
      </c>
      <c r="I13" s="20">
        <v>0.71</v>
      </c>
      <c r="J13" s="41">
        <f t="shared" si="0"/>
        <v>0.75666666666666671</v>
      </c>
    </row>
    <row r="14" spans="4:13" x14ac:dyDescent="0.25">
      <c r="D14" s="7" t="s">
        <v>12</v>
      </c>
      <c r="E14" s="24">
        <v>0.01</v>
      </c>
      <c r="F14" s="11">
        <v>0.01</v>
      </c>
      <c r="G14" s="16">
        <v>0.01</v>
      </c>
      <c r="H14" s="16">
        <v>0.01</v>
      </c>
      <c r="I14" s="20">
        <v>0.01</v>
      </c>
      <c r="J14" s="41">
        <f t="shared" si="0"/>
        <v>0.01</v>
      </c>
    </row>
    <row r="15" spans="4:13" x14ac:dyDescent="0.25">
      <c r="D15" s="7" t="s">
        <v>13</v>
      </c>
      <c r="E15" s="24">
        <v>7.29</v>
      </c>
      <c r="F15" s="11">
        <v>6.63</v>
      </c>
      <c r="G15" s="16">
        <v>6.7</v>
      </c>
      <c r="H15" s="16">
        <v>5.88</v>
      </c>
      <c r="I15" s="20">
        <v>6.72</v>
      </c>
      <c r="J15" s="41">
        <f t="shared" si="0"/>
        <v>6.4033333333333333</v>
      </c>
    </row>
    <row r="16" spans="4:13" x14ac:dyDescent="0.25">
      <c r="D16" s="7" t="s">
        <v>14</v>
      </c>
      <c r="E16" s="24">
        <v>3.56</v>
      </c>
      <c r="F16" s="11">
        <v>1.64</v>
      </c>
      <c r="G16" s="16">
        <v>1.49</v>
      </c>
      <c r="H16" s="16">
        <v>1.5</v>
      </c>
      <c r="I16" s="20">
        <v>1.49</v>
      </c>
      <c r="J16" s="41">
        <f t="shared" si="0"/>
        <v>1.5433333333333332</v>
      </c>
    </row>
    <row r="17" spans="4:10" x14ac:dyDescent="0.25">
      <c r="D17" s="7" t="s">
        <v>15</v>
      </c>
      <c r="E17" s="24">
        <v>7.0000000000000007E-2</v>
      </c>
      <c r="F17" s="11">
        <v>0.06</v>
      </c>
      <c r="G17" s="16">
        <v>0.26</v>
      </c>
      <c r="H17" s="16">
        <v>0.06</v>
      </c>
      <c r="I17" s="20">
        <v>0.06</v>
      </c>
      <c r="J17" s="41">
        <f t="shared" si="0"/>
        <v>0.12666666666666668</v>
      </c>
    </row>
    <row r="18" spans="4:10" ht="15.75" thickBot="1" x14ac:dyDescent="0.3">
      <c r="D18" s="73" t="s">
        <v>32</v>
      </c>
      <c r="E18" s="25">
        <f t="shared" ref="E18:J18" si="1">SUM(E5:E17)</f>
        <v>823.36</v>
      </c>
      <c r="F18" s="12">
        <f t="shared" si="1"/>
        <v>787.3599999999999</v>
      </c>
      <c r="G18" s="12">
        <f t="shared" si="1"/>
        <v>784.63000000000011</v>
      </c>
      <c r="H18" s="12">
        <f t="shared" si="1"/>
        <v>814.07999999999993</v>
      </c>
      <c r="I18" s="21">
        <f t="shared" si="1"/>
        <v>784.38000000000011</v>
      </c>
      <c r="J18" s="42">
        <f t="shared" si="1"/>
        <v>795.35666666666668</v>
      </c>
    </row>
    <row r="19" spans="4:10" x14ac:dyDescent="0.25">
      <c r="D19" s="8" t="s">
        <v>33</v>
      </c>
      <c r="E19" s="9">
        <f t="shared" ref="E19:J19" si="2">E18/1000</f>
        <v>0.82335999999999998</v>
      </c>
      <c r="F19" s="9">
        <f t="shared" si="2"/>
        <v>0.78735999999999995</v>
      </c>
      <c r="G19" s="9">
        <f t="shared" si="2"/>
        <v>0.78463000000000016</v>
      </c>
      <c r="H19" s="9">
        <f t="shared" si="2"/>
        <v>0.81407999999999991</v>
      </c>
      <c r="I19" s="9">
        <f t="shared" si="2"/>
        <v>0.78438000000000008</v>
      </c>
      <c r="J19" s="9">
        <f t="shared" si="2"/>
        <v>0.79535666666666671</v>
      </c>
    </row>
    <row r="20" spans="4:10" x14ac:dyDescent="0.25">
      <c r="D20" s="8" t="s">
        <v>34</v>
      </c>
      <c r="E20" s="9">
        <f t="shared" ref="E20:J20" si="3">E19/60</f>
        <v>1.3722666666666666E-2</v>
      </c>
      <c r="F20" s="9">
        <f t="shared" si="3"/>
        <v>1.3122666666666666E-2</v>
      </c>
      <c r="G20" s="9">
        <f t="shared" si="3"/>
        <v>1.3077166666666669E-2</v>
      </c>
      <c r="H20" s="9">
        <f t="shared" si="3"/>
        <v>1.3567999999999998E-2</v>
      </c>
      <c r="I20" s="9">
        <f t="shared" si="3"/>
        <v>1.3073000000000001E-2</v>
      </c>
      <c r="J20" s="9">
        <f t="shared" si="3"/>
        <v>1.3255944444444445E-2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27" t="s">
        <v>25</v>
      </c>
      <c r="E22" s="128"/>
      <c r="F22" s="128"/>
      <c r="G22" s="128"/>
      <c r="H22" s="128"/>
      <c r="I22" s="129"/>
      <c r="J22" s="1" t="s">
        <v>53</v>
      </c>
    </row>
    <row r="23" spans="4:10" ht="15.75" thickBot="1" x14ac:dyDescent="0.3">
      <c r="D23" s="3" t="s">
        <v>36</v>
      </c>
      <c r="E23" s="22" t="s">
        <v>19</v>
      </c>
      <c r="F23" s="4" t="s">
        <v>20</v>
      </c>
      <c r="G23" s="4" t="s">
        <v>21</v>
      </c>
      <c r="H23" s="26" t="s">
        <v>22</v>
      </c>
      <c r="I23" s="5" t="s">
        <v>23</v>
      </c>
      <c r="J23" s="40" t="s">
        <v>16</v>
      </c>
    </row>
    <row r="24" spans="4:10" x14ac:dyDescent="0.25">
      <c r="D24" s="6" t="s">
        <v>3</v>
      </c>
      <c r="E24" s="33">
        <v>832.95</v>
      </c>
      <c r="F24" s="34">
        <v>780.41</v>
      </c>
      <c r="G24" s="35">
        <v>734.81</v>
      </c>
      <c r="H24" s="36">
        <v>736.41</v>
      </c>
      <c r="I24" s="37">
        <v>787.76</v>
      </c>
      <c r="J24" s="38">
        <f>AVERAGE(F24,G24,I24)</f>
        <v>767.65999999999985</v>
      </c>
    </row>
    <row r="25" spans="4:10" x14ac:dyDescent="0.25">
      <c r="D25" s="7" t="s">
        <v>4</v>
      </c>
      <c r="E25" s="24">
        <v>56.06</v>
      </c>
      <c r="F25" s="11">
        <v>43.45</v>
      </c>
      <c r="G25" s="16">
        <v>47.16</v>
      </c>
      <c r="H25" s="28">
        <v>46.8</v>
      </c>
      <c r="I25" s="30">
        <v>43.9</v>
      </c>
      <c r="J25" s="39">
        <f t="shared" ref="J25:J36" si="4">AVERAGE(F25,G25,I25)</f>
        <v>44.836666666666666</v>
      </c>
    </row>
    <row r="26" spans="4:10" x14ac:dyDescent="0.25">
      <c r="D26" s="7" t="s">
        <v>5</v>
      </c>
      <c r="E26" s="24">
        <v>10.85</v>
      </c>
      <c r="F26" s="11">
        <v>6.96</v>
      </c>
      <c r="G26" s="16">
        <v>9.73</v>
      </c>
      <c r="H26" s="28">
        <v>7.25</v>
      </c>
      <c r="I26" s="30">
        <v>7.8</v>
      </c>
      <c r="J26" s="39">
        <f t="shared" si="4"/>
        <v>8.163333333333334</v>
      </c>
    </row>
    <row r="27" spans="4:10" x14ac:dyDescent="0.25">
      <c r="D27" s="7" t="s">
        <v>6</v>
      </c>
      <c r="E27" s="24">
        <v>79.47</v>
      </c>
      <c r="F27" s="11">
        <v>72.97</v>
      </c>
      <c r="G27" s="16">
        <v>77.099999999999994</v>
      </c>
      <c r="H27" s="28">
        <v>75.989999999999995</v>
      </c>
      <c r="I27" s="30">
        <v>77.89</v>
      </c>
      <c r="J27" s="39">
        <f t="shared" si="4"/>
        <v>75.986666666666665</v>
      </c>
    </row>
    <row r="28" spans="4:10" x14ac:dyDescent="0.25">
      <c r="D28" s="7" t="s">
        <v>7</v>
      </c>
      <c r="E28" s="24">
        <v>7.05</v>
      </c>
      <c r="F28" s="11">
        <v>6.08</v>
      </c>
      <c r="G28" s="16">
        <v>7.56</v>
      </c>
      <c r="H28" s="28">
        <v>7.94</v>
      </c>
      <c r="I28" s="30">
        <v>6.23</v>
      </c>
      <c r="J28" s="39">
        <f t="shared" si="4"/>
        <v>6.623333333333334</v>
      </c>
    </row>
    <row r="29" spans="4:10" x14ac:dyDescent="0.25">
      <c r="D29" s="7" t="s">
        <v>8</v>
      </c>
      <c r="E29" s="24">
        <v>0.18</v>
      </c>
      <c r="F29" s="11">
        <v>0.25</v>
      </c>
      <c r="G29" s="16">
        <v>0.76</v>
      </c>
      <c r="H29" s="28">
        <v>0.27</v>
      </c>
      <c r="I29" s="30">
        <v>0.78</v>
      </c>
      <c r="J29" s="39">
        <f t="shared" si="4"/>
        <v>0.59666666666666668</v>
      </c>
    </row>
    <row r="30" spans="4:10" x14ac:dyDescent="0.25">
      <c r="D30" s="7" t="s">
        <v>9</v>
      </c>
      <c r="E30" s="24">
        <v>81.150000000000006</v>
      </c>
      <c r="F30" s="11">
        <v>82.47</v>
      </c>
      <c r="G30" s="16">
        <v>82.93</v>
      </c>
      <c r="H30" s="28">
        <v>90.73</v>
      </c>
      <c r="I30" s="30">
        <v>83.48</v>
      </c>
      <c r="J30" s="39">
        <f t="shared" si="4"/>
        <v>82.96</v>
      </c>
    </row>
    <row r="31" spans="4:10" x14ac:dyDescent="0.25">
      <c r="D31" s="7" t="s">
        <v>10</v>
      </c>
      <c r="E31" s="24">
        <v>5.71</v>
      </c>
      <c r="F31" s="11">
        <v>8.19</v>
      </c>
      <c r="G31" s="16">
        <v>5.96</v>
      </c>
      <c r="H31" s="28">
        <v>5.56</v>
      </c>
      <c r="I31" s="30">
        <v>7.38</v>
      </c>
      <c r="J31" s="39">
        <f t="shared" si="4"/>
        <v>7.1766666666666659</v>
      </c>
    </row>
    <row r="32" spans="4:10" x14ac:dyDescent="0.25">
      <c r="D32" s="7" t="s">
        <v>11</v>
      </c>
      <c r="E32" s="24">
        <v>2.86</v>
      </c>
      <c r="F32" s="11">
        <v>2.92</v>
      </c>
      <c r="G32" s="16">
        <v>2.61</v>
      </c>
      <c r="H32" s="28">
        <v>2.2599999999999998</v>
      </c>
      <c r="I32" s="30">
        <v>2.44</v>
      </c>
      <c r="J32" s="39">
        <f t="shared" si="4"/>
        <v>2.6566666666666663</v>
      </c>
    </row>
    <row r="33" spans="4:10" x14ac:dyDescent="0.25">
      <c r="D33" s="7" t="s">
        <v>12</v>
      </c>
      <c r="E33" s="24">
        <v>0.01</v>
      </c>
      <c r="F33" s="11">
        <v>0.04</v>
      </c>
      <c r="G33" s="16">
        <v>0.02</v>
      </c>
      <c r="H33" s="28">
        <v>0.01</v>
      </c>
      <c r="I33" s="30">
        <v>0.01</v>
      </c>
      <c r="J33" s="39">
        <f t="shared" si="4"/>
        <v>2.3333333333333331E-2</v>
      </c>
    </row>
    <row r="34" spans="4:10" x14ac:dyDescent="0.25">
      <c r="D34" s="7" t="s">
        <v>13</v>
      </c>
      <c r="E34" s="24">
        <v>11.5</v>
      </c>
      <c r="F34" s="11">
        <v>9.3699999999999992</v>
      </c>
      <c r="G34" s="16">
        <v>7.96</v>
      </c>
      <c r="H34" s="28">
        <v>11.35</v>
      </c>
      <c r="I34" s="30">
        <v>9.58</v>
      </c>
      <c r="J34" s="39">
        <f t="shared" si="4"/>
        <v>8.9699999999999989</v>
      </c>
    </row>
    <row r="35" spans="4:10" x14ac:dyDescent="0.25">
      <c r="D35" s="7" t="s">
        <v>14</v>
      </c>
      <c r="E35" s="24">
        <v>1.42</v>
      </c>
      <c r="F35" s="11">
        <v>1.72</v>
      </c>
      <c r="G35" s="16">
        <v>2.0499999999999998</v>
      </c>
      <c r="H35" s="28">
        <v>1.94</v>
      </c>
      <c r="I35" s="30">
        <v>1.56</v>
      </c>
      <c r="J35" s="39">
        <f t="shared" si="4"/>
        <v>1.7766666666666666</v>
      </c>
    </row>
    <row r="36" spans="4:10" x14ac:dyDescent="0.25">
      <c r="D36" s="7" t="s">
        <v>15</v>
      </c>
      <c r="E36" s="24">
        <v>0.06</v>
      </c>
      <c r="F36" s="11">
        <v>7.0000000000000007E-2</v>
      </c>
      <c r="G36" s="16">
        <v>0.06</v>
      </c>
      <c r="H36" s="28">
        <v>0.08</v>
      </c>
      <c r="I36" s="16">
        <v>0.11</v>
      </c>
      <c r="J36" s="39">
        <f t="shared" si="4"/>
        <v>0.08</v>
      </c>
    </row>
    <row r="37" spans="4:10" ht="15.75" thickBot="1" x14ac:dyDescent="0.3">
      <c r="D37" s="73" t="s">
        <v>32</v>
      </c>
      <c r="E37" s="25">
        <f t="shared" ref="E37:J37" si="5">SUM(E24:E36)</f>
        <v>1089.27</v>
      </c>
      <c r="F37" s="12">
        <f t="shared" si="5"/>
        <v>1014.9000000000002</v>
      </c>
      <c r="G37" s="12">
        <f t="shared" si="5"/>
        <v>978.70999999999992</v>
      </c>
      <c r="H37" s="29">
        <f t="shared" si="5"/>
        <v>986.59</v>
      </c>
      <c r="I37" s="12">
        <f t="shared" si="5"/>
        <v>1028.9199999999998</v>
      </c>
      <c r="J37" s="13">
        <f t="shared" si="5"/>
        <v>1007.5099999999999</v>
      </c>
    </row>
    <row r="38" spans="4:10" x14ac:dyDescent="0.25">
      <c r="D38" s="8" t="s">
        <v>33</v>
      </c>
      <c r="E38" s="9">
        <f t="shared" ref="E38:J38" si="6">E37/1000</f>
        <v>1.08927</v>
      </c>
      <c r="F38" s="9">
        <f t="shared" si="6"/>
        <v>1.0149000000000001</v>
      </c>
      <c r="G38" s="9">
        <f t="shared" si="6"/>
        <v>0.97870999999999997</v>
      </c>
      <c r="H38" s="9">
        <f t="shared" si="6"/>
        <v>0.98659000000000008</v>
      </c>
      <c r="I38" s="9">
        <f t="shared" si="6"/>
        <v>1.0289199999999998</v>
      </c>
      <c r="J38" s="31">
        <f t="shared" si="6"/>
        <v>1.0075099999999999</v>
      </c>
    </row>
    <row r="39" spans="4:10" x14ac:dyDescent="0.25">
      <c r="D39" s="8" t="s">
        <v>34</v>
      </c>
      <c r="E39" s="9">
        <f t="shared" ref="E39:J39" si="7">E38/60</f>
        <v>1.81545E-2</v>
      </c>
      <c r="F39" s="9">
        <f t="shared" si="7"/>
        <v>1.6915000000000003E-2</v>
      </c>
      <c r="G39" s="9">
        <f t="shared" si="7"/>
        <v>1.6311833333333334E-2</v>
      </c>
      <c r="H39" s="9">
        <f t="shared" si="7"/>
        <v>1.6443166666666668E-2</v>
      </c>
      <c r="I39" s="9">
        <f t="shared" si="7"/>
        <v>1.7148666666666663E-2</v>
      </c>
      <c r="J39" s="9">
        <f t="shared" si="7"/>
        <v>1.6791833333333332E-2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27" t="s">
        <v>26</v>
      </c>
      <c r="E41" s="128"/>
      <c r="F41" s="128"/>
      <c r="G41" s="128"/>
      <c r="H41" s="128"/>
      <c r="I41" s="130"/>
      <c r="J41" s="1" t="s">
        <v>53</v>
      </c>
    </row>
    <row r="42" spans="4:10" ht="15.75" thickBot="1" x14ac:dyDescent="0.3">
      <c r="D42" s="3" t="s">
        <v>36</v>
      </c>
      <c r="E42" s="4" t="s">
        <v>19</v>
      </c>
      <c r="F42" s="4" t="s">
        <v>20</v>
      </c>
      <c r="G42" s="22" t="s">
        <v>21</v>
      </c>
      <c r="H42" s="50" t="s">
        <v>22</v>
      </c>
      <c r="I42" s="52" t="s">
        <v>23</v>
      </c>
      <c r="J42" s="51" t="s">
        <v>16</v>
      </c>
    </row>
    <row r="43" spans="4:10" x14ac:dyDescent="0.25">
      <c r="D43" s="7" t="s">
        <v>3</v>
      </c>
      <c r="E43" s="14">
        <v>812.85</v>
      </c>
      <c r="F43" s="14">
        <v>829.15</v>
      </c>
      <c r="G43" s="43">
        <v>856</v>
      </c>
      <c r="H43" s="10">
        <v>827.67</v>
      </c>
      <c r="I43" s="45">
        <v>797.69</v>
      </c>
      <c r="J43" s="49">
        <f>AVERAGE(E43,F43,H43)</f>
        <v>823.22333333333336</v>
      </c>
    </row>
    <row r="44" spans="4:10" x14ac:dyDescent="0.25">
      <c r="D44" s="7" t="s">
        <v>4</v>
      </c>
      <c r="E44" s="11">
        <v>48.51</v>
      </c>
      <c r="F44" s="11">
        <v>44.87</v>
      </c>
      <c r="G44" s="44">
        <v>45.79</v>
      </c>
      <c r="H44" s="16">
        <v>44.67</v>
      </c>
      <c r="I44" s="46">
        <v>44.77</v>
      </c>
      <c r="J44" s="48">
        <f t="shared" ref="J44:J55" si="8">AVERAGE(E44,F44,H44)</f>
        <v>46.016666666666673</v>
      </c>
    </row>
    <row r="45" spans="4:10" x14ac:dyDescent="0.25">
      <c r="D45" s="7" t="s">
        <v>5</v>
      </c>
      <c r="E45" s="11">
        <v>9.4600000000000009</v>
      </c>
      <c r="F45" s="11">
        <v>8.68</v>
      </c>
      <c r="G45" s="44">
        <v>8.43</v>
      </c>
      <c r="H45" s="16">
        <v>8.69</v>
      </c>
      <c r="I45" s="46">
        <v>8.32</v>
      </c>
      <c r="J45" s="48">
        <f t="shared" si="8"/>
        <v>8.9433333333333334</v>
      </c>
    </row>
    <row r="46" spans="4:10" x14ac:dyDescent="0.25">
      <c r="D46" s="7" t="s">
        <v>6</v>
      </c>
      <c r="E46" s="11">
        <v>210.32</v>
      </c>
      <c r="F46" s="11">
        <v>198.83</v>
      </c>
      <c r="G46" s="44">
        <v>193.08</v>
      </c>
      <c r="H46" s="16">
        <v>201.31</v>
      </c>
      <c r="I46" s="46">
        <v>196.39</v>
      </c>
      <c r="J46" s="48">
        <f t="shared" si="8"/>
        <v>203.48666666666668</v>
      </c>
    </row>
    <row r="47" spans="4:10" x14ac:dyDescent="0.25">
      <c r="D47" s="7" t="s">
        <v>7</v>
      </c>
      <c r="E47" s="11">
        <v>7.48</v>
      </c>
      <c r="F47" s="11">
        <v>6.33</v>
      </c>
      <c r="G47" s="44">
        <v>6.48</v>
      </c>
      <c r="H47" s="16">
        <v>6.74</v>
      </c>
      <c r="I47" s="46">
        <v>6.41</v>
      </c>
      <c r="J47" s="48">
        <f t="shared" si="8"/>
        <v>6.8500000000000005</v>
      </c>
    </row>
    <row r="48" spans="4:10" x14ac:dyDescent="0.25">
      <c r="D48" s="7" t="s">
        <v>8</v>
      </c>
      <c r="E48" s="11">
        <v>0.61</v>
      </c>
      <c r="F48" s="11">
        <v>0.36</v>
      </c>
      <c r="G48" s="44">
        <v>0.31</v>
      </c>
      <c r="H48" s="16">
        <v>0.57999999999999996</v>
      </c>
      <c r="I48" s="46">
        <v>0.32</v>
      </c>
      <c r="J48" s="48">
        <f t="shared" si="8"/>
        <v>0.51666666666666661</v>
      </c>
    </row>
    <row r="49" spans="4:10" x14ac:dyDescent="0.25">
      <c r="D49" s="7" t="s">
        <v>9</v>
      </c>
      <c r="E49" s="11">
        <v>213.44</v>
      </c>
      <c r="F49" s="11">
        <v>207.78</v>
      </c>
      <c r="G49" s="44">
        <v>205.69</v>
      </c>
      <c r="H49" s="16">
        <v>213.67</v>
      </c>
      <c r="I49" s="46">
        <v>206.63</v>
      </c>
      <c r="J49" s="48">
        <f t="shared" si="8"/>
        <v>211.63</v>
      </c>
    </row>
    <row r="50" spans="4:10" x14ac:dyDescent="0.25">
      <c r="D50" s="7" t="s">
        <v>10</v>
      </c>
      <c r="E50" s="11">
        <v>6.94</v>
      </c>
      <c r="F50" s="11">
        <v>5.58</v>
      </c>
      <c r="G50" s="44">
        <v>6.13</v>
      </c>
      <c r="H50" s="16">
        <v>5.92</v>
      </c>
      <c r="I50" s="46">
        <v>5.93</v>
      </c>
      <c r="J50" s="48">
        <f t="shared" si="8"/>
        <v>6.1466666666666656</v>
      </c>
    </row>
    <row r="51" spans="4:10" x14ac:dyDescent="0.25">
      <c r="D51" s="7" t="s">
        <v>11</v>
      </c>
      <c r="E51" s="11">
        <v>4.7</v>
      </c>
      <c r="F51" s="11">
        <v>5.01</v>
      </c>
      <c r="G51" s="44">
        <v>4.7300000000000004</v>
      </c>
      <c r="H51" s="16">
        <v>5.21</v>
      </c>
      <c r="I51" s="46">
        <v>4.7699999999999996</v>
      </c>
      <c r="J51" s="48">
        <f t="shared" si="8"/>
        <v>4.9733333333333336</v>
      </c>
    </row>
    <row r="52" spans="4:10" x14ac:dyDescent="0.25">
      <c r="D52" s="7" t="s">
        <v>12</v>
      </c>
      <c r="E52" s="11">
        <v>0.01</v>
      </c>
      <c r="F52" s="11">
        <v>0.01</v>
      </c>
      <c r="G52" s="44">
        <v>0.01</v>
      </c>
      <c r="H52" s="16">
        <v>0.01</v>
      </c>
      <c r="I52" s="46">
        <v>0.01</v>
      </c>
      <c r="J52" s="48">
        <f t="shared" si="8"/>
        <v>0.01</v>
      </c>
    </row>
    <row r="53" spans="4:10" x14ac:dyDescent="0.25">
      <c r="D53" s="7" t="s">
        <v>13</v>
      </c>
      <c r="E53" s="11">
        <v>14.6</v>
      </c>
      <c r="F53" s="11">
        <v>14.31</v>
      </c>
      <c r="G53" s="44">
        <v>14.03</v>
      </c>
      <c r="H53" s="16">
        <v>14.69</v>
      </c>
      <c r="I53" s="46">
        <v>13.28</v>
      </c>
      <c r="J53" s="48">
        <f t="shared" si="8"/>
        <v>14.533333333333333</v>
      </c>
    </row>
    <row r="54" spans="4:10" x14ac:dyDescent="0.25">
      <c r="D54" s="7" t="s">
        <v>14</v>
      </c>
      <c r="E54" s="11">
        <v>1.57</v>
      </c>
      <c r="F54" s="11">
        <v>1.49</v>
      </c>
      <c r="G54" s="44">
        <v>3.63</v>
      </c>
      <c r="H54" s="16">
        <v>3.66</v>
      </c>
      <c r="I54" s="46">
        <v>1.62</v>
      </c>
      <c r="J54" s="48">
        <f t="shared" si="8"/>
        <v>2.2400000000000002</v>
      </c>
    </row>
    <row r="55" spans="4:10" x14ac:dyDescent="0.25">
      <c r="D55" s="7" t="s">
        <v>15</v>
      </c>
      <c r="E55" s="11">
        <v>7.0000000000000007E-2</v>
      </c>
      <c r="F55" s="11">
        <v>0.08</v>
      </c>
      <c r="G55" s="44">
        <v>0.09</v>
      </c>
      <c r="H55" s="16">
        <v>0.1</v>
      </c>
      <c r="I55" s="47">
        <v>0.32</v>
      </c>
      <c r="J55" s="48">
        <f t="shared" si="8"/>
        <v>8.3333333333333329E-2</v>
      </c>
    </row>
    <row r="56" spans="4:10" ht="15.75" thickBot="1" x14ac:dyDescent="0.3">
      <c r="D56" s="73" t="s">
        <v>32</v>
      </c>
      <c r="E56" s="12">
        <f t="shared" ref="E56:J56" si="9">SUM(E43:E55)</f>
        <v>1330.56</v>
      </c>
      <c r="F56" s="12">
        <f t="shared" si="9"/>
        <v>1322.4799999999996</v>
      </c>
      <c r="G56" s="25">
        <f t="shared" si="9"/>
        <v>1344.4</v>
      </c>
      <c r="H56" s="32">
        <f t="shared" si="9"/>
        <v>1332.92</v>
      </c>
      <c r="I56" s="29">
        <f t="shared" si="9"/>
        <v>1286.46</v>
      </c>
      <c r="J56" s="53">
        <f t="shared" si="9"/>
        <v>1328.6533333333332</v>
      </c>
    </row>
    <row r="57" spans="4:10" x14ac:dyDescent="0.25">
      <c r="D57" s="8" t="s">
        <v>33</v>
      </c>
      <c r="E57" s="9">
        <f t="shared" ref="E57:J57" si="10">E56/1000</f>
        <v>1.33056</v>
      </c>
      <c r="F57" s="9">
        <f t="shared" si="10"/>
        <v>1.3224799999999997</v>
      </c>
      <c r="G57" s="9">
        <f t="shared" si="10"/>
        <v>1.3444</v>
      </c>
      <c r="H57" s="9">
        <f t="shared" si="10"/>
        <v>1.3329200000000001</v>
      </c>
      <c r="I57" s="9">
        <f t="shared" si="10"/>
        <v>1.2864599999999999</v>
      </c>
      <c r="J57" s="9">
        <f t="shared" si="10"/>
        <v>1.3286533333333332</v>
      </c>
    </row>
    <row r="58" spans="4:10" x14ac:dyDescent="0.25">
      <c r="D58" s="8" t="s">
        <v>34</v>
      </c>
      <c r="E58" s="9">
        <f t="shared" ref="E58:J58" si="11">E57/60</f>
        <v>2.2175999999999998E-2</v>
      </c>
      <c r="F58" s="9">
        <f t="shared" si="11"/>
        <v>2.2041333333333326E-2</v>
      </c>
      <c r="G58" s="9">
        <f t="shared" si="11"/>
        <v>2.2406666666666668E-2</v>
      </c>
      <c r="H58" s="9">
        <f t="shared" si="11"/>
        <v>2.2215333333333333E-2</v>
      </c>
      <c r="I58" s="9">
        <f t="shared" si="11"/>
        <v>2.1440999999999998E-2</v>
      </c>
      <c r="J58" s="9">
        <f t="shared" si="11"/>
        <v>2.2144222222222221E-2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27" t="s">
        <v>27</v>
      </c>
      <c r="E60" s="128"/>
      <c r="F60" s="128"/>
      <c r="G60" s="128"/>
      <c r="H60" s="128"/>
      <c r="I60" s="129"/>
      <c r="J60" s="1" t="s">
        <v>53</v>
      </c>
    </row>
    <row r="61" spans="4:10" ht="15.75" thickBot="1" x14ac:dyDescent="0.3">
      <c r="D61" s="3" t="s">
        <v>36</v>
      </c>
      <c r="E61" s="22" t="s">
        <v>19</v>
      </c>
      <c r="F61" s="4" t="s">
        <v>20</v>
      </c>
      <c r="G61" s="4" t="s">
        <v>21</v>
      </c>
      <c r="H61" s="26" t="s">
        <v>22</v>
      </c>
      <c r="I61" s="5" t="s">
        <v>23</v>
      </c>
      <c r="J61" s="51" t="s">
        <v>16</v>
      </c>
    </row>
    <row r="62" spans="4:10" x14ac:dyDescent="0.25">
      <c r="D62" s="7" t="s">
        <v>3</v>
      </c>
      <c r="E62" s="23">
        <v>905.05</v>
      </c>
      <c r="F62" s="14">
        <v>894.52</v>
      </c>
      <c r="G62" s="10">
        <v>891.86</v>
      </c>
      <c r="H62" s="27">
        <v>889.09</v>
      </c>
      <c r="I62" s="15">
        <v>903.07</v>
      </c>
      <c r="J62" s="48">
        <f>AVERAGE(F62,G62,I62)</f>
        <v>896.48333333333346</v>
      </c>
    </row>
    <row r="63" spans="4:10" x14ac:dyDescent="0.25">
      <c r="D63" s="7" t="s">
        <v>4</v>
      </c>
      <c r="E63" s="24">
        <v>52.53</v>
      </c>
      <c r="F63" s="11">
        <v>50.19</v>
      </c>
      <c r="G63" s="16">
        <v>52.62</v>
      </c>
      <c r="H63" s="28">
        <v>47.11</v>
      </c>
      <c r="I63" s="17">
        <v>50.91</v>
      </c>
      <c r="J63" s="48">
        <f t="shared" ref="J63:J74" si="12">AVERAGE(F63,G63,I63)</f>
        <v>51.24</v>
      </c>
    </row>
    <row r="64" spans="4:10" x14ac:dyDescent="0.25">
      <c r="D64" s="7" t="s">
        <v>5</v>
      </c>
      <c r="E64" s="24">
        <v>8.89</v>
      </c>
      <c r="F64" s="11">
        <v>8.36</v>
      </c>
      <c r="G64" s="16">
        <v>8.7899999999999991</v>
      </c>
      <c r="H64" s="28">
        <v>7.94</v>
      </c>
      <c r="I64" s="17">
        <v>8.7200000000000006</v>
      </c>
      <c r="J64" s="48">
        <f t="shared" si="12"/>
        <v>8.6233333333333331</v>
      </c>
    </row>
    <row r="65" spans="4:10" x14ac:dyDescent="0.25">
      <c r="D65" s="7" t="s">
        <v>6</v>
      </c>
      <c r="E65" s="24">
        <v>1230.4000000000001</v>
      </c>
      <c r="F65" s="11">
        <v>736.36</v>
      </c>
      <c r="G65" s="16">
        <v>739.67</v>
      </c>
      <c r="H65" s="28">
        <v>715.61</v>
      </c>
      <c r="I65" s="17">
        <v>741.78</v>
      </c>
      <c r="J65" s="48">
        <f t="shared" si="12"/>
        <v>739.27</v>
      </c>
    </row>
    <row r="66" spans="4:10" x14ac:dyDescent="0.25">
      <c r="D66" s="7" t="s">
        <v>7</v>
      </c>
      <c r="E66" s="24">
        <v>9.84</v>
      </c>
      <c r="F66" s="11">
        <v>6.57</v>
      </c>
      <c r="G66" s="16">
        <v>6.43</v>
      </c>
      <c r="H66" s="28">
        <v>6.41</v>
      </c>
      <c r="I66" s="17">
        <v>6.68</v>
      </c>
      <c r="J66" s="48">
        <f t="shared" si="12"/>
        <v>6.56</v>
      </c>
    </row>
    <row r="67" spans="4:10" x14ac:dyDescent="0.25">
      <c r="D67" s="7" t="s">
        <v>8</v>
      </c>
      <c r="E67" s="24">
        <v>0.39</v>
      </c>
      <c r="F67" s="11">
        <v>0.33</v>
      </c>
      <c r="G67" s="16">
        <v>0.33</v>
      </c>
      <c r="H67" s="28">
        <v>0.83</v>
      </c>
      <c r="I67" s="17">
        <v>0.69</v>
      </c>
      <c r="J67" s="48">
        <f t="shared" si="12"/>
        <v>0.45</v>
      </c>
    </row>
    <row r="68" spans="4:10" x14ac:dyDescent="0.25">
      <c r="D68" s="7" t="s">
        <v>9</v>
      </c>
      <c r="E68" s="24">
        <v>1026.3900000000001</v>
      </c>
      <c r="F68" s="11">
        <v>968.29</v>
      </c>
      <c r="G68" s="16">
        <v>875.87</v>
      </c>
      <c r="H68" s="28">
        <v>784.3</v>
      </c>
      <c r="I68" s="17">
        <v>828.07</v>
      </c>
      <c r="J68" s="48">
        <f t="shared" si="12"/>
        <v>890.74333333333334</v>
      </c>
    </row>
    <row r="69" spans="4:10" x14ac:dyDescent="0.25">
      <c r="D69" s="7" t="s">
        <v>10</v>
      </c>
      <c r="E69" s="24">
        <v>6.31</v>
      </c>
      <c r="F69" s="11">
        <v>9.3699999999999992</v>
      </c>
      <c r="G69" s="16">
        <v>6.72</v>
      </c>
      <c r="H69" s="28">
        <v>7.54</v>
      </c>
      <c r="I69" s="17">
        <v>7.52</v>
      </c>
      <c r="J69" s="48">
        <f t="shared" si="12"/>
        <v>7.87</v>
      </c>
    </row>
    <row r="70" spans="4:10" x14ac:dyDescent="0.25">
      <c r="D70" s="7" t="s">
        <v>11</v>
      </c>
      <c r="E70" s="24">
        <v>12.38</v>
      </c>
      <c r="F70" s="11">
        <v>11.2</v>
      </c>
      <c r="G70" s="16">
        <v>10.11</v>
      </c>
      <c r="H70" s="28">
        <v>10.71</v>
      </c>
      <c r="I70" s="17">
        <v>10.78</v>
      </c>
      <c r="J70" s="48">
        <f t="shared" si="12"/>
        <v>10.696666666666665</v>
      </c>
    </row>
    <row r="71" spans="4:10" x14ac:dyDescent="0.25">
      <c r="D71" s="7" t="s">
        <v>12</v>
      </c>
      <c r="E71" s="24">
        <v>0.02</v>
      </c>
      <c r="F71" s="11">
        <v>0.02</v>
      </c>
      <c r="G71" s="16">
        <v>0.02</v>
      </c>
      <c r="H71" s="28">
        <v>0.01</v>
      </c>
      <c r="I71" s="17">
        <v>0.02</v>
      </c>
      <c r="J71" s="48">
        <f t="shared" si="12"/>
        <v>0.02</v>
      </c>
    </row>
    <row r="72" spans="4:10" x14ac:dyDescent="0.25">
      <c r="D72" s="7" t="s">
        <v>13</v>
      </c>
      <c r="E72" s="24">
        <v>18.5</v>
      </c>
      <c r="F72" s="11">
        <v>12.07</v>
      </c>
      <c r="G72" s="16">
        <v>16.510000000000002</v>
      </c>
      <c r="H72" s="28">
        <v>12.33</v>
      </c>
      <c r="I72" s="17">
        <v>12.78</v>
      </c>
      <c r="J72" s="48">
        <f t="shared" si="12"/>
        <v>13.786666666666667</v>
      </c>
    </row>
    <row r="73" spans="4:10" x14ac:dyDescent="0.25">
      <c r="D73" s="7" t="s">
        <v>14</v>
      </c>
      <c r="E73" s="24">
        <v>1.65</v>
      </c>
      <c r="F73" s="11">
        <v>2.92</v>
      </c>
      <c r="G73" s="16">
        <v>1.62</v>
      </c>
      <c r="H73" s="28">
        <v>1.9</v>
      </c>
      <c r="I73" s="17">
        <v>1.66</v>
      </c>
      <c r="J73" s="48">
        <f t="shared" si="12"/>
        <v>2.0666666666666669</v>
      </c>
    </row>
    <row r="74" spans="4:10" x14ac:dyDescent="0.25">
      <c r="D74" s="7" t="s">
        <v>15</v>
      </c>
      <c r="E74" s="24">
        <v>0.08</v>
      </c>
      <c r="F74" s="11">
        <v>0.08</v>
      </c>
      <c r="G74" s="16">
        <v>0.08</v>
      </c>
      <c r="H74" s="28">
        <v>0.08</v>
      </c>
      <c r="I74" s="17">
        <v>0.35</v>
      </c>
      <c r="J74" s="48">
        <f t="shared" si="12"/>
        <v>0.17</v>
      </c>
    </row>
    <row r="75" spans="4:10" ht="15.75" thickBot="1" x14ac:dyDescent="0.3">
      <c r="D75" s="73" t="s">
        <v>32</v>
      </c>
      <c r="E75" s="25">
        <f t="shared" ref="E75:J75" si="13">SUM(E62:E74)</f>
        <v>3272.43</v>
      </c>
      <c r="F75" s="12">
        <f t="shared" si="13"/>
        <v>2700.2799999999997</v>
      </c>
      <c r="G75" s="12">
        <f t="shared" si="13"/>
        <v>2610.63</v>
      </c>
      <c r="H75" s="29">
        <f t="shared" si="13"/>
        <v>2483.86</v>
      </c>
      <c r="I75" s="13">
        <f t="shared" si="13"/>
        <v>2573.0300000000002</v>
      </c>
      <c r="J75" s="53">
        <f t="shared" si="13"/>
        <v>2627.98</v>
      </c>
    </row>
    <row r="76" spans="4:10" x14ac:dyDescent="0.25">
      <c r="D76" s="8" t="s">
        <v>33</v>
      </c>
      <c r="E76" s="9">
        <f t="shared" ref="E76:J76" si="14">E75/1000</f>
        <v>3.2724299999999999</v>
      </c>
      <c r="F76" s="9">
        <f t="shared" si="14"/>
        <v>2.7002799999999998</v>
      </c>
      <c r="G76" s="9">
        <f t="shared" si="14"/>
        <v>2.61063</v>
      </c>
      <c r="H76" s="9">
        <f t="shared" si="14"/>
        <v>2.48386</v>
      </c>
      <c r="I76" s="9">
        <f t="shared" si="14"/>
        <v>2.5730300000000002</v>
      </c>
      <c r="J76" s="9">
        <f t="shared" si="14"/>
        <v>2.62798</v>
      </c>
    </row>
    <row r="77" spans="4:10" x14ac:dyDescent="0.25">
      <c r="D77" s="8" t="s">
        <v>34</v>
      </c>
      <c r="E77" s="9">
        <f t="shared" ref="E77:J77" si="15">E76/60</f>
        <v>5.4540499999999999E-2</v>
      </c>
      <c r="F77" s="9">
        <f t="shared" si="15"/>
        <v>4.5004666666666665E-2</v>
      </c>
      <c r="G77" s="9">
        <f t="shared" si="15"/>
        <v>4.3510500000000001E-2</v>
      </c>
      <c r="H77" s="9">
        <f t="shared" si="15"/>
        <v>4.1397666666666666E-2</v>
      </c>
      <c r="I77" s="9">
        <f t="shared" si="15"/>
        <v>4.2883833333333336E-2</v>
      </c>
      <c r="J77" s="9">
        <f t="shared" si="15"/>
        <v>4.3799666666666667E-2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27" t="s">
        <v>28</v>
      </c>
      <c r="E79" s="128"/>
      <c r="F79" s="128"/>
      <c r="G79" s="128"/>
      <c r="H79" s="128"/>
      <c r="I79" s="129"/>
      <c r="J79" s="1" t="s">
        <v>53</v>
      </c>
    </row>
    <row r="80" spans="4:10" ht="15.75" thickBot="1" x14ac:dyDescent="0.3">
      <c r="D80" s="3" t="s">
        <v>17</v>
      </c>
      <c r="E80" s="22" t="s">
        <v>19</v>
      </c>
      <c r="F80" s="26" t="s">
        <v>20</v>
      </c>
      <c r="G80" s="4" t="s">
        <v>21</v>
      </c>
      <c r="H80" s="4" t="s">
        <v>22</v>
      </c>
      <c r="I80" s="5" t="s">
        <v>23</v>
      </c>
      <c r="J80" s="51" t="s">
        <v>16</v>
      </c>
    </row>
    <row r="81" spans="4:10" x14ac:dyDescent="0.25">
      <c r="D81" s="7" t="s">
        <v>3</v>
      </c>
      <c r="E81" s="23">
        <v>1279.51</v>
      </c>
      <c r="F81" s="54">
        <v>1250.6300000000001</v>
      </c>
      <c r="G81" s="10">
        <v>1341.71</v>
      </c>
      <c r="H81" s="10">
        <v>1219.46</v>
      </c>
      <c r="I81" s="15">
        <v>1245.92</v>
      </c>
      <c r="J81" s="49">
        <f>AVERAGE(G81,H81,I81)</f>
        <v>1269.03</v>
      </c>
    </row>
    <row r="82" spans="4:10" x14ac:dyDescent="0.25">
      <c r="D82" s="7" t="s">
        <v>4</v>
      </c>
      <c r="E82" s="24">
        <v>59.27</v>
      </c>
      <c r="F82" s="55">
        <v>66.650000000000006</v>
      </c>
      <c r="G82" s="16">
        <v>66.599999999999994</v>
      </c>
      <c r="H82" s="16">
        <v>66.75</v>
      </c>
      <c r="I82" s="17">
        <v>65.55</v>
      </c>
      <c r="J82" s="49">
        <f t="shared" ref="J82:J93" si="16">AVERAGE(G82,H82,I82)</f>
        <v>66.3</v>
      </c>
    </row>
    <row r="83" spans="4:10" x14ac:dyDescent="0.25">
      <c r="D83" s="7" t="s">
        <v>5</v>
      </c>
      <c r="E83" s="24">
        <v>13.14</v>
      </c>
      <c r="F83" s="56">
        <v>20</v>
      </c>
      <c r="G83" s="16">
        <v>20.079999999999998</v>
      </c>
      <c r="H83" s="16">
        <v>10.45</v>
      </c>
      <c r="I83" s="17">
        <v>22.25</v>
      </c>
      <c r="J83" s="49">
        <f t="shared" si="16"/>
        <v>17.593333333333334</v>
      </c>
    </row>
    <row r="84" spans="4:10" x14ac:dyDescent="0.25">
      <c r="D84" s="7" t="s">
        <v>6</v>
      </c>
      <c r="E84" s="24">
        <v>6954.79</v>
      </c>
      <c r="F84" s="55">
        <v>6056.16</v>
      </c>
      <c r="G84" s="16">
        <v>6938.37</v>
      </c>
      <c r="H84" s="16">
        <v>6793.07</v>
      </c>
      <c r="I84" s="17">
        <v>6919.46</v>
      </c>
      <c r="J84" s="49">
        <f t="shared" si="16"/>
        <v>6883.6333333333323</v>
      </c>
    </row>
    <row r="85" spans="4:10" x14ac:dyDescent="0.25">
      <c r="D85" s="7" t="s">
        <v>7</v>
      </c>
      <c r="E85" s="24">
        <v>12.19</v>
      </c>
      <c r="F85" s="55">
        <v>12.5</v>
      </c>
      <c r="G85" s="16">
        <v>13.12</v>
      </c>
      <c r="H85" s="16">
        <v>11.75</v>
      </c>
      <c r="I85" s="17">
        <v>12.61</v>
      </c>
      <c r="J85" s="49">
        <f t="shared" si="16"/>
        <v>12.493333333333332</v>
      </c>
    </row>
    <row r="86" spans="4:10" x14ac:dyDescent="0.25">
      <c r="D86" s="7" t="s">
        <v>8</v>
      </c>
      <c r="E86" s="24">
        <v>0.72</v>
      </c>
      <c r="F86" s="55">
        <v>0.69</v>
      </c>
      <c r="G86" s="16">
        <v>0.64</v>
      </c>
      <c r="H86" s="16">
        <v>0.69</v>
      </c>
      <c r="I86" s="17">
        <v>0.7</v>
      </c>
      <c r="J86" s="49">
        <f t="shared" si="16"/>
        <v>0.67666666666666675</v>
      </c>
    </row>
    <row r="87" spans="4:10" x14ac:dyDescent="0.25">
      <c r="D87" s="7" t="s">
        <v>9</v>
      </c>
      <c r="E87" s="24">
        <v>6542.59</v>
      </c>
      <c r="F87" s="55">
        <v>6239.81</v>
      </c>
      <c r="G87" s="16">
        <v>6406.69</v>
      </c>
      <c r="H87" s="16">
        <v>5857.33</v>
      </c>
      <c r="I87" s="17">
        <v>6409.59</v>
      </c>
      <c r="J87" s="49">
        <f t="shared" si="16"/>
        <v>6224.5366666666669</v>
      </c>
    </row>
    <row r="88" spans="4:10" x14ac:dyDescent="0.25">
      <c r="D88" s="7" t="s">
        <v>10</v>
      </c>
      <c r="E88" s="24">
        <v>6.38</v>
      </c>
      <c r="F88" s="55">
        <v>8.1999999999999993</v>
      </c>
      <c r="G88" s="16">
        <v>9.07</v>
      </c>
      <c r="H88" s="16">
        <v>9.16</v>
      </c>
      <c r="I88" s="17">
        <v>8.2899999999999991</v>
      </c>
      <c r="J88" s="49">
        <f t="shared" si="16"/>
        <v>8.84</v>
      </c>
    </row>
    <row r="89" spans="4:10" x14ac:dyDescent="0.25">
      <c r="D89" s="7" t="s">
        <v>11</v>
      </c>
      <c r="E89" s="24">
        <v>35.79</v>
      </c>
      <c r="F89" s="55">
        <v>34.450000000000003</v>
      </c>
      <c r="G89" s="16">
        <v>36.85</v>
      </c>
      <c r="H89" s="16">
        <v>35.26</v>
      </c>
      <c r="I89" s="17">
        <v>36.44</v>
      </c>
      <c r="J89" s="49">
        <f t="shared" si="16"/>
        <v>36.18333333333333</v>
      </c>
    </row>
    <row r="90" spans="4:10" x14ac:dyDescent="0.25">
      <c r="D90" s="7" t="s">
        <v>12</v>
      </c>
      <c r="E90" s="24">
        <v>0.13</v>
      </c>
      <c r="F90" s="55">
        <v>0.02</v>
      </c>
      <c r="G90" s="16">
        <v>7.0000000000000007E-2</v>
      </c>
      <c r="H90" s="16">
        <v>0.05</v>
      </c>
      <c r="I90" s="17">
        <v>0.02</v>
      </c>
      <c r="J90" s="49">
        <f t="shared" si="16"/>
        <v>4.6666666666666669E-2</v>
      </c>
    </row>
    <row r="91" spans="4:10" x14ac:dyDescent="0.25">
      <c r="D91" s="7" t="s">
        <v>13</v>
      </c>
      <c r="E91" s="24">
        <v>30.84</v>
      </c>
      <c r="F91" s="55">
        <v>29.47</v>
      </c>
      <c r="G91" s="16">
        <v>27.35</v>
      </c>
      <c r="H91" s="16">
        <v>26.39</v>
      </c>
      <c r="I91" s="17">
        <v>28.91</v>
      </c>
      <c r="J91" s="49">
        <f t="shared" si="16"/>
        <v>27.55</v>
      </c>
    </row>
    <row r="92" spans="4:10" x14ac:dyDescent="0.25">
      <c r="D92" s="7" t="s">
        <v>14</v>
      </c>
      <c r="E92" s="24">
        <v>1.79</v>
      </c>
      <c r="F92" s="55">
        <v>1.72</v>
      </c>
      <c r="G92" s="16">
        <v>2.5499999999999998</v>
      </c>
      <c r="H92" s="16">
        <v>2.1</v>
      </c>
      <c r="I92" s="17">
        <v>1.69</v>
      </c>
      <c r="J92" s="49">
        <f t="shared" si="16"/>
        <v>2.1133333333333333</v>
      </c>
    </row>
    <row r="93" spans="4:10" x14ac:dyDescent="0.25">
      <c r="D93" s="7" t="s">
        <v>15</v>
      </c>
      <c r="E93" s="24">
        <v>0.24</v>
      </c>
      <c r="F93" s="55">
        <v>0.35</v>
      </c>
      <c r="G93" s="16">
        <v>0.15</v>
      </c>
      <c r="H93" s="16">
        <v>0.09</v>
      </c>
      <c r="I93" s="17">
        <v>0.08</v>
      </c>
      <c r="J93" s="49">
        <f t="shared" si="16"/>
        <v>0.10666666666666667</v>
      </c>
    </row>
    <row r="94" spans="4:10" ht="15.75" thickBot="1" x14ac:dyDescent="0.3">
      <c r="D94" s="73" t="s">
        <v>32</v>
      </c>
      <c r="E94" s="25">
        <f t="shared" ref="E94:J94" si="17">SUM(E81:E93)</f>
        <v>14937.38</v>
      </c>
      <c r="F94" s="29">
        <f t="shared" si="17"/>
        <v>13720.650000000001</v>
      </c>
      <c r="G94" s="12">
        <f t="shared" si="17"/>
        <v>14863.249999999998</v>
      </c>
      <c r="H94" s="12">
        <f t="shared" si="17"/>
        <v>14032.55</v>
      </c>
      <c r="I94" s="13">
        <f t="shared" si="17"/>
        <v>14751.510000000004</v>
      </c>
      <c r="J94" s="53">
        <f t="shared" si="17"/>
        <v>14549.103333333331</v>
      </c>
    </row>
    <row r="95" spans="4:10" x14ac:dyDescent="0.25">
      <c r="D95" s="8" t="s">
        <v>33</v>
      </c>
      <c r="E95" s="9">
        <f t="shared" ref="E95:J95" si="18">E94/1000</f>
        <v>14.937379999999999</v>
      </c>
      <c r="F95" s="9">
        <f t="shared" si="18"/>
        <v>13.720650000000001</v>
      </c>
      <c r="G95" s="9">
        <f t="shared" si="18"/>
        <v>14.863249999999999</v>
      </c>
      <c r="H95" s="9">
        <f t="shared" si="18"/>
        <v>14.032549999999999</v>
      </c>
      <c r="I95" s="9">
        <f t="shared" si="18"/>
        <v>14.751510000000003</v>
      </c>
      <c r="J95" s="9">
        <f t="shared" si="18"/>
        <v>14.549103333333331</v>
      </c>
    </row>
    <row r="96" spans="4:10" x14ac:dyDescent="0.25">
      <c r="D96" s="8" t="s">
        <v>34</v>
      </c>
      <c r="E96" s="9">
        <f t="shared" ref="E96:J96" si="19">E95/60</f>
        <v>0.24895633333333331</v>
      </c>
      <c r="F96" s="9">
        <f t="shared" si="19"/>
        <v>0.22867750000000001</v>
      </c>
      <c r="G96" s="9">
        <f t="shared" si="19"/>
        <v>0.24772083333333331</v>
      </c>
      <c r="H96" s="9">
        <f t="shared" si="19"/>
        <v>0.23387583333333331</v>
      </c>
      <c r="I96" s="9">
        <f t="shared" si="19"/>
        <v>0.24585850000000006</v>
      </c>
      <c r="J96" s="9">
        <f t="shared" si="19"/>
        <v>0.24248505555555552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27" t="s">
        <v>29</v>
      </c>
      <c r="E98" s="128"/>
      <c r="F98" s="128"/>
      <c r="G98" s="128"/>
      <c r="H98" s="128"/>
      <c r="I98" s="129"/>
      <c r="J98" s="1" t="s">
        <v>53</v>
      </c>
    </row>
    <row r="99" spans="4:10" ht="15.75" thickBot="1" x14ac:dyDescent="0.3">
      <c r="D99" s="3" t="s">
        <v>36</v>
      </c>
      <c r="E99" s="26" t="s">
        <v>19</v>
      </c>
      <c r="F99" s="22" t="s">
        <v>20</v>
      </c>
      <c r="G99" s="4" t="s">
        <v>21</v>
      </c>
      <c r="H99" s="4" t="s">
        <v>22</v>
      </c>
      <c r="I99" s="5" t="s">
        <v>23</v>
      </c>
      <c r="J99" s="51" t="s">
        <v>16</v>
      </c>
    </row>
    <row r="100" spans="4:10" x14ac:dyDescent="0.25">
      <c r="D100" s="7" t="s">
        <v>3</v>
      </c>
      <c r="E100" s="54">
        <v>2111.2800000000002</v>
      </c>
      <c r="F100" s="23">
        <v>2030.24</v>
      </c>
      <c r="G100" s="10">
        <v>2045.24</v>
      </c>
      <c r="H100" s="10">
        <v>2026.15</v>
      </c>
      <c r="I100" s="15">
        <v>1956.22</v>
      </c>
      <c r="J100" s="49">
        <f t="shared" ref="J100:J112" si="20">AVERAGE(G100,H100,I100)</f>
        <v>2009.2033333333336</v>
      </c>
    </row>
    <row r="101" spans="4:10" x14ac:dyDescent="0.25">
      <c r="D101" s="7" t="s">
        <v>4</v>
      </c>
      <c r="E101" s="55">
        <v>74.38</v>
      </c>
      <c r="F101" s="24">
        <v>73.680000000000007</v>
      </c>
      <c r="G101" s="16">
        <v>72.13</v>
      </c>
      <c r="H101" s="16">
        <v>73.08</v>
      </c>
      <c r="I101" s="17">
        <v>74.7</v>
      </c>
      <c r="J101" s="49">
        <f t="shared" si="20"/>
        <v>73.303333333333327</v>
      </c>
    </row>
    <row r="102" spans="4:10" x14ac:dyDescent="0.25">
      <c r="D102" s="7" t="s">
        <v>5</v>
      </c>
      <c r="E102" s="55">
        <v>23.33</v>
      </c>
      <c r="F102" s="24">
        <v>22.86</v>
      </c>
      <c r="G102" s="16">
        <v>23.62</v>
      </c>
      <c r="H102" s="16">
        <v>24.67</v>
      </c>
      <c r="I102" s="17">
        <v>25.63</v>
      </c>
      <c r="J102" s="49">
        <f t="shared" si="20"/>
        <v>24.64</v>
      </c>
    </row>
    <row r="103" spans="4:10" x14ac:dyDescent="0.25">
      <c r="D103" s="7" t="s">
        <v>6</v>
      </c>
      <c r="E103" s="55">
        <v>44546.95</v>
      </c>
      <c r="F103" s="24">
        <v>52746.5</v>
      </c>
      <c r="G103" s="16">
        <v>51975.97</v>
      </c>
      <c r="H103" s="16">
        <v>52616.28</v>
      </c>
      <c r="I103" s="17">
        <v>46462.89</v>
      </c>
      <c r="J103" s="49">
        <f t="shared" si="20"/>
        <v>50351.71333333334</v>
      </c>
    </row>
    <row r="104" spans="4:10" x14ac:dyDescent="0.25">
      <c r="D104" s="7" t="s">
        <v>7</v>
      </c>
      <c r="E104" s="55">
        <v>25.05</v>
      </c>
      <c r="F104" s="24">
        <v>25.13</v>
      </c>
      <c r="G104" s="16">
        <v>24.61</v>
      </c>
      <c r="H104" s="16">
        <v>24.89</v>
      </c>
      <c r="I104" s="17">
        <v>24.5</v>
      </c>
      <c r="J104" s="49">
        <f t="shared" si="20"/>
        <v>24.666666666666668</v>
      </c>
    </row>
    <row r="105" spans="4:10" x14ac:dyDescent="0.25">
      <c r="D105" s="7" t="s">
        <v>8</v>
      </c>
      <c r="E105" s="55">
        <v>2.68</v>
      </c>
      <c r="F105" s="24">
        <v>1.34</v>
      </c>
      <c r="G105" s="16">
        <v>1.4</v>
      </c>
      <c r="H105" s="16">
        <v>1.5</v>
      </c>
      <c r="I105" s="17">
        <v>1.53</v>
      </c>
      <c r="J105" s="49">
        <f t="shared" si="20"/>
        <v>1.4766666666666666</v>
      </c>
    </row>
    <row r="106" spans="4:10" x14ac:dyDescent="0.25">
      <c r="D106" s="7" t="s">
        <v>9</v>
      </c>
      <c r="E106" s="55">
        <v>43603.35</v>
      </c>
      <c r="F106" s="24">
        <v>50889.42</v>
      </c>
      <c r="G106" s="16">
        <v>51033.99</v>
      </c>
      <c r="H106" s="16">
        <v>50709.13</v>
      </c>
      <c r="I106" s="17">
        <v>48085.71</v>
      </c>
      <c r="J106" s="49">
        <f t="shared" si="20"/>
        <v>49942.943333333329</v>
      </c>
    </row>
    <row r="107" spans="4:10" x14ac:dyDescent="0.25">
      <c r="D107" s="7" t="s">
        <v>10</v>
      </c>
      <c r="E107" s="55">
        <v>127.49</v>
      </c>
      <c r="F107" s="24">
        <v>9.4499999999999993</v>
      </c>
      <c r="G107" s="16">
        <v>9.7899999999999991</v>
      </c>
      <c r="H107" s="16">
        <v>9.77</v>
      </c>
      <c r="I107" s="17">
        <v>9.5299999999999994</v>
      </c>
      <c r="J107" s="49">
        <f t="shared" si="20"/>
        <v>9.6966666666666654</v>
      </c>
    </row>
    <row r="108" spans="4:10" x14ac:dyDescent="0.25">
      <c r="D108" s="7" t="s">
        <v>11</v>
      </c>
      <c r="E108" s="55">
        <v>0.15</v>
      </c>
      <c r="F108" s="24">
        <v>139.36000000000001</v>
      </c>
      <c r="G108" s="16">
        <v>138.87</v>
      </c>
      <c r="H108" s="16">
        <v>138.08000000000001</v>
      </c>
      <c r="I108" s="17">
        <v>138.51</v>
      </c>
      <c r="J108" s="49">
        <f t="shared" si="20"/>
        <v>138.48666666666668</v>
      </c>
    </row>
    <row r="109" spans="4:10" x14ac:dyDescent="0.25">
      <c r="D109" s="7" t="s">
        <v>12</v>
      </c>
      <c r="E109" s="55">
        <v>53.72</v>
      </c>
      <c r="F109" s="24">
        <v>0.27</v>
      </c>
      <c r="G109" s="16">
        <v>0.35</v>
      </c>
      <c r="H109" s="16">
        <v>0.24</v>
      </c>
      <c r="I109" s="17">
        <v>0.22</v>
      </c>
      <c r="J109" s="49">
        <f t="shared" si="20"/>
        <v>0.26999999999999996</v>
      </c>
    </row>
    <row r="110" spans="4:10" x14ac:dyDescent="0.25">
      <c r="D110" s="7" t="s">
        <v>13</v>
      </c>
      <c r="E110" s="55">
        <v>2.48</v>
      </c>
      <c r="F110" s="24">
        <v>51.6</v>
      </c>
      <c r="G110" s="16">
        <v>47.29</v>
      </c>
      <c r="H110" s="16">
        <v>49.64</v>
      </c>
      <c r="I110" s="17">
        <v>35.81</v>
      </c>
      <c r="J110" s="49">
        <f t="shared" si="20"/>
        <v>44.24666666666667</v>
      </c>
    </row>
    <row r="111" spans="4:10" x14ac:dyDescent="0.25">
      <c r="D111" s="7" t="s">
        <v>14</v>
      </c>
      <c r="E111" s="55">
        <v>0.11</v>
      </c>
      <c r="F111" s="24">
        <v>1.99</v>
      </c>
      <c r="G111" s="16">
        <v>2.56</v>
      </c>
      <c r="H111" s="16">
        <v>1.88</v>
      </c>
      <c r="I111" s="17">
        <v>2.72</v>
      </c>
      <c r="J111" s="49">
        <f t="shared" si="20"/>
        <v>2.3866666666666667</v>
      </c>
    </row>
    <row r="112" spans="4:10" x14ac:dyDescent="0.25">
      <c r="D112" s="7" t="s">
        <v>15</v>
      </c>
      <c r="E112" s="55">
        <v>0.24</v>
      </c>
      <c r="F112" s="24">
        <v>0.12</v>
      </c>
      <c r="G112" s="16">
        <v>0.23</v>
      </c>
      <c r="H112" s="16">
        <v>0.14000000000000001</v>
      </c>
      <c r="I112" s="17">
        <v>0.12</v>
      </c>
      <c r="J112" s="49">
        <f t="shared" si="20"/>
        <v>0.16333333333333333</v>
      </c>
    </row>
    <row r="113" spans="4:10" ht="15.75" thickBot="1" x14ac:dyDescent="0.3">
      <c r="D113" s="73" t="s">
        <v>32</v>
      </c>
      <c r="E113" s="29">
        <f t="shared" ref="E113:J113" si="21">SUM(E100:E112)</f>
        <v>90571.209999999992</v>
      </c>
      <c r="F113" s="25">
        <f t="shared" si="21"/>
        <v>105991.95999999999</v>
      </c>
      <c r="G113" s="12">
        <f t="shared" si="21"/>
        <v>105376.04999999997</v>
      </c>
      <c r="H113" s="12">
        <f t="shared" si="21"/>
        <v>105675.45000000001</v>
      </c>
      <c r="I113" s="13">
        <f t="shared" si="21"/>
        <v>96818.089999999982</v>
      </c>
      <c r="J113" s="53">
        <f t="shared" si="21"/>
        <v>102623.19666666668</v>
      </c>
    </row>
    <row r="114" spans="4:10" x14ac:dyDescent="0.25">
      <c r="D114" s="8" t="s">
        <v>33</v>
      </c>
      <c r="E114" s="9">
        <f t="shared" ref="E114:J114" si="22">E113/1000</f>
        <v>90.571209999999994</v>
      </c>
      <c r="F114" s="9">
        <f t="shared" si="22"/>
        <v>105.99195999999999</v>
      </c>
      <c r="G114" s="9">
        <f t="shared" si="22"/>
        <v>105.37604999999998</v>
      </c>
      <c r="H114" s="9">
        <f t="shared" si="22"/>
        <v>105.67545000000001</v>
      </c>
      <c r="I114" s="9">
        <f t="shared" si="22"/>
        <v>96.818089999999984</v>
      </c>
      <c r="J114" s="9">
        <f t="shared" si="22"/>
        <v>102.62319666666669</v>
      </c>
    </row>
    <row r="115" spans="4:10" x14ac:dyDescent="0.25">
      <c r="D115" s="8" t="s">
        <v>34</v>
      </c>
      <c r="E115" s="9">
        <f t="shared" ref="E115:J115" si="23">E114/60</f>
        <v>1.5095201666666667</v>
      </c>
      <c r="F115" s="9">
        <f t="shared" si="23"/>
        <v>1.7665326666666665</v>
      </c>
      <c r="G115" s="9">
        <f t="shared" si="23"/>
        <v>1.7562674999999996</v>
      </c>
      <c r="H115" s="9">
        <f t="shared" si="23"/>
        <v>1.7612575000000001</v>
      </c>
      <c r="I115" s="9">
        <f t="shared" si="23"/>
        <v>1.613634833333333</v>
      </c>
      <c r="J115" s="9">
        <f t="shared" si="23"/>
        <v>1.7103866111111115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27" t="s">
        <v>30</v>
      </c>
      <c r="E117" s="128"/>
      <c r="F117" s="128"/>
      <c r="G117" s="128"/>
      <c r="H117" s="128"/>
      <c r="I117" s="129"/>
      <c r="J117" s="1" t="s">
        <v>53</v>
      </c>
    </row>
    <row r="118" spans="4:10" ht="15.75" thickBot="1" x14ac:dyDescent="0.3">
      <c r="D118" s="3" t="s">
        <v>36</v>
      </c>
      <c r="E118" s="4" t="s">
        <v>19</v>
      </c>
      <c r="F118" s="4" t="s">
        <v>20</v>
      </c>
      <c r="G118" s="4" t="s">
        <v>21</v>
      </c>
      <c r="H118" s="26" t="s">
        <v>22</v>
      </c>
      <c r="I118" s="57" t="s">
        <v>23</v>
      </c>
      <c r="J118" s="51" t="s">
        <v>16</v>
      </c>
    </row>
    <row r="119" spans="4:10" x14ac:dyDescent="0.25">
      <c r="D119" s="7" t="s">
        <v>3</v>
      </c>
      <c r="E119" s="14">
        <v>3173.69</v>
      </c>
      <c r="F119" s="14">
        <v>3192.42</v>
      </c>
      <c r="G119" s="10">
        <v>3112.08</v>
      </c>
      <c r="H119" s="27">
        <v>2969.15</v>
      </c>
      <c r="I119" s="58">
        <v>2871.72</v>
      </c>
      <c r="J119" s="49">
        <f>AVERAGE(E119,F119,G119)</f>
        <v>3159.396666666667</v>
      </c>
    </row>
    <row r="120" spans="4:10" x14ac:dyDescent="0.25">
      <c r="D120" s="7" t="s">
        <v>4</v>
      </c>
      <c r="E120" s="11">
        <v>91.4</v>
      </c>
      <c r="F120" s="11">
        <v>91.35</v>
      </c>
      <c r="G120" s="16">
        <v>98.48</v>
      </c>
      <c r="H120" s="28">
        <v>91.28</v>
      </c>
      <c r="I120" s="59">
        <v>96.48</v>
      </c>
      <c r="J120" s="49">
        <f t="shared" ref="J120:J131" si="24">AVERAGE(E120,F120,G120)</f>
        <v>93.743333333333339</v>
      </c>
    </row>
    <row r="121" spans="4:10" x14ac:dyDescent="0.25">
      <c r="D121" s="7" t="s">
        <v>5</v>
      </c>
      <c r="E121" s="11">
        <v>41.05</v>
      </c>
      <c r="F121" s="11">
        <v>42.11</v>
      </c>
      <c r="G121" s="16">
        <v>46.77</v>
      </c>
      <c r="H121" s="28">
        <v>43.89</v>
      </c>
      <c r="I121" s="59">
        <v>43.8</v>
      </c>
      <c r="J121" s="49">
        <f t="shared" si="24"/>
        <v>43.31</v>
      </c>
    </row>
    <row r="122" spans="4:10" x14ac:dyDescent="0.25">
      <c r="D122" s="7" t="s">
        <v>6</v>
      </c>
      <c r="E122" s="11">
        <v>141620.69</v>
      </c>
      <c r="F122" s="11">
        <v>137062.56</v>
      </c>
      <c r="G122" s="16">
        <v>141436.97</v>
      </c>
      <c r="H122" s="28">
        <v>138854.10999999999</v>
      </c>
      <c r="I122" s="59">
        <v>142364.14000000001</v>
      </c>
      <c r="J122" s="49">
        <f t="shared" si="24"/>
        <v>140040.07333333333</v>
      </c>
    </row>
    <row r="123" spans="4:10" x14ac:dyDescent="0.25">
      <c r="D123" s="7" t="s">
        <v>7</v>
      </c>
      <c r="E123" s="11">
        <v>41.96</v>
      </c>
      <c r="F123" s="11">
        <v>41.88</v>
      </c>
      <c r="G123" s="16">
        <v>42.73</v>
      </c>
      <c r="H123" s="28">
        <v>41.9</v>
      </c>
      <c r="I123" s="59">
        <v>41.01</v>
      </c>
      <c r="J123" s="49">
        <f t="shared" si="24"/>
        <v>42.19</v>
      </c>
    </row>
    <row r="124" spans="4:10" x14ac:dyDescent="0.25">
      <c r="D124" s="7" t="s">
        <v>8</v>
      </c>
      <c r="E124" s="11">
        <v>1.7</v>
      </c>
      <c r="F124" s="11">
        <v>2.46</v>
      </c>
      <c r="G124" s="16">
        <v>2.0099999999999998</v>
      </c>
      <c r="H124" s="28">
        <v>3.92</v>
      </c>
      <c r="I124" s="59">
        <v>1.71</v>
      </c>
      <c r="J124" s="49">
        <f t="shared" si="24"/>
        <v>2.0566666666666666</v>
      </c>
    </row>
    <row r="125" spans="4:10" x14ac:dyDescent="0.25">
      <c r="D125" s="7" t="s">
        <v>9</v>
      </c>
      <c r="E125" s="11">
        <v>127690.57</v>
      </c>
      <c r="F125" s="11">
        <v>130774.99</v>
      </c>
      <c r="G125" s="16">
        <v>128124.37</v>
      </c>
      <c r="H125" s="28">
        <v>127979.33</v>
      </c>
      <c r="I125" s="59">
        <v>154668.59</v>
      </c>
      <c r="J125" s="49">
        <f t="shared" si="24"/>
        <v>128863.31</v>
      </c>
    </row>
    <row r="126" spans="4:10" x14ac:dyDescent="0.25">
      <c r="D126" s="7" t="s">
        <v>10</v>
      </c>
      <c r="E126" s="11">
        <v>8.51</v>
      </c>
      <c r="F126" s="11">
        <v>12.6</v>
      </c>
      <c r="G126" s="16">
        <v>7.53</v>
      </c>
      <c r="H126" s="28">
        <v>11.49</v>
      </c>
      <c r="I126" s="59">
        <v>10.029999999999999</v>
      </c>
      <c r="J126" s="49">
        <f t="shared" si="24"/>
        <v>9.5466666666666669</v>
      </c>
    </row>
    <row r="127" spans="4:10" x14ac:dyDescent="0.25">
      <c r="D127" s="7" t="s">
        <v>11</v>
      </c>
      <c r="E127" s="11">
        <v>242.65</v>
      </c>
      <c r="F127" s="11">
        <v>244.76</v>
      </c>
      <c r="G127" s="16">
        <v>244</v>
      </c>
      <c r="H127" s="28">
        <v>259.36</v>
      </c>
      <c r="I127" s="59">
        <v>272.95</v>
      </c>
      <c r="J127" s="49">
        <f t="shared" si="24"/>
        <v>243.80333333333331</v>
      </c>
    </row>
    <row r="128" spans="4:10" x14ac:dyDescent="0.25">
      <c r="D128" s="7" t="s">
        <v>12</v>
      </c>
      <c r="E128" s="11">
        <v>0.08</v>
      </c>
      <c r="F128" s="11">
        <v>0.2</v>
      </c>
      <c r="G128" s="16">
        <v>0.05</v>
      </c>
      <c r="H128" s="28">
        <v>0.08</v>
      </c>
      <c r="I128" s="59">
        <v>7.0000000000000007E-2</v>
      </c>
      <c r="J128" s="49">
        <f t="shared" si="24"/>
        <v>0.11</v>
      </c>
    </row>
    <row r="129" spans="4:10" x14ac:dyDescent="0.25">
      <c r="D129" s="7" t="s">
        <v>13</v>
      </c>
      <c r="E129" s="11">
        <v>37.369999999999997</v>
      </c>
      <c r="F129" s="11">
        <v>54.95</v>
      </c>
      <c r="G129" s="16">
        <v>37.04</v>
      </c>
      <c r="H129" s="28">
        <v>56.8</v>
      </c>
      <c r="I129" s="59">
        <v>34.96</v>
      </c>
      <c r="J129" s="49">
        <f t="shared" si="24"/>
        <v>43.12</v>
      </c>
    </row>
    <row r="130" spans="4:10" x14ac:dyDescent="0.25">
      <c r="D130" s="7" t="s">
        <v>14</v>
      </c>
      <c r="E130" s="11">
        <v>4.03</v>
      </c>
      <c r="F130" s="11">
        <v>4.09</v>
      </c>
      <c r="G130" s="16">
        <v>2.61</v>
      </c>
      <c r="H130" s="28">
        <v>2.09</v>
      </c>
      <c r="I130" s="59">
        <v>1.99</v>
      </c>
      <c r="J130" s="49">
        <f t="shared" si="24"/>
        <v>3.5766666666666667</v>
      </c>
    </row>
    <row r="131" spans="4:10" x14ac:dyDescent="0.25">
      <c r="D131" s="7" t="s">
        <v>15</v>
      </c>
      <c r="E131" s="11">
        <v>0.18</v>
      </c>
      <c r="F131" s="11">
        <v>0.1</v>
      </c>
      <c r="G131" s="16">
        <v>0.14000000000000001</v>
      </c>
      <c r="H131" s="28">
        <v>0.09</v>
      </c>
      <c r="I131" s="59">
        <v>7.0000000000000007E-2</v>
      </c>
      <c r="J131" s="49">
        <f t="shared" si="24"/>
        <v>0.14000000000000001</v>
      </c>
    </row>
    <row r="132" spans="4:10" ht="15.75" thickBot="1" x14ac:dyDescent="0.3">
      <c r="D132" s="73" t="s">
        <v>32</v>
      </c>
      <c r="E132" s="12">
        <f t="shared" ref="E132:J132" si="25">SUM(E119:E131)</f>
        <v>272953.88000000012</v>
      </c>
      <c r="F132" s="12">
        <f t="shared" si="25"/>
        <v>271524.47000000003</v>
      </c>
      <c r="G132" s="12">
        <f t="shared" si="25"/>
        <v>273154.78000000003</v>
      </c>
      <c r="H132" s="29">
        <f t="shared" si="25"/>
        <v>270313.49000000005</v>
      </c>
      <c r="I132" s="60">
        <f t="shared" si="25"/>
        <v>300407.52000000008</v>
      </c>
      <c r="J132" s="53">
        <f t="shared" si="25"/>
        <v>272544.37666666671</v>
      </c>
    </row>
    <row r="133" spans="4:10" x14ac:dyDescent="0.25">
      <c r="D133" s="8" t="s">
        <v>33</v>
      </c>
      <c r="E133" s="9">
        <f t="shared" ref="E133:J133" si="26">E132/1000</f>
        <v>272.95388000000014</v>
      </c>
      <c r="F133" s="9">
        <f t="shared" si="26"/>
        <v>271.52447000000001</v>
      </c>
      <c r="G133" s="9">
        <f t="shared" si="26"/>
        <v>273.15478000000002</v>
      </c>
      <c r="H133" s="9">
        <f t="shared" si="26"/>
        <v>270.31349000000006</v>
      </c>
      <c r="I133" s="9">
        <f t="shared" si="26"/>
        <v>300.40752000000009</v>
      </c>
      <c r="J133" s="9">
        <f t="shared" si="26"/>
        <v>272.54437666666672</v>
      </c>
    </row>
    <row r="134" spans="4:10" x14ac:dyDescent="0.25">
      <c r="D134" s="8" t="s">
        <v>34</v>
      </c>
      <c r="E134" s="9">
        <f t="shared" ref="E134:J134" si="27">E133/60</f>
        <v>4.5492313333333358</v>
      </c>
      <c r="F134" s="9">
        <f t="shared" si="27"/>
        <v>4.5254078333333334</v>
      </c>
      <c r="G134" s="9">
        <f t="shared" si="27"/>
        <v>4.5525796666666674</v>
      </c>
      <c r="H134" s="9">
        <f t="shared" si="27"/>
        <v>4.505224833333334</v>
      </c>
      <c r="I134" s="9">
        <f t="shared" si="27"/>
        <v>5.0067920000000017</v>
      </c>
      <c r="J134" s="9">
        <f t="shared" si="27"/>
        <v>4.5424062777777783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27" t="s">
        <v>31</v>
      </c>
      <c r="E136" s="128"/>
      <c r="F136" s="128"/>
      <c r="G136" s="128"/>
      <c r="H136" s="128"/>
      <c r="I136" s="129"/>
      <c r="J136" s="1" t="s">
        <v>53</v>
      </c>
    </row>
    <row r="137" spans="4:10" ht="15.75" thickBot="1" x14ac:dyDescent="0.3">
      <c r="D137" s="3" t="s">
        <v>36</v>
      </c>
      <c r="E137" s="4" t="s">
        <v>19</v>
      </c>
      <c r="F137" s="22" t="s">
        <v>20</v>
      </c>
      <c r="G137" s="4" t="s">
        <v>21</v>
      </c>
      <c r="H137" s="26" t="s">
        <v>22</v>
      </c>
      <c r="I137" s="5" t="s">
        <v>23</v>
      </c>
      <c r="J137" s="51" t="s">
        <v>16</v>
      </c>
    </row>
    <row r="138" spans="4:10" x14ac:dyDescent="0.25">
      <c r="D138" s="7" t="s">
        <v>3</v>
      </c>
      <c r="E138" s="14">
        <v>4728.21</v>
      </c>
      <c r="F138" s="23">
        <v>4717.8599999999997</v>
      </c>
      <c r="G138" s="10">
        <v>4834.51</v>
      </c>
      <c r="H138" s="27">
        <v>4760.58</v>
      </c>
      <c r="I138" s="15">
        <v>4699.9799999999996</v>
      </c>
      <c r="J138" s="49">
        <f>AVERAGE(E138,G138,I138)</f>
        <v>4754.2333333333336</v>
      </c>
    </row>
    <row r="139" spans="4:10" x14ac:dyDescent="0.25">
      <c r="D139" s="7" t="s">
        <v>4</v>
      </c>
      <c r="E139" s="11">
        <v>126.57</v>
      </c>
      <c r="F139" s="24">
        <v>125.85</v>
      </c>
      <c r="G139" s="16">
        <v>123.45</v>
      </c>
      <c r="H139" s="28">
        <v>120.56</v>
      </c>
      <c r="I139" s="17">
        <v>122.38</v>
      </c>
      <c r="J139" s="49">
        <f t="shared" ref="J139:J150" si="28">AVERAGE(E139,G139,I139)</f>
        <v>124.13333333333333</v>
      </c>
    </row>
    <row r="140" spans="4:10" x14ac:dyDescent="0.25">
      <c r="D140" s="7" t="s">
        <v>5</v>
      </c>
      <c r="E140" s="11">
        <v>67.31</v>
      </c>
      <c r="F140" s="24">
        <v>66.58</v>
      </c>
      <c r="G140" s="16">
        <v>66.400000000000006</v>
      </c>
      <c r="H140" s="28">
        <v>66.75</v>
      </c>
      <c r="I140" s="17">
        <v>65.83</v>
      </c>
      <c r="J140" s="49">
        <f t="shared" si="28"/>
        <v>66.513333333333335</v>
      </c>
    </row>
    <row r="141" spans="4:10" x14ac:dyDescent="0.25">
      <c r="D141" s="7" t="s">
        <v>6</v>
      </c>
      <c r="E141" s="11">
        <v>345694.5</v>
      </c>
      <c r="F141" s="24">
        <v>340235.79</v>
      </c>
      <c r="G141" s="16">
        <v>344788.98</v>
      </c>
      <c r="H141" s="28">
        <v>342718.24</v>
      </c>
      <c r="I141" s="17">
        <v>341936.83</v>
      </c>
      <c r="J141" s="49">
        <f t="shared" si="28"/>
        <v>344140.10333333333</v>
      </c>
    </row>
    <row r="142" spans="4:10" x14ac:dyDescent="0.25">
      <c r="D142" s="7" t="s">
        <v>7</v>
      </c>
      <c r="E142" s="11">
        <v>70.22</v>
      </c>
      <c r="F142" s="24">
        <v>68.790000000000006</v>
      </c>
      <c r="G142" s="16">
        <v>69.92</v>
      </c>
      <c r="H142" s="28">
        <v>68.430000000000007</v>
      </c>
      <c r="I142" s="17">
        <v>68.709999999999994</v>
      </c>
      <c r="J142" s="49">
        <f t="shared" si="28"/>
        <v>69.61666666666666</v>
      </c>
    </row>
    <row r="143" spans="4:10" x14ac:dyDescent="0.25">
      <c r="D143" s="7" t="s">
        <v>8</v>
      </c>
      <c r="E143" s="11">
        <v>3.84</v>
      </c>
      <c r="F143" s="24">
        <v>3.28</v>
      </c>
      <c r="G143" s="16">
        <v>4.4000000000000004</v>
      </c>
      <c r="H143" s="28">
        <v>3.72</v>
      </c>
      <c r="I143" s="17">
        <v>3.02</v>
      </c>
      <c r="J143" s="49">
        <f t="shared" si="28"/>
        <v>3.7533333333333334</v>
      </c>
    </row>
    <row r="144" spans="4:10" x14ac:dyDescent="0.25">
      <c r="D144" s="7" t="s">
        <v>9</v>
      </c>
      <c r="E144" s="11">
        <v>327265.09999999998</v>
      </c>
      <c r="F144" s="24">
        <v>337219.51</v>
      </c>
      <c r="G144" s="16">
        <v>324430.69</v>
      </c>
      <c r="H144" s="28">
        <v>317731.93</v>
      </c>
      <c r="I144" s="17">
        <v>323175.67999999999</v>
      </c>
      <c r="J144" s="49">
        <f t="shared" si="28"/>
        <v>324957.15666666668</v>
      </c>
    </row>
    <row r="145" spans="4:13" x14ac:dyDescent="0.25">
      <c r="D145" s="7" t="s">
        <v>10</v>
      </c>
      <c r="E145" s="11">
        <v>13.81</v>
      </c>
      <c r="F145" s="24">
        <v>14.07</v>
      </c>
      <c r="G145" s="16">
        <v>14.12</v>
      </c>
      <c r="H145" s="28">
        <v>13.68</v>
      </c>
      <c r="I145" s="17">
        <v>13.35</v>
      </c>
      <c r="J145" s="49">
        <f t="shared" si="28"/>
        <v>13.76</v>
      </c>
    </row>
    <row r="146" spans="4:13" x14ac:dyDescent="0.25">
      <c r="D146" s="7" t="s">
        <v>11</v>
      </c>
      <c r="E146" s="11">
        <v>439.63</v>
      </c>
      <c r="F146" s="24">
        <v>445.42</v>
      </c>
      <c r="G146" s="16">
        <v>443.08</v>
      </c>
      <c r="H146" s="28">
        <v>435.32</v>
      </c>
      <c r="I146" s="17">
        <v>444.62</v>
      </c>
      <c r="J146" s="49">
        <f t="shared" si="28"/>
        <v>442.44333333333333</v>
      </c>
    </row>
    <row r="147" spans="4:13" x14ac:dyDescent="0.25">
      <c r="D147" s="7" t="s">
        <v>12</v>
      </c>
      <c r="E147" s="11">
        <v>0.21</v>
      </c>
      <c r="F147" s="24">
        <v>0.1</v>
      </c>
      <c r="G147" s="16">
        <v>0.23</v>
      </c>
      <c r="H147" s="28">
        <v>0.26</v>
      </c>
      <c r="I147" s="17">
        <v>0.6</v>
      </c>
      <c r="J147" s="49">
        <f t="shared" si="28"/>
        <v>0.34666666666666668</v>
      </c>
    </row>
    <row r="148" spans="4:13" x14ac:dyDescent="0.25">
      <c r="D148" s="7" t="s">
        <v>13</v>
      </c>
      <c r="E148" s="11">
        <v>62.16</v>
      </c>
      <c r="F148" s="24">
        <v>59.48</v>
      </c>
      <c r="G148" s="16">
        <v>46.73</v>
      </c>
      <c r="H148" s="28">
        <v>60.7</v>
      </c>
      <c r="I148" s="17">
        <v>61.73</v>
      </c>
      <c r="J148" s="49">
        <f t="shared" si="28"/>
        <v>56.873333333333328</v>
      </c>
    </row>
    <row r="149" spans="4:13" x14ac:dyDescent="0.25">
      <c r="D149" s="7" t="s">
        <v>14</v>
      </c>
      <c r="E149" s="11">
        <v>2.38</v>
      </c>
      <c r="F149" s="24">
        <v>2.5299999999999998</v>
      </c>
      <c r="G149" s="16">
        <v>2.3199999999999998</v>
      </c>
      <c r="H149" s="28">
        <v>3.78</v>
      </c>
      <c r="I149" s="17">
        <v>2.34</v>
      </c>
      <c r="J149" s="49">
        <f t="shared" si="28"/>
        <v>2.3466666666666662</v>
      </c>
    </row>
    <row r="150" spans="4:13" x14ac:dyDescent="0.25">
      <c r="D150" s="7" t="s">
        <v>15</v>
      </c>
      <c r="E150" s="11">
        <v>0.12</v>
      </c>
      <c r="F150" s="24">
        <v>0.28000000000000003</v>
      </c>
      <c r="G150" s="16">
        <v>0.28000000000000003</v>
      </c>
      <c r="H150" s="28">
        <v>0.17</v>
      </c>
      <c r="I150" s="17">
        <v>0.21</v>
      </c>
      <c r="J150" s="49">
        <f t="shared" si="28"/>
        <v>0.20333333333333334</v>
      </c>
    </row>
    <row r="151" spans="4:13" ht="15.75" thickBot="1" x14ac:dyDescent="0.3">
      <c r="D151" s="73" t="s">
        <v>32</v>
      </c>
      <c r="E151" s="12">
        <f t="shared" ref="E151:J151" si="29">SUM(E138:E150)</f>
        <v>678474.06</v>
      </c>
      <c r="F151" s="25">
        <f t="shared" si="29"/>
        <v>682959.53999999992</v>
      </c>
      <c r="G151" s="12">
        <f t="shared" si="29"/>
        <v>674825.10999999987</v>
      </c>
      <c r="H151" s="29">
        <f t="shared" si="29"/>
        <v>665984.12</v>
      </c>
      <c r="I151" s="13">
        <f t="shared" si="29"/>
        <v>670595.27999999991</v>
      </c>
      <c r="J151" s="53">
        <f t="shared" si="29"/>
        <v>674631.4833333334</v>
      </c>
    </row>
    <row r="152" spans="4:13" x14ac:dyDescent="0.25">
      <c r="D152" s="8" t="s">
        <v>33</v>
      </c>
      <c r="E152" s="9">
        <f t="shared" ref="E152:J152" si="30">E151/1000</f>
        <v>678.47406000000001</v>
      </c>
      <c r="F152" s="9">
        <f t="shared" si="30"/>
        <v>682.95953999999995</v>
      </c>
      <c r="G152" s="9">
        <f t="shared" si="30"/>
        <v>674.82510999999988</v>
      </c>
      <c r="H152" s="9">
        <f t="shared" si="30"/>
        <v>665.98411999999996</v>
      </c>
      <c r="I152" s="9">
        <f t="shared" si="30"/>
        <v>670.59527999999989</v>
      </c>
      <c r="J152" s="9">
        <f t="shared" si="30"/>
        <v>674.63148333333345</v>
      </c>
    </row>
    <row r="153" spans="4:13" x14ac:dyDescent="0.25">
      <c r="D153" s="8" t="s">
        <v>34</v>
      </c>
      <c r="E153" s="9">
        <f t="shared" ref="E153:J153" si="31">E152/60</f>
        <v>11.307900999999999</v>
      </c>
      <c r="F153" s="9">
        <f t="shared" si="31"/>
        <v>11.382658999999999</v>
      </c>
      <c r="G153" s="9">
        <f t="shared" si="31"/>
        <v>11.247085166666665</v>
      </c>
      <c r="H153" s="9">
        <f t="shared" si="31"/>
        <v>11.099735333333333</v>
      </c>
      <c r="I153" s="9">
        <f t="shared" si="31"/>
        <v>11.176587999999999</v>
      </c>
      <c r="J153" s="9">
        <f t="shared" si="31"/>
        <v>11.243858055555558</v>
      </c>
    </row>
    <row r="154" spans="4:13" ht="15.75" thickBot="1" x14ac:dyDescent="0.3"/>
    <row r="155" spans="4:13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3" x14ac:dyDescent="0.25">
      <c r="D156" s="71" t="s">
        <v>37</v>
      </c>
      <c r="E156" s="68">
        <f>J5</f>
        <v>680.93333333333339</v>
      </c>
      <c r="F156" s="64">
        <f>J24</f>
        <v>767.65999999999985</v>
      </c>
      <c r="G156" s="64">
        <f>J43</f>
        <v>823.22333333333336</v>
      </c>
      <c r="H156" s="64">
        <f>J62</f>
        <v>896.48333333333346</v>
      </c>
      <c r="I156" s="64">
        <f>J81</f>
        <v>1269.03</v>
      </c>
      <c r="J156" s="64">
        <f>J100</f>
        <v>2009.2033333333336</v>
      </c>
      <c r="K156" s="64">
        <f>J119</f>
        <v>3159.396666666667</v>
      </c>
      <c r="L156" s="49">
        <f>J138</f>
        <v>4754.2333333333336</v>
      </c>
    </row>
    <row r="157" spans="4:13" x14ac:dyDescent="0.25">
      <c r="D157" s="72" t="s">
        <v>38</v>
      </c>
      <c r="E157" s="68">
        <f t="shared" ref="E157:E168" si="32">J6</f>
        <v>42.733333333333327</v>
      </c>
      <c r="F157" s="64">
        <f t="shared" ref="F157:F168" si="33">J25</f>
        <v>44.836666666666666</v>
      </c>
      <c r="G157" s="64">
        <f t="shared" ref="G157:G168" si="34">J44</f>
        <v>46.016666666666673</v>
      </c>
      <c r="H157" s="64">
        <f t="shared" ref="H157:H168" si="35">J63</f>
        <v>51.24</v>
      </c>
      <c r="I157" s="64">
        <f t="shared" ref="I157:I168" si="36">J82</f>
        <v>66.3</v>
      </c>
      <c r="J157" s="64">
        <f t="shared" ref="J157:J168" si="37">J101</f>
        <v>73.303333333333327</v>
      </c>
      <c r="K157" s="64">
        <f t="shared" ref="K157:K168" si="38">J120</f>
        <v>93.743333333333339</v>
      </c>
      <c r="L157" s="49">
        <f t="shared" ref="L157:L168" si="39">J139</f>
        <v>124.13333333333333</v>
      </c>
      <c r="M157" s="123"/>
    </row>
    <row r="158" spans="4:13" x14ac:dyDescent="0.25">
      <c r="D158" s="72" t="s">
        <v>39</v>
      </c>
      <c r="E158" s="68">
        <f t="shared" si="32"/>
        <v>7.0933333333333337</v>
      </c>
      <c r="F158" s="64">
        <f t="shared" si="33"/>
        <v>8.163333333333334</v>
      </c>
      <c r="G158" s="64">
        <f t="shared" si="34"/>
        <v>8.9433333333333334</v>
      </c>
      <c r="H158" s="64">
        <f t="shared" si="35"/>
        <v>8.6233333333333331</v>
      </c>
      <c r="I158" s="64">
        <f t="shared" si="36"/>
        <v>17.593333333333334</v>
      </c>
      <c r="J158" s="64">
        <f t="shared" si="37"/>
        <v>24.64</v>
      </c>
      <c r="K158" s="64">
        <f t="shared" si="38"/>
        <v>43.31</v>
      </c>
      <c r="L158" s="49">
        <f t="shared" si="39"/>
        <v>66.513333333333335</v>
      </c>
      <c r="M158" s="123"/>
    </row>
    <row r="159" spans="4:13" x14ac:dyDescent="0.25">
      <c r="D159" s="72" t="s">
        <v>40</v>
      </c>
      <c r="E159" s="68">
        <f t="shared" si="32"/>
        <v>20.463333333333335</v>
      </c>
      <c r="F159" s="64">
        <f t="shared" si="33"/>
        <v>75.986666666666665</v>
      </c>
      <c r="G159" s="64">
        <f t="shared" si="34"/>
        <v>203.48666666666668</v>
      </c>
      <c r="H159" s="64">
        <f t="shared" si="35"/>
        <v>739.27</v>
      </c>
      <c r="I159" s="64">
        <f t="shared" si="36"/>
        <v>6883.6333333333323</v>
      </c>
      <c r="J159" s="64">
        <f t="shared" si="37"/>
        <v>50351.71333333334</v>
      </c>
      <c r="K159" s="64">
        <f t="shared" si="38"/>
        <v>140040.07333333333</v>
      </c>
      <c r="L159" s="49">
        <f t="shared" si="39"/>
        <v>344140.10333333333</v>
      </c>
      <c r="M159" s="123"/>
    </row>
    <row r="160" spans="4:13" x14ac:dyDescent="0.25">
      <c r="D160" s="72" t="s">
        <v>41</v>
      </c>
      <c r="E160" s="68">
        <f t="shared" si="32"/>
        <v>6.4766666666666666</v>
      </c>
      <c r="F160" s="64">
        <f t="shared" si="33"/>
        <v>6.623333333333334</v>
      </c>
      <c r="G160" s="64">
        <f t="shared" si="34"/>
        <v>6.8500000000000005</v>
      </c>
      <c r="H160" s="64">
        <f t="shared" si="35"/>
        <v>6.56</v>
      </c>
      <c r="I160" s="64">
        <f t="shared" si="36"/>
        <v>12.493333333333332</v>
      </c>
      <c r="J160" s="64">
        <f t="shared" si="37"/>
        <v>24.666666666666668</v>
      </c>
      <c r="K160" s="64">
        <f t="shared" si="38"/>
        <v>42.19</v>
      </c>
      <c r="L160" s="49">
        <f t="shared" si="39"/>
        <v>69.61666666666666</v>
      </c>
      <c r="M160" s="123"/>
    </row>
    <row r="161" spans="4:19" x14ac:dyDescent="0.25">
      <c r="D161" s="72" t="s">
        <v>8</v>
      </c>
      <c r="E161" s="68">
        <f t="shared" si="32"/>
        <v>0.17</v>
      </c>
      <c r="F161" s="64">
        <f t="shared" si="33"/>
        <v>0.59666666666666668</v>
      </c>
      <c r="G161" s="64">
        <f t="shared" si="34"/>
        <v>0.51666666666666661</v>
      </c>
      <c r="H161" s="64">
        <f t="shared" si="35"/>
        <v>0.45</v>
      </c>
      <c r="I161" s="64">
        <f t="shared" si="36"/>
        <v>0.67666666666666675</v>
      </c>
      <c r="J161" s="64">
        <f t="shared" si="37"/>
        <v>1.4766666666666666</v>
      </c>
      <c r="K161" s="64">
        <f t="shared" si="38"/>
        <v>2.0566666666666666</v>
      </c>
      <c r="L161" s="49">
        <f t="shared" si="39"/>
        <v>3.7533333333333334</v>
      </c>
      <c r="M161" s="123"/>
    </row>
    <row r="162" spans="4:19" x14ac:dyDescent="0.25">
      <c r="D162" s="72" t="s">
        <v>42</v>
      </c>
      <c r="E162" s="68">
        <f t="shared" si="32"/>
        <v>23.146666666666665</v>
      </c>
      <c r="F162" s="64">
        <f t="shared" si="33"/>
        <v>82.96</v>
      </c>
      <c r="G162" s="64">
        <f t="shared" si="34"/>
        <v>211.63</v>
      </c>
      <c r="H162" s="64">
        <f t="shared" si="35"/>
        <v>890.74333333333334</v>
      </c>
      <c r="I162" s="64">
        <f t="shared" si="36"/>
        <v>6224.5366666666669</v>
      </c>
      <c r="J162" s="64">
        <f t="shared" si="37"/>
        <v>49942.943333333329</v>
      </c>
      <c r="K162" s="64">
        <f t="shared" si="38"/>
        <v>128863.31</v>
      </c>
      <c r="L162" s="49">
        <f t="shared" si="39"/>
        <v>324957.15666666668</v>
      </c>
      <c r="M162" s="123"/>
    </row>
    <row r="163" spans="4:19" x14ac:dyDescent="0.25">
      <c r="D163" s="72" t="s">
        <v>43</v>
      </c>
      <c r="E163" s="68">
        <f t="shared" si="32"/>
        <v>5.5</v>
      </c>
      <c r="F163" s="64">
        <f t="shared" si="33"/>
        <v>7.1766666666666659</v>
      </c>
      <c r="G163" s="64">
        <f t="shared" si="34"/>
        <v>6.1466666666666656</v>
      </c>
      <c r="H163" s="64">
        <f t="shared" si="35"/>
        <v>7.87</v>
      </c>
      <c r="I163" s="64">
        <f t="shared" si="36"/>
        <v>8.84</v>
      </c>
      <c r="J163" s="64">
        <f t="shared" si="37"/>
        <v>9.6966666666666654</v>
      </c>
      <c r="K163" s="64">
        <f t="shared" si="38"/>
        <v>9.5466666666666669</v>
      </c>
      <c r="L163" s="49">
        <f t="shared" si="39"/>
        <v>13.76</v>
      </c>
      <c r="M163" s="123"/>
    </row>
    <row r="164" spans="4:19" x14ac:dyDescent="0.25">
      <c r="D164" s="72" t="s">
        <v>44</v>
      </c>
      <c r="E164" s="68">
        <f t="shared" si="32"/>
        <v>0.75666666666666671</v>
      </c>
      <c r="F164" s="64">
        <f t="shared" si="33"/>
        <v>2.6566666666666663</v>
      </c>
      <c r="G164" s="64">
        <f t="shared" si="34"/>
        <v>4.9733333333333336</v>
      </c>
      <c r="H164" s="64">
        <f t="shared" si="35"/>
        <v>10.696666666666665</v>
      </c>
      <c r="I164" s="64">
        <f t="shared" si="36"/>
        <v>36.18333333333333</v>
      </c>
      <c r="J164" s="64">
        <f t="shared" si="37"/>
        <v>138.48666666666668</v>
      </c>
      <c r="K164" s="64">
        <f t="shared" si="38"/>
        <v>243.80333333333331</v>
      </c>
      <c r="L164" s="49">
        <f t="shared" si="39"/>
        <v>442.44333333333333</v>
      </c>
      <c r="M164" s="123"/>
    </row>
    <row r="165" spans="4:19" x14ac:dyDescent="0.25">
      <c r="D165" s="72" t="s">
        <v>12</v>
      </c>
      <c r="E165" s="68">
        <f t="shared" si="32"/>
        <v>0.01</v>
      </c>
      <c r="F165" s="64">
        <f t="shared" si="33"/>
        <v>2.3333333333333331E-2</v>
      </c>
      <c r="G165" s="64">
        <f t="shared" si="34"/>
        <v>0.01</v>
      </c>
      <c r="H165" s="64">
        <f t="shared" si="35"/>
        <v>0.02</v>
      </c>
      <c r="I165" s="64">
        <f t="shared" si="36"/>
        <v>4.6666666666666669E-2</v>
      </c>
      <c r="J165" s="64">
        <f t="shared" si="37"/>
        <v>0.26999999999999996</v>
      </c>
      <c r="K165" s="64">
        <f t="shared" si="38"/>
        <v>0.11</v>
      </c>
      <c r="L165" s="49">
        <f t="shared" si="39"/>
        <v>0.34666666666666668</v>
      </c>
      <c r="M165" s="123"/>
    </row>
    <row r="166" spans="4:19" x14ac:dyDescent="0.25">
      <c r="D166" s="72" t="s">
        <v>13</v>
      </c>
      <c r="E166" s="68">
        <f t="shared" si="32"/>
        <v>6.4033333333333333</v>
      </c>
      <c r="F166" s="64">
        <f t="shared" si="33"/>
        <v>8.9699999999999989</v>
      </c>
      <c r="G166" s="64">
        <f t="shared" si="34"/>
        <v>14.533333333333333</v>
      </c>
      <c r="H166" s="64">
        <f t="shared" si="35"/>
        <v>13.786666666666667</v>
      </c>
      <c r="I166" s="64">
        <f t="shared" si="36"/>
        <v>27.55</v>
      </c>
      <c r="J166" s="64">
        <f t="shared" si="37"/>
        <v>44.24666666666667</v>
      </c>
      <c r="K166" s="64">
        <f t="shared" si="38"/>
        <v>43.12</v>
      </c>
      <c r="L166" s="49">
        <f t="shared" si="39"/>
        <v>56.873333333333328</v>
      </c>
      <c r="M166" s="123"/>
    </row>
    <row r="167" spans="4:19" x14ac:dyDescent="0.25">
      <c r="D167" s="72" t="s">
        <v>14</v>
      </c>
      <c r="E167" s="68">
        <f t="shared" si="32"/>
        <v>1.5433333333333332</v>
      </c>
      <c r="F167" s="64">
        <f t="shared" si="33"/>
        <v>1.7766666666666666</v>
      </c>
      <c r="G167" s="64">
        <f t="shared" si="34"/>
        <v>2.2400000000000002</v>
      </c>
      <c r="H167" s="64">
        <f t="shared" si="35"/>
        <v>2.0666666666666669</v>
      </c>
      <c r="I167" s="64">
        <f t="shared" si="36"/>
        <v>2.1133333333333333</v>
      </c>
      <c r="J167" s="64">
        <f t="shared" si="37"/>
        <v>2.3866666666666667</v>
      </c>
      <c r="K167" s="64">
        <f t="shared" si="38"/>
        <v>3.5766666666666667</v>
      </c>
      <c r="L167" s="49">
        <f t="shared" si="39"/>
        <v>2.3466666666666662</v>
      </c>
      <c r="M167" s="123"/>
    </row>
    <row r="168" spans="4:19" x14ac:dyDescent="0.25">
      <c r="D168" s="72" t="s">
        <v>15</v>
      </c>
      <c r="E168" s="68">
        <f t="shared" si="32"/>
        <v>0.12666666666666668</v>
      </c>
      <c r="F168" s="64">
        <f t="shared" si="33"/>
        <v>0.08</v>
      </c>
      <c r="G168" s="64">
        <f t="shared" si="34"/>
        <v>8.3333333333333329E-2</v>
      </c>
      <c r="H168" s="64">
        <f t="shared" si="35"/>
        <v>0.17</v>
      </c>
      <c r="I168" s="64">
        <f t="shared" si="36"/>
        <v>0.10666666666666667</v>
      </c>
      <c r="J168" s="64">
        <f t="shared" si="37"/>
        <v>0.16333333333333333</v>
      </c>
      <c r="K168" s="64">
        <f t="shared" si="38"/>
        <v>0.14000000000000001</v>
      </c>
      <c r="L168" s="49">
        <f t="shared" si="39"/>
        <v>0.20333333333333334</v>
      </c>
      <c r="M168" s="123"/>
    </row>
    <row r="169" spans="4:19" ht="15.75" thickBot="1" x14ac:dyDescent="0.3">
      <c r="D169" s="73" t="s">
        <v>32</v>
      </c>
      <c r="E169" s="69">
        <f t="shared" ref="E169:L169" si="40">SUM(E156:E168)</f>
        <v>795.35666666666668</v>
      </c>
      <c r="F169" s="62">
        <f t="shared" si="40"/>
        <v>1007.5099999999999</v>
      </c>
      <c r="G169" s="62">
        <f t="shared" si="40"/>
        <v>1328.6533333333332</v>
      </c>
      <c r="H169" s="62">
        <f t="shared" si="40"/>
        <v>2627.98</v>
      </c>
      <c r="I169" s="62">
        <f t="shared" si="40"/>
        <v>14549.103333333331</v>
      </c>
      <c r="J169" s="62">
        <f t="shared" si="40"/>
        <v>102623.19666666668</v>
      </c>
      <c r="K169" s="62">
        <f t="shared" si="40"/>
        <v>272544.37666666671</v>
      </c>
      <c r="L169" s="63">
        <f t="shared" si="40"/>
        <v>674631.4833333334</v>
      </c>
    </row>
    <row r="170" spans="4:19" x14ac:dyDescent="0.25">
      <c r="D170" s="8" t="s">
        <v>33</v>
      </c>
      <c r="E170" s="61">
        <f t="shared" ref="E170:L170" si="41">E169/1000</f>
        <v>0.79535666666666671</v>
      </c>
      <c r="F170" s="61">
        <f t="shared" si="41"/>
        <v>1.0075099999999999</v>
      </c>
      <c r="G170" s="61">
        <f t="shared" si="41"/>
        <v>1.3286533333333332</v>
      </c>
      <c r="H170" s="61">
        <f t="shared" si="41"/>
        <v>2.62798</v>
      </c>
      <c r="I170" s="61">
        <f t="shared" si="41"/>
        <v>14.549103333333331</v>
      </c>
      <c r="J170" s="61">
        <f t="shared" si="41"/>
        <v>102.62319666666669</v>
      </c>
      <c r="K170" s="61">
        <f t="shared" si="41"/>
        <v>272.54437666666672</v>
      </c>
      <c r="L170" s="61">
        <f t="shared" si="41"/>
        <v>674.63148333333345</v>
      </c>
    </row>
    <row r="171" spans="4:19" x14ac:dyDescent="0.25">
      <c r="D171" s="8" t="s">
        <v>34</v>
      </c>
      <c r="E171" s="61">
        <f t="shared" ref="E171:L171" si="42">E170/60</f>
        <v>1.3255944444444445E-2</v>
      </c>
      <c r="F171" s="61">
        <f t="shared" si="42"/>
        <v>1.6791833333333332E-2</v>
      </c>
      <c r="G171" s="61">
        <f t="shared" si="42"/>
        <v>2.2144222222222221E-2</v>
      </c>
      <c r="H171" s="61">
        <f t="shared" si="42"/>
        <v>4.3799666666666667E-2</v>
      </c>
      <c r="I171" s="61">
        <f t="shared" si="42"/>
        <v>0.24248505555555552</v>
      </c>
      <c r="J171" s="61">
        <f t="shared" si="42"/>
        <v>1.7103866111111115</v>
      </c>
      <c r="K171" s="61">
        <f t="shared" si="42"/>
        <v>4.5424062777777783</v>
      </c>
      <c r="L171" s="61">
        <f t="shared" si="42"/>
        <v>11.243858055555558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61"/>
      <c r="S175" s="61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61"/>
      <c r="S176" s="61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61"/>
      <c r="S177" s="61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ignoredErrors>
    <ignoredError sqref="L16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308-B881-43FE-A421-CF508D0E35E7}">
  <dimension ref="D2:AD207"/>
  <sheetViews>
    <sheetView topLeftCell="A148" workbookViewId="0">
      <selection activeCell="E163" sqref="E163:L163"/>
    </sheetView>
  </sheetViews>
  <sheetFormatPr defaultRowHeight="15" x14ac:dyDescent="0.25"/>
  <cols>
    <col min="4" max="4" width="38" bestFit="1" customWidth="1"/>
    <col min="5" max="9" width="8" bestFit="1" customWidth="1"/>
    <col min="10" max="12" width="7.5703125" bestFit="1" customWidth="1"/>
    <col min="13" max="13" width="39.140625" bestFit="1" customWidth="1"/>
    <col min="14" max="14" width="15.85546875" bestFit="1" customWidth="1"/>
    <col min="15" max="15" width="8.42578125" bestFit="1" customWidth="1"/>
    <col min="16" max="16" width="8" bestFit="1" customWidth="1"/>
    <col min="17" max="17" width="7.7109375" bestFit="1" customWidth="1"/>
    <col min="18" max="18" width="8" bestFit="1" customWidth="1"/>
    <col min="19" max="19" width="7.7109375" bestFit="1" customWidth="1"/>
    <col min="20" max="20" width="8" bestFit="1" customWidth="1"/>
    <col min="21" max="22" width="7.5703125" bestFit="1" customWidth="1"/>
    <col min="23" max="23" width="9" bestFit="1" customWidth="1"/>
    <col min="24" max="24" width="8.5703125" bestFit="1" customWidth="1"/>
    <col min="25" max="25" width="9" bestFit="1" customWidth="1"/>
    <col min="26" max="26" width="9.5703125" bestFit="1" customWidth="1"/>
    <col min="27" max="27" width="7.5703125" bestFit="1" customWidth="1"/>
    <col min="28" max="28" width="9.5703125" bestFit="1" customWidth="1"/>
    <col min="29" max="29" width="9" bestFit="1" customWidth="1"/>
    <col min="30" max="30" width="9.5703125" bestFit="1" customWidth="1"/>
  </cols>
  <sheetData>
    <row r="2" spans="4:13" ht="15.75" thickBot="1" x14ac:dyDescent="0.3"/>
    <row r="3" spans="4:13" ht="15.75" thickBot="1" x14ac:dyDescent="0.3">
      <c r="D3" s="127" t="s">
        <v>24</v>
      </c>
      <c r="E3" s="128"/>
      <c r="F3" s="128"/>
      <c r="G3" s="128"/>
      <c r="H3" s="128"/>
      <c r="I3" s="129"/>
      <c r="J3" s="1" t="s">
        <v>53</v>
      </c>
      <c r="L3" s="98"/>
      <c r="M3" s="1" t="s">
        <v>51</v>
      </c>
    </row>
    <row r="4" spans="4:13" ht="15.75" thickBot="1" x14ac:dyDescent="0.3">
      <c r="D4" s="3" t="s">
        <v>36</v>
      </c>
      <c r="E4" s="22" t="s">
        <v>45</v>
      </c>
      <c r="F4" s="4" t="s">
        <v>46</v>
      </c>
      <c r="G4" s="4" t="s">
        <v>47</v>
      </c>
      <c r="H4" s="4" t="s">
        <v>48</v>
      </c>
      <c r="I4" s="18" t="s">
        <v>49</v>
      </c>
      <c r="J4" s="40" t="s">
        <v>18</v>
      </c>
      <c r="L4" s="99"/>
      <c r="M4" s="1" t="s">
        <v>52</v>
      </c>
    </row>
    <row r="5" spans="4:13" x14ac:dyDescent="0.25">
      <c r="D5" s="7" t="s">
        <v>3</v>
      </c>
      <c r="E5" s="23">
        <v>1090.76</v>
      </c>
      <c r="F5" s="14">
        <v>735.18</v>
      </c>
      <c r="G5" s="10">
        <v>699.9</v>
      </c>
      <c r="H5" s="10">
        <v>707.83</v>
      </c>
      <c r="I5" s="19">
        <v>671.01</v>
      </c>
      <c r="J5" s="41">
        <f>AVERAGE(F5,G5,H5)</f>
        <v>714.30333333333328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44.38</v>
      </c>
      <c r="F6" s="11">
        <v>51.84</v>
      </c>
      <c r="G6" s="16">
        <v>43.56</v>
      </c>
      <c r="H6" s="16">
        <v>43.91</v>
      </c>
      <c r="I6" s="20">
        <v>41.58</v>
      </c>
      <c r="J6" s="41">
        <f t="shared" ref="J6:J17" si="0">AVERAGE(F6,G6,H6)</f>
        <v>46.436666666666667</v>
      </c>
    </row>
    <row r="7" spans="4:13" x14ac:dyDescent="0.25">
      <c r="D7" s="7" t="s">
        <v>5</v>
      </c>
      <c r="E7" s="24">
        <v>6.68</v>
      </c>
      <c r="F7" s="11">
        <v>9.19</v>
      </c>
      <c r="G7" s="16">
        <v>6.75</v>
      </c>
      <c r="H7" s="16">
        <v>6.79</v>
      </c>
      <c r="I7" s="20">
        <v>6.29</v>
      </c>
      <c r="J7" s="41">
        <f t="shared" si="0"/>
        <v>7.5766666666666671</v>
      </c>
    </row>
    <row r="8" spans="4:13" x14ac:dyDescent="0.25">
      <c r="D8" s="7" t="s">
        <v>6</v>
      </c>
      <c r="E8" s="24">
        <v>106.35</v>
      </c>
      <c r="F8" s="11">
        <v>105.77</v>
      </c>
      <c r="G8" s="16">
        <v>103.83</v>
      </c>
      <c r="H8" s="16">
        <v>101.73</v>
      </c>
      <c r="I8" s="20">
        <v>101.43</v>
      </c>
      <c r="J8" s="41">
        <f t="shared" si="0"/>
        <v>103.77666666666666</v>
      </c>
    </row>
    <row r="9" spans="4:13" x14ac:dyDescent="0.25">
      <c r="D9" s="7" t="s">
        <v>7</v>
      </c>
      <c r="E9" s="24">
        <v>6.49</v>
      </c>
      <c r="F9" s="11">
        <v>5.96</v>
      </c>
      <c r="G9" s="16">
        <v>5.56</v>
      </c>
      <c r="H9" s="16">
        <v>6.13</v>
      </c>
      <c r="I9" s="20">
        <v>5.94</v>
      </c>
      <c r="J9" s="41">
        <f t="shared" si="0"/>
        <v>5.8833333333333329</v>
      </c>
    </row>
    <row r="10" spans="4:13" x14ac:dyDescent="0.25">
      <c r="D10" s="7" t="s">
        <v>8</v>
      </c>
      <c r="E10" s="24">
        <v>2.39</v>
      </c>
      <c r="F10" s="11">
        <v>1.78</v>
      </c>
      <c r="G10" s="16">
        <v>1.74</v>
      </c>
      <c r="H10" s="16">
        <v>1.8</v>
      </c>
      <c r="I10" s="20">
        <v>1.4</v>
      </c>
      <c r="J10" s="41">
        <f t="shared" si="0"/>
        <v>1.7733333333333334</v>
      </c>
    </row>
    <row r="11" spans="4:13" x14ac:dyDescent="0.25">
      <c r="D11" s="7" t="s">
        <v>9</v>
      </c>
      <c r="E11" s="24">
        <v>8.4499999999999993</v>
      </c>
      <c r="F11" s="11">
        <v>6.84</v>
      </c>
      <c r="G11" s="16">
        <v>8.77</v>
      </c>
      <c r="H11" s="16">
        <v>9.32</v>
      </c>
      <c r="I11" s="20">
        <v>7.99</v>
      </c>
      <c r="J11" s="41">
        <f t="shared" si="0"/>
        <v>8.31</v>
      </c>
    </row>
    <row r="12" spans="4:13" x14ac:dyDescent="0.25">
      <c r="D12" s="7" t="s">
        <v>10</v>
      </c>
      <c r="E12" s="24">
        <v>5.24</v>
      </c>
      <c r="F12" s="11">
        <v>6.02</v>
      </c>
      <c r="G12" s="16">
        <v>5.65</v>
      </c>
      <c r="H12" s="16">
        <v>5.92</v>
      </c>
      <c r="I12" s="20">
        <v>5.87</v>
      </c>
      <c r="J12" s="41">
        <f t="shared" si="0"/>
        <v>5.8633333333333333</v>
      </c>
    </row>
    <row r="13" spans="4:13" x14ac:dyDescent="0.25">
      <c r="D13" s="7" t="s">
        <v>11</v>
      </c>
      <c r="E13" s="24">
        <v>8.01</v>
      </c>
      <c r="F13" s="11">
        <v>8.75</v>
      </c>
      <c r="G13" s="16">
        <v>8.7799999999999994</v>
      </c>
      <c r="H13" s="16">
        <v>7.68</v>
      </c>
      <c r="I13" s="20">
        <v>7.96</v>
      </c>
      <c r="J13" s="41">
        <f t="shared" si="0"/>
        <v>8.4033333333333342</v>
      </c>
    </row>
    <row r="14" spans="4:13" x14ac:dyDescent="0.25">
      <c r="D14" s="7" t="s">
        <v>12</v>
      </c>
      <c r="E14" s="24">
        <v>2.1800000000000002</v>
      </c>
      <c r="F14" s="11">
        <v>1.91</v>
      </c>
      <c r="G14" s="16">
        <v>2.83</v>
      </c>
      <c r="H14" s="16">
        <v>2.5299999999999998</v>
      </c>
      <c r="I14" s="20">
        <v>1.93</v>
      </c>
      <c r="J14" s="41">
        <f t="shared" si="0"/>
        <v>2.4233333333333333</v>
      </c>
    </row>
    <row r="15" spans="4:13" x14ac:dyDescent="0.25">
      <c r="D15" s="7" t="s">
        <v>13</v>
      </c>
      <c r="E15" s="24">
        <v>10.79</v>
      </c>
      <c r="F15" s="11">
        <v>11.62</v>
      </c>
      <c r="G15" s="16">
        <v>12.39</v>
      </c>
      <c r="H15" s="16">
        <v>12.23</v>
      </c>
      <c r="I15" s="20">
        <v>12.83</v>
      </c>
      <c r="J15" s="41">
        <f t="shared" si="0"/>
        <v>12.079999999999998</v>
      </c>
    </row>
    <row r="16" spans="4:13" x14ac:dyDescent="0.25">
      <c r="D16" s="7" t="s">
        <v>14</v>
      </c>
      <c r="E16" s="24">
        <v>2.8</v>
      </c>
      <c r="F16" s="11">
        <v>1.73</v>
      </c>
      <c r="G16" s="16">
        <v>2.2799999999999998</v>
      </c>
      <c r="H16" s="16">
        <v>2.64</v>
      </c>
      <c r="I16" s="20">
        <v>2.23</v>
      </c>
      <c r="J16" s="41">
        <f t="shared" si="0"/>
        <v>2.2166666666666668</v>
      </c>
    </row>
    <row r="17" spans="4:10" x14ac:dyDescent="0.25">
      <c r="D17" s="7" t="s">
        <v>15</v>
      </c>
      <c r="E17" s="24">
        <v>0.19</v>
      </c>
      <c r="F17" s="11">
        <v>0.24</v>
      </c>
      <c r="G17" s="16">
        <v>0.17</v>
      </c>
      <c r="H17" s="16">
        <v>0.15</v>
      </c>
      <c r="I17" s="20">
        <v>0.23</v>
      </c>
      <c r="J17" s="41">
        <f t="shared" si="0"/>
        <v>0.18666666666666668</v>
      </c>
    </row>
    <row r="18" spans="4:10" ht="15.75" thickBot="1" x14ac:dyDescent="0.3">
      <c r="D18" s="73" t="s">
        <v>32</v>
      </c>
      <c r="E18" s="25">
        <f t="shared" ref="E18:J18" si="1">SUM(E5:E17)</f>
        <v>1294.7100000000003</v>
      </c>
      <c r="F18" s="12">
        <f t="shared" si="1"/>
        <v>946.83</v>
      </c>
      <c r="G18" s="12">
        <f t="shared" si="1"/>
        <v>902.20999999999992</v>
      </c>
      <c r="H18" s="12">
        <f t="shared" si="1"/>
        <v>908.65999999999985</v>
      </c>
      <c r="I18" s="21">
        <f t="shared" si="1"/>
        <v>866.69</v>
      </c>
      <c r="J18" s="42">
        <f t="shared" si="1"/>
        <v>919.23333333333323</v>
      </c>
    </row>
    <row r="19" spans="4:10" x14ac:dyDescent="0.25">
      <c r="D19" s="8" t="s">
        <v>33</v>
      </c>
      <c r="E19" s="9">
        <f t="shared" ref="E19:J19" si="2">E18/1000</f>
        <v>1.2947100000000002</v>
      </c>
      <c r="F19" s="9">
        <f t="shared" si="2"/>
        <v>0.94683000000000006</v>
      </c>
      <c r="G19" s="9">
        <f t="shared" si="2"/>
        <v>0.90220999999999996</v>
      </c>
      <c r="H19" s="9">
        <f t="shared" si="2"/>
        <v>0.9086599999999998</v>
      </c>
      <c r="I19" s="9">
        <f t="shared" si="2"/>
        <v>0.86669000000000007</v>
      </c>
      <c r="J19" s="9">
        <f t="shared" si="2"/>
        <v>0.91923333333333324</v>
      </c>
    </row>
    <row r="20" spans="4:10" x14ac:dyDescent="0.25">
      <c r="D20" s="8" t="s">
        <v>34</v>
      </c>
      <c r="E20" s="9">
        <f t="shared" ref="E20:J20" si="3">E19/60</f>
        <v>2.1578500000000004E-2</v>
      </c>
      <c r="F20" s="9">
        <f t="shared" si="3"/>
        <v>1.5780499999999999E-2</v>
      </c>
      <c r="G20" s="9">
        <f t="shared" si="3"/>
        <v>1.5036833333333333E-2</v>
      </c>
      <c r="H20" s="9">
        <f t="shared" si="3"/>
        <v>1.5144333333333331E-2</v>
      </c>
      <c r="I20" s="9">
        <f t="shared" si="3"/>
        <v>1.4444833333333334E-2</v>
      </c>
      <c r="J20" s="9">
        <f t="shared" si="3"/>
        <v>1.5320555555555554E-2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27" t="s">
        <v>25</v>
      </c>
      <c r="E22" s="128"/>
      <c r="F22" s="128"/>
      <c r="G22" s="128"/>
      <c r="H22" s="128"/>
      <c r="I22" s="129"/>
      <c r="J22" s="1" t="s">
        <v>53</v>
      </c>
    </row>
    <row r="23" spans="4:10" ht="15.75" thickBot="1" x14ac:dyDescent="0.3">
      <c r="D23" s="3" t="s">
        <v>36</v>
      </c>
      <c r="E23" s="22" t="s">
        <v>45</v>
      </c>
      <c r="F23" s="4" t="s">
        <v>46</v>
      </c>
      <c r="G23" s="4" t="s">
        <v>47</v>
      </c>
      <c r="H23" s="26" t="s">
        <v>48</v>
      </c>
      <c r="I23" s="5" t="s">
        <v>49</v>
      </c>
      <c r="J23" s="40" t="s">
        <v>18</v>
      </c>
    </row>
    <row r="24" spans="4:10" x14ac:dyDescent="0.25">
      <c r="D24" s="6" t="s">
        <v>3</v>
      </c>
      <c r="E24" s="33">
        <v>776.02</v>
      </c>
      <c r="F24" s="34">
        <v>735.41</v>
      </c>
      <c r="G24" s="35">
        <v>733.61</v>
      </c>
      <c r="H24" s="36">
        <v>727.2</v>
      </c>
      <c r="I24" s="37">
        <v>761.28</v>
      </c>
      <c r="J24" s="38">
        <f>AVERAGE(F24,G24,I24)</f>
        <v>743.43333333333339</v>
      </c>
    </row>
    <row r="25" spans="4:10" x14ac:dyDescent="0.25">
      <c r="D25" s="7" t="s">
        <v>4</v>
      </c>
      <c r="E25" s="24">
        <v>44.86</v>
      </c>
      <c r="F25" s="11">
        <v>47.07</v>
      </c>
      <c r="G25" s="16">
        <v>48.48</v>
      </c>
      <c r="H25" s="28">
        <v>45.88</v>
      </c>
      <c r="I25" s="30">
        <v>44.22</v>
      </c>
      <c r="J25" s="39">
        <f t="shared" ref="J25:J36" si="4">AVERAGE(F25,G25,I25)</f>
        <v>46.589999999999996</v>
      </c>
    </row>
    <row r="26" spans="4:10" x14ac:dyDescent="0.25">
      <c r="D26" s="7" t="s">
        <v>5</v>
      </c>
      <c r="E26" s="24">
        <v>7.52</v>
      </c>
      <c r="F26" s="11">
        <v>10.68</v>
      </c>
      <c r="G26" s="16">
        <v>10.56</v>
      </c>
      <c r="H26" s="28">
        <v>7.51</v>
      </c>
      <c r="I26" s="30">
        <v>7.58</v>
      </c>
      <c r="J26" s="39">
        <f t="shared" si="4"/>
        <v>9.6066666666666674</v>
      </c>
    </row>
    <row r="27" spans="4:10" x14ac:dyDescent="0.25">
      <c r="D27" s="7" t="s">
        <v>6</v>
      </c>
      <c r="E27" s="24">
        <v>105.36</v>
      </c>
      <c r="F27" s="11">
        <v>107.51</v>
      </c>
      <c r="G27" s="16">
        <v>115.27</v>
      </c>
      <c r="H27" s="28">
        <v>105.58</v>
      </c>
      <c r="I27" s="30">
        <v>101.16</v>
      </c>
      <c r="J27" s="39">
        <f t="shared" si="4"/>
        <v>107.98</v>
      </c>
    </row>
    <row r="28" spans="4:10" x14ac:dyDescent="0.25">
      <c r="D28" s="7" t="s">
        <v>7</v>
      </c>
      <c r="E28" s="24">
        <v>6.94</v>
      </c>
      <c r="F28" s="11">
        <v>8.1300000000000008</v>
      </c>
      <c r="G28" s="16">
        <v>7.56</v>
      </c>
      <c r="H28" s="28">
        <v>7.64</v>
      </c>
      <c r="I28" s="30">
        <v>6.4</v>
      </c>
      <c r="J28" s="39">
        <f t="shared" si="4"/>
        <v>7.3633333333333342</v>
      </c>
    </row>
    <row r="29" spans="4:10" x14ac:dyDescent="0.25">
      <c r="D29" s="7" t="s">
        <v>8</v>
      </c>
      <c r="E29" s="24">
        <v>1.88</v>
      </c>
      <c r="F29" s="11">
        <v>1.76</v>
      </c>
      <c r="G29" s="16">
        <v>2.5499999999999998</v>
      </c>
      <c r="H29" s="28">
        <v>1.82</v>
      </c>
      <c r="I29" s="30">
        <v>2.35</v>
      </c>
      <c r="J29" s="39">
        <f t="shared" si="4"/>
        <v>2.2200000000000002</v>
      </c>
    </row>
    <row r="30" spans="4:10" x14ac:dyDescent="0.25">
      <c r="D30" s="7" t="s">
        <v>9</v>
      </c>
      <c r="E30" s="24">
        <v>7.68</v>
      </c>
      <c r="F30" s="11">
        <v>7.51</v>
      </c>
      <c r="G30" s="16">
        <v>9.0500000000000007</v>
      </c>
      <c r="H30" s="28">
        <v>7.34</v>
      </c>
      <c r="I30" s="30">
        <v>7.97</v>
      </c>
      <c r="J30" s="39">
        <f t="shared" si="4"/>
        <v>8.1766666666666676</v>
      </c>
    </row>
    <row r="31" spans="4:10" x14ac:dyDescent="0.25">
      <c r="D31" s="7" t="s">
        <v>10</v>
      </c>
      <c r="E31" s="24">
        <v>6.13</v>
      </c>
      <c r="F31" s="11">
        <v>5.79</v>
      </c>
      <c r="G31" s="16">
        <v>5.89</v>
      </c>
      <c r="H31" s="28">
        <v>5.78</v>
      </c>
      <c r="I31" s="30">
        <v>5.64</v>
      </c>
      <c r="J31" s="39">
        <f t="shared" si="4"/>
        <v>5.7733333333333334</v>
      </c>
    </row>
    <row r="32" spans="4:10" x14ac:dyDescent="0.25">
      <c r="D32" s="7" t="s">
        <v>11</v>
      </c>
      <c r="E32" s="24">
        <v>8.4</v>
      </c>
      <c r="F32" s="11">
        <v>6.73</v>
      </c>
      <c r="G32" s="16">
        <v>7.2</v>
      </c>
      <c r="H32" s="28">
        <v>6.9</v>
      </c>
      <c r="I32" s="30">
        <v>7.83</v>
      </c>
      <c r="J32" s="39">
        <f t="shared" si="4"/>
        <v>7.253333333333333</v>
      </c>
    </row>
    <row r="33" spans="4:10" x14ac:dyDescent="0.25">
      <c r="D33" s="7" t="s">
        <v>12</v>
      </c>
      <c r="E33" s="24">
        <v>2.5499999999999998</v>
      </c>
      <c r="F33" s="11">
        <v>1.41</v>
      </c>
      <c r="G33" s="16">
        <v>1.1100000000000001</v>
      </c>
      <c r="H33" s="28">
        <v>1.56</v>
      </c>
      <c r="I33" s="30">
        <v>1.42</v>
      </c>
      <c r="J33" s="39">
        <f t="shared" si="4"/>
        <v>1.3133333333333332</v>
      </c>
    </row>
    <row r="34" spans="4:10" x14ac:dyDescent="0.25">
      <c r="D34" s="7" t="s">
        <v>13</v>
      </c>
      <c r="E34" s="24">
        <v>16.91</v>
      </c>
      <c r="F34" s="11">
        <v>12.13</v>
      </c>
      <c r="G34" s="16">
        <v>14</v>
      </c>
      <c r="H34" s="28">
        <v>13.6</v>
      </c>
      <c r="I34" s="30">
        <v>16.5</v>
      </c>
      <c r="J34" s="39">
        <f t="shared" si="4"/>
        <v>14.21</v>
      </c>
    </row>
    <row r="35" spans="4:10" x14ac:dyDescent="0.25">
      <c r="D35" s="7" t="s">
        <v>14</v>
      </c>
      <c r="E35" s="24">
        <v>2.02</v>
      </c>
      <c r="F35" s="11">
        <v>1.53</v>
      </c>
      <c r="G35" s="16">
        <v>1.54</v>
      </c>
      <c r="H35" s="28">
        <v>1.59</v>
      </c>
      <c r="I35" s="30">
        <v>3.99</v>
      </c>
      <c r="J35" s="39">
        <f t="shared" si="4"/>
        <v>2.3533333333333335</v>
      </c>
    </row>
    <row r="36" spans="4:10" x14ac:dyDescent="0.25">
      <c r="D36" s="7" t="s">
        <v>15</v>
      </c>
      <c r="E36" s="24">
        <v>0.38</v>
      </c>
      <c r="F36" s="11">
        <v>0.15</v>
      </c>
      <c r="G36" s="16">
        <v>0.27</v>
      </c>
      <c r="H36" s="28">
        <v>0.15</v>
      </c>
      <c r="I36" s="16">
        <v>0.36</v>
      </c>
      <c r="J36" s="39">
        <f t="shared" si="4"/>
        <v>0.26</v>
      </c>
    </row>
    <row r="37" spans="4:10" ht="15.75" thickBot="1" x14ac:dyDescent="0.3">
      <c r="D37" s="73" t="s">
        <v>32</v>
      </c>
      <c r="E37" s="25">
        <f t="shared" ref="E37:J37" si="5">SUM(E24:E36)</f>
        <v>986.64999999999986</v>
      </c>
      <c r="F37" s="12">
        <f t="shared" si="5"/>
        <v>945.80999999999983</v>
      </c>
      <c r="G37" s="12">
        <f t="shared" si="5"/>
        <v>957.0899999999998</v>
      </c>
      <c r="H37" s="29">
        <f t="shared" si="5"/>
        <v>932.55000000000007</v>
      </c>
      <c r="I37" s="12">
        <f t="shared" si="5"/>
        <v>966.7</v>
      </c>
      <c r="J37" s="13">
        <f t="shared" si="5"/>
        <v>956.53333333333353</v>
      </c>
    </row>
    <row r="38" spans="4:10" x14ac:dyDescent="0.25">
      <c r="D38" s="8" t="s">
        <v>33</v>
      </c>
      <c r="E38" s="9">
        <f t="shared" ref="E38:J38" si="6">E37/1000</f>
        <v>0.98664999999999992</v>
      </c>
      <c r="F38" s="9">
        <f t="shared" si="6"/>
        <v>0.94580999999999982</v>
      </c>
      <c r="G38" s="9">
        <f t="shared" si="6"/>
        <v>0.95708999999999977</v>
      </c>
      <c r="H38" s="9">
        <f t="shared" si="6"/>
        <v>0.9325500000000001</v>
      </c>
      <c r="I38" s="9">
        <f t="shared" si="6"/>
        <v>0.9667</v>
      </c>
      <c r="J38" s="31">
        <f t="shared" si="6"/>
        <v>0.95653333333333357</v>
      </c>
    </row>
    <row r="39" spans="4:10" x14ac:dyDescent="0.25">
      <c r="D39" s="8" t="s">
        <v>34</v>
      </c>
      <c r="E39" s="9">
        <f t="shared" ref="E39:J39" si="7">E38/60</f>
        <v>1.6444166666666666E-2</v>
      </c>
      <c r="F39" s="9">
        <f t="shared" si="7"/>
        <v>1.5763499999999996E-2</v>
      </c>
      <c r="G39" s="9">
        <f t="shared" si="7"/>
        <v>1.5951499999999997E-2</v>
      </c>
      <c r="H39" s="9">
        <f t="shared" si="7"/>
        <v>1.5542500000000002E-2</v>
      </c>
      <c r="I39" s="9">
        <f t="shared" si="7"/>
        <v>1.6111666666666666E-2</v>
      </c>
      <c r="J39" s="9">
        <f t="shared" si="7"/>
        <v>1.5942222222222226E-2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27" t="s">
        <v>26</v>
      </c>
      <c r="E41" s="128"/>
      <c r="F41" s="128"/>
      <c r="G41" s="128"/>
      <c r="H41" s="128"/>
      <c r="I41" s="130"/>
      <c r="J41" s="1" t="s">
        <v>53</v>
      </c>
    </row>
    <row r="42" spans="4:10" ht="15.75" thickBot="1" x14ac:dyDescent="0.3">
      <c r="D42" s="3" t="s">
        <v>36</v>
      </c>
      <c r="E42" s="4" t="s">
        <v>45</v>
      </c>
      <c r="F42" s="4" t="s">
        <v>46</v>
      </c>
      <c r="G42" s="79" t="s">
        <v>47</v>
      </c>
      <c r="H42" s="77" t="s">
        <v>48</v>
      </c>
      <c r="I42" s="52" t="s">
        <v>49</v>
      </c>
      <c r="J42" s="51" t="s">
        <v>18</v>
      </c>
    </row>
    <row r="43" spans="4:10" x14ac:dyDescent="0.25">
      <c r="D43" s="7" t="s">
        <v>3</v>
      </c>
      <c r="E43" s="14">
        <v>833</v>
      </c>
      <c r="F43" s="14">
        <v>844.24</v>
      </c>
      <c r="G43" s="80">
        <v>850.77</v>
      </c>
      <c r="H43" s="43">
        <v>853.01</v>
      </c>
      <c r="I43" s="45">
        <v>828.77</v>
      </c>
      <c r="J43" s="49">
        <f>AVERAGE(E43,F43,G43)</f>
        <v>842.67000000000007</v>
      </c>
    </row>
    <row r="44" spans="4:10" x14ac:dyDescent="0.25">
      <c r="D44" s="7" t="s">
        <v>4</v>
      </c>
      <c r="E44" s="11">
        <v>47.19</v>
      </c>
      <c r="F44" s="11">
        <v>47.25</v>
      </c>
      <c r="G44" s="81">
        <v>46.5</v>
      </c>
      <c r="H44" s="44">
        <v>48.12</v>
      </c>
      <c r="I44" s="46">
        <v>48.19</v>
      </c>
      <c r="J44" s="49">
        <f t="shared" ref="J44:J55" si="8">AVERAGE(E44,F44,G44)</f>
        <v>46.98</v>
      </c>
    </row>
    <row r="45" spans="4:10" x14ac:dyDescent="0.25">
      <c r="D45" s="7" t="s">
        <v>5</v>
      </c>
      <c r="E45" s="11">
        <v>8.6999999999999993</v>
      </c>
      <c r="F45" s="11">
        <v>9.59</v>
      </c>
      <c r="G45" s="81">
        <v>9.01</v>
      </c>
      <c r="H45" s="44">
        <v>8.4</v>
      </c>
      <c r="I45" s="46">
        <v>8.6999999999999993</v>
      </c>
      <c r="J45" s="49">
        <f t="shared" si="8"/>
        <v>9.1</v>
      </c>
    </row>
    <row r="46" spans="4:10" x14ac:dyDescent="0.25">
      <c r="D46" s="7" t="s">
        <v>6</v>
      </c>
      <c r="E46" s="11">
        <v>105.32</v>
      </c>
      <c r="F46" s="11">
        <v>105.54</v>
      </c>
      <c r="G46" s="81">
        <v>102.52</v>
      </c>
      <c r="H46" s="44">
        <v>104.12</v>
      </c>
      <c r="I46" s="46">
        <v>103.12</v>
      </c>
      <c r="J46" s="49">
        <f t="shared" si="8"/>
        <v>104.46</v>
      </c>
    </row>
    <row r="47" spans="4:10" x14ac:dyDescent="0.25">
      <c r="D47" s="7" t="s">
        <v>7</v>
      </c>
      <c r="E47" s="11">
        <v>6.42</v>
      </c>
      <c r="F47" s="11">
        <v>6.56</v>
      </c>
      <c r="G47" s="81">
        <v>7.17</v>
      </c>
      <c r="H47" s="44">
        <v>6.04</v>
      </c>
      <c r="I47" s="46">
        <v>6.92</v>
      </c>
      <c r="J47" s="49">
        <f t="shared" si="8"/>
        <v>6.7166666666666659</v>
      </c>
    </row>
    <row r="48" spans="4:10" x14ac:dyDescent="0.25">
      <c r="D48" s="7" t="s">
        <v>8</v>
      </c>
      <c r="E48" s="11">
        <v>1.62</v>
      </c>
      <c r="F48" s="11">
        <v>1.94</v>
      </c>
      <c r="G48" s="81">
        <v>2.31</v>
      </c>
      <c r="H48" s="44">
        <v>1.75</v>
      </c>
      <c r="I48" s="46">
        <v>1.66</v>
      </c>
      <c r="J48" s="49">
        <f t="shared" si="8"/>
        <v>1.9566666666666668</v>
      </c>
    </row>
    <row r="49" spans="4:10" x14ac:dyDescent="0.25">
      <c r="D49" s="7" t="s">
        <v>9</v>
      </c>
      <c r="E49" s="11">
        <v>8.26</v>
      </c>
      <c r="F49" s="11">
        <v>7.51</v>
      </c>
      <c r="G49" s="81">
        <v>8.17</v>
      </c>
      <c r="H49" s="44">
        <v>8.02</v>
      </c>
      <c r="I49" s="46">
        <v>8.27</v>
      </c>
      <c r="J49" s="49">
        <f t="shared" si="8"/>
        <v>7.9799999999999995</v>
      </c>
    </row>
    <row r="50" spans="4:10" x14ac:dyDescent="0.25">
      <c r="D50" s="7" t="s">
        <v>10</v>
      </c>
      <c r="E50" s="11">
        <v>6.03</v>
      </c>
      <c r="F50" s="11">
        <v>4.99</v>
      </c>
      <c r="G50" s="81">
        <v>5.74</v>
      </c>
      <c r="H50" s="44">
        <v>5.5</v>
      </c>
      <c r="I50" s="46">
        <v>6.21</v>
      </c>
      <c r="J50" s="49">
        <f t="shared" si="8"/>
        <v>5.586666666666666</v>
      </c>
    </row>
    <row r="51" spans="4:10" x14ac:dyDescent="0.25">
      <c r="D51" s="7" t="s">
        <v>11</v>
      </c>
      <c r="E51" s="11">
        <v>7.59</v>
      </c>
      <c r="F51" s="11">
        <v>7.53</v>
      </c>
      <c r="G51" s="81">
        <v>8.42</v>
      </c>
      <c r="H51" s="44">
        <v>6.8</v>
      </c>
      <c r="I51" s="46">
        <v>9.1199999999999992</v>
      </c>
      <c r="J51" s="49">
        <f t="shared" si="8"/>
        <v>7.8466666666666667</v>
      </c>
    </row>
    <row r="52" spans="4:10" x14ac:dyDescent="0.25">
      <c r="D52" s="7" t="s">
        <v>12</v>
      </c>
      <c r="E52" s="11">
        <v>1.27</v>
      </c>
      <c r="F52" s="11">
        <v>3.62</v>
      </c>
      <c r="G52" s="81">
        <v>2.12</v>
      </c>
      <c r="H52" s="44">
        <v>2.72</v>
      </c>
      <c r="I52" s="46">
        <v>1.94</v>
      </c>
      <c r="J52" s="49">
        <f t="shared" si="8"/>
        <v>2.3366666666666669</v>
      </c>
    </row>
    <row r="53" spans="4:10" x14ac:dyDescent="0.25">
      <c r="D53" s="7" t="s">
        <v>13</v>
      </c>
      <c r="E53" s="11">
        <v>17.73</v>
      </c>
      <c r="F53" s="11">
        <v>18.32</v>
      </c>
      <c r="G53" s="81">
        <v>20.95</v>
      </c>
      <c r="H53" s="44">
        <v>20.14</v>
      </c>
      <c r="I53" s="46">
        <v>18.27</v>
      </c>
      <c r="J53" s="49">
        <f t="shared" si="8"/>
        <v>19</v>
      </c>
    </row>
    <row r="54" spans="4:10" x14ac:dyDescent="0.25">
      <c r="D54" s="7" t="s">
        <v>14</v>
      </c>
      <c r="E54" s="11">
        <v>1.73</v>
      </c>
      <c r="F54" s="11">
        <v>1.99</v>
      </c>
      <c r="G54" s="81">
        <v>1.65</v>
      </c>
      <c r="H54" s="44">
        <v>1.72</v>
      </c>
      <c r="I54" s="46">
        <v>3.12</v>
      </c>
      <c r="J54" s="49">
        <f t="shared" si="8"/>
        <v>1.7899999999999998</v>
      </c>
    </row>
    <row r="55" spans="4:10" x14ac:dyDescent="0.25">
      <c r="D55" s="7" t="s">
        <v>15</v>
      </c>
      <c r="E55" s="11">
        <v>0.17</v>
      </c>
      <c r="F55" s="11">
        <v>0.24</v>
      </c>
      <c r="G55" s="81">
        <v>0.25</v>
      </c>
      <c r="H55" s="44">
        <v>0.17</v>
      </c>
      <c r="I55" s="47">
        <v>0.52</v>
      </c>
      <c r="J55" s="49">
        <f t="shared" si="8"/>
        <v>0.22</v>
      </c>
    </row>
    <row r="56" spans="4:10" ht="15.75" thickBot="1" x14ac:dyDescent="0.3">
      <c r="D56" s="73" t="s">
        <v>32</v>
      </c>
      <c r="E56" s="12">
        <f t="shared" ref="E56:J56" si="9">SUM(E43:E55)</f>
        <v>1045.03</v>
      </c>
      <c r="F56" s="12">
        <f t="shared" si="9"/>
        <v>1059.3199999999997</v>
      </c>
      <c r="G56" s="82">
        <f t="shared" si="9"/>
        <v>1065.58</v>
      </c>
      <c r="H56" s="78">
        <f t="shared" si="9"/>
        <v>1066.5100000000002</v>
      </c>
      <c r="I56" s="29">
        <f t="shared" si="9"/>
        <v>1044.81</v>
      </c>
      <c r="J56" s="53">
        <f t="shared" si="9"/>
        <v>1056.6433333333334</v>
      </c>
    </row>
    <row r="57" spans="4:10" x14ac:dyDescent="0.25">
      <c r="D57" s="8" t="s">
        <v>33</v>
      </c>
      <c r="E57" s="9">
        <f t="shared" ref="E57:J57" si="10">E56/1000</f>
        <v>1.0450299999999999</v>
      </c>
      <c r="F57" s="9">
        <f t="shared" si="10"/>
        <v>1.0593199999999998</v>
      </c>
      <c r="G57" s="9">
        <f t="shared" si="10"/>
        <v>1.06558</v>
      </c>
      <c r="H57" s="9">
        <f t="shared" si="10"/>
        <v>1.0665100000000003</v>
      </c>
      <c r="I57" s="9">
        <f t="shared" si="10"/>
        <v>1.04481</v>
      </c>
      <c r="J57" s="9">
        <f t="shared" si="10"/>
        <v>1.0566433333333334</v>
      </c>
    </row>
    <row r="58" spans="4:10" x14ac:dyDescent="0.25">
      <c r="D58" s="8" t="s">
        <v>34</v>
      </c>
      <c r="E58" s="9">
        <f t="shared" ref="E58:J58" si="11">E57/60</f>
        <v>1.7417166666666664E-2</v>
      </c>
      <c r="F58" s="9">
        <f t="shared" si="11"/>
        <v>1.7655333333333332E-2</v>
      </c>
      <c r="G58" s="9">
        <f t="shared" si="11"/>
        <v>1.7759666666666667E-2</v>
      </c>
      <c r="H58" s="9">
        <f t="shared" si="11"/>
        <v>1.7775166666666672E-2</v>
      </c>
      <c r="I58" s="9">
        <f t="shared" si="11"/>
        <v>1.7413500000000002E-2</v>
      </c>
      <c r="J58" s="9">
        <f t="shared" si="11"/>
        <v>1.7610722222222222E-2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27" t="s">
        <v>27</v>
      </c>
      <c r="E60" s="128"/>
      <c r="F60" s="128"/>
      <c r="G60" s="128"/>
      <c r="H60" s="128"/>
      <c r="I60" s="129"/>
      <c r="J60" s="1" t="s">
        <v>53</v>
      </c>
    </row>
    <row r="61" spans="4:10" ht="15.75" thickBot="1" x14ac:dyDescent="0.3">
      <c r="D61" s="3" t="s">
        <v>36</v>
      </c>
      <c r="E61" s="22" t="s">
        <v>45</v>
      </c>
      <c r="F61" s="4" t="s">
        <v>46</v>
      </c>
      <c r="G61" s="26" t="s">
        <v>47</v>
      </c>
      <c r="H61" s="79" t="s">
        <v>48</v>
      </c>
      <c r="I61" s="5" t="s">
        <v>49</v>
      </c>
      <c r="J61" s="51" t="s">
        <v>18</v>
      </c>
    </row>
    <row r="62" spans="4:10" x14ac:dyDescent="0.25">
      <c r="D62" s="7" t="s">
        <v>3</v>
      </c>
      <c r="E62" s="23">
        <v>1215.24</v>
      </c>
      <c r="F62" s="14">
        <v>899.59</v>
      </c>
      <c r="G62" s="27">
        <v>895.1</v>
      </c>
      <c r="H62" s="80">
        <v>887.01</v>
      </c>
      <c r="I62" s="15">
        <v>896.06</v>
      </c>
      <c r="J62" s="48">
        <f>AVERAGE(F62,H62,I62)</f>
        <v>894.21999999999991</v>
      </c>
    </row>
    <row r="63" spans="4:10" x14ac:dyDescent="0.25">
      <c r="D63" s="7" t="s">
        <v>4</v>
      </c>
      <c r="E63" s="24">
        <v>85.5</v>
      </c>
      <c r="F63" s="11">
        <v>51.34</v>
      </c>
      <c r="G63" s="28">
        <v>52.59</v>
      </c>
      <c r="H63" s="81">
        <v>54.75</v>
      </c>
      <c r="I63" s="17">
        <v>52.29</v>
      </c>
      <c r="J63" s="48">
        <f t="shared" ref="J63:J74" si="12">AVERAGE(F63,H63,I63)</f>
        <v>52.793333333333329</v>
      </c>
    </row>
    <row r="64" spans="4:10" x14ac:dyDescent="0.25">
      <c r="D64" s="7" t="s">
        <v>5</v>
      </c>
      <c r="E64" s="24">
        <v>10.31</v>
      </c>
      <c r="F64" s="11">
        <v>9.48</v>
      </c>
      <c r="G64" s="28">
        <v>8.81</v>
      </c>
      <c r="H64" s="81">
        <v>9.2200000000000006</v>
      </c>
      <c r="I64" s="17">
        <v>10.08</v>
      </c>
      <c r="J64" s="48">
        <f t="shared" si="12"/>
        <v>9.5933333333333337</v>
      </c>
    </row>
    <row r="65" spans="4:10" x14ac:dyDescent="0.25">
      <c r="D65" s="7" t="s">
        <v>6</v>
      </c>
      <c r="E65" s="24">
        <v>112.73</v>
      </c>
      <c r="F65" s="11">
        <v>101.55</v>
      </c>
      <c r="G65" s="28">
        <v>102.83</v>
      </c>
      <c r="H65" s="81">
        <v>102.71</v>
      </c>
      <c r="I65" s="17">
        <v>102.65</v>
      </c>
      <c r="J65" s="48">
        <f t="shared" si="12"/>
        <v>102.30333333333333</v>
      </c>
    </row>
    <row r="66" spans="4:10" x14ac:dyDescent="0.25">
      <c r="D66" s="7" t="s">
        <v>7</v>
      </c>
      <c r="E66" s="24">
        <v>7.01</v>
      </c>
      <c r="F66" s="11">
        <v>6.84</v>
      </c>
      <c r="G66" s="28">
        <v>6.76</v>
      </c>
      <c r="H66" s="81">
        <v>7.38</v>
      </c>
      <c r="I66" s="17">
        <v>7.17</v>
      </c>
      <c r="J66" s="48">
        <f t="shared" si="12"/>
        <v>7.13</v>
      </c>
    </row>
    <row r="67" spans="4:10" x14ac:dyDescent="0.25">
      <c r="D67" s="7" t="s">
        <v>8</v>
      </c>
      <c r="E67" s="24">
        <v>1.35</v>
      </c>
      <c r="F67" s="11">
        <v>2.2400000000000002</v>
      </c>
      <c r="G67" s="28">
        <v>1.78</v>
      </c>
      <c r="H67" s="81">
        <v>2.2599999999999998</v>
      </c>
      <c r="I67" s="17">
        <v>2.2999999999999998</v>
      </c>
      <c r="J67" s="48">
        <f t="shared" si="12"/>
        <v>2.2666666666666666</v>
      </c>
    </row>
    <row r="68" spans="4:10" x14ac:dyDescent="0.25">
      <c r="D68" s="7" t="s">
        <v>9</v>
      </c>
      <c r="E68" s="24">
        <v>8.2799999999999994</v>
      </c>
      <c r="F68" s="11">
        <v>8.7799999999999994</v>
      </c>
      <c r="G68" s="28">
        <v>9.27</v>
      </c>
      <c r="H68" s="81">
        <v>8.6999999999999993</v>
      </c>
      <c r="I68" s="17">
        <v>11.08</v>
      </c>
      <c r="J68" s="48">
        <f t="shared" si="12"/>
        <v>9.5199999999999978</v>
      </c>
    </row>
    <row r="69" spans="4:10" x14ac:dyDescent="0.25">
      <c r="D69" s="7" t="s">
        <v>10</v>
      </c>
      <c r="E69" s="24">
        <v>7.11</v>
      </c>
      <c r="F69" s="11">
        <v>8.01</v>
      </c>
      <c r="G69" s="28">
        <v>7.68</v>
      </c>
      <c r="H69" s="81">
        <v>7.87</v>
      </c>
      <c r="I69" s="17">
        <v>7.83</v>
      </c>
      <c r="J69" s="48">
        <f t="shared" si="12"/>
        <v>7.9033333333333333</v>
      </c>
    </row>
    <row r="70" spans="4:10" x14ac:dyDescent="0.25">
      <c r="D70" s="7" t="s">
        <v>11</v>
      </c>
      <c r="E70" s="24">
        <v>11.5</v>
      </c>
      <c r="F70" s="11">
        <v>7.75</v>
      </c>
      <c r="G70" s="28">
        <v>8.68</v>
      </c>
      <c r="H70" s="81">
        <v>9.91</v>
      </c>
      <c r="I70" s="17">
        <v>9.9499999999999993</v>
      </c>
      <c r="J70" s="48">
        <f t="shared" si="12"/>
        <v>9.2033333333333331</v>
      </c>
    </row>
    <row r="71" spans="4:10" x14ac:dyDescent="0.25">
      <c r="D71" s="7" t="s">
        <v>12</v>
      </c>
      <c r="E71" s="24">
        <v>2.2400000000000002</v>
      </c>
      <c r="F71" s="11">
        <v>1.91</v>
      </c>
      <c r="G71" s="28">
        <v>1.6</v>
      </c>
      <c r="H71" s="81">
        <v>2.73</v>
      </c>
      <c r="I71" s="17">
        <v>1.97</v>
      </c>
      <c r="J71" s="48">
        <f t="shared" si="12"/>
        <v>2.2033333333333331</v>
      </c>
    </row>
    <row r="72" spans="4:10" x14ac:dyDescent="0.25">
      <c r="D72" s="7" t="s">
        <v>13</v>
      </c>
      <c r="E72" s="24">
        <v>21.92</v>
      </c>
      <c r="F72" s="11">
        <v>22.78</v>
      </c>
      <c r="G72" s="28">
        <v>17.47</v>
      </c>
      <c r="H72" s="81">
        <v>22.72</v>
      </c>
      <c r="I72" s="17">
        <v>22.9</v>
      </c>
      <c r="J72" s="48">
        <f t="shared" si="12"/>
        <v>22.8</v>
      </c>
    </row>
    <row r="73" spans="4:10" x14ac:dyDescent="0.25">
      <c r="D73" s="7" t="s">
        <v>14</v>
      </c>
      <c r="E73" s="24">
        <v>2.19</v>
      </c>
      <c r="F73" s="11">
        <v>1.72</v>
      </c>
      <c r="G73" s="28">
        <v>2.64</v>
      </c>
      <c r="H73" s="81">
        <v>1.69</v>
      </c>
      <c r="I73" s="17">
        <v>3.07</v>
      </c>
      <c r="J73" s="48">
        <f t="shared" si="12"/>
        <v>2.16</v>
      </c>
    </row>
    <row r="74" spans="4:10" x14ac:dyDescent="0.25">
      <c r="D74" s="7" t="s">
        <v>15</v>
      </c>
      <c r="E74" s="24">
        <v>0.16</v>
      </c>
      <c r="F74" s="11">
        <v>0.16</v>
      </c>
      <c r="G74" s="28">
        <v>0.31</v>
      </c>
      <c r="H74" s="81">
        <v>0.24</v>
      </c>
      <c r="I74" s="17">
        <v>0.27</v>
      </c>
      <c r="J74" s="48">
        <f t="shared" si="12"/>
        <v>0.22333333333333336</v>
      </c>
    </row>
    <row r="75" spans="4:10" ht="15.75" thickBot="1" x14ac:dyDescent="0.3">
      <c r="D75" s="73" t="s">
        <v>32</v>
      </c>
      <c r="E75" s="25">
        <f t="shared" ref="E75:J75" si="13">SUM(E62:E74)</f>
        <v>1485.54</v>
      </c>
      <c r="F75" s="12">
        <f t="shared" si="13"/>
        <v>1122.1500000000001</v>
      </c>
      <c r="G75" s="29">
        <f t="shared" si="13"/>
        <v>1115.52</v>
      </c>
      <c r="H75" s="82">
        <f t="shared" si="13"/>
        <v>1117.1900000000003</v>
      </c>
      <c r="I75" s="13">
        <f t="shared" si="13"/>
        <v>1127.6199999999999</v>
      </c>
      <c r="J75" s="53">
        <f t="shared" si="13"/>
        <v>1122.3200000000002</v>
      </c>
    </row>
    <row r="76" spans="4:10" x14ac:dyDescent="0.25">
      <c r="D76" s="8" t="s">
        <v>33</v>
      </c>
      <c r="E76" s="9">
        <f t="shared" ref="E76:J76" si="14">E75/1000</f>
        <v>1.4855399999999999</v>
      </c>
      <c r="F76" s="9">
        <f t="shared" si="14"/>
        <v>1.12215</v>
      </c>
      <c r="G76" s="9">
        <f t="shared" si="14"/>
        <v>1.1155200000000001</v>
      </c>
      <c r="H76" s="9">
        <f t="shared" si="14"/>
        <v>1.1171900000000003</v>
      </c>
      <c r="I76" s="9">
        <f t="shared" si="14"/>
        <v>1.1276199999999998</v>
      </c>
      <c r="J76" s="9">
        <f t="shared" si="14"/>
        <v>1.1223200000000002</v>
      </c>
    </row>
    <row r="77" spans="4:10" x14ac:dyDescent="0.25">
      <c r="D77" s="8" t="s">
        <v>34</v>
      </c>
      <c r="E77" s="9">
        <f t="shared" ref="E77:J77" si="15">E76/60</f>
        <v>2.4758999999999996E-2</v>
      </c>
      <c r="F77" s="9">
        <f t="shared" si="15"/>
        <v>1.87025E-2</v>
      </c>
      <c r="G77" s="9">
        <f t="shared" si="15"/>
        <v>1.8592000000000001E-2</v>
      </c>
      <c r="H77" s="9">
        <f t="shared" si="15"/>
        <v>1.8619833333333339E-2</v>
      </c>
      <c r="I77" s="9">
        <f t="shared" si="15"/>
        <v>1.8793666666666663E-2</v>
      </c>
      <c r="J77" s="9">
        <f t="shared" si="15"/>
        <v>1.8705333333333338E-2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27" t="s">
        <v>28</v>
      </c>
      <c r="E79" s="128"/>
      <c r="F79" s="128"/>
      <c r="G79" s="128"/>
      <c r="H79" s="128"/>
      <c r="I79" s="129"/>
      <c r="J79" s="1" t="s">
        <v>53</v>
      </c>
    </row>
    <row r="80" spans="4:10" ht="15.75" thickBot="1" x14ac:dyDescent="0.3">
      <c r="D80" s="3" t="s">
        <v>17</v>
      </c>
      <c r="E80" s="22" t="s">
        <v>45</v>
      </c>
      <c r="F80" s="79" t="s">
        <v>46</v>
      </c>
      <c r="G80" s="26" t="s">
        <v>47</v>
      </c>
      <c r="H80" s="4" t="s">
        <v>48</v>
      </c>
      <c r="I80" s="5" t="s">
        <v>49</v>
      </c>
      <c r="J80" s="51" t="s">
        <v>18</v>
      </c>
    </row>
    <row r="81" spans="4:10" x14ac:dyDescent="0.25">
      <c r="D81" s="7" t="s">
        <v>3</v>
      </c>
      <c r="E81" s="23">
        <v>1384.11</v>
      </c>
      <c r="F81" s="83">
        <v>1345.41</v>
      </c>
      <c r="G81" s="27">
        <v>1315.16</v>
      </c>
      <c r="H81" s="10">
        <v>1341.62</v>
      </c>
      <c r="I81" s="15">
        <v>1345.57</v>
      </c>
      <c r="J81" s="49">
        <f>AVERAGE(F81,H81,I81)</f>
        <v>1344.1999999999998</v>
      </c>
    </row>
    <row r="82" spans="4:10" x14ac:dyDescent="0.25">
      <c r="D82" s="7" t="s">
        <v>4</v>
      </c>
      <c r="E82" s="24">
        <v>65.59</v>
      </c>
      <c r="F82" s="84">
        <v>66.52</v>
      </c>
      <c r="G82" s="28">
        <v>64.989999999999995</v>
      </c>
      <c r="H82" s="16">
        <v>68.959999999999994</v>
      </c>
      <c r="I82" s="17">
        <v>66.8</v>
      </c>
      <c r="J82" s="49">
        <f t="shared" ref="J82:J93" si="16">AVERAGE(F82,H82,I82)</f>
        <v>67.426666666666662</v>
      </c>
    </row>
    <row r="83" spans="4:10" x14ac:dyDescent="0.25">
      <c r="D83" s="7" t="s">
        <v>5</v>
      </c>
      <c r="E83" s="24">
        <v>15.15</v>
      </c>
      <c r="F83" s="85">
        <v>12.7</v>
      </c>
      <c r="G83" s="28">
        <v>13</v>
      </c>
      <c r="H83" s="16">
        <v>11.77</v>
      </c>
      <c r="I83" s="17">
        <v>10.75</v>
      </c>
      <c r="J83" s="49">
        <f t="shared" si="16"/>
        <v>11.74</v>
      </c>
    </row>
    <row r="84" spans="4:10" x14ac:dyDescent="0.25">
      <c r="D84" s="7" t="s">
        <v>6</v>
      </c>
      <c r="E84" s="24">
        <v>111.79</v>
      </c>
      <c r="F84" s="84">
        <v>108.81</v>
      </c>
      <c r="G84" s="28">
        <v>110.51</v>
      </c>
      <c r="H84" s="16">
        <v>108.4</v>
      </c>
      <c r="I84" s="17">
        <v>108.86</v>
      </c>
      <c r="J84" s="49">
        <f t="shared" si="16"/>
        <v>108.69</v>
      </c>
    </row>
    <row r="85" spans="4:10" x14ac:dyDescent="0.25">
      <c r="D85" s="7" t="s">
        <v>7</v>
      </c>
      <c r="E85" s="24">
        <v>11.62</v>
      </c>
      <c r="F85" s="84">
        <v>11.99</v>
      </c>
      <c r="G85" s="28">
        <v>12.45</v>
      </c>
      <c r="H85" s="16">
        <v>12.36</v>
      </c>
      <c r="I85" s="17">
        <v>11.91</v>
      </c>
      <c r="J85" s="49">
        <f t="shared" si="16"/>
        <v>12.086666666666668</v>
      </c>
    </row>
    <row r="86" spans="4:10" x14ac:dyDescent="0.25">
      <c r="D86" s="7" t="s">
        <v>8</v>
      </c>
      <c r="E86" s="24">
        <v>1.81</v>
      </c>
      <c r="F86" s="84">
        <v>1.87</v>
      </c>
      <c r="G86" s="28">
        <v>1.88</v>
      </c>
      <c r="H86" s="16">
        <v>2.02</v>
      </c>
      <c r="I86" s="17">
        <v>1.92</v>
      </c>
      <c r="J86" s="49">
        <f t="shared" si="16"/>
        <v>1.9366666666666668</v>
      </c>
    </row>
    <row r="87" spans="4:10" x14ac:dyDescent="0.25">
      <c r="D87" s="7" t="s">
        <v>9</v>
      </c>
      <c r="E87" s="24">
        <v>13.66</v>
      </c>
      <c r="F87" s="84">
        <v>11.36</v>
      </c>
      <c r="G87" s="28">
        <v>11.06</v>
      </c>
      <c r="H87" s="16">
        <v>10.32</v>
      </c>
      <c r="I87" s="17">
        <v>10.58</v>
      </c>
      <c r="J87" s="49">
        <f t="shared" si="16"/>
        <v>10.753333333333332</v>
      </c>
    </row>
    <row r="88" spans="4:10" x14ac:dyDescent="0.25">
      <c r="D88" s="7" t="s">
        <v>10</v>
      </c>
      <c r="E88" s="24">
        <v>6.37</v>
      </c>
      <c r="F88" s="84">
        <v>7.31</v>
      </c>
      <c r="G88" s="28">
        <v>6.12</v>
      </c>
      <c r="H88" s="16">
        <v>5.49</v>
      </c>
      <c r="I88" s="17">
        <v>6.04</v>
      </c>
      <c r="J88" s="49">
        <f t="shared" si="16"/>
        <v>6.28</v>
      </c>
    </row>
    <row r="89" spans="4:10" x14ac:dyDescent="0.25">
      <c r="D89" s="7" t="s">
        <v>11</v>
      </c>
      <c r="E89" s="24">
        <v>9.32</v>
      </c>
      <c r="F89" s="84">
        <v>7.72</v>
      </c>
      <c r="G89" s="28">
        <v>9.7899999999999991</v>
      </c>
      <c r="H89" s="16">
        <v>7.07</v>
      </c>
      <c r="I89" s="17">
        <v>7.32</v>
      </c>
      <c r="J89" s="49">
        <f t="shared" si="16"/>
        <v>7.37</v>
      </c>
    </row>
    <row r="90" spans="4:10" x14ac:dyDescent="0.25">
      <c r="D90" s="7" t="s">
        <v>12</v>
      </c>
      <c r="E90" s="24">
        <v>2.09</v>
      </c>
      <c r="F90" s="84">
        <v>2.12</v>
      </c>
      <c r="G90" s="28">
        <v>2.35</v>
      </c>
      <c r="H90" s="16">
        <v>2.48</v>
      </c>
      <c r="I90" s="17">
        <v>2.35</v>
      </c>
      <c r="J90" s="49">
        <f t="shared" si="16"/>
        <v>2.3166666666666664</v>
      </c>
    </row>
    <row r="91" spans="4:10" x14ac:dyDescent="0.25">
      <c r="D91" s="7" t="s">
        <v>13</v>
      </c>
      <c r="E91" s="24">
        <v>35.1</v>
      </c>
      <c r="F91" s="84">
        <v>34.51</v>
      </c>
      <c r="G91" s="28">
        <v>33.86</v>
      </c>
      <c r="H91" s="16">
        <v>35.79</v>
      </c>
      <c r="I91" s="17">
        <v>35.53</v>
      </c>
      <c r="J91" s="49">
        <f t="shared" si="16"/>
        <v>35.276666666666664</v>
      </c>
    </row>
    <row r="92" spans="4:10" x14ac:dyDescent="0.25">
      <c r="D92" s="7" t="s">
        <v>14</v>
      </c>
      <c r="E92" s="24">
        <v>4.3099999999999996</v>
      </c>
      <c r="F92" s="84">
        <v>2.46</v>
      </c>
      <c r="G92" s="28">
        <v>3.22</v>
      </c>
      <c r="H92" s="16">
        <v>1.93</v>
      </c>
      <c r="I92" s="17">
        <v>2.68</v>
      </c>
      <c r="J92" s="49">
        <f t="shared" si="16"/>
        <v>2.3566666666666669</v>
      </c>
    </row>
    <row r="93" spans="4:10" x14ac:dyDescent="0.25">
      <c r="D93" s="7" t="s">
        <v>15</v>
      </c>
      <c r="E93" s="24">
        <v>0.18</v>
      </c>
      <c r="F93" s="84">
        <v>0.26</v>
      </c>
      <c r="G93" s="28">
        <v>0.32</v>
      </c>
      <c r="H93" s="16">
        <v>0.33</v>
      </c>
      <c r="I93" s="17">
        <v>0.33</v>
      </c>
      <c r="J93" s="49">
        <f t="shared" si="16"/>
        <v>0.3066666666666667</v>
      </c>
    </row>
    <row r="94" spans="4:10" ht="15.75" thickBot="1" x14ac:dyDescent="0.3">
      <c r="D94" s="73" t="s">
        <v>32</v>
      </c>
      <c r="E94" s="25">
        <f t="shared" ref="E94:J94" si="17">SUM(E81:E93)</f>
        <v>1661.0999999999995</v>
      </c>
      <c r="F94" s="82">
        <f t="shared" si="17"/>
        <v>1613.0399999999997</v>
      </c>
      <c r="G94" s="29">
        <f t="shared" si="17"/>
        <v>1584.7099999999998</v>
      </c>
      <c r="H94" s="12">
        <f t="shared" si="17"/>
        <v>1608.5399999999997</v>
      </c>
      <c r="I94" s="13">
        <f t="shared" si="17"/>
        <v>1610.6399999999996</v>
      </c>
      <c r="J94" s="53">
        <f t="shared" si="17"/>
        <v>1610.7399999999996</v>
      </c>
    </row>
    <row r="95" spans="4:10" x14ac:dyDescent="0.25">
      <c r="D95" s="8" t="s">
        <v>33</v>
      </c>
      <c r="E95" s="9">
        <f t="shared" ref="E95:J95" si="18">E94/1000</f>
        <v>1.6610999999999994</v>
      </c>
      <c r="F95" s="9">
        <f t="shared" si="18"/>
        <v>1.6130399999999998</v>
      </c>
      <c r="G95" s="9">
        <f t="shared" si="18"/>
        <v>1.5847099999999998</v>
      </c>
      <c r="H95" s="9">
        <f t="shared" si="18"/>
        <v>1.6085399999999996</v>
      </c>
      <c r="I95" s="9">
        <f t="shared" si="18"/>
        <v>1.6106399999999996</v>
      </c>
      <c r="J95" s="9">
        <f t="shared" si="18"/>
        <v>1.6107399999999996</v>
      </c>
    </row>
    <row r="96" spans="4:10" x14ac:dyDescent="0.25">
      <c r="D96" s="8" t="s">
        <v>34</v>
      </c>
      <c r="E96" s="9">
        <f t="shared" ref="E96:J96" si="19">E95/60</f>
        <v>2.7684999999999991E-2</v>
      </c>
      <c r="F96" s="9">
        <f t="shared" si="19"/>
        <v>2.6883999999999998E-2</v>
      </c>
      <c r="G96" s="9">
        <f t="shared" si="19"/>
        <v>2.6411833333333332E-2</v>
      </c>
      <c r="H96" s="9">
        <f t="shared" si="19"/>
        <v>2.6808999999999993E-2</v>
      </c>
      <c r="I96" s="9">
        <f t="shared" si="19"/>
        <v>2.6843999999999993E-2</v>
      </c>
      <c r="J96" s="9">
        <f t="shared" si="19"/>
        <v>2.684566666666666E-2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27" t="s">
        <v>29</v>
      </c>
      <c r="E98" s="128"/>
      <c r="F98" s="128"/>
      <c r="G98" s="128"/>
      <c r="H98" s="128"/>
      <c r="I98" s="129"/>
      <c r="J98" s="1" t="s">
        <v>53</v>
      </c>
    </row>
    <row r="99" spans="4:10" ht="15.75" thickBot="1" x14ac:dyDescent="0.3">
      <c r="D99" s="3" t="s">
        <v>36</v>
      </c>
      <c r="E99" s="79" t="s">
        <v>45</v>
      </c>
      <c r="F99" s="22" t="s">
        <v>46</v>
      </c>
      <c r="G99" s="4" t="s">
        <v>47</v>
      </c>
      <c r="H99" s="4" t="s">
        <v>48</v>
      </c>
      <c r="I99" s="5" t="s">
        <v>49</v>
      </c>
      <c r="J99" s="51" t="s">
        <v>18</v>
      </c>
    </row>
    <row r="100" spans="4:10" x14ac:dyDescent="0.25">
      <c r="D100" s="7" t="s">
        <v>3</v>
      </c>
      <c r="E100" s="83">
        <v>2119.1799999999998</v>
      </c>
      <c r="F100" s="23">
        <v>2139.16</v>
      </c>
      <c r="G100" s="10">
        <v>2002.44</v>
      </c>
      <c r="H100" s="27">
        <v>1951.25</v>
      </c>
      <c r="I100" s="15">
        <v>2056.4699999999998</v>
      </c>
      <c r="J100" s="49">
        <f>AVERAGE(G100,E100,I100)</f>
        <v>2059.3633333333332</v>
      </c>
    </row>
    <row r="101" spans="4:10" x14ac:dyDescent="0.25">
      <c r="D101" s="7" t="s">
        <v>4</v>
      </c>
      <c r="E101" s="84">
        <v>83.94</v>
      </c>
      <c r="F101" s="24">
        <v>82.51</v>
      </c>
      <c r="G101" s="16">
        <v>75.989999999999995</v>
      </c>
      <c r="H101" s="28">
        <v>74.849999999999994</v>
      </c>
      <c r="I101" s="17">
        <v>75.48</v>
      </c>
      <c r="J101" s="49">
        <f t="shared" ref="J101:J112" si="20">AVERAGE(G101,E101,I101)</f>
        <v>78.470000000000013</v>
      </c>
    </row>
    <row r="102" spans="4:10" x14ac:dyDescent="0.25">
      <c r="D102" s="7" t="s">
        <v>5</v>
      </c>
      <c r="E102" s="84">
        <v>32.03</v>
      </c>
      <c r="F102" s="24">
        <v>27.22</v>
      </c>
      <c r="G102" s="16">
        <v>27.27</v>
      </c>
      <c r="H102" s="28">
        <v>26.25</v>
      </c>
      <c r="I102" s="17">
        <v>26.17</v>
      </c>
      <c r="J102" s="49">
        <f t="shared" si="20"/>
        <v>28.49</v>
      </c>
    </row>
    <row r="103" spans="4:10" x14ac:dyDescent="0.25">
      <c r="D103" s="7" t="s">
        <v>6</v>
      </c>
      <c r="E103" s="84">
        <v>127.83</v>
      </c>
      <c r="F103" s="24">
        <v>114.07</v>
      </c>
      <c r="G103" s="16">
        <v>113.78</v>
      </c>
      <c r="H103" s="28">
        <v>114.54</v>
      </c>
      <c r="I103" s="17">
        <v>114.48</v>
      </c>
      <c r="J103" s="49">
        <f t="shared" si="20"/>
        <v>118.69666666666667</v>
      </c>
    </row>
    <row r="104" spans="4:10" x14ac:dyDescent="0.25">
      <c r="D104" s="7" t="s">
        <v>7</v>
      </c>
      <c r="E104" s="84">
        <v>24.1</v>
      </c>
      <c r="F104" s="24">
        <v>26.05</v>
      </c>
      <c r="G104" s="16">
        <v>25.08</v>
      </c>
      <c r="H104" s="28">
        <v>25.1</v>
      </c>
      <c r="I104" s="17">
        <v>24.89</v>
      </c>
      <c r="J104" s="49">
        <f t="shared" si="20"/>
        <v>24.689999999999998</v>
      </c>
    </row>
    <row r="105" spans="4:10" x14ac:dyDescent="0.25">
      <c r="D105" s="7" t="s">
        <v>8</v>
      </c>
      <c r="E105" s="84">
        <v>2.57</v>
      </c>
      <c r="F105" s="24">
        <v>2.4</v>
      </c>
      <c r="G105" s="16">
        <v>6.11</v>
      </c>
      <c r="H105" s="28">
        <v>6.91</v>
      </c>
      <c r="I105" s="17">
        <v>2.5</v>
      </c>
      <c r="J105" s="49">
        <f t="shared" si="20"/>
        <v>3.7266666666666666</v>
      </c>
    </row>
    <row r="106" spans="4:10" x14ac:dyDescent="0.25">
      <c r="D106" s="7" t="s">
        <v>9</v>
      </c>
      <c r="E106" s="84">
        <v>15.47</v>
      </c>
      <c r="F106" s="24">
        <v>13.77</v>
      </c>
      <c r="G106" s="16">
        <v>13.55</v>
      </c>
      <c r="H106" s="28">
        <v>13.31</v>
      </c>
      <c r="I106" s="17">
        <v>13.35</v>
      </c>
      <c r="J106" s="49">
        <f t="shared" si="20"/>
        <v>14.123333333333335</v>
      </c>
    </row>
    <row r="107" spans="4:10" x14ac:dyDescent="0.25">
      <c r="D107" s="7" t="s">
        <v>10</v>
      </c>
      <c r="E107" s="84">
        <v>8.35</v>
      </c>
      <c r="F107" s="24">
        <v>9.02</v>
      </c>
      <c r="G107" s="16">
        <v>8.26</v>
      </c>
      <c r="H107" s="28">
        <v>9.07</v>
      </c>
      <c r="I107" s="17">
        <v>9.3699999999999992</v>
      </c>
      <c r="J107" s="49">
        <f t="shared" si="20"/>
        <v>8.6599999999999984</v>
      </c>
    </row>
    <row r="108" spans="4:10" x14ac:dyDescent="0.25">
      <c r="D108" s="7" t="s">
        <v>11</v>
      </c>
      <c r="E108" s="84">
        <v>8.0299999999999994</v>
      </c>
      <c r="F108" s="24">
        <v>8.6</v>
      </c>
      <c r="G108" s="16">
        <v>8.25</v>
      </c>
      <c r="H108" s="28">
        <v>8.02</v>
      </c>
      <c r="I108" s="17">
        <v>8.35</v>
      </c>
      <c r="J108" s="49">
        <f t="shared" si="20"/>
        <v>8.2100000000000009</v>
      </c>
    </row>
    <row r="109" spans="4:10" x14ac:dyDescent="0.25">
      <c r="D109" s="7" t="s">
        <v>12</v>
      </c>
      <c r="E109" s="84">
        <v>2.59</v>
      </c>
      <c r="F109" s="24">
        <v>2.69</v>
      </c>
      <c r="G109" s="16">
        <v>2.04</v>
      </c>
      <c r="H109" s="28">
        <v>2.13</v>
      </c>
      <c r="I109" s="17">
        <v>2.4500000000000002</v>
      </c>
      <c r="J109" s="49">
        <f t="shared" si="20"/>
        <v>2.36</v>
      </c>
    </row>
    <row r="110" spans="4:10" x14ac:dyDescent="0.25">
      <c r="D110" s="7" t="s">
        <v>13</v>
      </c>
      <c r="E110" s="84">
        <v>57.95</v>
      </c>
      <c r="F110" s="24">
        <v>58.7</v>
      </c>
      <c r="G110" s="16">
        <v>57.78</v>
      </c>
      <c r="H110" s="28">
        <v>57.44</v>
      </c>
      <c r="I110" s="17">
        <v>57.8</v>
      </c>
      <c r="J110" s="49">
        <f t="shared" si="20"/>
        <v>57.843333333333334</v>
      </c>
    </row>
    <row r="111" spans="4:10" x14ac:dyDescent="0.25">
      <c r="D111" s="7" t="s">
        <v>14</v>
      </c>
      <c r="E111" s="84">
        <v>3.03</v>
      </c>
      <c r="F111" s="24">
        <v>3.83</v>
      </c>
      <c r="G111" s="16">
        <v>2.81</v>
      </c>
      <c r="H111" s="28">
        <v>2.16</v>
      </c>
      <c r="I111" s="17">
        <v>3.12</v>
      </c>
      <c r="J111" s="49">
        <f t="shared" si="20"/>
        <v>2.9866666666666668</v>
      </c>
    </row>
    <row r="112" spans="4:10" x14ac:dyDescent="0.25">
      <c r="D112" s="7" t="s">
        <v>15</v>
      </c>
      <c r="E112" s="84">
        <v>0.3</v>
      </c>
      <c r="F112" s="24">
        <v>0.28000000000000003</v>
      </c>
      <c r="G112" s="16">
        <v>0.26</v>
      </c>
      <c r="H112" s="28">
        <v>0.18</v>
      </c>
      <c r="I112" s="17">
        <v>0.39</v>
      </c>
      <c r="J112" s="49">
        <f t="shared" si="20"/>
        <v>0.31666666666666671</v>
      </c>
    </row>
    <row r="113" spans="4:10" ht="15.75" thickBot="1" x14ac:dyDescent="0.3">
      <c r="D113" s="73" t="s">
        <v>32</v>
      </c>
      <c r="E113" s="82">
        <f t="shared" ref="E113:J113" si="21">SUM(E100:E112)</f>
        <v>2485.3700000000003</v>
      </c>
      <c r="F113" s="25">
        <f t="shared" si="21"/>
        <v>2488.3000000000002</v>
      </c>
      <c r="G113" s="12">
        <f t="shared" si="21"/>
        <v>2343.6200000000008</v>
      </c>
      <c r="H113" s="29">
        <f t="shared" si="21"/>
        <v>2291.2099999999996</v>
      </c>
      <c r="I113" s="13">
        <f t="shared" si="21"/>
        <v>2394.8199999999993</v>
      </c>
      <c r="J113" s="53">
        <f t="shared" si="21"/>
        <v>2407.936666666666</v>
      </c>
    </row>
    <row r="114" spans="4:10" x14ac:dyDescent="0.25">
      <c r="D114" s="8" t="s">
        <v>33</v>
      </c>
      <c r="E114" s="9">
        <f t="shared" ref="E114:J114" si="22">E113/1000</f>
        <v>2.4853700000000005</v>
      </c>
      <c r="F114" s="9">
        <f t="shared" si="22"/>
        <v>2.4883000000000002</v>
      </c>
      <c r="G114" s="9">
        <f t="shared" si="22"/>
        <v>2.3436200000000009</v>
      </c>
      <c r="H114" s="9">
        <f t="shared" si="22"/>
        <v>2.2912099999999995</v>
      </c>
      <c r="I114" s="9">
        <f t="shared" si="22"/>
        <v>2.3948199999999993</v>
      </c>
      <c r="J114" s="9">
        <f t="shared" si="22"/>
        <v>2.4079366666666662</v>
      </c>
    </row>
    <row r="115" spans="4:10" x14ac:dyDescent="0.25">
      <c r="D115" s="8" t="s">
        <v>34</v>
      </c>
      <c r="E115" s="9">
        <f t="shared" ref="E115:J115" si="23">E114/60</f>
        <v>4.1422833333333339E-2</v>
      </c>
      <c r="F115" s="9">
        <f t="shared" si="23"/>
        <v>4.1471666666666671E-2</v>
      </c>
      <c r="G115" s="9">
        <f t="shared" si="23"/>
        <v>3.906033333333335E-2</v>
      </c>
      <c r="H115" s="9">
        <f t="shared" si="23"/>
        <v>3.8186833333333323E-2</v>
      </c>
      <c r="I115" s="9">
        <f t="shared" si="23"/>
        <v>3.9913666666666653E-2</v>
      </c>
      <c r="J115" s="9">
        <f t="shared" si="23"/>
        <v>4.0132277777777767E-2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27" t="s">
        <v>30</v>
      </c>
      <c r="E117" s="128"/>
      <c r="F117" s="128"/>
      <c r="G117" s="128"/>
      <c r="H117" s="128"/>
      <c r="I117" s="129"/>
      <c r="J117" s="1" t="s">
        <v>53</v>
      </c>
    </row>
    <row r="118" spans="4:10" ht="15.75" thickBot="1" x14ac:dyDescent="0.3">
      <c r="D118" s="3" t="s">
        <v>36</v>
      </c>
      <c r="E118" s="22" t="s">
        <v>45</v>
      </c>
      <c r="F118" s="26" t="s">
        <v>46</v>
      </c>
      <c r="G118" s="4" t="s">
        <v>47</v>
      </c>
      <c r="H118" s="79" t="s">
        <v>48</v>
      </c>
      <c r="I118" s="86" t="s">
        <v>49</v>
      </c>
      <c r="J118" s="51" t="s">
        <v>18</v>
      </c>
    </row>
    <row r="119" spans="4:10" x14ac:dyDescent="0.25">
      <c r="D119" s="7" t="s">
        <v>3</v>
      </c>
      <c r="E119" s="23">
        <v>3408.11</v>
      </c>
      <c r="F119" s="54">
        <v>2857.97</v>
      </c>
      <c r="G119" s="10">
        <v>2879.54</v>
      </c>
      <c r="H119" s="80">
        <v>3125.73</v>
      </c>
      <c r="I119" s="87">
        <v>2923.68</v>
      </c>
      <c r="J119" s="49">
        <f>AVERAGE(G119,H119,I119)</f>
        <v>2976.3166666666671</v>
      </c>
    </row>
    <row r="120" spans="4:10" x14ac:dyDescent="0.25">
      <c r="D120" s="7" t="s">
        <v>4</v>
      </c>
      <c r="E120" s="24">
        <v>126.29</v>
      </c>
      <c r="F120" s="55">
        <v>99.75</v>
      </c>
      <c r="G120" s="16">
        <v>99.26</v>
      </c>
      <c r="H120" s="81">
        <v>102.95</v>
      </c>
      <c r="I120" s="88">
        <v>92.96</v>
      </c>
      <c r="J120" s="49">
        <f t="shared" ref="J120:J131" si="24">AVERAGE(G120,H120,I120)</f>
        <v>98.39</v>
      </c>
    </row>
    <row r="121" spans="4:10" x14ac:dyDescent="0.25">
      <c r="D121" s="7" t="s">
        <v>5</v>
      </c>
      <c r="E121" s="24">
        <v>58.16</v>
      </c>
      <c r="F121" s="55">
        <v>44.55</v>
      </c>
      <c r="G121" s="16">
        <v>46.93</v>
      </c>
      <c r="H121" s="81">
        <v>49.23</v>
      </c>
      <c r="I121" s="88">
        <v>43.06</v>
      </c>
      <c r="J121" s="49">
        <f t="shared" si="24"/>
        <v>46.406666666666666</v>
      </c>
    </row>
    <row r="122" spans="4:10" x14ac:dyDescent="0.25">
      <c r="D122" s="7" t="s">
        <v>6</v>
      </c>
      <c r="E122" s="24">
        <v>123.13</v>
      </c>
      <c r="F122" s="55">
        <v>125.26</v>
      </c>
      <c r="G122" s="16">
        <v>117.76</v>
      </c>
      <c r="H122" s="81">
        <v>120.66</v>
      </c>
      <c r="I122" s="88">
        <v>125.73</v>
      </c>
      <c r="J122" s="49">
        <f t="shared" si="24"/>
        <v>121.38333333333334</v>
      </c>
    </row>
    <row r="123" spans="4:10" x14ac:dyDescent="0.25">
      <c r="D123" s="7" t="s">
        <v>7</v>
      </c>
      <c r="E123" s="24">
        <v>51.55</v>
      </c>
      <c r="F123" s="55">
        <v>43.69</v>
      </c>
      <c r="G123" s="16">
        <v>43.57</v>
      </c>
      <c r="H123" s="81">
        <v>43.06</v>
      </c>
      <c r="I123" s="88">
        <v>43.19</v>
      </c>
      <c r="J123" s="49">
        <f t="shared" si="24"/>
        <v>43.273333333333333</v>
      </c>
    </row>
    <row r="124" spans="4:10" x14ac:dyDescent="0.25">
      <c r="D124" s="7" t="s">
        <v>8</v>
      </c>
      <c r="E124" s="24">
        <v>3.25</v>
      </c>
      <c r="F124" s="55">
        <v>6.53</v>
      </c>
      <c r="G124" s="16">
        <v>3.9</v>
      </c>
      <c r="H124" s="81">
        <v>6.66</v>
      </c>
      <c r="I124" s="88">
        <v>3.4</v>
      </c>
      <c r="J124" s="49">
        <f t="shared" si="24"/>
        <v>4.6533333333333333</v>
      </c>
    </row>
    <row r="125" spans="4:10" x14ac:dyDescent="0.25">
      <c r="D125" s="7" t="s">
        <v>9</v>
      </c>
      <c r="E125" s="24">
        <v>17.309999999999999</v>
      </c>
      <c r="F125" s="55">
        <v>16.46</v>
      </c>
      <c r="G125" s="16">
        <v>19.2</v>
      </c>
      <c r="H125" s="81">
        <v>17.13</v>
      </c>
      <c r="I125" s="88">
        <v>16.46</v>
      </c>
      <c r="J125" s="49">
        <f t="shared" si="24"/>
        <v>17.596666666666668</v>
      </c>
    </row>
    <row r="126" spans="4:10" x14ac:dyDescent="0.25">
      <c r="D126" s="7" t="s">
        <v>10</v>
      </c>
      <c r="E126" s="24">
        <v>12.87</v>
      </c>
      <c r="F126" s="55">
        <v>8.64</v>
      </c>
      <c r="G126" s="16">
        <v>8.8000000000000007</v>
      </c>
      <c r="H126" s="81">
        <v>7.54</v>
      </c>
      <c r="I126" s="88">
        <v>8.02</v>
      </c>
      <c r="J126" s="49">
        <f t="shared" si="24"/>
        <v>8.1199999999999992</v>
      </c>
    </row>
    <row r="127" spans="4:10" x14ac:dyDescent="0.25">
      <c r="D127" s="7" t="s">
        <v>11</v>
      </c>
      <c r="E127" s="24">
        <v>10.91</v>
      </c>
      <c r="F127" s="55">
        <v>8.92</v>
      </c>
      <c r="G127" s="16">
        <v>8.91</v>
      </c>
      <c r="H127" s="81">
        <v>9.92</v>
      </c>
      <c r="I127" s="88">
        <v>8.61</v>
      </c>
      <c r="J127" s="49">
        <f t="shared" si="24"/>
        <v>9.1466666666666665</v>
      </c>
    </row>
    <row r="128" spans="4:10" x14ac:dyDescent="0.25">
      <c r="D128" s="7" t="s">
        <v>12</v>
      </c>
      <c r="E128" s="24">
        <v>4.4400000000000004</v>
      </c>
      <c r="F128" s="55">
        <v>2.61</v>
      </c>
      <c r="G128" s="16">
        <v>2.66</v>
      </c>
      <c r="H128" s="81">
        <v>2.4900000000000002</v>
      </c>
      <c r="I128" s="88">
        <v>2.62</v>
      </c>
      <c r="J128" s="49">
        <f t="shared" si="24"/>
        <v>2.5900000000000003</v>
      </c>
    </row>
    <row r="129" spans="4:10" x14ac:dyDescent="0.25">
      <c r="D129" s="7" t="s">
        <v>13</v>
      </c>
      <c r="E129" s="24">
        <v>58.26</v>
      </c>
      <c r="F129" s="55">
        <v>49.82</v>
      </c>
      <c r="G129" s="16">
        <v>45.6</v>
      </c>
      <c r="H129" s="81">
        <v>41.84</v>
      </c>
      <c r="I129" s="88">
        <v>46.51</v>
      </c>
      <c r="J129" s="49">
        <f t="shared" si="24"/>
        <v>44.65</v>
      </c>
    </row>
    <row r="130" spans="4:10" x14ac:dyDescent="0.25">
      <c r="D130" s="7" t="s">
        <v>14</v>
      </c>
      <c r="E130" s="24">
        <v>2.48</v>
      </c>
      <c r="F130" s="55">
        <v>2.75</v>
      </c>
      <c r="G130" s="16">
        <v>2.1800000000000002</v>
      </c>
      <c r="H130" s="81">
        <v>3.08</v>
      </c>
      <c r="I130" s="88">
        <v>2.86</v>
      </c>
      <c r="J130" s="49">
        <f t="shared" si="24"/>
        <v>2.7066666666666666</v>
      </c>
    </row>
    <row r="131" spans="4:10" x14ac:dyDescent="0.25">
      <c r="D131" s="7" t="s">
        <v>15</v>
      </c>
      <c r="E131" s="24">
        <v>0.22</v>
      </c>
      <c r="F131" s="55">
        <v>0.34</v>
      </c>
      <c r="G131" s="16">
        <v>0.18</v>
      </c>
      <c r="H131" s="81">
        <v>0.18</v>
      </c>
      <c r="I131" s="88">
        <v>0.31</v>
      </c>
      <c r="J131" s="49">
        <f t="shared" si="24"/>
        <v>0.2233333333333333</v>
      </c>
    </row>
    <row r="132" spans="4:10" ht="15.75" thickBot="1" x14ac:dyDescent="0.3">
      <c r="D132" s="73" t="s">
        <v>32</v>
      </c>
      <c r="E132" s="25">
        <f t="shared" ref="E132:J132" si="25">SUM(E119:E131)</f>
        <v>3876.98</v>
      </c>
      <c r="F132" s="29">
        <f t="shared" si="25"/>
        <v>3267.2900000000009</v>
      </c>
      <c r="G132" s="12">
        <f t="shared" si="25"/>
        <v>3278.49</v>
      </c>
      <c r="H132" s="82">
        <f t="shared" si="25"/>
        <v>3530.4699999999993</v>
      </c>
      <c r="I132" s="89">
        <f t="shared" si="25"/>
        <v>3317.4100000000003</v>
      </c>
      <c r="J132" s="53">
        <f t="shared" si="25"/>
        <v>3375.4566666666669</v>
      </c>
    </row>
    <row r="133" spans="4:10" x14ac:dyDescent="0.25">
      <c r="D133" s="8" t="s">
        <v>33</v>
      </c>
      <c r="E133" s="9">
        <f t="shared" ref="E133:J133" si="26">E132/1000</f>
        <v>3.8769800000000001</v>
      </c>
      <c r="F133" s="9">
        <f t="shared" si="26"/>
        <v>3.2672900000000009</v>
      </c>
      <c r="G133" s="9">
        <f t="shared" si="26"/>
        <v>3.2784899999999997</v>
      </c>
      <c r="H133" s="9">
        <f t="shared" si="26"/>
        <v>3.5304699999999993</v>
      </c>
      <c r="I133" s="9">
        <f t="shared" si="26"/>
        <v>3.3174100000000002</v>
      </c>
      <c r="J133" s="9">
        <f t="shared" si="26"/>
        <v>3.375456666666667</v>
      </c>
    </row>
    <row r="134" spans="4:10" x14ac:dyDescent="0.25">
      <c r="D134" s="8" t="s">
        <v>34</v>
      </c>
      <c r="E134" s="9">
        <f t="shared" ref="E134:J134" si="27">E133/60</f>
        <v>6.4616333333333331E-2</v>
      </c>
      <c r="F134" s="9">
        <f t="shared" si="27"/>
        <v>5.4454833333333348E-2</v>
      </c>
      <c r="G134" s="9">
        <f t="shared" si="27"/>
        <v>5.4641499999999996E-2</v>
      </c>
      <c r="H134" s="9">
        <f t="shared" si="27"/>
        <v>5.8841166666666653E-2</v>
      </c>
      <c r="I134" s="9">
        <f t="shared" si="27"/>
        <v>5.5290166666666668E-2</v>
      </c>
      <c r="J134" s="9">
        <f t="shared" si="27"/>
        <v>5.6257611111111119E-2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27" t="s">
        <v>31</v>
      </c>
      <c r="E136" s="128"/>
      <c r="F136" s="128"/>
      <c r="G136" s="128"/>
      <c r="H136" s="128"/>
      <c r="I136" s="129"/>
      <c r="J136" s="1" t="s">
        <v>53</v>
      </c>
    </row>
    <row r="137" spans="4:10" ht="15.75" thickBot="1" x14ac:dyDescent="0.3">
      <c r="D137" s="3" t="s">
        <v>36</v>
      </c>
      <c r="E137" s="22" t="s">
        <v>45</v>
      </c>
      <c r="F137" s="79" t="s">
        <v>46</v>
      </c>
      <c r="G137" s="26" t="s">
        <v>47</v>
      </c>
      <c r="H137" s="79" t="s">
        <v>48</v>
      </c>
      <c r="I137" s="5" t="s">
        <v>49</v>
      </c>
      <c r="J137" s="51" t="s">
        <v>18</v>
      </c>
    </row>
    <row r="138" spans="4:10" x14ac:dyDescent="0.25">
      <c r="D138" s="7" t="s">
        <v>3</v>
      </c>
      <c r="E138" s="23">
        <v>5202.28</v>
      </c>
      <c r="F138" s="83">
        <v>4839.57</v>
      </c>
      <c r="G138" s="27">
        <v>4712.26</v>
      </c>
      <c r="H138" s="80">
        <v>4975.58</v>
      </c>
      <c r="I138" s="15">
        <v>4741.24</v>
      </c>
      <c r="J138" s="49">
        <f>AVERAGE(F138,H138,I138)</f>
        <v>4852.13</v>
      </c>
    </row>
    <row r="139" spans="4:10" x14ac:dyDescent="0.25">
      <c r="D139" s="7" t="s">
        <v>4</v>
      </c>
      <c r="E139" s="24">
        <v>128.80000000000001</v>
      </c>
      <c r="F139" s="84">
        <v>126.07</v>
      </c>
      <c r="G139" s="28">
        <v>129.03</v>
      </c>
      <c r="H139" s="81">
        <v>126.5</v>
      </c>
      <c r="I139" s="17">
        <v>128.47999999999999</v>
      </c>
      <c r="J139" s="49">
        <f t="shared" ref="J139:J150" si="28">AVERAGE(F139,H139,I139)</f>
        <v>127.01666666666665</v>
      </c>
    </row>
    <row r="140" spans="4:10" x14ac:dyDescent="0.25">
      <c r="D140" s="7" t="s">
        <v>5</v>
      </c>
      <c r="E140" s="24">
        <v>71.11</v>
      </c>
      <c r="F140" s="84">
        <v>69.75</v>
      </c>
      <c r="G140" s="28">
        <v>70.099999999999994</v>
      </c>
      <c r="H140" s="81">
        <v>71.95</v>
      </c>
      <c r="I140" s="17">
        <v>68.97</v>
      </c>
      <c r="J140" s="49">
        <f t="shared" si="28"/>
        <v>70.223333333333329</v>
      </c>
    </row>
    <row r="141" spans="4:10" x14ac:dyDescent="0.25">
      <c r="D141" s="7" t="s">
        <v>6</v>
      </c>
      <c r="E141" s="24">
        <v>136.27000000000001</v>
      </c>
      <c r="F141" s="84">
        <v>136.37</v>
      </c>
      <c r="G141" s="28">
        <v>136.02000000000001</v>
      </c>
      <c r="H141" s="81">
        <v>132.22</v>
      </c>
      <c r="I141" s="17">
        <v>132.06</v>
      </c>
      <c r="J141" s="49">
        <f t="shared" si="28"/>
        <v>133.55000000000001</v>
      </c>
    </row>
    <row r="142" spans="4:10" x14ac:dyDescent="0.25">
      <c r="D142" s="7" t="s">
        <v>7</v>
      </c>
      <c r="E142" s="24">
        <v>78.510000000000005</v>
      </c>
      <c r="F142" s="84">
        <v>77.349999999999994</v>
      </c>
      <c r="G142" s="28">
        <v>71.81</v>
      </c>
      <c r="H142" s="81">
        <v>72.569999999999993</v>
      </c>
      <c r="I142" s="17">
        <v>73.14</v>
      </c>
      <c r="J142" s="49">
        <f t="shared" si="28"/>
        <v>74.353333333333339</v>
      </c>
    </row>
    <row r="143" spans="4:10" x14ac:dyDescent="0.25">
      <c r="D143" s="7" t="s">
        <v>8</v>
      </c>
      <c r="E143" s="24">
        <v>3.88</v>
      </c>
      <c r="F143" s="84">
        <v>6</v>
      </c>
      <c r="G143" s="28">
        <v>4.8600000000000003</v>
      </c>
      <c r="H143" s="81">
        <v>5.24</v>
      </c>
      <c r="I143" s="17">
        <v>5.19</v>
      </c>
      <c r="J143" s="49">
        <f t="shared" si="28"/>
        <v>5.4766666666666666</v>
      </c>
    </row>
    <row r="144" spans="4:10" x14ac:dyDescent="0.25">
      <c r="D144" s="7" t="s">
        <v>9</v>
      </c>
      <c r="E144" s="24">
        <v>21.9</v>
      </c>
      <c r="F144" s="84">
        <v>22.51</v>
      </c>
      <c r="G144" s="28">
        <v>22.66</v>
      </c>
      <c r="H144" s="81">
        <v>22.19</v>
      </c>
      <c r="I144" s="17">
        <v>21.9</v>
      </c>
      <c r="J144" s="49">
        <f t="shared" si="28"/>
        <v>22.2</v>
      </c>
    </row>
    <row r="145" spans="4:30" x14ac:dyDescent="0.25">
      <c r="D145" s="7" t="s">
        <v>10</v>
      </c>
      <c r="E145" s="24">
        <v>14.13</v>
      </c>
      <c r="F145" s="84">
        <v>12.51</v>
      </c>
      <c r="G145" s="28">
        <v>12.53</v>
      </c>
      <c r="H145" s="81">
        <v>12.43</v>
      </c>
      <c r="I145" s="17">
        <v>12.28</v>
      </c>
      <c r="J145" s="49">
        <f t="shared" si="28"/>
        <v>12.406666666666666</v>
      </c>
    </row>
    <row r="146" spans="4:30" x14ac:dyDescent="0.25">
      <c r="D146" s="7" t="s">
        <v>11</v>
      </c>
      <c r="E146" s="24">
        <v>13.94</v>
      </c>
      <c r="F146" s="84">
        <v>8.2899999999999991</v>
      </c>
      <c r="G146" s="28">
        <v>9.52</v>
      </c>
      <c r="H146" s="81">
        <v>8.9499999999999993</v>
      </c>
      <c r="I146" s="17">
        <v>9.5</v>
      </c>
      <c r="J146" s="49">
        <f t="shared" si="28"/>
        <v>8.9133333333333322</v>
      </c>
    </row>
    <row r="147" spans="4:30" x14ac:dyDescent="0.25">
      <c r="D147" s="7" t="s">
        <v>12</v>
      </c>
      <c r="E147" s="24">
        <v>2.56</v>
      </c>
      <c r="F147" s="84">
        <v>2.94</v>
      </c>
      <c r="G147" s="28">
        <v>3.31</v>
      </c>
      <c r="H147" s="81">
        <v>3.2</v>
      </c>
      <c r="I147" s="17">
        <v>2.99</v>
      </c>
      <c r="J147" s="49">
        <f t="shared" si="28"/>
        <v>3.0433333333333334</v>
      </c>
    </row>
    <row r="148" spans="4:30" x14ac:dyDescent="0.25">
      <c r="D148" s="7" t="s">
        <v>13</v>
      </c>
      <c r="E148" s="24">
        <v>87.74</v>
      </c>
      <c r="F148" s="84">
        <v>59.23</v>
      </c>
      <c r="G148" s="28">
        <v>52.54</v>
      </c>
      <c r="H148" s="81">
        <v>69.900000000000006</v>
      </c>
      <c r="I148" s="17">
        <v>51.66</v>
      </c>
      <c r="J148" s="49">
        <f t="shared" si="28"/>
        <v>60.263333333333328</v>
      </c>
    </row>
    <row r="149" spans="4:30" x14ac:dyDescent="0.25">
      <c r="D149" s="7" t="s">
        <v>14</v>
      </c>
      <c r="E149" s="24">
        <v>3.55</v>
      </c>
      <c r="F149" s="84">
        <v>4.0599999999999996</v>
      </c>
      <c r="G149" s="28">
        <v>3.31</v>
      </c>
      <c r="H149" s="81">
        <v>3.5</v>
      </c>
      <c r="I149" s="17">
        <v>3.31</v>
      </c>
      <c r="J149" s="49">
        <f t="shared" si="28"/>
        <v>3.6233333333333331</v>
      </c>
    </row>
    <row r="150" spans="4:30" x14ac:dyDescent="0.25">
      <c r="D150" s="7" t="s">
        <v>15</v>
      </c>
      <c r="E150" s="24">
        <v>0.3</v>
      </c>
      <c r="F150" s="84">
        <v>0.26</v>
      </c>
      <c r="G150" s="28">
        <v>0.33</v>
      </c>
      <c r="H150" s="81">
        <v>0.38</v>
      </c>
      <c r="I150" s="17">
        <v>0.3</v>
      </c>
      <c r="J150" s="49">
        <f t="shared" si="28"/>
        <v>0.3133333333333333</v>
      </c>
    </row>
    <row r="151" spans="4:30" ht="15.75" thickBot="1" x14ac:dyDescent="0.3">
      <c r="D151" s="73" t="s">
        <v>32</v>
      </c>
      <c r="E151" s="25">
        <f t="shared" ref="E151:J151" si="29">SUM(E138:E150)</f>
        <v>5764.97</v>
      </c>
      <c r="F151" s="82">
        <f t="shared" si="29"/>
        <v>5364.91</v>
      </c>
      <c r="G151" s="29">
        <f t="shared" si="29"/>
        <v>5228.2800000000016</v>
      </c>
      <c r="H151" s="82">
        <f t="shared" si="29"/>
        <v>5504.6099999999988</v>
      </c>
      <c r="I151" s="13">
        <f t="shared" si="29"/>
        <v>5251.0199999999995</v>
      </c>
      <c r="J151" s="53">
        <f t="shared" si="29"/>
        <v>5373.5133333333324</v>
      </c>
    </row>
    <row r="152" spans="4:30" x14ac:dyDescent="0.25">
      <c r="D152" s="8" t="s">
        <v>33</v>
      </c>
      <c r="E152" s="9">
        <f t="shared" ref="E152:J152" si="30">E151/1000</f>
        <v>5.7649699999999999</v>
      </c>
      <c r="F152" s="9">
        <f t="shared" si="30"/>
        <v>5.3649100000000001</v>
      </c>
      <c r="G152" s="9">
        <f t="shared" si="30"/>
        <v>5.2282800000000016</v>
      </c>
      <c r="H152" s="9">
        <f t="shared" si="30"/>
        <v>5.5046099999999987</v>
      </c>
      <c r="I152" s="9">
        <f t="shared" si="30"/>
        <v>5.2510199999999996</v>
      </c>
      <c r="J152" s="9">
        <f t="shared" si="30"/>
        <v>5.3735133333333325</v>
      </c>
    </row>
    <row r="153" spans="4:30" x14ac:dyDescent="0.25">
      <c r="D153" s="8" t="s">
        <v>34</v>
      </c>
      <c r="E153" s="9">
        <f t="shared" ref="E153:J153" si="31">E152/60</f>
        <v>9.6082833333333326E-2</v>
      </c>
      <c r="F153" s="9">
        <f t="shared" si="31"/>
        <v>8.9415166666666671E-2</v>
      </c>
      <c r="G153" s="9">
        <f t="shared" si="31"/>
        <v>8.7138000000000021E-2</v>
      </c>
      <c r="H153" s="9">
        <f t="shared" si="31"/>
        <v>9.1743499999999978E-2</v>
      </c>
      <c r="I153" s="9">
        <f t="shared" si="31"/>
        <v>8.7516999999999998E-2</v>
      </c>
      <c r="J153" s="9">
        <f t="shared" si="31"/>
        <v>8.9558555555555544E-2</v>
      </c>
    </row>
    <row r="154" spans="4:30" ht="15.75" thickBot="1" x14ac:dyDescent="0.3">
      <c r="N154" s="106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</row>
    <row r="155" spans="4:30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</row>
    <row r="156" spans="4:30" x14ac:dyDescent="0.25">
      <c r="D156" s="71" t="s">
        <v>37</v>
      </c>
      <c r="E156" s="68">
        <f>J5</f>
        <v>714.30333333333328</v>
      </c>
      <c r="F156" s="64">
        <f>J24</f>
        <v>743.43333333333339</v>
      </c>
      <c r="G156" s="64">
        <f>J43</f>
        <v>842.67000000000007</v>
      </c>
      <c r="H156" s="64">
        <f>J62</f>
        <v>894.21999999999991</v>
      </c>
      <c r="I156" s="64">
        <f>J81</f>
        <v>1344.1999999999998</v>
      </c>
      <c r="J156" s="64">
        <f>J100</f>
        <v>2059.3633333333332</v>
      </c>
      <c r="K156" s="64">
        <f>J119</f>
        <v>2976.3166666666671</v>
      </c>
      <c r="L156" s="49">
        <f>J138</f>
        <v>4852.13</v>
      </c>
      <c r="N156" s="2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</row>
    <row r="157" spans="4:30" x14ac:dyDescent="0.25">
      <c r="D157" s="72" t="s">
        <v>38</v>
      </c>
      <c r="E157" s="68">
        <f t="shared" ref="E157:E168" si="32">J6</f>
        <v>46.436666666666667</v>
      </c>
      <c r="F157" s="64">
        <f t="shared" ref="F157:F168" si="33">J25</f>
        <v>46.589999999999996</v>
      </c>
      <c r="G157" s="64">
        <f t="shared" ref="G157:G168" si="34">J44</f>
        <v>46.98</v>
      </c>
      <c r="H157" s="64">
        <f t="shared" ref="H157:H168" si="35">J63</f>
        <v>52.793333333333329</v>
      </c>
      <c r="I157" s="64">
        <f t="shared" ref="I157:I168" si="36">J82</f>
        <v>67.426666666666662</v>
      </c>
      <c r="J157" s="64">
        <f t="shared" ref="J157:J168" si="37">J101</f>
        <v>78.470000000000013</v>
      </c>
      <c r="K157" s="64">
        <f t="shared" ref="K157:K168" si="38">J120</f>
        <v>98.39</v>
      </c>
      <c r="L157" s="49">
        <f t="shared" ref="L157:L168" si="39">J139</f>
        <v>127.01666666666665</v>
      </c>
      <c r="N157" s="2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</row>
    <row r="158" spans="4:30" x14ac:dyDescent="0.25">
      <c r="D158" s="72" t="s">
        <v>39</v>
      </c>
      <c r="E158" s="68">
        <f t="shared" si="32"/>
        <v>7.5766666666666671</v>
      </c>
      <c r="F158" s="64">
        <f t="shared" si="33"/>
        <v>9.6066666666666674</v>
      </c>
      <c r="G158" s="64">
        <f t="shared" si="34"/>
        <v>9.1</v>
      </c>
      <c r="H158" s="64">
        <f t="shared" si="35"/>
        <v>9.5933333333333337</v>
      </c>
      <c r="I158" s="64">
        <f t="shared" si="36"/>
        <v>11.74</v>
      </c>
      <c r="J158" s="64">
        <f t="shared" si="37"/>
        <v>28.49</v>
      </c>
      <c r="K158" s="64">
        <f t="shared" si="38"/>
        <v>46.406666666666666</v>
      </c>
      <c r="L158" s="49">
        <f t="shared" si="39"/>
        <v>70.223333333333329</v>
      </c>
      <c r="N158" s="2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</row>
    <row r="159" spans="4:30" x14ac:dyDescent="0.25">
      <c r="D159" s="72" t="s">
        <v>40</v>
      </c>
      <c r="E159" s="68">
        <f t="shared" si="32"/>
        <v>103.77666666666666</v>
      </c>
      <c r="F159" s="64">
        <f t="shared" si="33"/>
        <v>107.98</v>
      </c>
      <c r="G159" s="64">
        <f t="shared" si="34"/>
        <v>104.46</v>
      </c>
      <c r="H159" s="64">
        <f t="shared" si="35"/>
        <v>102.30333333333333</v>
      </c>
      <c r="I159" s="64">
        <f t="shared" si="36"/>
        <v>108.69</v>
      </c>
      <c r="J159" s="64">
        <f t="shared" si="37"/>
        <v>118.69666666666667</v>
      </c>
      <c r="K159" s="64">
        <f t="shared" si="38"/>
        <v>121.38333333333334</v>
      </c>
      <c r="L159" s="49">
        <f t="shared" si="39"/>
        <v>133.55000000000001</v>
      </c>
      <c r="N159" s="2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</row>
    <row r="160" spans="4:30" x14ac:dyDescent="0.25">
      <c r="D160" s="72" t="s">
        <v>41</v>
      </c>
      <c r="E160" s="68">
        <f t="shared" si="32"/>
        <v>5.8833333333333329</v>
      </c>
      <c r="F160" s="64">
        <f t="shared" si="33"/>
        <v>7.3633333333333342</v>
      </c>
      <c r="G160" s="64">
        <f t="shared" si="34"/>
        <v>6.7166666666666659</v>
      </c>
      <c r="H160" s="64">
        <f t="shared" si="35"/>
        <v>7.13</v>
      </c>
      <c r="I160" s="64">
        <f t="shared" si="36"/>
        <v>12.086666666666668</v>
      </c>
      <c r="J160" s="64">
        <f t="shared" si="37"/>
        <v>24.689999999999998</v>
      </c>
      <c r="K160" s="64">
        <f t="shared" si="38"/>
        <v>43.273333333333333</v>
      </c>
      <c r="L160" s="49">
        <f t="shared" si="39"/>
        <v>74.353333333333339</v>
      </c>
      <c r="N160" s="2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</row>
    <row r="161" spans="4:30" x14ac:dyDescent="0.25">
      <c r="D161" s="72" t="s">
        <v>8</v>
      </c>
      <c r="E161" s="68">
        <f t="shared" si="32"/>
        <v>1.7733333333333334</v>
      </c>
      <c r="F161" s="64">
        <f t="shared" si="33"/>
        <v>2.2200000000000002</v>
      </c>
      <c r="G161" s="64">
        <f t="shared" si="34"/>
        <v>1.9566666666666668</v>
      </c>
      <c r="H161" s="64">
        <f t="shared" si="35"/>
        <v>2.2666666666666666</v>
      </c>
      <c r="I161" s="64">
        <f t="shared" si="36"/>
        <v>1.9366666666666668</v>
      </c>
      <c r="J161" s="64">
        <f t="shared" si="37"/>
        <v>3.7266666666666666</v>
      </c>
      <c r="K161" s="64">
        <f t="shared" si="38"/>
        <v>4.6533333333333333</v>
      </c>
      <c r="L161" s="49">
        <f t="shared" si="39"/>
        <v>5.4766666666666666</v>
      </c>
      <c r="N161" s="2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</row>
    <row r="162" spans="4:30" x14ac:dyDescent="0.25">
      <c r="D162" s="72" t="s">
        <v>42</v>
      </c>
      <c r="E162" s="68">
        <f t="shared" si="32"/>
        <v>8.31</v>
      </c>
      <c r="F162" s="64">
        <f t="shared" si="33"/>
        <v>8.1766666666666676</v>
      </c>
      <c r="G162" s="64">
        <f t="shared" si="34"/>
        <v>7.9799999999999995</v>
      </c>
      <c r="H162" s="64">
        <f t="shared" si="35"/>
        <v>9.5199999999999978</v>
      </c>
      <c r="I162" s="64">
        <f t="shared" si="36"/>
        <v>10.753333333333332</v>
      </c>
      <c r="J162" s="64">
        <f t="shared" si="37"/>
        <v>14.123333333333335</v>
      </c>
      <c r="K162" s="64">
        <f t="shared" si="38"/>
        <v>17.596666666666668</v>
      </c>
      <c r="L162" s="49">
        <f t="shared" si="39"/>
        <v>22.2</v>
      </c>
      <c r="N162" s="2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</row>
    <row r="163" spans="4:30" x14ac:dyDescent="0.25">
      <c r="D163" s="72" t="s">
        <v>43</v>
      </c>
      <c r="E163" s="68">
        <f t="shared" si="32"/>
        <v>5.8633333333333333</v>
      </c>
      <c r="F163" s="64">
        <f t="shared" si="33"/>
        <v>5.7733333333333334</v>
      </c>
      <c r="G163" s="64">
        <f t="shared" si="34"/>
        <v>5.586666666666666</v>
      </c>
      <c r="H163" s="64">
        <f t="shared" si="35"/>
        <v>7.9033333333333333</v>
      </c>
      <c r="I163" s="64">
        <f t="shared" si="36"/>
        <v>6.28</v>
      </c>
      <c r="J163" s="64">
        <f t="shared" si="37"/>
        <v>8.6599999999999984</v>
      </c>
      <c r="K163" s="64">
        <f t="shared" si="38"/>
        <v>8.1199999999999992</v>
      </c>
      <c r="L163" s="49">
        <f t="shared" si="39"/>
        <v>12.406666666666666</v>
      </c>
      <c r="N163" s="2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</row>
    <row r="164" spans="4:30" x14ac:dyDescent="0.25">
      <c r="D164" s="72" t="s">
        <v>44</v>
      </c>
      <c r="E164" s="68">
        <f t="shared" si="32"/>
        <v>8.4033333333333342</v>
      </c>
      <c r="F164" s="64">
        <f t="shared" si="33"/>
        <v>7.253333333333333</v>
      </c>
      <c r="G164" s="64">
        <f t="shared" si="34"/>
        <v>7.8466666666666667</v>
      </c>
      <c r="H164" s="64">
        <f t="shared" si="35"/>
        <v>9.2033333333333331</v>
      </c>
      <c r="I164" s="64">
        <f t="shared" si="36"/>
        <v>7.37</v>
      </c>
      <c r="J164" s="64">
        <f t="shared" si="37"/>
        <v>8.2100000000000009</v>
      </c>
      <c r="K164" s="64">
        <f t="shared" si="38"/>
        <v>9.1466666666666665</v>
      </c>
      <c r="L164" s="49">
        <f t="shared" si="39"/>
        <v>8.9133333333333322</v>
      </c>
      <c r="N164" s="2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</row>
    <row r="165" spans="4:30" x14ac:dyDescent="0.25">
      <c r="D165" s="72" t="s">
        <v>12</v>
      </c>
      <c r="E165" s="68">
        <f t="shared" si="32"/>
        <v>2.4233333333333333</v>
      </c>
      <c r="F165" s="64">
        <f t="shared" si="33"/>
        <v>1.3133333333333332</v>
      </c>
      <c r="G165" s="64">
        <f t="shared" si="34"/>
        <v>2.3366666666666669</v>
      </c>
      <c r="H165" s="64">
        <f t="shared" si="35"/>
        <v>2.2033333333333331</v>
      </c>
      <c r="I165" s="64">
        <f t="shared" si="36"/>
        <v>2.3166666666666664</v>
      </c>
      <c r="J165" s="64">
        <f t="shared" si="37"/>
        <v>2.36</v>
      </c>
      <c r="K165" s="64">
        <f t="shared" si="38"/>
        <v>2.5900000000000003</v>
      </c>
      <c r="L165" s="49">
        <f t="shared" si="39"/>
        <v>3.0433333333333334</v>
      </c>
      <c r="N165" s="2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</row>
    <row r="166" spans="4:30" x14ac:dyDescent="0.25">
      <c r="D166" s="72" t="s">
        <v>13</v>
      </c>
      <c r="E166" s="68">
        <f t="shared" si="32"/>
        <v>12.079999999999998</v>
      </c>
      <c r="F166" s="64">
        <f t="shared" si="33"/>
        <v>14.21</v>
      </c>
      <c r="G166" s="64">
        <f t="shared" si="34"/>
        <v>19</v>
      </c>
      <c r="H166" s="64">
        <f t="shared" si="35"/>
        <v>22.8</v>
      </c>
      <c r="I166" s="64">
        <f t="shared" si="36"/>
        <v>35.276666666666664</v>
      </c>
      <c r="J166" s="64">
        <f t="shared" si="37"/>
        <v>57.843333333333334</v>
      </c>
      <c r="K166" s="64">
        <f t="shared" si="38"/>
        <v>44.65</v>
      </c>
      <c r="L166" s="49">
        <f t="shared" si="39"/>
        <v>60.263333333333328</v>
      </c>
      <c r="N166" s="2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</row>
    <row r="167" spans="4:30" x14ac:dyDescent="0.25">
      <c r="D167" s="72" t="s">
        <v>14</v>
      </c>
      <c r="E167" s="68">
        <f t="shared" si="32"/>
        <v>2.2166666666666668</v>
      </c>
      <c r="F167" s="64">
        <f t="shared" si="33"/>
        <v>2.3533333333333335</v>
      </c>
      <c r="G167" s="64">
        <f t="shared" si="34"/>
        <v>1.7899999999999998</v>
      </c>
      <c r="H167" s="64">
        <f t="shared" si="35"/>
        <v>2.16</v>
      </c>
      <c r="I167" s="64">
        <f t="shared" si="36"/>
        <v>2.3566666666666669</v>
      </c>
      <c r="J167" s="64">
        <f t="shared" si="37"/>
        <v>2.9866666666666668</v>
      </c>
      <c r="K167" s="64">
        <f t="shared" si="38"/>
        <v>2.7066666666666666</v>
      </c>
      <c r="L167" s="49">
        <f t="shared" si="39"/>
        <v>3.6233333333333331</v>
      </c>
      <c r="N167" s="2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</row>
    <row r="168" spans="4:30" x14ac:dyDescent="0.25">
      <c r="D168" s="72" t="s">
        <v>15</v>
      </c>
      <c r="E168" s="68">
        <f t="shared" si="32"/>
        <v>0.18666666666666668</v>
      </c>
      <c r="F168" s="64">
        <f t="shared" si="33"/>
        <v>0.26</v>
      </c>
      <c r="G168" s="64">
        <f t="shared" si="34"/>
        <v>0.22</v>
      </c>
      <c r="H168" s="64">
        <f t="shared" si="35"/>
        <v>0.22333333333333336</v>
      </c>
      <c r="I168" s="64">
        <f t="shared" si="36"/>
        <v>0.3066666666666667</v>
      </c>
      <c r="J168" s="64">
        <f t="shared" si="37"/>
        <v>0.31666666666666671</v>
      </c>
      <c r="K168" s="64">
        <f t="shared" si="38"/>
        <v>0.2233333333333333</v>
      </c>
      <c r="L168" s="49">
        <f t="shared" si="39"/>
        <v>0.3133333333333333</v>
      </c>
      <c r="N168" s="2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</row>
    <row r="169" spans="4:30" ht="15.75" thickBot="1" x14ac:dyDescent="0.3">
      <c r="D169" s="73" t="s">
        <v>32</v>
      </c>
      <c r="E169" s="69">
        <f t="shared" ref="E169:L169" si="40">SUM(E156:E168)</f>
        <v>919.23333333333323</v>
      </c>
      <c r="F169" s="69">
        <f t="shared" si="40"/>
        <v>956.53333333333353</v>
      </c>
      <c r="G169" s="69">
        <f t="shared" si="40"/>
        <v>1056.6433333333334</v>
      </c>
      <c r="H169" s="69">
        <f t="shared" si="40"/>
        <v>1122.3200000000002</v>
      </c>
      <c r="I169" s="69">
        <f t="shared" si="40"/>
        <v>1610.7399999999996</v>
      </c>
      <c r="J169" s="69">
        <f t="shared" si="40"/>
        <v>2407.936666666666</v>
      </c>
      <c r="K169" s="69">
        <f t="shared" si="40"/>
        <v>3375.4566666666669</v>
      </c>
      <c r="L169" s="69">
        <f t="shared" si="40"/>
        <v>5373.5133333333324</v>
      </c>
      <c r="N169" s="2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</row>
    <row r="170" spans="4:30" x14ac:dyDescent="0.25">
      <c r="D170" s="8" t="s">
        <v>33</v>
      </c>
      <c r="E170" s="61">
        <f t="shared" ref="E170:L170" si="41">E169/1000</f>
        <v>0.91923333333333324</v>
      </c>
      <c r="F170" s="61">
        <f t="shared" si="41"/>
        <v>0.95653333333333357</v>
      </c>
      <c r="G170" s="61">
        <f t="shared" si="41"/>
        <v>1.0566433333333334</v>
      </c>
      <c r="H170" s="61">
        <f t="shared" si="41"/>
        <v>1.1223200000000002</v>
      </c>
      <c r="I170" s="61">
        <f t="shared" si="41"/>
        <v>1.6107399999999996</v>
      </c>
      <c r="J170" s="61">
        <f t="shared" si="41"/>
        <v>2.4079366666666662</v>
      </c>
      <c r="K170" s="61">
        <f t="shared" si="41"/>
        <v>3.375456666666667</v>
      </c>
      <c r="L170" s="61">
        <f t="shared" si="41"/>
        <v>5.3735133333333325</v>
      </c>
      <c r="N170" s="106"/>
      <c r="O170" s="106"/>
      <c r="P170" s="106"/>
      <c r="Q170" s="106"/>
      <c r="R170" s="106"/>
    </row>
    <row r="171" spans="4:30" x14ac:dyDescent="0.25">
      <c r="D171" s="8" t="s">
        <v>34</v>
      </c>
      <c r="E171" s="61">
        <f t="shared" ref="E171:L171" si="42">E170/60</f>
        <v>1.5320555555555554E-2</v>
      </c>
      <c r="F171" s="61">
        <f t="shared" si="42"/>
        <v>1.5942222222222226E-2</v>
      </c>
      <c r="G171" s="61">
        <f t="shared" si="42"/>
        <v>1.7610722222222222E-2</v>
      </c>
      <c r="H171" s="61">
        <f t="shared" si="42"/>
        <v>1.8705333333333338E-2</v>
      </c>
      <c r="I171" s="61">
        <f t="shared" si="42"/>
        <v>2.684566666666666E-2</v>
      </c>
      <c r="J171" s="61">
        <f t="shared" si="42"/>
        <v>4.0132277777777767E-2</v>
      </c>
      <c r="K171" s="61">
        <f t="shared" si="42"/>
        <v>5.6257611111111119E-2</v>
      </c>
      <c r="L171" s="61">
        <f t="shared" si="42"/>
        <v>8.9558555555555544E-2</v>
      </c>
    </row>
    <row r="173" spans="4:30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</row>
    <row r="174" spans="4:30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</row>
    <row r="175" spans="4:30" x14ac:dyDescent="0.25">
      <c r="D175" s="74"/>
      <c r="E175" s="75"/>
      <c r="F175" s="75"/>
      <c r="G175" s="75"/>
      <c r="H175" s="75"/>
      <c r="I175" s="75"/>
      <c r="J175" s="75"/>
      <c r="K175" s="75"/>
      <c r="L175" s="75"/>
    </row>
    <row r="176" spans="4:30" x14ac:dyDescent="0.25">
      <c r="D176" s="74"/>
      <c r="E176" s="75"/>
      <c r="F176" s="75"/>
      <c r="G176" s="75"/>
      <c r="H176" s="75"/>
      <c r="I176" s="75"/>
      <c r="J176" s="75"/>
      <c r="K176" s="75"/>
      <c r="L176" s="75"/>
    </row>
    <row r="177" spans="4:13" x14ac:dyDescent="0.25">
      <c r="D177" s="74"/>
      <c r="E177" s="75"/>
      <c r="F177" s="75"/>
      <c r="G177" s="75"/>
      <c r="H177" s="75"/>
      <c r="I177" s="75"/>
      <c r="J177" s="75"/>
      <c r="K177" s="75"/>
      <c r="L177" s="75"/>
    </row>
    <row r="178" spans="4:13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</row>
    <row r="179" spans="4:13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</row>
    <row r="180" spans="4:13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</row>
    <row r="181" spans="4:13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</row>
    <row r="193" spans="4:12" x14ac:dyDescent="0.25">
      <c r="D193" s="74"/>
      <c r="E193" s="74"/>
      <c r="F193" s="74"/>
      <c r="G193" s="74"/>
      <c r="H193" s="74"/>
      <c r="I193" s="74"/>
      <c r="J193" s="74"/>
      <c r="K193" s="74"/>
      <c r="L193" s="74"/>
    </row>
    <row r="194" spans="4:12" x14ac:dyDescent="0.25">
      <c r="D194" s="2"/>
      <c r="E194" s="75"/>
      <c r="F194" s="75"/>
      <c r="G194" s="75"/>
      <c r="H194" s="75"/>
      <c r="I194" s="75"/>
      <c r="J194" s="75"/>
      <c r="K194" s="75"/>
      <c r="L194" s="75"/>
    </row>
    <row r="195" spans="4:12" x14ac:dyDescent="0.25">
      <c r="D195" s="2"/>
      <c r="E195" s="75"/>
      <c r="F195" s="75"/>
      <c r="G195" s="75"/>
      <c r="H195" s="75"/>
      <c r="I195" s="75"/>
      <c r="J195" s="75"/>
      <c r="K195" s="75"/>
      <c r="L195" s="75"/>
    </row>
    <row r="196" spans="4:12" x14ac:dyDescent="0.25">
      <c r="D196" s="2"/>
      <c r="E196" s="75"/>
      <c r="F196" s="75"/>
      <c r="G196" s="75"/>
      <c r="H196" s="75"/>
      <c r="I196" s="75"/>
      <c r="J196" s="75"/>
      <c r="K196" s="75"/>
      <c r="L196" s="75"/>
    </row>
    <row r="197" spans="4:12" x14ac:dyDescent="0.25">
      <c r="D197" s="2"/>
      <c r="E197" s="75"/>
      <c r="F197" s="75"/>
      <c r="G197" s="75"/>
      <c r="H197" s="75"/>
      <c r="I197" s="75"/>
      <c r="J197" s="75"/>
      <c r="K197" s="75"/>
      <c r="L197" s="75"/>
    </row>
    <row r="198" spans="4:12" x14ac:dyDescent="0.25">
      <c r="D198" s="2"/>
      <c r="E198" s="75"/>
      <c r="F198" s="75"/>
      <c r="G198" s="75"/>
      <c r="H198" s="75"/>
      <c r="I198" s="75"/>
      <c r="J198" s="75"/>
      <c r="K198" s="75"/>
      <c r="L198" s="75"/>
    </row>
    <row r="199" spans="4:12" x14ac:dyDescent="0.25">
      <c r="D199" s="2"/>
      <c r="E199" s="75"/>
      <c r="F199" s="75"/>
      <c r="G199" s="75"/>
      <c r="H199" s="75"/>
      <c r="I199" s="75"/>
      <c r="J199" s="75"/>
      <c r="K199" s="75"/>
      <c r="L199" s="75"/>
    </row>
    <row r="200" spans="4:12" x14ac:dyDescent="0.25">
      <c r="D200" s="2"/>
      <c r="E200" s="75"/>
      <c r="F200" s="75"/>
      <c r="G200" s="75"/>
      <c r="H200" s="75"/>
      <c r="I200" s="75"/>
      <c r="J200" s="75"/>
      <c r="K200" s="75"/>
      <c r="L200" s="75"/>
    </row>
    <row r="201" spans="4:12" x14ac:dyDescent="0.25">
      <c r="D201" s="2"/>
      <c r="E201" s="75"/>
      <c r="F201" s="75"/>
      <c r="G201" s="75"/>
      <c r="H201" s="75"/>
      <c r="I201" s="75"/>
      <c r="J201" s="75"/>
      <c r="K201" s="75"/>
      <c r="L201" s="75"/>
    </row>
    <row r="202" spans="4:12" x14ac:dyDescent="0.25">
      <c r="D202" s="2"/>
      <c r="E202" s="75"/>
      <c r="F202" s="75"/>
      <c r="G202" s="75"/>
      <c r="H202" s="75"/>
      <c r="I202" s="75"/>
      <c r="J202" s="75"/>
      <c r="K202" s="75"/>
      <c r="L202" s="75"/>
    </row>
    <row r="203" spans="4:12" x14ac:dyDescent="0.25">
      <c r="D203" s="2"/>
      <c r="E203" s="75"/>
      <c r="F203" s="75"/>
      <c r="G203" s="75"/>
      <c r="H203" s="75"/>
      <c r="I203" s="75"/>
      <c r="J203" s="75"/>
      <c r="K203" s="75"/>
      <c r="L203" s="75"/>
    </row>
    <row r="204" spans="4:12" x14ac:dyDescent="0.25">
      <c r="D204" s="2"/>
      <c r="E204" s="75"/>
      <c r="F204" s="75"/>
      <c r="G204" s="75"/>
      <c r="H204" s="75"/>
      <c r="I204" s="75"/>
      <c r="J204" s="75"/>
      <c r="K204" s="75"/>
      <c r="L204" s="75"/>
    </row>
    <row r="205" spans="4:12" x14ac:dyDescent="0.25">
      <c r="D205" s="2"/>
      <c r="E205" s="75"/>
      <c r="F205" s="75"/>
      <c r="G205" s="75"/>
      <c r="H205" s="75"/>
      <c r="I205" s="75"/>
      <c r="J205" s="75"/>
      <c r="K205" s="75"/>
      <c r="L205" s="75"/>
    </row>
    <row r="206" spans="4:12" x14ac:dyDescent="0.25">
      <c r="D206" s="2"/>
      <c r="E206" s="75"/>
      <c r="F206" s="75"/>
      <c r="G206" s="75"/>
      <c r="H206" s="75"/>
      <c r="I206" s="75"/>
      <c r="J206" s="75"/>
      <c r="K206" s="75"/>
      <c r="L206" s="75"/>
    </row>
    <row r="207" spans="4:12" x14ac:dyDescent="0.25">
      <c r="D207" s="2"/>
      <c r="E207" s="97"/>
      <c r="F207" s="97"/>
      <c r="G207" s="97"/>
      <c r="H207" s="97"/>
      <c r="I207" s="97"/>
      <c r="J207" s="97"/>
      <c r="K207" s="97"/>
      <c r="L207" s="97"/>
    </row>
  </sheetData>
  <mergeCells count="16">
    <mergeCell ref="D117:I117"/>
    <mergeCell ref="D136:I136"/>
    <mergeCell ref="D3:I3"/>
    <mergeCell ref="D22:I22"/>
    <mergeCell ref="D41:I41"/>
    <mergeCell ref="D60:I60"/>
    <mergeCell ref="D79:I79"/>
    <mergeCell ref="D98:I98"/>
    <mergeCell ref="Y154:Z154"/>
    <mergeCell ref="AA154:AB154"/>
    <mergeCell ref="AC154:AD154"/>
    <mergeCell ref="O154:P154"/>
    <mergeCell ref="Q154:R154"/>
    <mergeCell ref="S154:T154"/>
    <mergeCell ref="U154:V154"/>
    <mergeCell ref="W154:X15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234E-1811-445E-9CC4-AA52954B7CF4}">
  <dimension ref="B1:R11"/>
  <sheetViews>
    <sheetView tabSelected="1" zoomScale="115" zoomScaleNormal="115" workbookViewId="0">
      <selection activeCell="N30" sqref="N30"/>
    </sheetView>
  </sheetViews>
  <sheetFormatPr defaultRowHeight="15" x14ac:dyDescent="0.25"/>
  <cols>
    <col min="2" max="2" width="15.85546875" bestFit="1" customWidth="1"/>
    <col min="3" max="3" width="8" bestFit="1" customWidth="1"/>
    <col min="4" max="4" width="7.7109375" bestFit="1" customWidth="1"/>
    <col min="5" max="5" width="8" bestFit="1" customWidth="1"/>
    <col min="6" max="6" width="7.7109375" bestFit="1" customWidth="1"/>
    <col min="7" max="7" width="8" bestFit="1" customWidth="1"/>
    <col min="8" max="8" width="7.7109375" bestFit="1" customWidth="1"/>
    <col min="9" max="9" width="8" bestFit="1" customWidth="1"/>
    <col min="10" max="10" width="7.7109375" bestFit="1" customWidth="1"/>
    <col min="11" max="11" width="9" bestFit="1" customWidth="1"/>
    <col min="13" max="13" width="9" bestFit="1" customWidth="1"/>
    <col min="14" max="14" width="9.5703125" bestFit="1" customWidth="1"/>
    <col min="15" max="15" width="9" bestFit="1" customWidth="1"/>
    <col min="16" max="16" width="9.5703125" bestFit="1" customWidth="1"/>
    <col min="17" max="17" width="9" bestFit="1" customWidth="1"/>
    <col min="18" max="18" width="9.5703125" bestFit="1" customWidth="1"/>
  </cols>
  <sheetData>
    <row r="1" spans="2:18" ht="15.75" thickBot="1" x14ac:dyDescent="0.3"/>
    <row r="2" spans="2:18" ht="15.75" thickBot="1" x14ac:dyDescent="0.3">
      <c r="C2" s="134">
        <v>100</v>
      </c>
      <c r="D2" s="132"/>
      <c r="E2" s="132">
        <v>200</v>
      </c>
      <c r="F2" s="133"/>
      <c r="G2" s="134">
        <v>300</v>
      </c>
      <c r="H2" s="132"/>
      <c r="I2" s="135">
        <v>500</v>
      </c>
      <c r="J2" s="136"/>
      <c r="K2" s="132">
        <v>1000</v>
      </c>
      <c r="L2" s="133"/>
      <c r="M2" s="132">
        <v>2000</v>
      </c>
      <c r="N2" s="133"/>
      <c r="O2" s="132">
        <v>3000</v>
      </c>
      <c r="P2" s="133"/>
      <c r="Q2" s="132">
        <v>4176</v>
      </c>
      <c r="R2" s="133"/>
    </row>
    <row r="3" spans="2:18" ht="15.75" thickBot="1" x14ac:dyDescent="0.3">
      <c r="B3" s="101" t="s">
        <v>67</v>
      </c>
      <c r="C3" s="108" t="s">
        <v>56</v>
      </c>
      <c r="D3" s="70" t="s">
        <v>55</v>
      </c>
      <c r="E3" s="108" t="s">
        <v>64</v>
      </c>
      <c r="F3" s="70" t="s">
        <v>63</v>
      </c>
      <c r="G3" s="108" t="s">
        <v>66</v>
      </c>
      <c r="H3" s="101" t="s">
        <v>65</v>
      </c>
      <c r="I3" s="108" t="s">
        <v>69</v>
      </c>
      <c r="J3" s="66" t="s">
        <v>70</v>
      </c>
      <c r="K3" s="67" t="s">
        <v>71</v>
      </c>
      <c r="L3" s="66" t="s">
        <v>72</v>
      </c>
      <c r="M3" s="67" t="s">
        <v>73</v>
      </c>
      <c r="N3" s="66" t="s">
        <v>74</v>
      </c>
      <c r="O3" s="67" t="s">
        <v>76</v>
      </c>
      <c r="P3" s="66" t="s">
        <v>75</v>
      </c>
      <c r="Q3" s="67" t="s">
        <v>77</v>
      </c>
      <c r="R3" s="66" t="s">
        <v>78</v>
      </c>
    </row>
    <row r="4" spans="2:18" x14ac:dyDescent="0.25">
      <c r="B4" s="102" t="s">
        <v>37</v>
      </c>
      <c r="C4" s="109">
        <f>D4</f>
        <v>697.61833333333334</v>
      </c>
      <c r="D4" s="49">
        <f>AVERAGE(GPU!E156,CPU!E156)</f>
        <v>697.61833333333334</v>
      </c>
      <c r="E4" s="109">
        <f>F4</f>
        <v>755.54666666666662</v>
      </c>
      <c r="F4" s="49">
        <f>AVERAGE(GPU!F156,CPU!F156)</f>
        <v>755.54666666666662</v>
      </c>
      <c r="G4" s="109">
        <f>H4</f>
        <v>832.94666666666672</v>
      </c>
      <c r="H4" s="100">
        <f>AVERAGE(GPU!G156,CPU!G156)</f>
        <v>832.94666666666672</v>
      </c>
      <c r="I4" s="109">
        <f>J4</f>
        <v>895.35166666666669</v>
      </c>
      <c r="J4" s="49">
        <f>AVERAGE(GPU!H156,CPU!H156)</f>
        <v>895.35166666666669</v>
      </c>
      <c r="K4" s="64">
        <f>AVERAGE(GPU!I156,CPU!I156)</f>
        <v>1306.6149999999998</v>
      </c>
      <c r="L4" s="64">
        <f>AVERAGE(GPU!I156,CPU!I156)</f>
        <v>1306.6149999999998</v>
      </c>
      <c r="M4" s="64">
        <f>AVERAGE(GPU!J156,CPU!J156)</f>
        <v>2034.2833333333333</v>
      </c>
      <c r="N4" s="64">
        <f>M4</f>
        <v>2034.2833333333333</v>
      </c>
      <c r="O4" s="64">
        <f>AVERAGE(GPU!K156,CPU!K156)</f>
        <v>3067.856666666667</v>
      </c>
      <c r="P4" s="64">
        <f>O4</f>
        <v>3067.856666666667</v>
      </c>
      <c r="Q4" s="64">
        <f>AVERAGE(GPU!L156,CPU!L156)</f>
        <v>4803.1816666666673</v>
      </c>
      <c r="R4" s="64">
        <f>Q4</f>
        <v>4803.1816666666673</v>
      </c>
    </row>
    <row r="5" spans="2:18" x14ac:dyDescent="0.25">
      <c r="B5" s="103" t="s">
        <v>57</v>
      </c>
      <c r="C5" s="107">
        <f>GPU!E157+GPU!E158+GPU!E160+GPU!E163</f>
        <v>65.760000000000005</v>
      </c>
      <c r="D5" s="48">
        <f>CPU!E157+CPU!E158+CPU!E160+CPU!E163</f>
        <v>61.803333333333327</v>
      </c>
      <c r="E5" s="107">
        <f>GPU!F157+GPU!F158+GPU!F160+GPU!F163</f>
        <v>69.333333333333343</v>
      </c>
      <c r="F5" s="48">
        <f>CPU!F157+CPU!F158+CPU!F160+CPU!F163</f>
        <v>66.8</v>
      </c>
      <c r="G5" s="107">
        <f>GPU!G157+GPU!G158+GPU!G160+GPU!G163</f>
        <v>68.383333333333326</v>
      </c>
      <c r="H5" s="110">
        <f>CPU!G157+CPU!G158+CPU!G160+CPU!G163</f>
        <v>67.956666666666678</v>
      </c>
      <c r="I5" s="107">
        <f>GPU!H157+GPU!H158+GPU!H160+GPU!H163</f>
        <v>77.42</v>
      </c>
      <c r="J5" s="48">
        <f>CPU!H157+CPU!H158+CPU!H160+CPU!H163</f>
        <v>74.293333333333337</v>
      </c>
      <c r="K5" s="107">
        <f>GPU!I157+GPU!I158+GPU!I160+GPU!I163</f>
        <v>97.533333333333331</v>
      </c>
      <c r="L5" s="105">
        <f>CPU!I157+CPU!I158+CPU!I160+CPU!I163</f>
        <v>105.22666666666666</v>
      </c>
      <c r="M5" s="107">
        <f>GPU!J157+GPU!J158+GPU!J160+GPU!J163</f>
        <v>140.31</v>
      </c>
      <c r="N5" s="105">
        <f>CPU!J157+CPU!J158+CPU!J160+CPU!J163</f>
        <v>132.30666666666667</v>
      </c>
      <c r="O5" s="107">
        <f>GPU!K157+GPU!K158+GPU!K160+GPU!K163</f>
        <v>196.19000000000003</v>
      </c>
      <c r="P5" s="105">
        <f>CPU!K157+CPU!K158+CPU!K160+CPU!K163</f>
        <v>188.79000000000002</v>
      </c>
      <c r="Q5" s="107">
        <f>GPU!L157+GPU!L158+GPU!L160+GPU!L163</f>
        <v>284</v>
      </c>
      <c r="R5" s="105">
        <f>CPU!L157+CPU!L158+CPU!L160+CPU!L163</f>
        <v>274.02333333333331</v>
      </c>
    </row>
    <row r="6" spans="2:18" x14ac:dyDescent="0.25">
      <c r="B6" s="103" t="s">
        <v>58</v>
      </c>
      <c r="C6" s="107">
        <f>GPU!E159+GPU!E162+GPU!E164</f>
        <v>120.49</v>
      </c>
      <c r="D6" s="48">
        <f>CPU!E159+CPU!E162+CPU!E164</f>
        <v>44.366666666666667</v>
      </c>
      <c r="E6" s="107">
        <f>GPU!F159+GPU!F162+GPU!F164</f>
        <v>123.41</v>
      </c>
      <c r="F6" s="48">
        <f>CPU!F159+CPU!F162+CPU!F164</f>
        <v>161.60333333333332</v>
      </c>
      <c r="G6" s="107">
        <f>GPU!G159+GPU!G162+GPU!G164</f>
        <v>120.28666666666666</v>
      </c>
      <c r="H6" s="110">
        <f>CPU!G159+CPU!G162+CPU!G164</f>
        <v>420.09000000000003</v>
      </c>
      <c r="I6" s="107">
        <f>GPU!H159+GPU!H162+GPU!H164</f>
        <v>121.02666666666666</v>
      </c>
      <c r="J6" s="48">
        <f>CPU!H159+CPU!H162+CPU!H164</f>
        <v>1640.71</v>
      </c>
      <c r="K6" s="107">
        <f>GPU!I159+GPU!I162+GPU!I164</f>
        <v>126.81333333333333</v>
      </c>
      <c r="L6" s="105">
        <f>CPU!I159+CPU!I162+CPU!I164</f>
        <v>13144.353333333331</v>
      </c>
      <c r="M6" s="107">
        <f>GPU!J159+GPU!J162+GPU!J164</f>
        <v>141.03</v>
      </c>
      <c r="N6" s="105">
        <f>CPU!J159+CPU!J162+CPU!J164</f>
        <v>100433.14333333334</v>
      </c>
      <c r="O6" s="107">
        <f>GPU!K159+GPU!K162+GPU!K164</f>
        <v>148.12666666666669</v>
      </c>
      <c r="P6" s="105">
        <f>CPU!K159+CPU!K162+CPU!K164</f>
        <v>269147.18666666665</v>
      </c>
      <c r="Q6" s="107">
        <f>GPU!L159+GPU!L162+GPU!L164</f>
        <v>164.66333333333333</v>
      </c>
      <c r="R6" s="105">
        <f>CPU!L159+CPU!L162+CPU!L164</f>
        <v>669539.70333333337</v>
      </c>
    </row>
    <row r="7" spans="2:18" x14ac:dyDescent="0.25">
      <c r="B7" s="103" t="s">
        <v>59</v>
      </c>
      <c r="C7" s="107">
        <f>GPU!E161+GPU!E165</f>
        <v>4.1966666666666672</v>
      </c>
      <c r="D7" s="48">
        <f>CPU!E161+CPU!E165</f>
        <v>0.18000000000000002</v>
      </c>
      <c r="E7" s="107">
        <f>GPU!F161+GPU!F165</f>
        <v>3.5333333333333332</v>
      </c>
      <c r="F7" s="48">
        <f>CPU!F161+CPU!F165</f>
        <v>0.62</v>
      </c>
      <c r="G7" s="107">
        <f>GPU!G161+GPU!G165</f>
        <v>4.2933333333333339</v>
      </c>
      <c r="H7" s="110">
        <f>CPU!G161+CPU!G165</f>
        <v>0.52666666666666662</v>
      </c>
      <c r="I7" s="107">
        <f>GPU!H161+GPU!H165</f>
        <v>4.47</v>
      </c>
      <c r="J7" s="48">
        <f>CPU!H161+CPU!H165</f>
        <v>0.47000000000000003</v>
      </c>
      <c r="K7" s="107">
        <f>GPU!I161+GPU!I165</f>
        <v>4.253333333333333</v>
      </c>
      <c r="L7" s="105">
        <f>CPU!I161+CPU!I165</f>
        <v>0.72333333333333338</v>
      </c>
      <c r="M7" s="107">
        <f>GPU!J161+GPU!J165</f>
        <v>6.086666666666666</v>
      </c>
      <c r="N7" s="105">
        <f>CPU!J161+CPU!J165</f>
        <v>1.7466666666666666</v>
      </c>
      <c r="O7" s="107">
        <f>GPU!K161+GPU!K165</f>
        <v>7.2433333333333341</v>
      </c>
      <c r="P7" s="105">
        <f>CPU!K161+CPU!K165</f>
        <v>2.1666666666666665</v>
      </c>
      <c r="Q7" s="107">
        <f>GPU!L161+GPU!L165</f>
        <v>8.52</v>
      </c>
      <c r="R7" s="105">
        <f>CPU!L161+CPU!L165</f>
        <v>4.0999999999999996</v>
      </c>
    </row>
    <row r="8" spans="2:18" x14ac:dyDescent="0.25">
      <c r="B8" s="103" t="s">
        <v>62</v>
      </c>
      <c r="C8" s="107">
        <f>GPU!E166</f>
        <v>12.079999999999998</v>
      </c>
      <c r="D8" s="48">
        <f>CPU!E166</f>
        <v>6.4033333333333333</v>
      </c>
      <c r="E8" s="107">
        <f>GPU!F166</f>
        <v>14.21</v>
      </c>
      <c r="F8" s="48">
        <f>CPU!F166</f>
        <v>8.9699999999999989</v>
      </c>
      <c r="G8" s="107">
        <f>GPU!G166</f>
        <v>19</v>
      </c>
      <c r="H8" s="110">
        <f>CPU!G166</f>
        <v>14.533333333333333</v>
      </c>
      <c r="I8" s="107">
        <f>GPU!H166</f>
        <v>22.8</v>
      </c>
      <c r="J8" s="48">
        <f>CPU!H166</f>
        <v>13.786666666666667</v>
      </c>
      <c r="K8" s="107">
        <f>GPU!I166</f>
        <v>35.276666666666664</v>
      </c>
      <c r="L8" s="105">
        <f>CPU!I166</f>
        <v>27.55</v>
      </c>
      <c r="M8" s="107">
        <f>GPU!J166</f>
        <v>57.843333333333334</v>
      </c>
      <c r="N8" s="105">
        <f>CPU!J166</f>
        <v>44.24666666666667</v>
      </c>
      <c r="O8" s="107">
        <f>GPU!K166</f>
        <v>44.65</v>
      </c>
      <c r="P8" s="105">
        <f>CPU!K166</f>
        <v>43.12</v>
      </c>
      <c r="Q8" s="107">
        <f>GPU!L166</f>
        <v>60.263333333333328</v>
      </c>
      <c r="R8" s="105">
        <f>CPU!L166</f>
        <v>56.873333333333328</v>
      </c>
    </row>
    <row r="9" spans="2:18" x14ac:dyDescent="0.25">
      <c r="B9" s="103" t="s">
        <v>60</v>
      </c>
      <c r="C9" s="107">
        <f>GPU!E167</f>
        <v>2.2166666666666668</v>
      </c>
      <c r="D9" s="48">
        <f>CPU!E167</f>
        <v>1.5433333333333332</v>
      </c>
      <c r="E9" s="107">
        <f>GPU!F167</f>
        <v>2.3533333333333335</v>
      </c>
      <c r="F9" s="48">
        <f>CPU!F167</f>
        <v>1.7766666666666666</v>
      </c>
      <c r="G9" s="107">
        <f>GPU!G167</f>
        <v>1.7899999999999998</v>
      </c>
      <c r="H9" s="110">
        <f>CPU!G167</f>
        <v>2.2400000000000002</v>
      </c>
      <c r="I9" s="107">
        <f>GPU!H167</f>
        <v>2.16</v>
      </c>
      <c r="J9" s="48">
        <f>CPU!H167</f>
        <v>2.0666666666666669</v>
      </c>
      <c r="K9" s="107">
        <f>GPU!I167</f>
        <v>2.3566666666666669</v>
      </c>
      <c r="L9" s="105">
        <f>CPU!I167</f>
        <v>2.1133333333333333</v>
      </c>
      <c r="M9" s="107">
        <f>GPU!J167</f>
        <v>2.9866666666666668</v>
      </c>
      <c r="N9" s="105">
        <f>CPU!J167</f>
        <v>2.3866666666666667</v>
      </c>
      <c r="O9" s="107">
        <f>GPU!K167</f>
        <v>2.7066666666666666</v>
      </c>
      <c r="P9" s="105">
        <f>CPU!K167</f>
        <v>3.5766666666666667</v>
      </c>
      <c r="Q9" s="107">
        <f>GPU!L167</f>
        <v>3.6233333333333331</v>
      </c>
      <c r="R9" s="105">
        <f>CPU!L167</f>
        <v>2.3466666666666662</v>
      </c>
    </row>
    <row r="10" spans="2:18" ht="15.75" thickBot="1" x14ac:dyDescent="0.3">
      <c r="B10" s="103" t="s">
        <v>61</v>
      </c>
      <c r="C10" s="111">
        <f>GPU!E168</f>
        <v>0.18666666666666668</v>
      </c>
      <c r="D10" s="112">
        <f>CPU!E168</f>
        <v>0.12666666666666668</v>
      </c>
      <c r="E10" s="111">
        <f>GPU!F168</f>
        <v>0.26</v>
      </c>
      <c r="F10" s="112">
        <f>CPU!F168</f>
        <v>0.08</v>
      </c>
      <c r="G10" s="111">
        <f>GPU!G168</f>
        <v>0.22</v>
      </c>
      <c r="H10" s="113">
        <f>CPU!G168</f>
        <v>8.3333333333333329E-2</v>
      </c>
      <c r="I10" s="111">
        <f>GPU!H168</f>
        <v>0.22333333333333336</v>
      </c>
      <c r="J10" s="112">
        <f>CPU!H168</f>
        <v>0.17</v>
      </c>
      <c r="K10" s="111">
        <f>GPU!I168</f>
        <v>0.3066666666666667</v>
      </c>
      <c r="L10" s="114">
        <f>CPU!I168</f>
        <v>0.10666666666666667</v>
      </c>
      <c r="M10" s="111">
        <f>GPU!J168</f>
        <v>0.31666666666666671</v>
      </c>
      <c r="N10" s="114">
        <f>CPU!J168</f>
        <v>0.16333333333333333</v>
      </c>
      <c r="O10" s="111">
        <f>GPU!K168</f>
        <v>0.2233333333333333</v>
      </c>
      <c r="P10" s="114">
        <f>CPU!K168</f>
        <v>0.14000000000000001</v>
      </c>
      <c r="Q10" s="111">
        <f>GPU!L168</f>
        <v>0.3133333333333333</v>
      </c>
      <c r="R10" s="114">
        <f>CPU!L168</f>
        <v>0.20333333333333334</v>
      </c>
    </row>
    <row r="11" spans="2:18" ht="15.75" thickBot="1" x14ac:dyDescent="0.3">
      <c r="B11" s="104" t="s">
        <v>68</v>
      </c>
      <c r="C11" s="115">
        <f t="shared" ref="C11:R11" si="0">SUM(C4:C10)</f>
        <v>902.5483333333334</v>
      </c>
      <c r="D11" s="115">
        <f t="shared" si="0"/>
        <v>812.04166666666652</v>
      </c>
      <c r="E11" s="115">
        <f t="shared" si="0"/>
        <v>968.64666666666665</v>
      </c>
      <c r="F11" s="115">
        <f t="shared" si="0"/>
        <v>995.39666666666665</v>
      </c>
      <c r="G11" s="116">
        <f t="shared" si="0"/>
        <v>1046.92</v>
      </c>
      <c r="H11" s="117">
        <f t="shared" si="0"/>
        <v>1338.3766666666666</v>
      </c>
      <c r="I11" s="118">
        <f t="shared" si="0"/>
        <v>1123.4516666666668</v>
      </c>
      <c r="J11" s="119">
        <f t="shared" si="0"/>
        <v>2626.8483333333334</v>
      </c>
      <c r="K11" s="119">
        <f t="shared" si="0"/>
        <v>1573.1549999999995</v>
      </c>
      <c r="L11" s="121">
        <f t="shared" si="0"/>
        <v>14586.68833333333</v>
      </c>
      <c r="M11" s="120">
        <f t="shared" si="0"/>
        <v>2382.8566666666666</v>
      </c>
      <c r="N11" s="121">
        <f t="shared" si="0"/>
        <v>102648.27666666669</v>
      </c>
      <c r="O11" s="120">
        <f t="shared" si="0"/>
        <v>3466.9966666666669</v>
      </c>
      <c r="P11" s="121">
        <f t="shared" si="0"/>
        <v>272452.83666666667</v>
      </c>
      <c r="Q11" s="120">
        <f t="shared" si="0"/>
        <v>5324.5650000000005</v>
      </c>
      <c r="R11" s="121">
        <f t="shared" si="0"/>
        <v>674680.43166666664</v>
      </c>
    </row>
  </sheetData>
  <mergeCells count="8">
    <mergeCell ref="O2:P2"/>
    <mergeCell ref="Q2:R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CPU</vt:lpstr>
      <vt:lpstr>GPU</vt:lpstr>
      <vt:lpstr>GPU vs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Victor Alencar</cp:lastModifiedBy>
  <cp:lastPrinted>2020-06-09T21:01:42Z</cp:lastPrinted>
  <dcterms:created xsi:type="dcterms:W3CDTF">2020-06-09T20:05:31Z</dcterms:created>
  <dcterms:modified xsi:type="dcterms:W3CDTF">2020-08-29T21:48:43Z</dcterms:modified>
</cp:coreProperties>
</file>