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charts/chart6.xml" ContentType="application/vnd.openxmlformats-officedocument.drawingml.char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6" windowHeight="8192" windowWidth="16384" xWindow="0" yWindow="0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<sst xmlns="http://schemas.openxmlformats.org/spreadsheetml/2006/main" count="511" uniqueCount="63">
  <si>
    <t>id</t>
  </si>
  <si>
    <t>sample</t>
  </si>
  <si>
    <t>expdataset</t>
  </si>
  <si>
    <t>comment</t>
  </si>
  <si>
    <t>type</t>
  </si>
  <si>
    <t>sT</t>
  </si>
  <si>
    <t>sP</t>
  </si>
  <si>
    <t>comp.H2O</t>
  </si>
  <si>
    <t>unit</t>
  </si>
  <si>
    <t>comp.H2</t>
  </si>
  <si>
    <t>comp.SiO2</t>
  </si>
  <si>
    <t>error</t>
  </si>
  <si>
    <t>comp.TiO2</t>
  </si>
  <si>
    <t>phase.QtzRu.DC.Rutile.Q</t>
  </si>
  <si>
    <t>R</t>
  </si>
  <si>
    <t>QTiP-38</t>
  </si>
  <si>
    <t>Thomas2010</t>
  </si>
  <si>
    <t>g</t>
  </si>
  <si>
    <t>molfrac</t>
  </si>
  <si>
    <t>QTiP-39</t>
  </si>
  <si>
    <t>QTiP-41</t>
  </si>
  <si>
    <t>QTiP-19</t>
  </si>
  <si>
    <t>QTiP-4</t>
  </si>
  <si>
    <t>6.1827732e-05</t>
  </si>
  <si>
    <t>QTiP-6</t>
  </si>
  <si>
    <t>QTiP-7</t>
  </si>
  <si>
    <t>2.275729e-05</t>
  </si>
  <si>
    <t>QTiP-10</t>
  </si>
  <si>
    <t>QTiP-11</t>
  </si>
  <si>
    <t>QTiP-12</t>
  </si>
  <si>
    <t>4.9053361e-05</t>
  </si>
  <si>
    <t>QTiP-25</t>
  </si>
  <si>
    <t>3.8444891e-05</t>
  </si>
  <si>
    <t>QTiP-26</t>
  </si>
  <si>
    <t>7.7247351e-05</t>
  </si>
  <si>
    <t>QTiP-1</t>
  </si>
  <si>
    <t>6.1458463e-05</t>
  </si>
  <si>
    <t>QTiP-13</t>
  </si>
  <si>
    <t>4.9720165e-05</t>
  </si>
  <si>
    <t>QTiP-14</t>
  </si>
  <si>
    <t>8.4753618e-05</t>
  </si>
  <si>
    <t>QTiP-15</t>
  </si>
  <si>
    <t>2.4792058e-05</t>
  </si>
  <si>
    <t>QTiP-16</t>
  </si>
  <si>
    <t>1.9237562e-05</t>
  </si>
  <si>
    <t>QTiP-17</t>
  </si>
  <si>
    <t>3.983232e-05</t>
  </si>
  <si>
    <t>QTiP-29</t>
  </si>
  <si>
    <t>3.1601429e-05</t>
  </si>
  <si>
    <t>ppm</t>
  </si>
  <si>
    <t>error%</t>
  </si>
  <si>
    <t>Wark&amp;Watson2006</t>
  </si>
  <si>
    <t>2.0474247e-05</t>
  </si>
  <si>
    <t>3.6823912e-05</t>
  </si>
  <si>
    <t>79a</t>
  </si>
  <si>
    <t>6.2376201e-05</t>
  </si>
  <si>
    <t>79m</t>
  </si>
  <si>
    <t>77a</t>
  </si>
  <si>
    <t>77m</t>
  </si>
  <si>
    <t>ln</t>
  </si>
  <si>
    <t>ln calc GF</t>
  </si>
  <si>
    <t>abs res</t>
  </si>
  <si>
    <t>ln calc TH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</si>
</sst>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1"/>
    </font>
    <font>
      <name val="Arial"/>
      <charset val="1"/>
      <family val="2"/>
      <color rgb="00FF0000"/>
      <sz val="10"/>
    </font>
    <font>
      <name val="Arial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5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  <xf applyAlignment="false" applyBorder="false" applyFont="true" applyProtection="false" borderId="0" fillId="0" fontId="5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spPr>
            <a:solidFill>
              <a:srgbClr val="99ccff"/>
            </a:solidFill>
          </c:spPr>
          <c:marker/>
          <c:xVal>
            <c:numRef>
              <c:f>Sheet2!$T$2:$T$33</c:f>
              <c:numCache>
                <c:formatCode>General</c:formatCode>
                <c:ptCount val="32"/>
                <c:pt idx="0">
                  <c:v>-7.64778444544221</c:v>
                </c:pt>
                <c:pt idx="1">
                  <c:v>-6.88697273979961</c:v>
                </c:pt>
                <c:pt idx="2">
                  <c:v>-7.97486890059088</c:v>
                </c:pt>
                <c:pt idx="3">
                  <c:v>-7.8617478780403</c:v>
                </c:pt>
                <c:pt idx="4">
                  <c:v>-9.95057916006998</c:v>
                </c:pt>
                <c:pt idx="5">
                  <c:v>-8.94951575369428</c:v>
                </c:pt>
                <c:pt idx="6">
                  <c:v>-10.7109238794982</c:v>
                </c:pt>
                <c:pt idx="7">
                  <c:v>-8.46840302724681</c:v>
                </c:pt>
                <c:pt idx="8">
                  <c:v>-9.01889390740523</c:v>
                </c:pt>
                <c:pt idx="9">
                  <c:v>-9.89949553126659</c:v>
                </c:pt>
                <c:pt idx="10">
                  <c:v>-10.251627594025</c:v>
                </c:pt>
                <c:pt idx="11">
                  <c:v>-9.55706498506175</c:v>
                </c:pt>
                <c:pt idx="12">
                  <c:v>-9.43849646511394</c:v>
                </c:pt>
                <c:pt idx="13">
                  <c:v>-9.76025338445022</c:v>
                </c:pt>
                <c:pt idx="14">
                  <c:v>-8.98719682066197</c:v>
                </c:pt>
                <c:pt idx="15">
                  <c:v>-10.8147907428992</c:v>
                </c:pt>
                <c:pt idx="16">
                  <c:v>-10.5308469925581</c:v>
                </c:pt>
                <c:pt idx="17">
                  <c:v>-9.70627738324842</c:v>
                </c:pt>
                <c:pt idx="18">
                  <c:v>-10.3945105490059</c:v>
                </c:pt>
                <c:pt idx="19">
                  <c:v>-10.724468104606</c:v>
                </c:pt>
                <c:pt idx="20">
                  <c:v>-10.3815233534791</c:v>
                </c:pt>
                <c:pt idx="21">
                  <c:v>-9.58140405336702</c:v>
                </c:pt>
                <c:pt idx="22">
                  <c:v>-9.72116599574217</c:v>
                </c:pt>
                <c:pt idx="23">
                  <c:v>-9.18078156973464</c:v>
                </c:pt>
                <c:pt idx="24">
                  <c:v>-8.87386813535497</c:v>
                </c:pt>
                <c:pt idx="25">
                  <c:v>-8.23578073197805</c:v>
                </c:pt>
                <c:pt idx="26">
                  <c:v>-8.29404964010203</c:v>
                </c:pt>
                <c:pt idx="27">
                  <c:v>-8.37743124904108</c:v>
                </c:pt>
                <c:pt idx="28">
                  <c:v>-8.02555038706702</c:v>
                </c:pt>
                <c:pt idx="29">
                  <c:v>-7.79206296500324</c:v>
                </c:pt>
                <c:pt idx="30">
                  <c:v>-7.55784297008164</c:v>
                </c:pt>
                <c:pt idx="31">
                  <c:v>-7.55020934522656</c:v>
                </c:pt>
              </c:numCache>
            </c:numRef>
          </c:xVal>
          <c:yVal>
            <c:numRef>
              <c:f>Sheet2!$W$2:$W$33</c:f>
              <c:numCache>
                <c:formatCode>General</c:formatCode>
                <c:ptCount val="32"/>
                <c:pt idx="0">
                  <c:v>-7.8580628536605</c:v>
                </c:pt>
                <c:pt idx="1">
                  <c:v>-7.17986098863093</c:v>
                </c:pt>
                <c:pt idx="2">
                  <c:v>-8.45419003584938</c:v>
                </c:pt>
                <c:pt idx="3">
                  <c:v>-8.02141798918438</c:v>
                </c:pt>
                <c:pt idx="4">
                  <c:v>-9.69115855628928</c:v>
                </c:pt>
                <c:pt idx="5">
                  <c:v>-8.85995853818245</c:v>
                </c:pt>
                <c:pt idx="6">
                  <c:v>-10.6906250243367</c:v>
                </c:pt>
                <c:pt idx="7">
                  <c:v>-8.5657952682752</c:v>
                </c:pt>
                <c:pt idx="8">
                  <c:v>-9.0541502018952</c:v>
                </c:pt>
                <c:pt idx="9">
                  <c:v>-9.92260185238401</c:v>
                </c:pt>
                <c:pt idx="10">
                  <c:v>-10.1662847447033</c:v>
                </c:pt>
                <c:pt idx="11">
                  <c:v>-9.46849793403651</c:v>
                </c:pt>
                <c:pt idx="12">
                  <c:v>-9.69714900971002</c:v>
                </c:pt>
                <c:pt idx="13">
                  <c:v>-9.9090999727432</c:v>
                </c:pt>
                <c:pt idx="14">
                  <c:v>-9.37576212234943</c:v>
                </c:pt>
                <c:pt idx="15">
                  <c:v>-10.6049871980172</c:v>
                </c:pt>
                <c:pt idx="16">
                  <c:v>-10.8586458359325</c:v>
                </c:pt>
                <c:pt idx="17">
                  <c:v>-10.1308319149149</c:v>
                </c:pt>
                <c:pt idx="18">
                  <c:v>-10.3623082168749</c:v>
                </c:pt>
                <c:pt idx="19">
                  <c:v>-10.7963427054582</c:v>
                </c:pt>
                <c:pt idx="20">
                  <c:v>-10.209363141198</c:v>
                </c:pt>
                <c:pt idx="21">
                  <c:v>-9.68232674956894</c:v>
                </c:pt>
                <c:pt idx="22">
                  <c:v>-9.68232674956894</c:v>
                </c:pt>
                <c:pt idx="23">
                  <c:v>-9.2067688574339</c:v>
                </c:pt>
                <c:pt idx="24">
                  <c:v>-8.77518087211365</c:v>
                </c:pt>
                <c:pt idx="25">
                  <c:v>-8.1976577909675</c:v>
                </c:pt>
                <c:pt idx="26">
                  <c:v>-8.3817799954947</c:v>
                </c:pt>
                <c:pt idx="27">
                  <c:v>-8.3817799954947</c:v>
                </c:pt>
                <c:pt idx="28">
                  <c:v>-8.02141798918438</c:v>
                </c:pt>
                <c:pt idx="29">
                  <c:v>-7.6901222733341</c:v>
                </c:pt>
                <c:pt idx="30">
                  <c:v>-7.38421892930504</c:v>
                </c:pt>
                <c:pt idx="31">
                  <c:v>-7.38421892930504</c:v>
                </c:pt>
              </c:numCache>
            </c:numRef>
          </c:yVal>
        </c:ser>
        <c:ser>
          <c:idx val="1"/>
          <c:order val="1"/>
          <c:spPr>
            <a:solidFill>
              <a:srgbClr val="99ccff"/>
            </a:solidFill>
          </c:spPr>
          <c:marker/>
          <c:xVal>
            <c:numRef>
              <c:f>Sheet2!$T$2:$T$33</c:f>
              <c:numCache>
                <c:formatCode>General</c:formatCode>
                <c:ptCount val="32"/>
                <c:pt idx="0">
                  <c:v>-7.64778444544221</c:v>
                </c:pt>
                <c:pt idx="1">
                  <c:v>-6.88697273979961</c:v>
                </c:pt>
                <c:pt idx="2">
                  <c:v>-7.97486890059088</c:v>
                </c:pt>
                <c:pt idx="3">
                  <c:v>-7.8617478780403</c:v>
                </c:pt>
                <c:pt idx="4">
                  <c:v>-9.95057916006998</c:v>
                </c:pt>
                <c:pt idx="5">
                  <c:v>-8.94951575369428</c:v>
                </c:pt>
                <c:pt idx="6">
                  <c:v>-10.7109238794982</c:v>
                </c:pt>
                <c:pt idx="7">
                  <c:v>-8.46840302724681</c:v>
                </c:pt>
                <c:pt idx="8">
                  <c:v>-9.01889390740523</c:v>
                </c:pt>
                <c:pt idx="9">
                  <c:v>-9.89949553126659</c:v>
                </c:pt>
                <c:pt idx="10">
                  <c:v>-10.251627594025</c:v>
                </c:pt>
                <c:pt idx="11">
                  <c:v>-9.55706498506175</c:v>
                </c:pt>
                <c:pt idx="12">
                  <c:v>-9.43849646511394</c:v>
                </c:pt>
                <c:pt idx="13">
                  <c:v>-9.76025338445022</c:v>
                </c:pt>
                <c:pt idx="14">
                  <c:v>-8.98719682066197</c:v>
                </c:pt>
                <c:pt idx="15">
                  <c:v>-10.8147907428992</c:v>
                </c:pt>
                <c:pt idx="16">
                  <c:v>-10.5308469925581</c:v>
                </c:pt>
                <c:pt idx="17">
                  <c:v>-9.70627738324842</c:v>
                </c:pt>
                <c:pt idx="18">
                  <c:v>-10.3945105490059</c:v>
                </c:pt>
                <c:pt idx="19">
                  <c:v>-10.724468104606</c:v>
                </c:pt>
                <c:pt idx="20">
                  <c:v>-10.3815233534791</c:v>
                </c:pt>
                <c:pt idx="21">
                  <c:v>-9.58140405336702</c:v>
                </c:pt>
                <c:pt idx="22">
                  <c:v>-9.72116599574217</c:v>
                </c:pt>
                <c:pt idx="23">
                  <c:v>-9.18078156973464</c:v>
                </c:pt>
                <c:pt idx="24">
                  <c:v>-8.87386813535497</c:v>
                </c:pt>
                <c:pt idx="25">
                  <c:v>-8.23578073197805</c:v>
                </c:pt>
                <c:pt idx="26">
                  <c:v>-8.29404964010203</c:v>
                </c:pt>
                <c:pt idx="27">
                  <c:v>-8.37743124904108</c:v>
                </c:pt>
                <c:pt idx="28">
                  <c:v>-8.02555038706702</c:v>
                </c:pt>
                <c:pt idx="29">
                  <c:v>-7.79206296500324</c:v>
                </c:pt>
                <c:pt idx="30">
                  <c:v>-7.55784297008164</c:v>
                </c:pt>
                <c:pt idx="31">
                  <c:v>-7.55020934522656</c:v>
                </c:pt>
              </c:numCache>
            </c:numRef>
          </c:xVal>
          <c:yVal>
            <c:numRef>
              <c:f>Sheet2!$AB$2:$AB$33</c:f>
              <c:numCache>
                <c:formatCode>General</c:formatCode>
                <c:ptCount val="32"/>
                <c:pt idx="0">
                  <c:v>-7.62389957460969</c:v>
                </c:pt>
                <c:pt idx="1">
                  <c:v>-6.95845076308975</c:v>
                </c:pt>
                <c:pt idx="2">
                  <c:v>-8.21048821852691</c:v>
                </c:pt>
                <c:pt idx="3">
                  <c:v>-7.85089089733028</c:v>
                </c:pt>
                <c:pt idx="4">
                  <c:v>-9.57510144477561</c:v>
                </c:pt>
                <c:pt idx="5">
                  <c:v>-8.74333103157081</c:v>
                </c:pt>
                <c:pt idx="6">
                  <c:v>-10.5778157850635</c:v>
                </c:pt>
                <c:pt idx="7">
                  <c:v>-8.44901807144857</c:v>
                </c:pt>
                <c:pt idx="8">
                  <c:v>-8.93769030930689</c:v>
                </c:pt>
                <c:pt idx="9">
                  <c:v>-9.80784281296031</c:v>
                </c:pt>
                <c:pt idx="10">
                  <c:v>-10.0519579468776</c:v>
                </c:pt>
                <c:pt idx="11">
                  <c:v>-9.35295705187591</c:v>
                </c:pt>
                <c:pt idx="12">
                  <c:v>-9.63577116581133</c:v>
                </c:pt>
                <c:pt idx="13">
                  <c:v>-9.84956257641857</c:v>
                </c:pt>
                <c:pt idx="14">
                  <c:v>-9.31203265619429</c:v>
                </c:pt>
                <c:pt idx="15">
                  <c:v>-10.5507023798586</c:v>
                </c:pt>
                <c:pt idx="16">
                  <c:v>-10.8067133405416</c:v>
                </c:pt>
                <c:pt idx="17">
                  <c:v>-10.0728714784832</c:v>
                </c:pt>
                <c:pt idx="18">
                  <c:v>-10.3063478850811</c:v>
                </c:pt>
                <c:pt idx="19">
                  <c:v>-10.6111396707599</c:v>
                </c:pt>
                <c:pt idx="20">
                  <c:v>-10.0265135087875</c:v>
                </c:pt>
                <c:pt idx="21">
                  <c:v>-9.50196299414306</c:v>
                </c:pt>
                <c:pt idx="22">
                  <c:v>-9.50196299414306</c:v>
                </c:pt>
                <c:pt idx="23">
                  <c:v>-9.02868067229975</c:v>
                </c:pt>
                <c:pt idx="24">
                  <c:v>-8.59950050969265</c:v>
                </c:pt>
                <c:pt idx="25">
                  <c:v>-8.02581804219521</c:v>
                </c:pt>
                <c:pt idx="26">
                  <c:v>-8.20853253268917</c:v>
                </c:pt>
                <c:pt idx="27">
                  <c:v>-8.20853253268917</c:v>
                </c:pt>
                <c:pt idx="28">
                  <c:v>-7.85089089733028</c:v>
                </c:pt>
                <c:pt idx="29">
                  <c:v>-7.52248865496153</c:v>
                </c:pt>
                <c:pt idx="30">
                  <c:v>-7.21988087847415</c:v>
                </c:pt>
                <c:pt idx="31">
                  <c:v>-7.21988087847415</c:v>
                </c:pt>
              </c:numCache>
            </c:numRef>
          </c:yVal>
        </c:ser>
        <c:axId val="41249617"/>
        <c:axId val="15815712"/>
      </c:scatterChart>
      <c:valAx>
        <c:axId val="41249617"/>
        <c:scaling>
          <c:orientation val="minMax"/>
        </c:scaling>
        <c:axPos val="b"/>
        <c:majorTickMark val="out"/>
        <c:minorTickMark val="none"/>
        <c:tickLblPos val="nextTo"/>
        <c:crossAx val="15815712"/>
        <c:crossesAt val="0"/>
        <c:spPr>
          <a:ln>
            <a:solidFill>
              <a:srgbClr val="b3b3b3"/>
            </a:solidFill>
          </a:ln>
        </c:spPr>
      </c:valAx>
      <c:valAx>
        <c:axId val="15815712"/>
        <c:scaling>
          <c:orientation val="minMax"/>
        </c:scaling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crossAx val="41249617"/>
        <c:crossesAt val="0"/>
        <c:spPr>
          <a:ln>
            <a:solidFill>
              <a:srgbClr val="b3b3b3"/>
            </a:solidFill>
          </a:ln>
        </c:spPr>
      </c:valAx>
      <c:spPr>
        <a:ln>
          <a:solidFill>
            <a:srgbClr val="b3b3b3"/>
          </a:solidFill>
        </a:ln>
      </c:spPr>
    </c:plotArea>
    <c:legend>
      <c:legendPos val="r"/>
      <c:spPr/>
    </c:legend>
    <c:plotVisOnly val="1"/>
  </c:chart>
  <c:spPr>
    <a:solidFill>
      <a:srgbClr val="ffffff"/>
    </a:solidFill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6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32</xdr:col>
      <xdr:colOff>90360</xdr:colOff>
      <xdr:row>27</xdr:row>
      <xdr:rowOff>57960</xdr:rowOff>
    </xdr:from>
    <xdr:to>
      <xdr:col>39</xdr:col>
      <xdr:colOff>159480</xdr:colOff>
      <xdr:row>48</xdr:row>
      <xdr:rowOff>117000</xdr:rowOff>
    </xdr:to>
    <xdr:graphicFrame>
      <xdr:nvGraphicFramePr>
        <xdr:cNvPr id="0" name=""/>
        <xdr:cNvGraphicFramePr/>
      </xdr:nvGraphicFramePr>
      <xdr:xfrm>
        <a:off x="26363880" y="4403880"/>
        <a:ext cx="5816520" cy="3327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V3" activeCellId="0" pane="topLeft" sqref="V3"/>
    </sheetView>
  </sheetViews>
  <cols>
    <col collapsed="false" hidden="false" max="1" min="1" style="0" width="3.00392156862745"/>
    <col collapsed="false" hidden="false" max="2" min="2" style="0" width="8.36470588235294"/>
    <col collapsed="false" hidden="false" max="3" min="3" style="0" width="17.2470588235294"/>
    <col collapsed="false" hidden="false" max="4" min="4" style="0" width="9.2078431372549"/>
    <col collapsed="false" hidden="false" max="5" min="5" style="0" width="5.11764705882353"/>
    <col collapsed="false" hidden="false" max="6" min="6" style="0" width="5.54509803921569"/>
    <col collapsed="false" hidden="false" max="7" min="7" style="0" width="6.52941176470588"/>
    <col collapsed="false" hidden="false" max="8" min="8" style="0" width="10.3450980392157"/>
    <col collapsed="false" hidden="false" max="9" min="9" style="0" width="4.54901960784314"/>
    <col collapsed="false" hidden="false" max="10" min="10" style="0" width="8.92549019607843"/>
    <col collapsed="false" hidden="false" max="11" min="11" style="0" width="4.54901960784314"/>
    <col collapsed="false" hidden="false" max="12" min="12" style="0" width="10.7647058823529"/>
    <col collapsed="false" hidden="false" max="13" min="13" style="0" width="5.26274509803922"/>
    <col collapsed="false" hidden="false" max="14" min="14" style="0" width="4.54901960784314"/>
    <col collapsed="false" hidden="false" max="15" min="15" style="0" width="10.6196078431373"/>
    <col collapsed="false" hidden="false" max="16" min="16" style="0" width="5.26274509803922"/>
    <col collapsed="false" hidden="false" max="17" min="17" style="0" width="4.54901960784314"/>
    <col collapsed="false" hidden="false" max="18" min="18" style="0" width="22.6117647058824"/>
    <col collapsed="false" hidden="false" max="19" min="19" style="0" width="12.0196078431373"/>
    <col collapsed="false" hidden="false" max="20" min="20" style="0" width="7.65098039215686"/>
    <col collapsed="false" hidden="false" max="21" min="21" style="0" width="15.8"/>
    <col collapsed="false" hidden="false" max="22" min="22" style="0" width="10.0196078431373"/>
    <col collapsed="false" hidden="false" max="23" min="23" style="0" width="7.09019607843137"/>
    <col collapsed="false" hidden="false" max="24" min="24" style="0" width="11.6941176470588"/>
    <col collapsed="false" hidden="false" max="25" min="25" style="0" width="15.0862745098039"/>
    <col collapsed="false" hidden="false" max="1025" min="26" style="0" width="11.6941176470588"/>
  </cols>
  <sheetData>
    <row collapsed="false" customFormat="false" customHeight="tru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8</v>
      </c>
      <c r="L1" s="0" t="s">
        <v>10</v>
      </c>
      <c r="M1" s="0" t="s">
        <v>11</v>
      </c>
      <c r="N1" s="0" t="s">
        <v>8</v>
      </c>
      <c r="O1" s="0" t="s">
        <v>12</v>
      </c>
      <c r="P1" s="0" t="s">
        <v>11</v>
      </c>
      <c r="Q1" s="0" t="s">
        <v>8</v>
      </c>
      <c r="R1" s="0" t="s">
        <v>13</v>
      </c>
      <c r="S1" s="0" t="s">
        <v>11</v>
      </c>
      <c r="T1" s="0" t="s">
        <v>8</v>
      </c>
      <c r="V1" s="0" t="s">
        <v>14</v>
      </c>
      <c r="W1" s="0" t="n">
        <v>8.3145</v>
      </c>
    </row>
    <row collapsed="false" customFormat="false" customHeight="true" hidden="false" ht="12.65" outlineLevel="0" r="2">
      <c r="A2" s="0" t="n">
        <v>1</v>
      </c>
      <c r="B2" s="0" t="s">
        <v>15</v>
      </c>
      <c r="C2" s="0" t="s">
        <v>16</v>
      </c>
      <c r="F2" s="0" t="n">
        <v>800</v>
      </c>
      <c r="G2" s="0" t="n">
        <v>5000</v>
      </c>
      <c r="H2" s="0" t="n">
        <v>1000</v>
      </c>
      <c r="I2" s="0" t="s">
        <v>17</v>
      </c>
      <c r="J2" s="0" t="n">
        <v>1E-005</v>
      </c>
      <c r="K2" s="0" t="s">
        <v>17</v>
      </c>
      <c r="L2" s="0" t="n">
        <v>100</v>
      </c>
      <c r="N2" s="0" t="s">
        <v>17</v>
      </c>
      <c r="O2" s="0" t="n">
        <v>100</v>
      </c>
      <c r="Q2" s="0" t="s">
        <v>17</v>
      </c>
      <c r="R2" s="0" t="n">
        <v>0.0004771</v>
      </c>
      <c r="S2" s="0" t="n">
        <v>1.023E-005</v>
      </c>
      <c r="T2" s="0" t="s">
        <v>18</v>
      </c>
      <c r="U2" s="0" t="n">
        <v>0.00038662209</v>
      </c>
      <c r="V2" s="0" t="n">
        <f aca="false">ABS(R2-U2)</f>
        <v>9.047791E-005</v>
      </c>
    </row>
    <row collapsed="false" customFormat="false" customHeight="true" hidden="false" ht="12.65" outlineLevel="0" r="3">
      <c r="A3" s="0" t="n">
        <v>2</v>
      </c>
      <c r="B3" s="0" t="s">
        <v>19</v>
      </c>
      <c r="C3" s="0" t="s">
        <v>16</v>
      </c>
      <c r="F3" s="0" t="n">
        <v>900</v>
      </c>
      <c r="G3" s="0" t="n">
        <v>5000</v>
      </c>
      <c r="H3" s="0" t="n">
        <v>1000</v>
      </c>
      <c r="I3" s="0" t="s">
        <v>17</v>
      </c>
      <c r="J3" s="0" t="n">
        <v>1E-005</v>
      </c>
      <c r="K3" s="0" t="s">
        <v>17</v>
      </c>
      <c r="L3" s="0" t="n">
        <v>100</v>
      </c>
      <c r="N3" s="0" t="s">
        <v>17</v>
      </c>
      <c r="O3" s="0" t="n">
        <v>100</v>
      </c>
      <c r="Q3" s="0" t="s">
        <v>17</v>
      </c>
      <c r="R3" s="0" t="n">
        <v>0.001021</v>
      </c>
      <c r="S3" s="0" t="n">
        <v>5.674E-006</v>
      </c>
      <c r="T3" s="0" t="s">
        <v>18</v>
      </c>
      <c r="U3" s="0" t="n">
        <v>0.00076177373</v>
      </c>
      <c r="V3" s="0" t="n">
        <f aca="false">ABS(R3-U3)</f>
        <v>0.00025922627</v>
      </c>
    </row>
    <row collapsed="false" customFormat="false" customHeight="true" hidden="false" ht="12.65" outlineLevel="0" r="4">
      <c r="A4" s="0" t="n">
        <v>3</v>
      </c>
      <c r="B4" s="0" t="s">
        <v>20</v>
      </c>
      <c r="C4" s="0" t="s">
        <v>16</v>
      </c>
      <c r="F4" s="0" t="n">
        <v>725</v>
      </c>
      <c r="G4" s="0" t="n">
        <v>5000</v>
      </c>
      <c r="H4" s="0" t="n">
        <v>1000</v>
      </c>
      <c r="I4" s="0" t="s">
        <v>17</v>
      </c>
      <c r="J4" s="0" t="n">
        <v>1E-005</v>
      </c>
      <c r="K4" s="0" t="s">
        <v>17</v>
      </c>
      <c r="L4" s="0" t="n">
        <v>100</v>
      </c>
      <c r="N4" s="0" t="s">
        <v>17</v>
      </c>
      <c r="O4" s="0" t="n">
        <v>100</v>
      </c>
      <c r="Q4" s="0" t="s">
        <v>17</v>
      </c>
      <c r="R4" s="0" t="n">
        <v>0.000344</v>
      </c>
      <c r="S4" s="0" t="n">
        <v>4.175E-006</v>
      </c>
      <c r="T4" s="0" t="s">
        <v>18</v>
      </c>
      <c r="U4" s="0" t="n">
        <v>0.00021300604</v>
      </c>
      <c r="V4" s="0" t="n">
        <f aca="false">ABS(R4-U4)</f>
        <v>0.00013099396</v>
      </c>
    </row>
    <row collapsed="false" customFormat="false" customHeight="true" hidden="false" ht="12.65" outlineLevel="0" r="5">
      <c r="A5" s="0" t="n">
        <v>4</v>
      </c>
      <c r="B5" s="0" t="s">
        <v>21</v>
      </c>
      <c r="C5" s="0" t="s">
        <v>16</v>
      </c>
      <c r="F5" s="0" t="n">
        <v>900</v>
      </c>
      <c r="G5" s="0" t="n">
        <v>10000</v>
      </c>
      <c r="H5" s="0" t="n">
        <v>1000</v>
      </c>
      <c r="I5" s="0" t="s">
        <v>17</v>
      </c>
      <c r="J5" s="0" t="n">
        <v>1E-005</v>
      </c>
      <c r="K5" s="0" t="s">
        <v>17</v>
      </c>
      <c r="L5" s="0" t="n">
        <v>100</v>
      </c>
      <c r="N5" s="0" t="s">
        <v>17</v>
      </c>
      <c r="O5" s="0" t="n">
        <v>100</v>
      </c>
      <c r="Q5" s="0" t="s">
        <v>17</v>
      </c>
      <c r="R5" s="0" t="n">
        <v>0.0003852</v>
      </c>
      <c r="S5" s="0" t="n">
        <v>2.385E-006</v>
      </c>
      <c r="T5" s="0" t="s">
        <v>18</v>
      </c>
      <c r="U5" s="0" t="n">
        <v>0.00032835409</v>
      </c>
      <c r="V5" s="0" t="n">
        <f aca="false">ABS(R5-U5)</f>
        <v>5.684591E-005</v>
      </c>
    </row>
    <row collapsed="false" customFormat="false" customHeight="true" hidden="false" ht="12.65" outlineLevel="0" r="6">
      <c r="A6" s="0" t="n">
        <v>5</v>
      </c>
      <c r="B6" s="0" t="s">
        <v>22</v>
      </c>
      <c r="C6" s="0" t="s">
        <v>16</v>
      </c>
      <c r="F6" s="0" t="n">
        <v>800</v>
      </c>
      <c r="G6" s="0" t="n">
        <v>15000</v>
      </c>
      <c r="H6" s="0" t="n">
        <v>1000</v>
      </c>
      <c r="I6" s="0" t="s">
        <v>17</v>
      </c>
      <c r="J6" s="0" t="n">
        <v>1E-005</v>
      </c>
      <c r="K6" s="0" t="s">
        <v>17</v>
      </c>
      <c r="L6" s="0" t="n">
        <v>100</v>
      </c>
      <c r="N6" s="0" t="s">
        <v>17</v>
      </c>
      <c r="O6" s="0" t="n">
        <v>100</v>
      </c>
      <c r="Q6" s="0" t="s">
        <v>17</v>
      </c>
      <c r="R6" s="0" t="n">
        <v>4.77E-005</v>
      </c>
      <c r="S6" s="0" t="n">
        <v>7.093E-006</v>
      </c>
      <c r="T6" s="0" t="s">
        <v>18</v>
      </c>
      <c r="U6" s="1" t="s">
        <v>23</v>
      </c>
      <c r="V6" s="0" t="n">
        <f aca="false">ABS(R6-U6)</f>
        <v>1.4127732E-005</v>
      </c>
      <c r="X6" s="1"/>
    </row>
    <row collapsed="false" customFormat="false" customHeight="true" hidden="false" ht="12.65" outlineLevel="0" r="7">
      <c r="A7" s="0" t="n">
        <v>6</v>
      </c>
      <c r="B7" s="0" t="s">
        <v>24</v>
      </c>
      <c r="C7" s="0" t="s">
        <v>16</v>
      </c>
      <c r="F7" s="0" t="n">
        <v>900</v>
      </c>
      <c r="G7" s="0" t="n">
        <v>15000</v>
      </c>
      <c r="H7" s="0" t="n">
        <v>1000</v>
      </c>
      <c r="I7" s="0" t="s">
        <v>17</v>
      </c>
      <c r="J7" s="0" t="n">
        <v>1E-005</v>
      </c>
      <c r="K7" s="0" t="s">
        <v>17</v>
      </c>
      <c r="L7" s="0" t="n">
        <v>100</v>
      </c>
      <c r="N7" s="0" t="s">
        <v>17</v>
      </c>
      <c r="O7" s="0" t="n">
        <v>100</v>
      </c>
      <c r="Q7" s="0" t="s">
        <v>17</v>
      </c>
      <c r="R7" s="0" t="n">
        <v>0.0001298</v>
      </c>
      <c r="S7" s="0" t="n">
        <v>6.351E-006</v>
      </c>
      <c r="T7" s="0" t="s">
        <v>18</v>
      </c>
      <c r="U7" s="0" t="n">
        <v>0.00014196095</v>
      </c>
      <c r="V7" s="0" t="n">
        <f aca="false">ABS(R7-U7)</f>
        <v>1.216095E-005</v>
      </c>
    </row>
    <row collapsed="false" customFormat="false" customHeight="true" hidden="false" ht="12.65" outlineLevel="0" r="8">
      <c r="A8" s="0" t="n">
        <v>7</v>
      </c>
      <c r="B8" s="0" t="s">
        <v>25</v>
      </c>
      <c r="C8" s="0" t="s">
        <v>16</v>
      </c>
      <c r="F8" s="0" t="n">
        <v>700</v>
      </c>
      <c r="G8" s="0" t="n">
        <v>15000</v>
      </c>
      <c r="H8" s="0" t="n">
        <v>1000</v>
      </c>
      <c r="I8" s="0" t="s">
        <v>17</v>
      </c>
      <c r="J8" s="0" t="n">
        <v>1E-005</v>
      </c>
      <c r="K8" s="0" t="s">
        <v>17</v>
      </c>
      <c r="L8" s="0" t="n">
        <v>100</v>
      </c>
      <c r="N8" s="0" t="s">
        <v>17</v>
      </c>
      <c r="O8" s="0" t="n">
        <v>100</v>
      </c>
      <c r="Q8" s="0" t="s">
        <v>17</v>
      </c>
      <c r="R8" s="0" t="n">
        <v>2.23E-005</v>
      </c>
      <c r="S8" s="0" t="n">
        <v>8.16E-007</v>
      </c>
      <c r="T8" s="0" t="s">
        <v>18</v>
      </c>
      <c r="U8" s="1" t="s">
        <v>26</v>
      </c>
      <c r="V8" s="0" t="n">
        <f aca="false">ABS(R8-U8)</f>
        <v>4.57289999999999E-007</v>
      </c>
      <c r="X8" s="1"/>
    </row>
    <row collapsed="false" customFormat="false" customHeight="true" hidden="false" ht="12.65" outlineLevel="0" r="9">
      <c r="A9" s="0" t="n">
        <v>8</v>
      </c>
      <c r="B9" s="0" t="s">
        <v>27</v>
      </c>
      <c r="C9" s="0" t="s">
        <v>16</v>
      </c>
      <c r="F9" s="0" t="n">
        <v>940</v>
      </c>
      <c r="G9" s="0" t="n">
        <v>15000</v>
      </c>
      <c r="H9" s="0" t="n">
        <v>1000</v>
      </c>
      <c r="I9" s="0" t="s">
        <v>17</v>
      </c>
      <c r="J9" s="0" t="n">
        <v>1E-005</v>
      </c>
      <c r="K9" s="0" t="s">
        <v>17</v>
      </c>
      <c r="L9" s="0" t="n">
        <v>100</v>
      </c>
      <c r="N9" s="0" t="s">
        <v>17</v>
      </c>
      <c r="O9" s="0" t="n">
        <v>100</v>
      </c>
      <c r="Q9" s="0" t="s">
        <v>17</v>
      </c>
      <c r="R9" s="0" t="n">
        <v>0.00021</v>
      </c>
      <c r="S9" s="0" t="n">
        <v>6.035E-006</v>
      </c>
      <c r="T9" s="0" t="s">
        <v>18</v>
      </c>
      <c r="U9" s="0" t="n">
        <v>0.00019051202</v>
      </c>
      <c r="V9" s="0" t="n">
        <f aca="false">ABS(R9-U9)</f>
        <v>1.948798E-005</v>
      </c>
    </row>
    <row collapsed="false" customFormat="false" customHeight="true" hidden="false" ht="12.65" outlineLevel="0" r="10">
      <c r="A10" s="0" t="n">
        <v>9</v>
      </c>
      <c r="B10" s="0" t="s">
        <v>28</v>
      </c>
      <c r="C10" s="0" t="s">
        <v>16</v>
      </c>
      <c r="F10" s="0" t="n">
        <v>875</v>
      </c>
      <c r="G10" s="0" t="n">
        <v>15000</v>
      </c>
      <c r="H10" s="0" t="n">
        <v>1000</v>
      </c>
      <c r="I10" s="0" t="s">
        <v>17</v>
      </c>
      <c r="J10" s="0" t="n">
        <v>1E-005</v>
      </c>
      <c r="K10" s="0" t="s">
        <v>17</v>
      </c>
      <c r="L10" s="0" t="n">
        <v>100</v>
      </c>
      <c r="N10" s="0" t="s">
        <v>17</v>
      </c>
      <c r="O10" s="0" t="n">
        <v>100</v>
      </c>
      <c r="Q10" s="0" t="s">
        <v>17</v>
      </c>
      <c r="R10" s="0" t="n">
        <v>0.0001211</v>
      </c>
      <c r="S10" s="0" t="n">
        <v>6.06E-006</v>
      </c>
      <c r="T10" s="0" t="s">
        <v>18</v>
      </c>
      <c r="U10" s="0" t="n">
        <v>0.00011690485</v>
      </c>
      <c r="V10" s="0" t="n">
        <f aca="false">ABS(R10-U10)</f>
        <v>4.19514999999999E-006</v>
      </c>
    </row>
    <row collapsed="false" customFormat="false" customHeight="true" hidden="false" ht="12.65" outlineLevel="0" r="11">
      <c r="A11" s="0" t="n">
        <v>10</v>
      </c>
      <c r="B11" s="0" t="s">
        <v>29</v>
      </c>
      <c r="C11" s="0" t="s">
        <v>16</v>
      </c>
      <c r="F11" s="0" t="n">
        <v>775</v>
      </c>
      <c r="G11" s="0" t="n">
        <v>15000</v>
      </c>
      <c r="H11" s="0" t="n">
        <v>1000</v>
      </c>
      <c r="I11" s="0" t="s">
        <v>17</v>
      </c>
      <c r="J11" s="0" t="n">
        <v>1E-005</v>
      </c>
      <c r="K11" s="0" t="s">
        <v>17</v>
      </c>
      <c r="L11" s="0" t="n">
        <v>100</v>
      </c>
      <c r="N11" s="0" t="s">
        <v>17</v>
      </c>
      <c r="O11" s="0" t="n">
        <v>100</v>
      </c>
      <c r="Q11" s="0" t="s">
        <v>17</v>
      </c>
      <c r="R11" s="0" t="n">
        <v>5.02E-005</v>
      </c>
      <c r="S11" s="0" t="n">
        <v>2.088E-006</v>
      </c>
      <c r="T11" s="0" t="s">
        <v>18</v>
      </c>
      <c r="U11" s="1" t="s">
        <v>30</v>
      </c>
      <c r="V11" s="0" t="n">
        <f aca="false">ABS(R11-U11)</f>
        <v>1.146639E-006</v>
      </c>
      <c r="X11" s="1"/>
    </row>
    <row collapsed="false" customFormat="false" customHeight="true" hidden="false" ht="12.65" outlineLevel="0" r="12">
      <c r="A12" s="0" t="n">
        <v>11</v>
      </c>
      <c r="B12" s="0" t="s">
        <v>31</v>
      </c>
      <c r="C12" s="0" t="s">
        <v>16</v>
      </c>
      <c r="F12" s="0" t="n">
        <v>750</v>
      </c>
      <c r="G12" s="0" t="n">
        <v>15000</v>
      </c>
      <c r="H12" s="0" t="n">
        <v>1000</v>
      </c>
      <c r="I12" s="0" t="s">
        <v>17</v>
      </c>
      <c r="J12" s="0" t="n">
        <v>1E-005</v>
      </c>
      <c r="K12" s="0" t="s">
        <v>17</v>
      </c>
      <c r="L12" s="0" t="n">
        <v>100</v>
      </c>
      <c r="N12" s="0" t="s">
        <v>17</v>
      </c>
      <c r="O12" s="0" t="n">
        <v>100</v>
      </c>
      <c r="Q12" s="0" t="s">
        <v>17</v>
      </c>
      <c r="R12" s="0" t="n">
        <v>3.53E-005</v>
      </c>
      <c r="S12" s="0" t="n">
        <v>1.358E-006</v>
      </c>
      <c r="T12" s="0" t="s">
        <v>18</v>
      </c>
      <c r="U12" s="1" t="s">
        <v>32</v>
      </c>
      <c r="V12" s="0" t="n">
        <f aca="false">ABS(R12-U12)</f>
        <v>3.144891E-006</v>
      </c>
      <c r="X12" s="1"/>
    </row>
    <row collapsed="false" customFormat="false" customHeight="true" hidden="false" ht="12.65" outlineLevel="0" r="13">
      <c r="A13" s="0" t="n">
        <v>12</v>
      </c>
      <c r="B13" s="0" t="s">
        <v>33</v>
      </c>
      <c r="C13" s="0" t="s">
        <v>16</v>
      </c>
      <c r="F13" s="0" t="n">
        <v>825</v>
      </c>
      <c r="G13" s="0" t="n">
        <v>15000</v>
      </c>
      <c r="H13" s="0" t="n">
        <v>1000</v>
      </c>
      <c r="I13" s="0" t="s">
        <v>17</v>
      </c>
      <c r="J13" s="0" t="n">
        <v>1E-005</v>
      </c>
      <c r="K13" s="0" t="s">
        <v>17</v>
      </c>
      <c r="L13" s="0" t="n">
        <v>100</v>
      </c>
      <c r="N13" s="0" t="s">
        <v>17</v>
      </c>
      <c r="O13" s="0" t="n">
        <v>100</v>
      </c>
      <c r="Q13" s="0" t="s">
        <v>17</v>
      </c>
      <c r="R13" s="0" t="n">
        <v>7.07E-005</v>
      </c>
      <c r="S13" s="0" t="n">
        <v>2.193E-006</v>
      </c>
      <c r="T13" s="0" t="s">
        <v>18</v>
      </c>
      <c r="U13" s="1" t="s">
        <v>34</v>
      </c>
      <c r="V13" s="0" t="n">
        <f aca="false">ABS(R13-U13)</f>
        <v>6.547351E-006</v>
      </c>
      <c r="X13" s="1"/>
    </row>
    <row collapsed="false" customFormat="false" customHeight="true" hidden="false" ht="12.65" outlineLevel="0" r="14">
      <c r="A14" s="0" t="n">
        <v>13</v>
      </c>
      <c r="B14" s="0" t="s">
        <v>35</v>
      </c>
      <c r="C14" s="0" t="s">
        <v>16</v>
      </c>
      <c r="F14" s="0" t="n">
        <v>900</v>
      </c>
      <c r="G14" s="0" t="n">
        <v>20000</v>
      </c>
      <c r="H14" s="0" t="n">
        <v>1000</v>
      </c>
      <c r="I14" s="0" t="s">
        <v>17</v>
      </c>
      <c r="J14" s="0" t="n">
        <v>1E-005</v>
      </c>
      <c r="K14" s="0" t="s">
        <v>17</v>
      </c>
      <c r="L14" s="0" t="n">
        <v>100</v>
      </c>
      <c r="N14" s="0" t="s">
        <v>17</v>
      </c>
      <c r="O14" s="0" t="n">
        <v>100</v>
      </c>
      <c r="Q14" s="0" t="s">
        <v>17</v>
      </c>
      <c r="R14" s="0" t="n">
        <v>7.96E-005</v>
      </c>
      <c r="S14" s="0" t="n">
        <v>4.369E-006</v>
      </c>
      <c r="T14" s="0" t="s">
        <v>18</v>
      </c>
      <c r="U14" s="1" t="s">
        <v>36</v>
      </c>
      <c r="V14" s="0" t="n">
        <f aca="false">ABS(R14-U14)</f>
        <v>1.8141537E-005</v>
      </c>
      <c r="X14" s="1"/>
    </row>
    <row collapsed="false" customFormat="false" customHeight="true" hidden="false" ht="12.65" outlineLevel="0" r="15">
      <c r="A15" s="0" t="n">
        <v>14</v>
      </c>
      <c r="B15" s="0" t="s">
        <v>37</v>
      </c>
      <c r="C15" s="0" t="s">
        <v>16</v>
      </c>
      <c r="F15" s="0" t="n">
        <v>875</v>
      </c>
      <c r="G15" s="0" t="n">
        <v>20000</v>
      </c>
      <c r="H15" s="0" t="n">
        <v>1000</v>
      </c>
      <c r="I15" s="0" t="s">
        <v>17</v>
      </c>
      <c r="J15" s="0" t="n">
        <v>1E-005</v>
      </c>
      <c r="K15" s="0" t="s">
        <v>17</v>
      </c>
      <c r="L15" s="0" t="n">
        <v>100</v>
      </c>
      <c r="N15" s="0" t="s">
        <v>17</v>
      </c>
      <c r="O15" s="0" t="n">
        <v>100</v>
      </c>
      <c r="Q15" s="0" t="s">
        <v>17</v>
      </c>
      <c r="R15" s="0" t="n">
        <v>5.77E-005</v>
      </c>
      <c r="S15" s="0" t="n">
        <v>1.556E-006</v>
      </c>
      <c r="T15" s="0" t="s">
        <v>18</v>
      </c>
      <c r="U15" s="1" t="s">
        <v>38</v>
      </c>
      <c r="V15" s="0" t="n">
        <f aca="false">ABS(R15-U15)</f>
        <v>7.979835E-006</v>
      </c>
      <c r="X15" s="1"/>
    </row>
    <row collapsed="false" customFormat="false" customHeight="true" hidden="false" ht="12.65" outlineLevel="0" r="16">
      <c r="A16" s="0" t="n">
        <v>15</v>
      </c>
      <c r="B16" s="0" t="s">
        <v>39</v>
      </c>
      <c r="C16" s="0" t="s">
        <v>16</v>
      </c>
      <c r="F16" s="0" t="n">
        <v>940</v>
      </c>
      <c r="G16" s="0" t="n">
        <v>20000</v>
      </c>
      <c r="H16" s="0" t="n">
        <v>1000</v>
      </c>
      <c r="I16" s="0" t="s">
        <v>17</v>
      </c>
      <c r="J16" s="0" t="n">
        <v>1E-005</v>
      </c>
      <c r="K16" s="0" t="s">
        <v>17</v>
      </c>
      <c r="L16" s="0" t="n">
        <v>100</v>
      </c>
      <c r="N16" s="0" t="s">
        <v>17</v>
      </c>
      <c r="O16" s="0" t="n">
        <v>100</v>
      </c>
      <c r="Q16" s="0" t="s">
        <v>17</v>
      </c>
      <c r="R16" s="0" t="n">
        <v>0.000125</v>
      </c>
      <c r="S16" s="0" t="n">
        <v>2.378E-006</v>
      </c>
      <c r="T16" s="0" t="s">
        <v>18</v>
      </c>
      <c r="U16" s="1" t="s">
        <v>40</v>
      </c>
      <c r="V16" s="0" t="n">
        <f aca="false">ABS(R16-U16)</f>
        <v>4.0246382E-005</v>
      </c>
      <c r="X16" s="1"/>
    </row>
    <row collapsed="false" customFormat="false" customHeight="true" hidden="false" ht="12.65" outlineLevel="0" r="17">
      <c r="A17" s="0" t="n">
        <v>16</v>
      </c>
      <c r="B17" s="0" t="s">
        <v>41</v>
      </c>
      <c r="C17" s="0" t="s">
        <v>16</v>
      </c>
      <c r="F17" s="0" t="n">
        <v>800</v>
      </c>
      <c r="G17" s="0" t="n">
        <v>20000</v>
      </c>
      <c r="H17" s="0" t="n">
        <v>1000</v>
      </c>
      <c r="I17" s="0" t="s">
        <v>17</v>
      </c>
      <c r="J17" s="0" t="n">
        <v>1E-005</v>
      </c>
      <c r="K17" s="0" t="s">
        <v>17</v>
      </c>
      <c r="L17" s="0" t="n">
        <v>100</v>
      </c>
      <c r="N17" s="0" t="s">
        <v>17</v>
      </c>
      <c r="O17" s="0" t="n">
        <v>100</v>
      </c>
      <c r="Q17" s="0" t="s">
        <v>17</v>
      </c>
      <c r="R17" s="0" t="n">
        <v>2.01E-005</v>
      </c>
      <c r="S17" s="0" t="n">
        <v>2.337E-006</v>
      </c>
      <c r="T17" s="0" t="s">
        <v>18</v>
      </c>
      <c r="U17" s="1" t="s">
        <v>42</v>
      </c>
      <c r="V17" s="0" t="n">
        <f aca="false">ABS(R17-U17)</f>
        <v>4.692058E-006</v>
      </c>
      <c r="X17" s="1"/>
    </row>
    <row collapsed="false" customFormat="false" customHeight="true" hidden="false" ht="12.65" outlineLevel="0" r="18">
      <c r="A18" s="0" t="n">
        <v>17</v>
      </c>
      <c r="B18" s="0" t="s">
        <v>43</v>
      </c>
      <c r="C18" s="0" t="s">
        <v>16</v>
      </c>
      <c r="F18" s="0" t="n">
        <v>775</v>
      </c>
      <c r="G18" s="0" t="n">
        <v>20000</v>
      </c>
      <c r="H18" s="0" t="n">
        <v>1000</v>
      </c>
      <c r="I18" s="0" t="s">
        <v>17</v>
      </c>
      <c r="J18" s="0" t="n">
        <v>1E-005</v>
      </c>
      <c r="K18" s="0" t="s">
        <v>17</v>
      </c>
      <c r="L18" s="0" t="n">
        <v>100</v>
      </c>
      <c r="N18" s="0" t="s">
        <v>17</v>
      </c>
      <c r="O18" s="0" t="n">
        <v>100</v>
      </c>
      <c r="Q18" s="0" t="s">
        <v>17</v>
      </c>
      <c r="R18" s="0" t="n">
        <v>2.67E-005</v>
      </c>
      <c r="S18" s="0" t="n">
        <v>1.974E-006</v>
      </c>
      <c r="T18" s="0" t="s">
        <v>18</v>
      </c>
      <c r="U18" s="1" t="s">
        <v>44</v>
      </c>
      <c r="V18" s="0" t="n">
        <f aca="false">ABS(R18-U18)</f>
        <v>7.462438E-006</v>
      </c>
      <c r="X18" s="1"/>
    </row>
    <row collapsed="false" customFormat="false" customHeight="true" hidden="false" ht="12.65" outlineLevel="0" r="19">
      <c r="A19" s="0" t="n">
        <v>18</v>
      </c>
      <c r="B19" s="0" t="s">
        <v>45</v>
      </c>
      <c r="C19" s="0" t="s">
        <v>16</v>
      </c>
      <c r="F19" s="0" t="n">
        <v>850</v>
      </c>
      <c r="G19" s="0" t="n">
        <v>20000</v>
      </c>
      <c r="H19" s="0" t="n">
        <v>1000</v>
      </c>
      <c r="I19" s="0" t="s">
        <v>17</v>
      </c>
      <c r="J19" s="0" t="n">
        <v>1E-005</v>
      </c>
      <c r="K19" s="0" t="s">
        <v>17</v>
      </c>
      <c r="L19" s="0" t="n">
        <v>100</v>
      </c>
      <c r="N19" s="0" t="s">
        <v>17</v>
      </c>
      <c r="O19" s="0" t="n">
        <v>100</v>
      </c>
      <c r="Q19" s="0" t="s">
        <v>17</v>
      </c>
      <c r="R19" s="0" t="n">
        <v>6.09E-005</v>
      </c>
      <c r="S19" s="0" t="n">
        <v>2.2E-006</v>
      </c>
      <c r="T19" s="0" t="s">
        <v>18</v>
      </c>
      <c r="U19" s="1" t="s">
        <v>46</v>
      </c>
      <c r="V19" s="0" t="n">
        <f aca="false">ABS(R19-U19)</f>
        <v>2.106768E-005</v>
      </c>
      <c r="X19" s="1"/>
    </row>
    <row collapsed="false" customFormat="false" customHeight="true" hidden="false" ht="12.65" outlineLevel="0" r="20">
      <c r="A20" s="0" t="n">
        <v>19</v>
      </c>
      <c r="B20" s="0" t="s">
        <v>47</v>
      </c>
      <c r="C20" s="0" t="s">
        <v>16</v>
      </c>
      <c r="F20" s="0" t="n">
        <v>825</v>
      </c>
      <c r="G20" s="0" t="n">
        <v>20000</v>
      </c>
      <c r="H20" s="0" t="n">
        <v>1000</v>
      </c>
      <c r="I20" s="0" t="s">
        <v>17</v>
      </c>
      <c r="J20" s="0" t="n">
        <v>1E-005</v>
      </c>
      <c r="K20" s="0" t="s">
        <v>17</v>
      </c>
      <c r="L20" s="0" t="n">
        <v>100</v>
      </c>
      <c r="N20" s="0" t="s">
        <v>17</v>
      </c>
      <c r="O20" s="0" t="n">
        <v>100</v>
      </c>
      <c r="Q20" s="0" t="s">
        <v>17</v>
      </c>
      <c r="R20" s="0" t="n">
        <v>3.06E-005</v>
      </c>
      <c r="S20" s="0" t="n">
        <v>4.72E-007</v>
      </c>
      <c r="T20" s="0" t="s">
        <v>18</v>
      </c>
      <c r="U20" s="1" t="s">
        <v>48</v>
      </c>
      <c r="V20" s="0" t="n">
        <f aca="false">ABS(R20-U20)</f>
        <v>1.00142899999999E-006</v>
      </c>
      <c r="X20" s="1" t="s">
        <v>49</v>
      </c>
      <c r="AA20" s="0" t="s">
        <v>50</v>
      </c>
    </row>
    <row collapsed="false" customFormat="false" customHeight="true" hidden="false" ht="12.65" outlineLevel="0" r="21">
      <c r="A21" s="0" t="n">
        <v>20</v>
      </c>
      <c r="B21" s="0" t="n">
        <v>16</v>
      </c>
      <c r="C21" s="0" t="s">
        <v>51</v>
      </c>
      <c r="F21" s="0" t="n">
        <v>600</v>
      </c>
      <c r="G21" s="0" t="n">
        <v>10000</v>
      </c>
      <c r="H21" s="0" t="n">
        <v>1000</v>
      </c>
      <c r="I21" s="0" t="s">
        <v>17</v>
      </c>
      <c r="J21" s="0" t="n">
        <v>1E-005</v>
      </c>
      <c r="K21" s="0" t="s">
        <v>17</v>
      </c>
      <c r="L21" s="0" t="n">
        <v>100</v>
      </c>
      <c r="N21" s="0" t="s">
        <v>17</v>
      </c>
      <c r="O21" s="0" t="n">
        <v>100</v>
      </c>
      <c r="Q21" s="0" t="s">
        <v>17</v>
      </c>
      <c r="R21" s="0" t="n">
        <f aca="false">(Y21)/(Y21+((100-Y21)*1/60.09))</f>
        <v>2.76313801195405E-005</v>
      </c>
      <c r="S21" s="0" t="n">
        <f aca="false">AA21*R21/100</f>
        <v>7.53583094169287E-007</v>
      </c>
      <c r="T21" s="0" t="s">
        <v>18</v>
      </c>
      <c r="U21" s="1" t="s">
        <v>52</v>
      </c>
      <c r="V21" s="0" t="n">
        <f aca="false">ABS(R21-U21)</f>
        <v>7.15713311954048E-006</v>
      </c>
      <c r="W21" s="0" t="n">
        <f aca="false">X21*10^6</f>
        <v>22</v>
      </c>
      <c r="X21" s="0" t="n">
        <v>2.2E-005</v>
      </c>
      <c r="Y21" s="0" t="n">
        <f aca="false">W21/(10000*0.599*79.87)</f>
        <v>4.59845746834432E-005</v>
      </c>
      <c r="AA21" s="0" t="n">
        <v>2.72727272727273</v>
      </c>
    </row>
    <row collapsed="false" customFormat="false" customHeight="true" hidden="false" ht="12.65" outlineLevel="0" r="22">
      <c r="A22" s="0" t="n">
        <v>21</v>
      </c>
      <c r="B22" s="0" t="n">
        <v>9</v>
      </c>
      <c r="C22" s="0" t="s">
        <v>51</v>
      </c>
      <c r="F22" s="0" t="n">
        <v>650</v>
      </c>
      <c r="G22" s="0" t="n">
        <v>10000</v>
      </c>
      <c r="H22" s="0" t="n">
        <v>1000</v>
      </c>
      <c r="I22" s="0" t="s">
        <v>17</v>
      </c>
      <c r="J22" s="0" t="n">
        <v>1E-005</v>
      </c>
      <c r="K22" s="0" t="s">
        <v>17</v>
      </c>
      <c r="L22" s="0" t="n">
        <v>100</v>
      </c>
      <c r="N22" s="0" t="s">
        <v>17</v>
      </c>
      <c r="O22" s="0" t="n">
        <v>100</v>
      </c>
      <c r="Q22" s="0" t="s">
        <v>17</v>
      </c>
      <c r="R22" s="0" t="n">
        <f aca="false">(Y22)/(Y22+((100-Y22)*1/60.09))</f>
        <v>3.89346937483205E-005</v>
      </c>
      <c r="S22" s="0" t="n">
        <f aca="false">AA22*R22/100</f>
        <v>5.02383145139619E-006</v>
      </c>
      <c r="T22" s="0" t="s">
        <v>18</v>
      </c>
      <c r="U22" s="1" t="s">
        <v>53</v>
      </c>
      <c r="V22" s="0" t="n">
        <f aca="false">ABS(R22-U22)</f>
        <v>2.11078174832052E-006</v>
      </c>
      <c r="W22" s="0" t="n">
        <f aca="false">X22*10^6</f>
        <v>31</v>
      </c>
      <c r="X22" s="0" t="n">
        <v>3.1E-005</v>
      </c>
      <c r="Y22" s="0" t="n">
        <f aca="false">W22/(10000*0.599*79.87)</f>
        <v>6.47964461448518E-005</v>
      </c>
      <c r="AA22" s="0" t="n">
        <v>12.9032258064516</v>
      </c>
    </row>
    <row collapsed="false" customFormat="false" customHeight="true" hidden="false" ht="12.65" outlineLevel="0" r="23">
      <c r="A23" s="0" t="n">
        <v>22</v>
      </c>
      <c r="B23" s="0" t="s">
        <v>54</v>
      </c>
      <c r="C23" s="0" t="s">
        <v>51</v>
      </c>
      <c r="F23" s="0" t="n">
        <v>700</v>
      </c>
      <c r="G23" s="0" t="n">
        <v>10000</v>
      </c>
      <c r="H23" s="0" t="n">
        <v>1000</v>
      </c>
      <c r="I23" s="0" t="s">
        <v>17</v>
      </c>
      <c r="J23" s="0" t="n">
        <v>1E-005</v>
      </c>
      <c r="K23" s="0" t="s">
        <v>17</v>
      </c>
      <c r="L23" s="0" t="n">
        <v>100</v>
      </c>
      <c r="N23" s="0" t="s">
        <v>17</v>
      </c>
      <c r="O23" s="0" t="n">
        <v>100</v>
      </c>
      <c r="Q23" s="0" t="s">
        <v>17</v>
      </c>
      <c r="R23" s="0" t="n">
        <f aca="false">(Y23)/(Y23+((100-Y23)*1/60.09))</f>
        <v>8.66570255360476E-005</v>
      </c>
      <c r="S23" s="0" t="n">
        <f aca="false">AA23*R23/100</f>
        <v>2.88856751786825E-006</v>
      </c>
      <c r="T23" s="0" t="s">
        <v>18</v>
      </c>
      <c r="U23" s="1" t="s">
        <v>55</v>
      </c>
      <c r="V23" s="0" t="n">
        <f aca="false">ABS(R23-U23)</f>
        <v>2.42808245360476E-005</v>
      </c>
      <c r="W23" s="0" t="n">
        <f aca="false">X23*10^6</f>
        <v>69</v>
      </c>
      <c r="X23" s="0" t="n">
        <v>6.9E-005</v>
      </c>
      <c r="Y23" s="0" t="n">
        <f aca="false">W23/(10000*0.599*79.87)</f>
        <v>0.000144224347870799</v>
      </c>
      <c r="AA23" s="0" t="n">
        <v>3.33333333333333</v>
      </c>
    </row>
    <row collapsed="false" customFormat="false" customHeight="true" hidden="false" ht="12.65" outlineLevel="0" r="24">
      <c r="A24" s="0" t="n">
        <v>23</v>
      </c>
      <c r="B24" s="0" t="s">
        <v>56</v>
      </c>
      <c r="C24" s="0" t="s">
        <v>51</v>
      </c>
      <c r="F24" s="0" t="n">
        <v>700</v>
      </c>
      <c r="G24" s="0" t="n">
        <v>10000</v>
      </c>
      <c r="H24" s="0" t="n">
        <v>1000</v>
      </c>
      <c r="I24" s="0" t="s">
        <v>17</v>
      </c>
      <c r="J24" s="0" t="n">
        <v>1E-005</v>
      </c>
      <c r="K24" s="0" t="s">
        <v>17</v>
      </c>
      <c r="L24" s="0" t="n">
        <v>100</v>
      </c>
      <c r="N24" s="0" t="s">
        <v>17</v>
      </c>
      <c r="O24" s="0" t="n">
        <v>100</v>
      </c>
      <c r="Q24" s="0" t="s">
        <v>17</v>
      </c>
      <c r="R24" s="0" t="n">
        <f aca="false">(Y24)/(Y24+((100-Y24)*1/60.09))</f>
        <v>7.53547728161031E-005</v>
      </c>
      <c r="S24" s="0" t="n">
        <f aca="false">AA24*R24/100</f>
        <v>4.14451250488567E-006</v>
      </c>
      <c r="T24" s="0" t="s">
        <v>18</v>
      </c>
      <c r="U24" s="1" t="s">
        <v>55</v>
      </c>
      <c r="V24" s="0" t="n">
        <f aca="false">ABS(R24-U24)</f>
        <v>1.2978571816103E-005</v>
      </c>
      <c r="W24" s="0" t="n">
        <f aca="false">X24*10^6</f>
        <v>60</v>
      </c>
      <c r="X24" s="0" t="n">
        <v>6E-005</v>
      </c>
      <c r="Y24" s="0" t="n">
        <f aca="false">W24/(10000*0.599*79.87)</f>
        <v>0.000125412476409391</v>
      </c>
      <c r="AA24" s="0" t="n">
        <v>5.5</v>
      </c>
    </row>
    <row collapsed="false" customFormat="false" customHeight="true" hidden="false" ht="12.65" outlineLevel="0" r="25">
      <c r="A25" s="0" t="n">
        <v>24</v>
      </c>
      <c r="B25" s="0" t="n">
        <v>6</v>
      </c>
      <c r="C25" s="0" t="s">
        <v>51</v>
      </c>
      <c r="F25" s="0" t="n">
        <v>750</v>
      </c>
      <c r="G25" s="0" t="n">
        <v>10000</v>
      </c>
      <c r="H25" s="0" t="n">
        <v>1000</v>
      </c>
      <c r="I25" s="0" t="s">
        <v>17</v>
      </c>
      <c r="J25" s="0" t="n">
        <v>1E-005</v>
      </c>
      <c r="K25" s="0" t="s">
        <v>17</v>
      </c>
      <c r="L25" s="0" t="n">
        <v>100</v>
      </c>
      <c r="N25" s="0" t="s">
        <v>17</v>
      </c>
      <c r="O25" s="0" t="n">
        <v>100</v>
      </c>
      <c r="Q25" s="0" t="s">
        <v>17</v>
      </c>
      <c r="R25" s="0" t="n">
        <f aca="false">(Y25)/(Y25+((100-Y25)*1/60.09))</f>
        <v>0.000129352157352636</v>
      </c>
      <c r="S25" s="0" t="n">
        <f aca="false">AA25*R25/100</f>
        <v>7.53507712733803E-006</v>
      </c>
      <c r="T25" s="0" t="s">
        <v>18</v>
      </c>
      <c r="U25" s="0" t="n">
        <v>0.00010035779</v>
      </c>
      <c r="V25" s="0" t="n">
        <f aca="false">ABS(R25-U25)</f>
        <v>2.89943673526363E-005</v>
      </c>
      <c r="W25" s="0" t="n">
        <f aca="false">X25*10^6</f>
        <v>103</v>
      </c>
      <c r="X25" s="0" t="n">
        <v>0.000103</v>
      </c>
      <c r="Y25" s="0" t="n">
        <f aca="false">W25/(10000*0.599*79.87)</f>
        <v>0.000215291417836121</v>
      </c>
      <c r="AA25" s="0" t="n">
        <v>5.8252427184466</v>
      </c>
    </row>
    <row collapsed="false" customFormat="false" customHeight="true" hidden="false" ht="12.65" outlineLevel="0" r="26">
      <c r="A26" s="0" t="n">
        <v>25</v>
      </c>
      <c r="B26" s="0" t="n">
        <v>87</v>
      </c>
      <c r="C26" s="0" t="s">
        <v>51</v>
      </c>
      <c r="F26" s="0" t="n">
        <v>800</v>
      </c>
      <c r="G26" s="0" t="n">
        <v>10000</v>
      </c>
      <c r="H26" s="0" t="n">
        <v>1000</v>
      </c>
      <c r="I26" s="0" t="s">
        <v>17</v>
      </c>
      <c r="J26" s="0" t="n">
        <v>1E-005</v>
      </c>
      <c r="K26" s="0" t="s">
        <v>17</v>
      </c>
      <c r="L26" s="0" t="n">
        <v>100</v>
      </c>
      <c r="N26" s="0" t="s">
        <v>17</v>
      </c>
      <c r="O26" s="0" t="n">
        <v>100</v>
      </c>
      <c r="Q26" s="0" t="s">
        <v>17</v>
      </c>
      <c r="R26" s="0" t="n">
        <f aca="false">(Y26)/(Y26+((100-Y26)*1/60.09))</f>
        <v>0.000175810432993096</v>
      </c>
      <c r="S26" s="0" t="n">
        <f aca="false">AA26*R26/100</f>
        <v>3.13947201773387E-006</v>
      </c>
      <c r="T26" s="0" t="s">
        <v>18</v>
      </c>
      <c r="U26" s="0" t="n">
        <v>0.00015452095</v>
      </c>
      <c r="V26" s="0" t="n">
        <f aca="false">ABS(R26-U26)</f>
        <v>2.12894829930964E-005</v>
      </c>
      <c r="W26" s="0" t="n">
        <f aca="false">X26*10^6</f>
        <v>140</v>
      </c>
      <c r="X26" s="0" t="n">
        <v>0.00014</v>
      </c>
      <c r="Y26" s="0" t="n">
        <f aca="false">W26/(10000*0.599*79.87)</f>
        <v>0.000292629111621911</v>
      </c>
      <c r="AA26" s="0" t="n">
        <v>1.78571428571429</v>
      </c>
    </row>
    <row collapsed="false" customFormat="false" customHeight="true" hidden="false" ht="12.65" outlineLevel="0" r="27">
      <c r="A27" s="0" t="n">
        <v>26</v>
      </c>
      <c r="B27" s="0" t="n">
        <v>69</v>
      </c>
      <c r="C27" s="0" t="s">
        <v>51</v>
      </c>
      <c r="F27" s="0" t="n">
        <v>875</v>
      </c>
      <c r="G27" s="0" t="n">
        <v>10000</v>
      </c>
      <c r="H27" s="0" t="n">
        <v>1000</v>
      </c>
      <c r="I27" s="0" t="s">
        <v>17</v>
      </c>
      <c r="J27" s="0" t="n">
        <v>1E-005</v>
      </c>
      <c r="K27" s="0" t="s">
        <v>17</v>
      </c>
      <c r="L27" s="0" t="n">
        <v>100</v>
      </c>
      <c r="N27" s="0" t="s">
        <v>17</v>
      </c>
      <c r="O27" s="0" t="n">
        <v>100</v>
      </c>
      <c r="Q27" s="0" t="s">
        <v>17</v>
      </c>
      <c r="R27" s="0" t="n">
        <f aca="false">(Y27)/(Y27+((100-Y27)*1/60.09))</f>
        <v>0.000332732672834299</v>
      </c>
      <c r="S27" s="0" t="n">
        <f aca="false">AA27*R27/100</f>
        <v>1.30581879150064E-005</v>
      </c>
      <c r="T27" s="0" t="s">
        <v>18</v>
      </c>
      <c r="U27" s="0" t="n">
        <v>0.00027529762</v>
      </c>
      <c r="V27" s="0" t="n">
        <f aca="false">ABS(R27-U27)</f>
        <v>5.74350528342986E-005</v>
      </c>
      <c r="W27" s="0" t="n">
        <f aca="false">X27*10^6</f>
        <v>265</v>
      </c>
      <c r="X27" s="0" t="n">
        <v>0.000265</v>
      </c>
      <c r="Y27" s="0" t="n">
        <f aca="false">W27/(10000*0.599*79.87)</f>
        <v>0.000553905104141475</v>
      </c>
      <c r="AA27" s="0" t="n">
        <v>3.92452830188679</v>
      </c>
    </row>
    <row collapsed="false" customFormat="false" customHeight="true" hidden="false" ht="12.65" outlineLevel="0" r="28">
      <c r="A28" s="0" t="n">
        <v>27</v>
      </c>
      <c r="B28" s="0" t="n">
        <v>50</v>
      </c>
      <c r="C28" s="0" t="s">
        <v>51</v>
      </c>
      <c r="F28" s="0" t="n">
        <v>850</v>
      </c>
      <c r="G28" s="0" t="n">
        <v>10000</v>
      </c>
      <c r="H28" s="0" t="n">
        <v>1000</v>
      </c>
      <c r="I28" s="0" t="s">
        <v>17</v>
      </c>
      <c r="J28" s="0" t="n">
        <v>1E-005</v>
      </c>
      <c r="K28" s="0" t="s">
        <v>17</v>
      </c>
      <c r="L28" s="0" t="n">
        <v>100</v>
      </c>
      <c r="N28" s="0" t="s">
        <v>17</v>
      </c>
      <c r="O28" s="0" t="n">
        <v>100</v>
      </c>
      <c r="Q28" s="0" t="s">
        <v>17</v>
      </c>
      <c r="R28" s="0" t="n">
        <f aca="false">(Y28)/(Y28+((100-Y28)*1/60.09))</f>
        <v>0.000313904561625149</v>
      </c>
      <c r="S28" s="0" t="n">
        <f aca="false">AA28*R28/100</f>
        <v>8.53820407620406E-006</v>
      </c>
      <c r="T28" s="0" t="s">
        <v>18</v>
      </c>
      <c r="U28" s="0" t="n">
        <v>0.00022900196</v>
      </c>
      <c r="V28" s="0" t="n">
        <f aca="false">ABS(R28-U28)</f>
        <v>8.49026016251493E-005</v>
      </c>
      <c r="W28" s="0" t="n">
        <f aca="false">X28*10^6</f>
        <v>250</v>
      </c>
      <c r="X28" s="0" t="n">
        <v>0.00025</v>
      </c>
      <c r="Y28" s="0" t="n">
        <f aca="false">W28/(10000*0.599*79.87)</f>
        <v>0.000522551985039128</v>
      </c>
      <c r="AA28" s="0" t="n">
        <v>2.72</v>
      </c>
    </row>
    <row collapsed="false" customFormat="false" customHeight="true" hidden="false" ht="12.65" outlineLevel="0" r="29">
      <c r="A29" s="0" t="n">
        <v>28</v>
      </c>
      <c r="B29" s="0" t="n">
        <v>3</v>
      </c>
      <c r="C29" s="0" t="s">
        <v>51</v>
      </c>
      <c r="F29" s="0" t="n">
        <v>850</v>
      </c>
      <c r="G29" s="0" t="n">
        <v>10000</v>
      </c>
      <c r="H29" s="0" t="n">
        <v>1000</v>
      </c>
      <c r="I29" s="0" t="s">
        <v>17</v>
      </c>
      <c r="J29" s="0" t="n">
        <v>1E-005</v>
      </c>
      <c r="K29" s="0" t="s">
        <v>17</v>
      </c>
      <c r="L29" s="0" t="n">
        <v>100</v>
      </c>
      <c r="N29" s="0" t="s">
        <v>17</v>
      </c>
      <c r="O29" s="0" t="n">
        <v>100</v>
      </c>
      <c r="Q29" s="0" t="s">
        <v>17</v>
      </c>
      <c r="R29" s="0" t="n">
        <f aca="false">(Y29)/(Y29+((100-Y29)*1/60.09))</f>
        <v>0.000288799328436401</v>
      </c>
      <c r="S29" s="0" t="n">
        <f aca="false">AA29*R29/100</f>
        <v>6.65494104657795E-006</v>
      </c>
      <c r="T29" s="0" t="s">
        <v>18</v>
      </c>
      <c r="U29" s="0" t="n">
        <v>0.00022900196</v>
      </c>
      <c r="V29" s="0" t="n">
        <f aca="false">ABS(R29-U29)</f>
        <v>5.97973684364013E-005</v>
      </c>
      <c r="W29" s="0" t="n">
        <f aca="false">X29*10^6</f>
        <v>230</v>
      </c>
      <c r="X29" s="0" t="n">
        <v>0.00023</v>
      </c>
      <c r="Y29" s="0" t="n">
        <f aca="false">W29/(10000*0.599*79.87)</f>
        <v>0.000480747826235997</v>
      </c>
      <c r="AA29" s="0" t="n">
        <v>2.30434782608696</v>
      </c>
    </row>
    <row collapsed="false" customFormat="false" customHeight="true" hidden="false" ht="12.65" outlineLevel="0" r="30">
      <c r="A30" s="0" t="n">
        <v>29</v>
      </c>
      <c r="B30" s="0" t="n">
        <v>83</v>
      </c>
      <c r="C30" s="0" t="s">
        <v>51</v>
      </c>
      <c r="F30" s="0" t="n">
        <v>900</v>
      </c>
      <c r="G30" s="0" t="n">
        <v>10000</v>
      </c>
      <c r="H30" s="0" t="n">
        <v>1000</v>
      </c>
      <c r="I30" s="0" t="s">
        <v>17</v>
      </c>
      <c r="J30" s="0" t="n">
        <v>1E-005</v>
      </c>
      <c r="K30" s="0" t="s">
        <v>17</v>
      </c>
      <c r="L30" s="0" t="n">
        <v>100</v>
      </c>
      <c r="N30" s="0" t="s">
        <v>17</v>
      </c>
      <c r="O30" s="0" t="n">
        <v>100</v>
      </c>
      <c r="Q30" s="0" t="s">
        <v>17</v>
      </c>
      <c r="R30" s="0" t="n">
        <f aca="false">(Y30)/(Y30+((100-Y30)*1/60.09))</f>
        <v>0.000410548134299484</v>
      </c>
      <c r="S30" s="0" t="n">
        <f aca="false">AA30*R30/100</f>
        <v>3.38984698045445E-006</v>
      </c>
      <c r="T30" s="0" t="s">
        <v>18</v>
      </c>
      <c r="U30" s="0" t="n">
        <v>0.00032835409</v>
      </c>
      <c r="V30" s="0" t="n">
        <f aca="false">ABS(R30-U30)</f>
        <v>8.2194044299484E-005</v>
      </c>
      <c r="W30" s="0" t="n">
        <f aca="false">X30*10^6</f>
        <v>327</v>
      </c>
      <c r="X30" s="0" t="n">
        <v>0.000327</v>
      </c>
      <c r="Y30" s="0" t="n">
        <f aca="false">W30/(10000*0.599*79.87)</f>
        <v>0.000683497996431179</v>
      </c>
      <c r="AA30" s="0" t="n">
        <v>0.825688073394495</v>
      </c>
    </row>
    <row collapsed="false" customFormat="false" customHeight="true" hidden="false" ht="12.65" outlineLevel="0" r="31">
      <c r="A31" s="0" t="n">
        <v>30</v>
      </c>
      <c r="B31" s="0" t="n">
        <v>68</v>
      </c>
      <c r="C31" s="0" t="s">
        <v>51</v>
      </c>
      <c r="F31" s="0" t="n">
        <v>950</v>
      </c>
      <c r="G31" s="0" t="n">
        <v>10000</v>
      </c>
      <c r="H31" s="0" t="n">
        <v>1000</v>
      </c>
      <c r="I31" s="0" t="s">
        <v>17</v>
      </c>
      <c r="J31" s="0" t="n">
        <v>1E-005</v>
      </c>
      <c r="K31" s="0" t="s">
        <v>17</v>
      </c>
      <c r="L31" s="0" t="n">
        <v>100</v>
      </c>
      <c r="N31" s="0" t="s">
        <v>17</v>
      </c>
      <c r="O31" s="0" t="n">
        <v>100</v>
      </c>
      <c r="Q31" s="0" t="s">
        <v>17</v>
      </c>
      <c r="R31" s="0" t="n">
        <f aca="false">(Y31)/(Y31+((100-Y31)*1/60.09))</f>
        <v>0.000518465989450182</v>
      </c>
      <c r="S31" s="0" t="n">
        <f aca="false">AA31*R31/100</f>
        <v>1.93326301150915E-005</v>
      </c>
      <c r="T31" s="0" t="s">
        <v>18</v>
      </c>
      <c r="U31" s="0" t="n">
        <v>0.00045732225</v>
      </c>
      <c r="V31" s="0" t="n">
        <f aca="false">ABS(R31-U31)</f>
        <v>6.11437394501823E-005</v>
      </c>
      <c r="W31" s="0" t="n">
        <f aca="false">X31*10^6</f>
        <v>413</v>
      </c>
      <c r="X31" s="0" t="n">
        <v>0.000413</v>
      </c>
      <c r="Y31" s="0" t="n">
        <f aca="false">W31/(10000*0.599*79.87)</f>
        <v>0.000863255879284639</v>
      </c>
      <c r="AA31" s="0" t="n">
        <v>3.72881355932203</v>
      </c>
    </row>
    <row collapsed="false" customFormat="false" customHeight="true" hidden="false" ht="12.65" outlineLevel="0" r="32">
      <c r="A32" s="0" t="n">
        <v>31</v>
      </c>
      <c r="B32" s="0" t="s">
        <v>57</v>
      </c>
      <c r="C32" s="0" t="s">
        <v>51</v>
      </c>
      <c r="F32" s="0" t="n">
        <v>1000</v>
      </c>
      <c r="G32" s="0" t="n">
        <v>10000</v>
      </c>
      <c r="H32" s="0" t="n">
        <v>1000</v>
      </c>
      <c r="I32" s="0" t="s">
        <v>17</v>
      </c>
      <c r="J32" s="0" t="n">
        <v>1E-005</v>
      </c>
      <c r="K32" s="0" t="s">
        <v>17</v>
      </c>
      <c r="L32" s="0" t="n">
        <v>100</v>
      </c>
      <c r="N32" s="0" t="s">
        <v>17</v>
      </c>
      <c r="O32" s="0" t="n">
        <v>100</v>
      </c>
      <c r="Q32" s="0" t="s">
        <v>17</v>
      </c>
      <c r="R32" s="0" t="n">
        <f aca="false">(Y32)/(Y32+((100-Y32)*1/60.09))</f>
        <v>0.000655212675065719</v>
      </c>
      <c r="S32" s="0" t="n">
        <f aca="false">AA32*R32/100</f>
        <v>6.77806215585227E-006</v>
      </c>
      <c r="T32" s="0" t="s">
        <v>18</v>
      </c>
      <c r="U32" s="0" t="n">
        <v>0.0006209755</v>
      </c>
      <c r="V32" s="0" t="n">
        <f aca="false">ABS(R32-U32)</f>
        <v>3.42371750657192E-005</v>
      </c>
      <c r="W32" s="0" t="n">
        <f aca="false">X32*10^6</f>
        <v>522</v>
      </c>
      <c r="X32" s="0" t="n">
        <v>0.000522</v>
      </c>
      <c r="Y32" s="0" t="n">
        <f aca="false">W32/(10000*0.599*79.87)</f>
        <v>0.0010910885447617</v>
      </c>
      <c r="AA32" s="0" t="n">
        <v>1.03448275862069</v>
      </c>
    </row>
    <row collapsed="false" customFormat="false" customHeight="true" hidden="false" ht="12.65" outlineLevel="0" r="33">
      <c r="A33" s="0" t="n">
        <v>32</v>
      </c>
      <c r="B33" s="0" t="s">
        <v>58</v>
      </c>
      <c r="C33" s="0" t="s">
        <v>51</v>
      </c>
      <c r="F33" s="0" t="n">
        <v>1000</v>
      </c>
      <c r="G33" s="0" t="n">
        <v>10000</v>
      </c>
      <c r="H33" s="0" t="n">
        <v>1000</v>
      </c>
      <c r="I33" s="0" t="s">
        <v>17</v>
      </c>
      <c r="J33" s="0" t="n">
        <v>1E-005</v>
      </c>
      <c r="K33" s="0" t="s">
        <v>17</v>
      </c>
      <c r="L33" s="0" t="n">
        <v>100</v>
      </c>
      <c r="N33" s="0" t="s">
        <v>17</v>
      </c>
      <c r="O33" s="0" t="n">
        <v>100</v>
      </c>
      <c r="Q33" s="0" t="s">
        <v>17</v>
      </c>
      <c r="R33" s="0" t="n">
        <f aca="false">(Y33)/(Y33+((100-Y33)*1/60.09))</f>
        <v>0.000660230202137926</v>
      </c>
      <c r="S33" s="0" t="n">
        <f aca="false">AA33*R33/100</f>
        <v>5.02076199344431E-006</v>
      </c>
      <c r="T33" s="0" t="s">
        <v>18</v>
      </c>
      <c r="U33" s="0" t="n">
        <v>0.0006209755</v>
      </c>
      <c r="V33" s="0" t="n">
        <f aca="false">ABS(R33-U33)</f>
        <v>3.92547021379263E-005</v>
      </c>
      <c r="W33" s="0" t="n">
        <f aca="false">X33*10^6</f>
        <v>526</v>
      </c>
      <c r="X33" s="0" t="n">
        <v>0.000526</v>
      </c>
      <c r="Y33" s="0" t="n">
        <f aca="false">W33/(10000*0.599*79.87)</f>
        <v>0.00109944937652232</v>
      </c>
      <c r="AA33" s="0" t="n">
        <v>0.760456273764259</v>
      </c>
    </row>
    <row collapsed="false" customFormat="false" customHeight="true" hidden="false" ht="12.1" outlineLevel="0" r="34">
      <c r="V34" s="0" t="n">
        <f aca="false">SUM(V2:V33)</f>
        <v>0.00121517923741491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58"/>
  <sheetViews>
    <sheetView colorId="64" defaultGridColor="true" rightToLeft="false" showFormulas="false" showGridLines="true" showOutlineSymbols="true" showRowColHeaders="true" showZeros="true" tabSelected="false" topLeftCell="F1" view="normal" windowProtection="false" workbookViewId="0" zoomScale="100" zoomScaleNormal="100" zoomScalePageLayoutView="100">
      <selection activeCell="T34" activeCellId="0" pane="topLeft" sqref="T34"/>
    </sheetView>
  </sheetViews>
  <cols>
    <col collapsed="false" hidden="false" max="1025" min="1" style="0" width="11.6941176470588"/>
  </cols>
  <sheetData>
    <row collapsed="false" customFormat="false" customHeight="true" hidden="false" ht="13.3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8</v>
      </c>
      <c r="L1" s="0" t="s">
        <v>10</v>
      </c>
      <c r="M1" s="0" t="s">
        <v>11</v>
      </c>
      <c r="N1" s="0" t="s">
        <v>8</v>
      </c>
      <c r="O1" s="0" t="s">
        <v>12</v>
      </c>
      <c r="P1" s="0" t="s">
        <v>11</v>
      </c>
      <c r="Q1" s="0" t="s">
        <v>8</v>
      </c>
      <c r="R1" s="0" t="s">
        <v>13</v>
      </c>
      <c r="S1" s="0" t="s">
        <v>11</v>
      </c>
      <c r="T1" s="0" t="s">
        <v>59</v>
      </c>
      <c r="U1" s="0" t="s">
        <v>8</v>
      </c>
      <c r="W1" s="0" t="s">
        <v>60</v>
      </c>
      <c r="X1" s="0" t="s">
        <v>14</v>
      </c>
      <c r="Y1" s="0" t="s">
        <v>61</v>
      </c>
      <c r="Z1" s="2" t="n">
        <v>8.3145</v>
      </c>
      <c r="AB1" s="0" t="s">
        <v>62</v>
      </c>
      <c r="AD1" s="0" t="s">
        <v>61</v>
      </c>
    </row>
    <row collapsed="false" customFormat="false" customHeight="true" hidden="false" ht="12.65" outlineLevel="0" r="2">
      <c r="A2" s="0" t="n">
        <v>1</v>
      </c>
      <c r="B2" s="0" t="s">
        <v>15</v>
      </c>
      <c r="C2" s="0" t="s">
        <v>16</v>
      </c>
      <c r="F2" s="0" t="n">
        <v>800</v>
      </c>
      <c r="G2" s="0" t="n">
        <v>5000</v>
      </c>
      <c r="H2" s="0" t="n">
        <v>1000</v>
      </c>
      <c r="I2" s="0" t="s">
        <v>17</v>
      </c>
      <c r="J2" s="0" t="n">
        <v>1E-005</v>
      </c>
      <c r="K2" s="0" t="s">
        <v>17</v>
      </c>
      <c r="L2" s="0" t="n">
        <v>100</v>
      </c>
      <c r="N2" s="0" t="s">
        <v>17</v>
      </c>
      <c r="O2" s="0" t="n">
        <v>100</v>
      </c>
      <c r="Q2" s="0" t="s">
        <v>17</v>
      </c>
      <c r="R2" s="0" t="n">
        <v>0.0004771</v>
      </c>
      <c r="S2" s="0" t="n">
        <v>1.023E-005</v>
      </c>
      <c r="T2" s="0" t="n">
        <f aca="false">LN(R2)</f>
        <v>-7.64778444544221</v>
      </c>
      <c r="U2" s="0" t="s">
        <v>18</v>
      </c>
      <c r="V2" s="0" t="n">
        <v>0.00038662209</v>
      </c>
      <c r="W2" s="0" t="n">
        <f aca="false">LN(V2)</f>
        <v>-7.8580628536605</v>
      </c>
      <c r="X2" s="0" t="n">
        <f aca="false">T2-W2</f>
        <v>0.210278408218286</v>
      </c>
      <c r="Y2" s="0" t="n">
        <f aca="false">ABS(T2-W2)</f>
        <v>0.210278408218286</v>
      </c>
      <c r="AA2" s="0" t="n">
        <f aca="false">-60952+1.52*(F2+273.15)-1741*(G2/1000)</f>
        <v>-68025.812</v>
      </c>
      <c r="AB2" s="0" t="n">
        <f aca="false">AA2/($Z$1*(F2+273.15))</f>
        <v>-7.62389957460969</v>
      </c>
      <c r="AC2" s="0" t="n">
        <f aca="false">T2-AB2</f>
        <v>-0.0238848708325188</v>
      </c>
      <c r="AD2" s="0" t="n">
        <f aca="false">ABS(T2-AB2)</f>
        <v>0.0238848708325188</v>
      </c>
    </row>
    <row collapsed="false" customFormat="false" customHeight="true" hidden="false" ht="12.65" outlineLevel="0" r="3">
      <c r="A3" s="0" t="n">
        <v>2</v>
      </c>
      <c r="B3" s="0" t="s">
        <v>19</v>
      </c>
      <c r="C3" s="0" t="s">
        <v>16</v>
      </c>
      <c r="F3" s="0" t="n">
        <v>900</v>
      </c>
      <c r="G3" s="0" t="n">
        <v>5000</v>
      </c>
      <c r="H3" s="0" t="n">
        <v>1000</v>
      </c>
      <c r="I3" s="0" t="s">
        <v>17</v>
      </c>
      <c r="J3" s="0" t="n">
        <v>1E-005</v>
      </c>
      <c r="K3" s="0" t="s">
        <v>17</v>
      </c>
      <c r="L3" s="0" t="n">
        <v>100</v>
      </c>
      <c r="N3" s="0" t="s">
        <v>17</v>
      </c>
      <c r="O3" s="0" t="n">
        <v>100</v>
      </c>
      <c r="Q3" s="0" t="s">
        <v>17</v>
      </c>
      <c r="R3" s="0" t="n">
        <v>0.001021</v>
      </c>
      <c r="S3" s="0" t="n">
        <v>5.674E-006</v>
      </c>
      <c r="T3" s="0" t="n">
        <f aca="false">LN(R3)</f>
        <v>-6.88697273979961</v>
      </c>
      <c r="U3" s="0" t="s">
        <v>18</v>
      </c>
      <c r="V3" s="0" t="n">
        <v>0.00076177373</v>
      </c>
      <c r="W3" s="0" t="n">
        <f aca="false">LN(V3)</f>
        <v>-7.17986098863093</v>
      </c>
      <c r="X3" s="0" t="n">
        <f aca="false">T3-W3</f>
        <v>0.292888248831319</v>
      </c>
      <c r="Y3" s="0" t="n">
        <f aca="false">ABS(T3-W3)</f>
        <v>0.292888248831319</v>
      </c>
      <c r="AA3" s="0" t="n">
        <f aca="false">-60952+1.52*(F3+273.15)-1741*(G3/1000)</f>
        <v>-67873.812</v>
      </c>
      <c r="AB3" s="0" t="n">
        <f aca="false">AA3/($Z$1*(F3+273.15))</f>
        <v>-6.95845076308975</v>
      </c>
      <c r="AC3" s="0" t="n">
        <f aca="false">T3-AB3</f>
        <v>0.0714780232901449</v>
      </c>
      <c r="AD3" s="0" t="n">
        <f aca="false">ABS(T3-AB3)</f>
        <v>0.0714780232901449</v>
      </c>
    </row>
    <row collapsed="false" customFormat="false" customHeight="true" hidden="false" ht="12.65" outlineLevel="0" r="4">
      <c r="A4" s="0" t="n">
        <v>3</v>
      </c>
      <c r="B4" s="0" t="s">
        <v>20</v>
      </c>
      <c r="C4" s="0" t="s">
        <v>16</v>
      </c>
      <c r="F4" s="0" t="n">
        <v>725</v>
      </c>
      <c r="G4" s="0" t="n">
        <v>5000</v>
      </c>
      <c r="H4" s="0" t="n">
        <v>1000</v>
      </c>
      <c r="I4" s="0" t="s">
        <v>17</v>
      </c>
      <c r="J4" s="0" t="n">
        <v>1E-005</v>
      </c>
      <c r="K4" s="0" t="s">
        <v>17</v>
      </c>
      <c r="L4" s="0" t="n">
        <v>100</v>
      </c>
      <c r="N4" s="0" t="s">
        <v>17</v>
      </c>
      <c r="O4" s="0" t="n">
        <v>100</v>
      </c>
      <c r="Q4" s="0" t="s">
        <v>17</v>
      </c>
      <c r="R4" s="0" t="n">
        <v>0.000344</v>
      </c>
      <c r="S4" s="0" t="n">
        <v>4.175E-006</v>
      </c>
      <c r="T4" s="0" t="n">
        <f aca="false">LN(R4)</f>
        <v>-7.97486890059088</v>
      </c>
      <c r="U4" s="0" t="s">
        <v>18</v>
      </c>
      <c r="V4" s="0" t="n">
        <v>0.00021300604</v>
      </c>
      <c r="W4" s="0" t="n">
        <f aca="false">LN(V4)</f>
        <v>-8.45419003584938</v>
      </c>
      <c r="X4" s="0" t="n">
        <f aca="false">T4-W4</f>
        <v>0.479321135258509</v>
      </c>
      <c r="Y4" s="0" t="n">
        <f aca="false">ABS(T4-W4)</f>
        <v>0.479321135258509</v>
      </c>
      <c r="AA4" s="0" t="n">
        <f aca="false">-60952+1.52*(F4+273.15)-1741*(G4/1000)</f>
        <v>-68139.812</v>
      </c>
      <c r="AB4" s="0" t="n">
        <f aca="false">AA4/($Z$1*(F4+273.15))</f>
        <v>-8.21048821852691</v>
      </c>
      <c r="AC4" s="0" t="n">
        <f aca="false">T4-AB4</f>
        <v>0.235619317936029</v>
      </c>
      <c r="AD4" s="0" t="n">
        <f aca="false">ABS(T4-AB4)</f>
        <v>0.235619317936029</v>
      </c>
    </row>
    <row collapsed="false" customFormat="false" customHeight="true" hidden="false" ht="12.65" outlineLevel="0" r="5">
      <c r="A5" s="0" t="n">
        <v>4</v>
      </c>
      <c r="B5" s="0" t="s">
        <v>21</v>
      </c>
      <c r="C5" s="0" t="s">
        <v>16</v>
      </c>
      <c r="F5" s="0" t="n">
        <v>900</v>
      </c>
      <c r="G5" s="0" t="n">
        <v>10000</v>
      </c>
      <c r="H5" s="0" t="n">
        <v>1000</v>
      </c>
      <c r="I5" s="0" t="s">
        <v>17</v>
      </c>
      <c r="J5" s="0" t="n">
        <v>1E-005</v>
      </c>
      <c r="K5" s="0" t="s">
        <v>17</v>
      </c>
      <c r="L5" s="0" t="n">
        <v>100</v>
      </c>
      <c r="N5" s="0" t="s">
        <v>17</v>
      </c>
      <c r="O5" s="0" t="n">
        <v>100</v>
      </c>
      <c r="Q5" s="0" t="s">
        <v>17</v>
      </c>
      <c r="R5" s="0" t="n">
        <v>0.0003852</v>
      </c>
      <c r="S5" s="0" t="n">
        <v>2.385E-006</v>
      </c>
      <c r="T5" s="0" t="n">
        <f aca="false">LN(R5)</f>
        <v>-7.8617478780403</v>
      </c>
      <c r="U5" s="0" t="s">
        <v>18</v>
      </c>
      <c r="V5" s="0" t="n">
        <v>0.00032835409</v>
      </c>
      <c r="W5" s="0" t="n">
        <f aca="false">LN(V5)</f>
        <v>-8.02141798918438</v>
      </c>
      <c r="X5" s="0" t="n">
        <f aca="false">T5-W5</f>
        <v>0.159670111144071</v>
      </c>
      <c r="Y5" s="0" t="n">
        <f aca="false">ABS(T5-W5)</f>
        <v>0.159670111144071</v>
      </c>
      <c r="AA5" s="0" t="n">
        <f aca="false">-60952+1.52*(F5+273.15)-1741*(G5/1000)</f>
        <v>-76578.812</v>
      </c>
      <c r="AB5" s="0" t="n">
        <f aca="false">AA5/($Z$1*(F5+273.15))</f>
        <v>-7.85089089733028</v>
      </c>
      <c r="AC5" s="0" t="n">
        <f aca="false">T5-AB5</f>
        <v>-0.0108569807100238</v>
      </c>
      <c r="AD5" s="0" t="n">
        <f aca="false">ABS(T5-AB5)</f>
        <v>0.0108569807100238</v>
      </c>
    </row>
    <row collapsed="false" customFormat="false" customHeight="true" hidden="false" ht="12.65" outlineLevel="0" r="6">
      <c r="A6" s="0" t="n">
        <v>5</v>
      </c>
      <c r="B6" s="0" t="s">
        <v>22</v>
      </c>
      <c r="C6" s="0" t="s">
        <v>16</v>
      </c>
      <c r="F6" s="0" t="n">
        <v>800</v>
      </c>
      <c r="G6" s="0" t="n">
        <v>15000</v>
      </c>
      <c r="H6" s="0" t="n">
        <v>1000</v>
      </c>
      <c r="I6" s="0" t="s">
        <v>17</v>
      </c>
      <c r="J6" s="0" t="n">
        <v>1E-005</v>
      </c>
      <c r="K6" s="0" t="s">
        <v>17</v>
      </c>
      <c r="L6" s="0" t="n">
        <v>100</v>
      </c>
      <c r="N6" s="0" t="s">
        <v>17</v>
      </c>
      <c r="O6" s="0" t="n">
        <v>100</v>
      </c>
      <c r="Q6" s="0" t="s">
        <v>17</v>
      </c>
      <c r="R6" s="0" t="n">
        <v>4.77E-005</v>
      </c>
      <c r="S6" s="0" t="n">
        <v>7.093E-006</v>
      </c>
      <c r="T6" s="0" t="n">
        <f aca="false">LN(R6)</f>
        <v>-9.95057916006998</v>
      </c>
      <c r="U6" s="0" t="s">
        <v>18</v>
      </c>
      <c r="V6" s="1" t="s">
        <v>23</v>
      </c>
      <c r="W6" s="0" t="n">
        <f aca="false">LN(V6)</f>
        <v>-9.69115855628928</v>
      </c>
      <c r="X6" s="0" t="n">
        <f aca="false">T6-W6</f>
        <v>-0.259420603780701</v>
      </c>
      <c r="Y6" s="0" t="n">
        <f aca="false">ABS(T6-W6)</f>
        <v>0.259420603780701</v>
      </c>
      <c r="AA6" s="0" t="n">
        <f aca="false">-60952+1.52*(F6+273.15)-1741*(G6/1000)</f>
        <v>-85435.812</v>
      </c>
      <c r="AB6" s="0" t="n">
        <f aca="false">AA6/($Z$1*(F6+273.15))</f>
        <v>-9.57510144477561</v>
      </c>
      <c r="AC6" s="0" t="n">
        <f aca="false">T6-AB6</f>
        <v>-0.375477715294373</v>
      </c>
      <c r="AD6" s="0" t="n">
        <f aca="false">ABS(T6-AB6)</f>
        <v>0.375477715294373</v>
      </c>
    </row>
    <row collapsed="false" customFormat="false" customHeight="true" hidden="false" ht="12.65" outlineLevel="0" r="7">
      <c r="A7" s="0" t="n">
        <v>6</v>
      </c>
      <c r="B7" s="0" t="s">
        <v>24</v>
      </c>
      <c r="C7" s="0" t="s">
        <v>16</v>
      </c>
      <c r="F7" s="0" t="n">
        <v>900</v>
      </c>
      <c r="G7" s="0" t="n">
        <v>15000</v>
      </c>
      <c r="H7" s="0" t="n">
        <v>1000</v>
      </c>
      <c r="I7" s="0" t="s">
        <v>17</v>
      </c>
      <c r="J7" s="0" t="n">
        <v>1E-005</v>
      </c>
      <c r="K7" s="0" t="s">
        <v>17</v>
      </c>
      <c r="L7" s="0" t="n">
        <v>100</v>
      </c>
      <c r="N7" s="0" t="s">
        <v>17</v>
      </c>
      <c r="O7" s="0" t="n">
        <v>100</v>
      </c>
      <c r="Q7" s="0" t="s">
        <v>17</v>
      </c>
      <c r="R7" s="0" t="n">
        <v>0.0001298</v>
      </c>
      <c r="S7" s="0" t="n">
        <v>6.351E-006</v>
      </c>
      <c r="T7" s="0" t="n">
        <f aca="false">LN(R7)</f>
        <v>-8.94951575369428</v>
      </c>
      <c r="U7" s="0" t="s">
        <v>18</v>
      </c>
      <c r="V7" s="0" t="n">
        <v>0.00014196095</v>
      </c>
      <c r="W7" s="0" t="n">
        <f aca="false">LN(V7)</f>
        <v>-8.85995853818245</v>
      </c>
      <c r="X7" s="0" t="n">
        <f aca="false">T7-W7</f>
        <v>-0.0895572155118369</v>
      </c>
      <c r="Y7" s="0" t="n">
        <f aca="false">ABS(T7-W7)</f>
        <v>0.0895572155118369</v>
      </c>
      <c r="AA7" s="0" t="n">
        <f aca="false">-60952+1.52*(F7+273.15)-1741*(G7/1000)</f>
        <v>-85283.812</v>
      </c>
      <c r="AB7" s="0" t="n">
        <f aca="false">AA7/($Z$1*(F7+273.15))</f>
        <v>-8.74333103157081</v>
      </c>
      <c r="AC7" s="0" t="n">
        <f aca="false">T7-AB7</f>
        <v>-0.206184722123476</v>
      </c>
      <c r="AD7" s="0" t="n">
        <f aca="false">ABS(T7-AB7)</f>
        <v>0.206184722123476</v>
      </c>
    </row>
    <row collapsed="false" customFormat="false" customHeight="true" hidden="false" ht="12.65" outlineLevel="0" r="8">
      <c r="A8" s="0" t="n">
        <v>7</v>
      </c>
      <c r="B8" s="0" t="s">
        <v>25</v>
      </c>
      <c r="C8" s="0" t="s">
        <v>16</v>
      </c>
      <c r="F8" s="0" t="n">
        <v>700</v>
      </c>
      <c r="G8" s="0" t="n">
        <v>15000</v>
      </c>
      <c r="H8" s="0" t="n">
        <v>1000</v>
      </c>
      <c r="I8" s="0" t="s">
        <v>17</v>
      </c>
      <c r="J8" s="0" t="n">
        <v>1E-005</v>
      </c>
      <c r="K8" s="0" t="s">
        <v>17</v>
      </c>
      <c r="L8" s="0" t="n">
        <v>100</v>
      </c>
      <c r="N8" s="0" t="s">
        <v>17</v>
      </c>
      <c r="O8" s="0" t="n">
        <v>100</v>
      </c>
      <c r="Q8" s="0" t="s">
        <v>17</v>
      </c>
      <c r="R8" s="0" t="n">
        <v>2.23E-005</v>
      </c>
      <c r="S8" s="0" t="n">
        <v>8.16E-007</v>
      </c>
      <c r="T8" s="0" t="n">
        <f aca="false">LN(R8)</f>
        <v>-10.7109238794982</v>
      </c>
      <c r="U8" s="0" t="s">
        <v>18</v>
      </c>
      <c r="V8" s="1" t="s">
        <v>26</v>
      </c>
      <c r="W8" s="0" t="n">
        <f aca="false">LN(V8)</f>
        <v>-10.6906250243367</v>
      </c>
      <c r="X8" s="0" t="n">
        <f aca="false">T8-W8</f>
        <v>-0.0202988551615348</v>
      </c>
      <c r="Y8" s="0" t="n">
        <f aca="false">ABS(T8-W8)</f>
        <v>0.0202988551615348</v>
      </c>
      <c r="AA8" s="0" t="n">
        <f aca="false">-60952+1.52*(F8+273.15)-1741*(G8/1000)</f>
        <v>-85587.812</v>
      </c>
      <c r="AB8" s="0" t="n">
        <f aca="false">AA8/($Z$1*(F8+273.15))</f>
        <v>-10.5778157850635</v>
      </c>
      <c r="AC8" s="0" t="n">
        <f aca="false">T8-AB8</f>
        <v>-0.133108094434656</v>
      </c>
      <c r="AD8" s="0" t="n">
        <f aca="false">ABS(T8-AB8)</f>
        <v>0.133108094434656</v>
      </c>
    </row>
    <row collapsed="false" customFormat="false" customHeight="true" hidden="false" ht="12.65" outlineLevel="0" r="9">
      <c r="A9" s="0" t="n">
        <v>8</v>
      </c>
      <c r="B9" s="0" t="s">
        <v>27</v>
      </c>
      <c r="C9" s="0" t="s">
        <v>16</v>
      </c>
      <c r="F9" s="0" t="n">
        <v>940</v>
      </c>
      <c r="G9" s="0" t="n">
        <v>15000</v>
      </c>
      <c r="H9" s="0" t="n">
        <v>1000</v>
      </c>
      <c r="I9" s="0" t="s">
        <v>17</v>
      </c>
      <c r="J9" s="0" t="n">
        <v>1E-005</v>
      </c>
      <c r="K9" s="0" t="s">
        <v>17</v>
      </c>
      <c r="L9" s="0" t="n">
        <v>100</v>
      </c>
      <c r="N9" s="0" t="s">
        <v>17</v>
      </c>
      <c r="O9" s="0" t="n">
        <v>100</v>
      </c>
      <c r="Q9" s="0" t="s">
        <v>17</v>
      </c>
      <c r="R9" s="0" t="n">
        <v>0.00021</v>
      </c>
      <c r="S9" s="0" t="n">
        <v>6.035E-006</v>
      </c>
      <c r="T9" s="0" t="n">
        <f aca="false">LN(R9)</f>
        <v>-8.46840302724681</v>
      </c>
      <c r="U9" s="0" t="s">
        <v>18</v>
      </c>
      <c r="V9" s="0" t="n">
        <v>0.00019051202</v>
      </c>
      <c r="W9" s="0" t="n">
        <f aca="false">LN(V9)</f>
        <v>-8.5657952682752</v>
      </c>
      <c r="X9" s="0" t="n">
        <f aca="false">T9-W9</f>
        <v>0.0973922410283912</v>
      </c>
      <c r="Y9" s="0" t="n">
        <f aca="false">ABS(T9-W9)</f>
        <v>0.0973922410283912</v>
      </c>
      <c r="AA9" s="0" t="n">
        <f aca="false">-60952+1.52*(F9+273.15)-1741*(G9/1000)</f>
        <v>-85223.012</v>
      </c>
      <c r="AB9" s="0" t="n">
        <f aca="false">AA9/($Z$1*(F9+273.15))</f>
        <v>-8.44901807144857</v>
      </c>
      <c r="AC9" s="0" t="n">
        <f aca="false">T9-AB9</f>
        <v>-0.0193849557982357</v>
      </c>
      <c r="AD9" s="0" t="n">
        <f aca="false">ABS(T9-AB9)</f>
        <v>0.0193849557982357</v>
      </c>
    </row>
    <row collapsed="false" customFormat="false" customHeight="true" hidden="false" ht="12.65" outlineLevel="0" r="10">
      <c r="A10" s="0" t="n">
        <v>9</v>
      </c>
      <c r="B10" s="0" t="s">
        <v>28</v>
      </c>
      <c r="C10" s="0" t="s">
        <v>16</v>
      </c>
      <c r="F10" s="0" t="n">
        <v>875</v>
      </c>
      <c r="G10" s="0" t="n">
        <v>15000</v>
      </c>
      <c r="H10" s="0" t="n">
        <v>1000</v>
      </c>
      <c r="I10" s="0" t="s">
        <v>17</v>
      </c>
      <c r="J10" s="0" t="n">
        <v>1E-005</v>
      </c>
      <c r="K10" s="0" t="s">
        <v>17</v>
      </c>
      <c r="L10" s="0" t="n">
        <v>100</v>
      </c>
      <c r="N10" s="0" t="s">
        <v>17</v>
      </c>
      <c r="O10" s="0" t="n">
        <v>100</v>
      </c>
      <c r="Q10" s="0" t="s">
        <v>17</v>
      </c>
      <c r="R10" s="0" t="n">
        <v>0.0001211</v>
      </c>
      <c r="S10" s="0" t="n">
        <v>6.06E-006</v>
      </c>
      <c r="T10" s="0" t="n">
        <f aca="false">LN(R10)</f>
        <v>-9.01889390740523</v>
      </c>
      <c r="U10" s="0" t="s">
        <v>18</v>
      </c>
      <c r="V10" s="0" t="n">
        <v>0.00011690485</v>
      </c>
      <c r="W10" s="0" t="n">
        <f aca="false">LN(V10)</f>
        <v>-9.0541502018952</v>
      </c>
      <c r="X10" s="0" t="n">
        <f aca="false">T10-W10</f>
        <v>0.0352562944899777</v>
      </c>
      <c r="Y10" s="0" t="n">
        <f aca="false">ABS(T10-W10)</f>
        <v>0.0352562944899777</v>
      </c>
      <c r="AA10" s="0" t="n">
        <f aca="false">-60952+1.52*(F10+273.15)-1741*(G10/1000)</f>
        <v>-85321.812</v>
      </c>
      <c r="AB10" s="0" t="n">
        <f aca="false">AA10/($Z$1*(F10+273.15))</f>
        <v>-8.93769030930689</v>
      </c>
      <c r="AC10" s="0" t="n">
        <f aca="false">T10-AB10</f>
        <v>-0.0812035980983374</v>
      </c>
      <c r="AD10" s="0" t="n">
        <f aca="false">ABS(T10-AB10)</f>
        <v>0.0812035980983374</v>
      </c>
    </row>
    <row collapsed="false" customFormat="false" customHeight="true" hidden="false" ht="12.65" outlineLevel="0" r="11">
      <c r="A11" s="0" t="n">
        <v>10</v>
      </c>
      <c r="B11" s="0" t="s">
        <v>29</v>
      </c>
      <c r="C11" s="0" t="s">
        <v>16</v>
      </c>
      <c r="F11" s="0" t="n">
        <v>775</v>
      </c>
      <c r="G11" s="0" t="n">
        <v>15000</v>
      </c>
      <c r="H11" s="0" t="n">
        <v>1000</v>
      </c>
      <c r="I11" s="0" t="s">
        <v>17</v>
      </c>
      <c r="J11" s="0" t="n">
        <v>1E-005</v>
      </c>
      <c r="K11" s="0" t="s">
        <v>17</v>
      </c>
      <c r="L11" s="0" t="n">
        <v>100</v>
      </c>
      <c r="N11" s="0" t="s">
        <v>17</v>
      </c>
      <c r="O11" s="0" t="n">
        <v>100</v>
      </c>
      <c r="Q11" s="0" t="s">
        <v>17</v>
      </c>
      <c r="R11" s="0" t="n">
        <v>5.02E-005</v>
      </c>
      <c r="S11" s="0" t="n">
        <v>2.088E-006</v>
      </c>
      <c r="T11" s="0" t="n">
        <f aca="false">LN(R11)</f>
        <v>-9.89949553126659</v>
      </c>
      <c r="U11" s="0" t="s">
        <v>18</v>
      </c>
      <c r="V11" s="1" t="s">
        <v>30</v>
      </c>
      <c r="W11" s="0" t="n">
        <f aca="false">LN(V11)</f>
        <v>-9.92260185238401</v>
      </c>
      <c r="X11" s="0" t="n">
        <f aca="false">T11-W11</f>
        <v>0.0231063211174192</v>
      </c>
      <c r="Y11" s="0" t="n">
        <f aca="false">ABS(T11-W11)</f>
        <v>0.0231063211174192</v>
      </c>
      <c r="AA11" s="0" t="n">
        <f aca="false">-60952+1.52*(F11+273.15)-1741*(G11/1000)</f>
        <v>-85473.812</v>
      </c>
      <c r="AB11" s="0" t="n">
        <f aca="false">AA11/($Z$1*(F11+273.15))</f>
        <v>-9.80784281296031</v>
      </c>
      <c r="AC11" s="0" t="n">
        <f aca="false">T11-AB11</f>
        <v>-0.0916527183062765</v>
      </c>
      <c r="AD11" s="0" t="n">
        <f aca="false">ABS(T11-AB11)</f>
        <v>0.0916527183062765</v>
      </c>
    </row>
    <row collapsed="false" customFormat="false" customHeight="true" hidden="false" ht="12.65" outlineLevel="0" r="12">
      <c r="A12" s="0" t="n">
        <v>11</v>
      </c>
      <c r="B12" s="0" t="s">
        <v>31</v>
      </c>
      <c r="C12" s="0" t="s">
        <v>16</v>
      </c>
      <c r="F12" s="0" t="n">
        <v>750</v>
      </c>
      <c r="G12" s="0" t="n">
        <v>15000</v>
      </c>
      <c r="H12" s="0" t="n">
        <v>1000</v>
      </c>
      <c r="I12" s="0" t="s">
        <v>17</v>
      </c>
      <c r="J12" s="0" t="n">
        <v>1E-005</v>
      </c>
      <c r="K12" s="0" t="s">
        <v>17</v>
      </c>
      <c r="L12" s="0" t="n">
        <v>100</v>
      </c>
      <c r="N12" s="0" t="s">
        <v>17</v>
      </c>
      <c r="O12" s="0" t="n">
        <v>100</v>
      </c>
      <c r="Q12" s="0" t="s">
        <v>17</v>
      </c>
      <c r="R12" s="0" t="n">
        <v>3.53E-005</v>
      </c>
      <c r="S12" s="0" t="n">
        <v>1.358E-006</v>
      </c>
      <c r="T12" s="0" t="n">
        <f aca="false">LN(R12)</f>
        <v>-10.251627594025</v>
      </c>
      <c r="U12" s="0" t="s">
        <v>18</v>
      </c>
      <c r="V12" s="1" t="s">
        <v>32</v>
      </c>
      <c r="W12" s="0" t="n">
        <f aca="false">LN(V12)</f>
        <v>-10.1662847447033</v>
      </c>
      <c r="X12" s="0" t="n">
        <f aca="false">T12-W12</f>
        <v>-0.0853428493217283</v>
      </c>
      <c r="Y12" s="0" t="n">
        <f aca="false">ABS(T12-W12)</f>
        <v>0.0853428493217283</v>
      </c>
      <c r="AA12" s="0" t="n">
        <f aca="false">-60952+1.52*(F12+273.15)-1741*(G12/1000)</f>
        <v>-85511.812</v>
      </c>
      <c r="AB12" s="0" t="n">
        <f aca="false">AA12/($Z$1*(F12+273.15))</f>
        <v>-10.0519579468776</v>
      </c>
      <c r="AC12" s="0" t="n">
        <f aca="false">T12-AB12</f>
        <v>-0.199669647147472</v>
      </c>
      <c r="AD12" s="0" t="n">
        <f aca="false">ABS(T12-AB12)</f>
        <v>0.199669647147472</v>
      </c>
    </row>
    <row collapsed="false" customFormat="false" customHeight="true" hidden="false" ht="12.65" outlineLevel="0" r="13">
      <c r="A13" s="0" t="n">
        <v>12</v>
      </c>
      <c r="B13" s="0" t="s">
        <v>33</v>
      </c>
      <c r="C13" s="0" t="s">
        <v>16</v>
      </c>
      <c r="F13" s="0" t="n">
        <v>825</v>
      </c>
      <c r="G13" s="0" t="n">
        <v>15000</v>
      </c>
      <c r="H13" s="0" t="n">
        <v>1000</v>
      </c>
      <c r="I13" s="0" t="s">
        <v>17</v>
      </c>
      <c r="J13" s="0" t="n">
        <v>1E-005</v>
      </c>
      <c r="K13" s="0" t="s">
        <v>17</v>
      </c>
      <c r="L13" s="0" t="n">
        <v>100</v>
      </c>
      <c r="N13" s="0" t="s">
        <v>17</v>
      </c>
      <c r="O13" s="0" t="n">
        <v>100</v>
      </c>
      <c r="Q13" s="0" t="s">
        <v>17</v>
      </c>
      <c r="R13" s="0" t="n">
        <v>7.07E-005</v>
      </c>
      <c r="S13" s="0" t="n">
        <v>2.193E-006</v>
      </c>
      <c r="T13" s="0" t="n">
        <f aca="false">LN(R13)</f>
        <v>-9.55706498506175</v>
      </c>
      <c r="U13" s="0" t="s">
        <v>18</v>
      </c>
      <c r="V13" s="1" t="s">
        <v>34</v>
      </c>
      <c r="W13" s="0" t="n">
        <f aca="false">LN(V13)</f>
        <v>-9.46849793403651</v>
      </c>
      <c r="X13" s="0" t="n">
        <f aca="false">T13-W13</f>
        <v>-0.0885670510252332</v>
      </c>
      <c r="Y13" s="0" t="n">
        <f aca="false">ABS(T13-W13)</f>
        <v>0.0885670510252332</v>
      </c>
      <c r="AA13" s="0" t="n">
        <f aca="false">-60952+1.52*(F13+273.15)-1741*(G13/1000)</f>
        <v>-85397.812</v>
      </c>
      <c r="AB13" s="0" t="n">
        <f aca="false">AA13/($Z$1*(F13+273.15))</f>
        <v>-9.35295705187591</v>
      </c>
      <c r="AC13" s="0" t="n">
        <f aca="false">T13-AB13</f>
        <v>-0.204107933185838</v>
      </c>
      <c r="AD13" s="0" t="n">
        <f aca="false">ABS(T13-AB13)</f>
        <v>0.204107933185838</v>
      </c>
    </row>
    <row collapsed="false" customFormat="true" customHeight="true" hidden="false" ht="12.65" outlineLevel="0" r="14" s="3">
      <c r="A14" s="3" t="n">
        <v>13</v>
      </c>
      <c r="B14" s="3" t="s">
        <v>35</v>
      </c>
      <c r="C14" s="3" t="s">
        <v>16</v>
      </c>
      <c r="F14" s="3" t="n">
        <v>900</v>
      </c>
      <c r="G14" s="3" t="n">
        <v>20000</v>
      </c>
      <c r="H14" s="3" t="n">
        <v>1000</v>
      </c>
      <c r="I14" s="3" t="s">
        <v>17</v>
      </c>
      <c r="J14" s="3" t="n">
        <v>1E-005</v>
      </c>
      <c r="K14" s="3" t="s">
        <v>17</v>
      </c>
      <c r="L14" s="3" t="n">
        <v>100</v>
      </c>
      <c r="N14" s="3" t="s">
        <v>17</v>
      </c>
      <c r="O14" s="3" t="n">
        <v>100</v>
      </c>
      <c r="Q14" s="3" t="s">
        <v>17</v>
      </c>
      <c r="R14" s="3" t="n">
        <v>7.96E-005</v>
      </c>
      <c r="S14" s="3" t="n">
        <v>4.369E-006</v>
      </c>
      <c r="T14" s="3" t="n">
        <f aca="false">LN(R14)</f>
        <v>-9.43849646511394</v>
      </c>
      <c r="U14" s="3" t="s">
        <v>18</v>
      </c>
      <c r="V14" s="4" t="s">
        <v>36</v>
      </c>
      <c r="W14" s="3" t="n">
        <f aca="false">LN(V14)</f>
        <v>-9.69714900971002</v>
      </c>
      <c r="X14" s="3" t="n">
        <f aca="false">T14-W14</f>
        <v>0.25865254459608</v>
      </c>
      <c r="Y14" s="3" t="n">
        <f aca="false">ABS(T14-W14)</f>
        <v>0.25865254459608</v>
      </c>
      <c r="AA14" s="3" t="n">
        <f aca="false">-60952+1.52*(F14+273.15)-1741*(G14/1000)</f>
        <v>-93988.812</v>
      </c>
      <c r="AB14" s="3" t="n">
        <f aca="false">AA14/($Z$1*(F14+273.15))</f>
        <v>-9.63577116581133</v>
      </c>
      <c r="AC14" s="3" t="n">
        <f aca="false">T14-AB14</f>
        <v>0.197274700697397</v>
      </c>
      <c r="AD14" s="3" t="n">
        <f aca="false">ABS(T14-AB14)</f>
        <v>0.197274700697397</v>
      </c>
    </row>
    <row collapsed="false" customFormat="true" customHeight="true" hidden="false" ht="12.65" outlineLevel="0" r="15" s="3">
      <c r="A15" s="3" t="n">
        <v>14</v>
      </c>
      <c r="B15" s="3" t="s">
        <v>37</v>
      </c>
      <c r="C15" s="3" t="s">
        <v>16</v>
      </c>
      <c r="F15" s="3" t="n">
        <v>875</v>
      </c>
      <c r="G15" s="3" t="n">
        <v>20000</v>
      </c>
      <c r="H15" s="3" t="n">
        <v>1000</v>
      </c>
      <c r="I15" s="3" t="s">
        <v>17</v>
      </c>
      <c r="J15" s="3" t="n">
        <v>1E-005</v>
      </c>
      <c r="K15" s="3" t="s">
        <v>17</v>
      </c>
      <c r="L15" s="3" t="n">
        <v>100</v>
      </c>
      <c r="N15" s="3" t="s">
        <v>17</v>
      </c>
      <c r="O15" s="3" t="n">
        <v>100</v>
      </c>
      <c r="Q15" s="3" t="s">
        <v>17</v>
      </c>
      <c r="R15" s="3" t="n">
        <v>5.77E-005</v>
      </c>
      <c r="S15" s="3" t="n">
        <v>1.556E-006</v>
      </c>
      <c r="T15" s="3" t="n">
        <f aca="false">LN(R15)</f>
        <v>-9.76025338445022</v>
      </c>
      <c r="U15" s="3" t="s">
        <v>18</v>
      </c>
      <c r="V15" s="4" t="s">
        <v>38</v>
      </c>
      <c r="W15" s="3" t="n">
        <f aca="false">LN(V15)</f>
        <v>-9.9090999727432</v>
      </c>
      <c r="X15" s="3" t="n">
        <f aca="false">T15-W15</f>
        <v>0.148846588292979</v>
      </c>
      <c r="Y15" s="3" t="n">
        <f aca="false">ABS(T15-W15)</f>
        <v>0.148846588292979</v>
      </c>
      <c r="AA15" s="3" t="n">
        <f aca="false">-60952+1.52*(F15+273.15)-1741*(G15/1000)</f>
        <v>-94026.812</v>
      </c>
      <c r="AB15" s="3" t="n">
        <f aca="false">AA15/($Z$1*(F15+273.15))</f>
        <v>-9.84956257641857</v>
      </c>
      <c r="AC15" s="3" t="n">
        <f aca="false">T15-AB15</f>
        <v>0.0893091919683489</v>
      </c>
      <c r="AD15" s="3" t="n">
        <f aca="false">ABS(T15-AB15)</f>
        <v>0.0893091919683489</v>
      </c>
    </row>
    <row collapsed="false" customFormat="true" customHeight="true" hidden="false" ht="12.65" outlineLevel="0" r="16" s="3">
      <c r="A16" s="3" t="n">
        <v>15</v>
      </c>
      <c r="B16" s="3" t="s">
        <v>39</v>
      </c>
      <c r="C16" s="3" t="s">
        <v>16</v>
      </c>
      <c r="F16" s="3" t="n">
        <v>940</v>
      </c>
      <c r="G16" s="3" t="n">
        <v>20000</v>
      </c>
      <c r="H16" s="3" t="n">
        <v>1000</v>
      </c>
      <c r="I16" s="3" t="s">
        <v>17</v>
      </c>
      <c r="J16" s="3" t="n">
        <v>1E-005</v>
      </c>
      <c r="K16" s="3" t="s">
        <v>17</v>
      </c>
      <c r="L16" s="3" t="n">
        <v>100</v>
      </c>
      <c r="N16" s="3" t="s">
        <v>17</v>
      </c>
      <c r="O16" s="3" t="n">
        <v>100</v>
      </c>
      <c r="Q16" s="3" t="s">
        <v>17</v>
      </c>
      <c r="R16" s="3" t="n">
        <v>0.000125</v>
      </c>
      <c r="S16" s="3" t="n">
        <v>2.378E-006</v>
      </c>
      <c r="T16" s="3" t="n">
        <f aca="false">LN(R16)</f>
        <v>-8.98719682066197</v>
      </c>
      <c r="U16" s="3" t="s">
        <v>18</v>
      </c>
      <c r="V16" s="4" t="s">
        <v>40</v>
      </c>
      <c r="W16" s="3" t="n">
        <f aca="false">LN(V16)</f>
        <v>-9.37576212234943</v>
      </c>
      <c r="X16" s="3" t="n">
        <f aca="false">T16-W16</f>
        <v>0.388565301687459</v>
      </c>
      <c r="Y16" s="3" t="n">
        <f aca="false">ABS(T16-W16)</f>
        <v>0.388565301687459</v>
      </c>
      <c r="AA16" s="3" t="n">
        <f aca="false">-60952+1.52*(F16+273.15)-1741*(G16/1000)</f>
        <v>-93928.012</v>
      </c>
      <c r="AB16" s="3" t="n">
        <f aca="false">AA16/($Z$1*(F16+273.15))</f>
        <v>-9.31203265619429</v>
      </c>
      <c r="AC16" s="3" t="n">
        <f aca="false">T16-AB16</f>
        <v>0.324835835532321</v>
      </c>
      <c r="AD16" s="3" t="n">
        <f aca="false">ABS(T16-AB16)</f>
        <v>0.324835835532321</v>
      </c>
    </row>
    <row collapsed="false" customFormat="true" customHeight="true" hidden="false" ht="12.65" outlineLevel="0" r="17" s="3">
      <c r="A17" s="3" t="n">
        <v>16</v>
      </c>
      <c r="B17" s="3" t="s">
        <v>41</v>
      </c>
      <c r="C17" s="3" t="s">
        <v>16</v>
      </c>
      <c r="F17" s="3" t="n">
        <v>800</v>
      </c>
      <c r="G17" s="3" t="n">
        <v>20000</v>
      </c>
      <c r="H17" s="3" t="n">
        <v>1000</v>
      </c>
      <c r="I17" s="3" t="s">
        <v>17</v>
      </c>
      <c r="J17" s="3" t="n">
        <v>1E-005</v>
      </c>
      <c r="K17" s="3" t="s">
        <v>17</v>
      </c>
      <c r="L17" s="3" t="n">
        <v>100</v>
      </c>
      <c r="N17" s="3" t="s">
        <v>17</v>
      </c>
      <c r="O17" s="3" t="n">
        <v>100</v>
      </c>
      <c r="Q17" s="3" t="s">
        <v>17</v>
      </c>
      <c r="R17" s="3" t="n">
        <v>2.01E-005</v>
      </c>
      <c r="S17" s="3" t="n">
        <v>2.337E-006</v>
      </c>
      <c r="T17" s="3" t="n">
        <f aca="false">LN(R17)</f>
        <v>-10.8147907428992</v>
      </c>
      <c r="U17" s="3" t="s">
        <v>18</v>
      </c>
      <c r="V17" s="4" t="s">
        <v>42</v>
      </c>
      <c r="W17" s="3" t="n">
        <f aca="false">LN(V17)</f>
        <v>-10.6049871980172</v>
      </c>
      <c r="X17" s="3" t="n">
        <f aca="false">T17-W17</f>
        <v>-0.209803544882025</v>
      </c>
      <c r="Y17" s="3" t="n">
        <f aca="false">ABS(T17-W17)</f>
        <v>0.209803544882025</v>
      </c>
      <c r="AA17" s="3" t="n">
        <f aca="false">-60952+1.52*(F17+273.15)-1741*(G17/1000)</f>
        <v>-94140.812</v>
      </c>
      <c r="AB17" s="3" t="n">
        <f aca="false">AA17/($Z$1*(F17+273.15))</f>
        <v>-10.5507023798586</v>
      </c>
      <c r="AC17" s="3" t="n">
        <f aca="false">T17-AB17</f>
        <v>-0.264088363040683</v>
      </c>
      <c r="AD17" s="3" t="n">
        <f aca="false">ABS(T17-AB17)</f>
        <v>0.264088363040683</v>
      </c>
    </row>
    <row collapsed="false" customFormat="true" customHeight="true" hidden="false" ht="12.65" outlineLevel="0" r="18" s="3">
      <c r="A18" s="3" t="n">
        <v>17</v>
      </c>
      <c r="B18" s="3" t="s">
        <v>43</v>
      </c>
      <c r="C18" s="3" t="s">
        <v>16</v>
      </c>
      <c r="F18" s="3" t="n">
        <v>775</v>
      </c>
      <c r="G18" s="3" t="n">
        <v>20000</v>
      </c>
      <c r="H18" s="3" t="n">
        <v>1000</v>
      </c>
      <c r="I18" s="3" t="s">
        <v>17</v>
      </c>
      <c r="J18" s="3" t="n">
        <v>1E-005</v>
      </c>
      <c r="K18" s="3" t="s">
        <v>17</v>
      </c>
      <c r="L18" s="3" t="n">
        <v>100</v>
      </c>
      <c r="N18" s="3" t="s">
        <v>17</v>
      </c>
      <c r="O18" s="3" t="n">
        <v>100</v>
      </c>
      <c r="Q18" s="3" t="s">
        <v>17</v>
      </c>
      <c r="R18" s="3" t="n">
        <v>2.67E-005</v>
      </c>
      <c r="S18" s="3" t="n">
        <v>1.974E-006</v>
      </c>
      <c r="T18" s="3" t="n">
        <f aca="false">LN(R18)</f>
        <v>-10.5308469925581</v>
      </c>
      <c r="U18" s="3" t="s">
        <v>18</v>
      </c>
      <c r="V18" s="4" t="s">
        <v>44</v>
      </c>
      <c r="W18" s="3" t="n">
        <f aca="false">LN(V18)</f>
        <v>-10.8586458359325</v>
      </c>
      <c r="X18" s="3" t="n">
        <f aca="false">T18-W18</f>
        <v>0.327798843374405</v>
      </c>
      <c r="Y18" s="3" t="n">
        <f aca="false">ABS(T18-W18)</f>
        <v>0.327798843374405</v>
      </c>
      <c r="AA18" s="3" t="n">
        <f aca="false">-60952+1.52*(F18+273.15)-1741*(G18/1000)</f>
        <v>-94178.812</v>
      </c>
      <c r="AB18" s="3" t="n">
        <f aca="false">AA18/($Z$1*(F18+273.15))</f>
        <v>-10.8067133405416</v>
      </c>
      <c r="AC18" s="3" t="n">
        <f aca="false">T18-AB18</f>
        <v>0.275866347983481</v>
      </c>
      <c r="AD18" s="3" t="n">
        <f aca="false">ABS(T18-AB18)</f>
        <v>0.275866347983481</v>
      </c>
    </row>
    <row collapsed="false" customFormat="true" customHeight="true" hidden="false" ht="12.65" outlineLevel="0" r="19" s="3">
      <c r="A19" s="3" t="n">
        <v>18</v>
      </c>
      <c r="B19" s="3" t="s">
        <v>45</v>
      </c>
      <c r="C19" s="3" t="s">
        <v>16</v>
      </c>
      <c r="F19" s="3" t="n">
        <v>850</v>
      </c>
      <c r="G19" s="3" t="n">
        <v>20000</v>
      </c>
      <c r="H19" s="3" t="n">
        <v>1000</v>
      </c>
      <c r="I19" s="3" t="s">
        <v>17</v>
      </c>
      <c r="J19" s="3" t="n">
        <v>1E-005</v>
      </c>
      <c r="K19" s="3" t="s">
        <v>17</v>
      </c>
      <c r="L19" s="3" t="n">
        <v>100</v>
      </c>
      <c r="N19" s="3" t="s">
        <v>17</v>
      </c>
      <c r="O19" s="3" t="n">
        <v>100</v>
      </c>
      <c r="Q19" s="3" t="s">
        <v>17</v>
      </c>
      <c r="R19" s="3" t="n">
        <v>6.09E-005</v>
      </c>
      <c r="S19" s="3" t="n">
        <v>2.2E-006</v>
      </c>
      <c r="T19" s="3" t="n">
        <f aca="false">LN(R19)</f>
        <v>-9.70627738324842</v>
      </c>
      <c r="U19" s="3" t="s">
        <v>18</v>
      </c>
      <c r="V19" s="4" t="s">
        <v>46</v>
      </c>
      <c r="W19" s="3" t="n">
        <f aca="false">LN(V19)</f>
        <v>-10.1308319149149</v>
      </c>
      <c r="X19" s="3" t="n">
        <f aca="false">T19-W19</f>
        <v>0.424554531666525</v>
      </c>
      <c r="Y19" s="3" t="n">
        <f aca="false">ABS(T19-W19)</f>
        <v>0.424554531666525</v>
      </c>
      <c r="AA19" s="3" t="n">
        <f aca="false">-60952+1.52*(F19+273.15)-1741*(G19/1000)</f>
        <v>-94064.812</v>
      </c>
      <c r="AB19" s="3" t="n">
        <f aca="false">AA19/($Z$1*(F19+273.15))</f>
        <v>-10.0728714784832</v>
      </c>
      <c r="AC19" s="3" t="n">
        <f aca="false">T19-AB19</f>
        <v>0.366594095234763</v>
      </c>
      <c r="AD19" s="3" t="n">
        <f aca="false">ABS(T19-AB19)</f>
        <v>0.366594095234763</v>
      </c>
    </row>
    <row collapsed="false" customFormat="true" customHeight="true" hidden="false" ht="12.65" outlineLevel="0" r="20" s="3">
      <c r="A20" s="3" t="n">
        <v>19</v>
      </c>
      <c r="B20" s="3" t="s">
        <v>47</v>
      </c>
      <c r="C20" s="3" t="s">
        <v>16</v>
      </c>
      <c r="F20" s="3" t="n">
        <v>825</v>
      </c>
      <c r="G20" s="3" t="n">
        <v>20000</v>
      </c>
      <c r="H20" s="3" t="n">
        <v>1000</v>
      </c>
      <c r="I20" s="3" t="s">
        <v>17</v>
      </c>
      <c r="J20" s="3" t="n">
        <v>1E-005</v>
      </c>
      <c r="K20" s="3" t="s">
        <v>17</v>
      </c>
      <c r="L20" s="3" t="n">
        <v>100</v>
      </c>
      <c r="N20" s="3" t="s">
        <v>17</v>
      </c>
      <c r="O20" s="3" t="n">
        <v>100</v>
      </c>
      <c r="Q20" s="3" t="s">
        <v>17</v>
      </c>
      <c r="R20" s="3" t="n">
        <v>3.06E-005</v>
      </c>
      <c r="S20" s="3" t="n">
        <v>4.72E-007</v>
      </c>
      <c r="T20" s="3" t="n">
        <f aca="false">LN(R20)</f>
        <v>-10.3945105490059</v>
      </c>
      <c r="U20" s="3" t="s">
        <v>18</v>
      </c>
      <c r="V20" s="4" t="s">
        <v>48</v>
      </c>
      <c r="W20" s="3" t="n">
        <f aca="false">LN(V20)</f>
        <v>-10.3623082168749</v>
      </c>
      <c r="X20" s="3" t="n">
        <f aca="false">T20-W20</f>
        <v>-0.0322023321310549</v>
      </c>
      <c r="Y20" s="3" t="n">
        <f aca="false">ABS(T20-W20)</f>
        <v>0.0322023321310549</v>
      </c>
      <c r="AA20" s="3" t="n">
        <f aca="false">-60952+1.52*(F20+273.15)-1741*(G20/1000)</f>
        <v>-94102.812</v>
      </c>
      <c r="AB20" s="3" t="n">
        <f aca="false">AA20/($Z$1*(F20+273.15))</f>
        <v>-10.3063478850811</v>
      </c>
      <c r="AC20" s="3" t="n">
        <f aca="false">T20-AB20</f>
        <v>-0.0881626639248445</v>
      </c>
      <c r="AD20" s="3" t="n">
        <f aca="false">ABS(T20-AB20)</f>
        <v>0.0881626639248445</v>
      </c>
    </row>
    <row collapsed="false" customFormat="false" customHeight="true" hidden="false" ht="12.65" outlineLevel="0" r="21">
      <c r="A21" s="0" t="n">
        <v>20</v>
      </c>
      <c r="B21" s="0" t="n">
        <v>16</v>
      </c>
      <c r="C21" s="0" t="s">
        <v>51</v>
      </c>
      <c r="F21" s="0" t="n">
        <v>600</v>
      </c>
      <c r="G21" s="0" t="n">
        <v>10000</v>
      </c>
      <c r="H21" s="0" t="n">
        <v>1000</v>
      </c>
      <c r="I21" s="0" t="s">
        <v>17</v>
      </c>
      <c r="J21" s="0" t="n">
        <v>1E-005</v>
      </c>
      <c r="K21" s="0" t="s">
        <v>17</v>
      </c>
      <c r="L21" s="0" t="n">
        <v>100</v>
      </c>
      <c r="N21" s="0" t="s">
        <v>17</v>
      </c>
      <c r="O21" s="0" t="n">
        <v>100</v>
      </c>
      <c r="Q21" s="0" t="s">
        <v>17</v>
      </c>
      <c r="R21" s="0" t="n">
        <v>2.2E-005</v>
      </c>
      <c r="S21" s="0" t="n">
        <v>6E-007</v>
      </c>
      <c r="T21" s="0" t="n">
        <f aca="false">LN(R21)</f>
        <v>-10.724468104606</v>
      </c>
      <c r="U21" s="0" t="s">
        <v>18</v>
      </c>
      <c r="V21" s="1" t="s">
        <v>52</v>
      </c>
      <c r="W21" s="0" t="n">
        <f aca="false">LN(V21)</f>
        <v>-10.7963427054582</v>
      </c>
      <c r="X21" s="0" t="n">
        <f aca="false">T21-W21</f>
        <v>0.0718746008522349</v>
      </c>
      <c r="Y21" s="0" t="n">
        <f aca="false">ABS(T21-W21)</f>
        <v>0.0718746008522349</v>
      </c>
      <c r="AA21" s="0" t="n">
        <f aca="false">-60952+1.52*(F21+273.15)-1741*(G21/1000)</f>
        <v>-77034.812</v>
      </c>
      <c r="AB21" s="0" t="n">
        <f aca="false">AA21/($Z$1*(F21+273.15))</f>
        <v>-10.6111396707599</v>
      </c>
      <c r="AC21" s="0" t="n">
        <f aca="false">T21-AB21</f>
        <v>-0.113328433846107</v>
      </c>
      <c r="AD21" s="0" t="n">
        <f aca="false">ABS(T21-AB21)</f>
        <v>0.113328433846107</v>
      </c>
    </row>
    <row collapsed="false" customFormat="false" customHeight="true" hidden="false" ht="12.65" outlineLevel="0" r="22">
      <c r="A22" s="0" t="n">
        <v>21</v>
      </c>
      <c r="B22" s="0" t="n">
        <v>9</v>
      </c>
      <c r="C22" s="0" t="s">
        <v>51</v>
      </c>
      <c r="F22" s="0" t="n">
        <v>650</v>
      </c>
      <c r="G22" s="0" t="n">
        <v>10000</v>
      </c>
      <c r="H22" s="0" t="n">
        <v>1000</v>
      </c>
      <c r="I22" s="0" t="s">
        <v>17</v>
      </c>
      <c r="J22" s="0" t="n">
        <v>1E-005</v>
      </c>
      <c r="K22" s="0" t="s">
        <v>17</v>
      </c>
      <c r="L22" s="0" t="n">
        <v>100</v>
      </c>
      <c r="N22" s="0" t="s">
        <v>17</v>
      </c>
      <c r="O22" s="0" t="n">
        <v>100</v>
      </c>
      <c r="Q22" s="0" t="s">
        <v>17</v>
      </c>
      <c r="R22" s="0" t="n">
        <v>3.1E-005</v>
      </c>
      <c r="S22" s="0" t="n">
        <v>4E-006</v>
      </c>
      <c r="T22" s="0" t="n">
        <f aca="false">LN(R22)</f>
        <v>-10.3815233534791</v>
      </c>
      <c r="U22" s="0" t="s">
        <v>18</v>
      </c>
      <c r="V22" s="1" t="s">
        <v>53</v>
      </c>
      <c r="W22" s="0" t="n">
        <f aca="false">LN(V22)</f>
        <v>-10.209363141198</v>
      </c>
      <c r="X22" s="0" t="n">
        <f aca="false">T22-W22</f>
        <v>-0.172160212281121</v>
      </c>
      <c r="Y22" s="0" t="n">
        <f aca="false">ABS(T22-W22)</f>
        <v>0.172160212281121</v>
      </c>
      <c r="AA22" s="0" t="n">
        <f aca="false">-60952+1.52*(F22+273.15)-1741*(G22/1000)</f>
        <v>-76958.812</v>
      </c>
      <c r="AB22" s="0" t="n">
        <f aca="false">AA22/($Z$1*(F22+273.15))</f>
        <v>-10.0265135087875</v>
      </c>
      <c r="AC22" s="0" t="n">
        <f aca="false">T22-AB22</f>
        <v>-0.355009844691672</v>
      </c>
      <c r="AD22" s="0" t="n">
        <f aca="false">ABS(T22-AB22)</f>
        <v>0.355009844691672</v>
      </c>
    </row>
    <row collapsed="false" customFormat="false" customHeight="true" hidden="false" ht="12.65" outlineLevel="0" r="23">
      <c r="A23" s="0" t="n">
        <v>22</v>
      </c>
      <c r="B23" s="0" t="s">
        <v>54</v>
      </c>
      <c r="C23" s="0" t="s">
        <v>51</v>
      </c>
      <c r="F23" s="0" t="n">
        <v>700</v>
      </c>
      <c r="G23" s="0" t="n">
        <v>10000</v>
      </c>
      <c r="H23" s="0" t="n">
        <v>1000</v>
      </c>
      <c r="I23" s="0" t="s">
        <v>17</v>
      </c>
      <c r="J23" s="0" t="n">
        <v>1E-005</v>
      </c>
      <c r="K23" s="0" t="s">
        <v>17</v>
      </c>
      <c r="L23" s="0" t="n">
        <v>100</v>
      </c>
      <c r="N23" s="0" t="s">
        <v>17</v>
      </c>
      <c r="O23" s="0" t="n">
        <v>100</v>
      </c>
      <c r="Q23" s="0" t="s">
        <v>17</v>
      </c>
      <c r="R23" s="0" t="n">
        <v>6.9E-005</v>
      </c>
      <c r="S23" s="0" t="n">
        <v>2.3E-006</v>
      </c>
      <c r="T23" s="0" t="n">
        <f aca="false">LN(R23)</f>
        <v>-9.58140405336702</v>
      </c>
      <c r="U23" s="0" t="s">
        <v>18</v>
      </c>
      <c r="V23" s="1" t="s">
        <v>55</v>
      </c>
      <c r="W23" s="0" t="n">
        <f aca="false">LN(V23)</f>
        <v>-9.68232674956894</v>
      </c>
      <c r="X23" s="0" t="n">
        <f aca="false">T23-W23</f>
        <v>0.100922696201923</v>
      </c>
      <c r="Y23" s="0" t="n">
        <f aca="false">ABS(T23-W23)</f>
        <v>0.100922696201923</v>
      </c>
      <c r="AA23" s="0" t="n">
        <f aca="false">-60952+1.52*(F23+273.15)-1741*(G23/1000)</f>
        <v>-76882.812</v>
      </c>
      <c r="AB23" s="0" t="n">
        <f aca="false">AA23/($Z$1*(F23+273.15))</f>
        <v>-9.50196299414306</v>
      </c>
      <c r="AC23" s="0" t="n">
        <f aca="false">T23-AB23</f>
        <v>-0.0794410592239583</v>
      </c>
      <c r="AD23" s="0" t="n">
        <f aca="false">ABS(T23-AB23)</f>
        <v>0.0794410592239583</v>
      </c>
    </row>
    <row collapsed="false" customFormat="false" customHeight="true" hidden="false" ht="12.65" outlineLevel="0" r="24">
      <c r="A24" s="0" t="n">
        <v>23</v>
      </c>
      <c r="B24" s="0" t="s">
        <v>56</v>
      </c>
      <c r="C24" s="0" t="s">
        <v>51</v>
      </c>
      <c r="F24" s="0" t="n">
        <v>700</v>
      </c>
      <c r="G24" s="0" t="n">
        <v>10000</v>
      </c>
      <c r="H24" s="0" t="n">
        <v>1000</v>
      </c>
      <c r="I24" s="0" t="s">
        <v>17</v>
      </c>
      <c r="J24" s="0" t="n">
        <v>1E-005</v>
      </c>
      <c r="K24" s="0" t="s">
        <v>17</v>
      </c>
      <c r="L24" s="0" t="n">
        <v>100</v>
      </c>
      <c r="N24" s="0" t="s">
        <v>17</v>
      </c>
      <c r="O24" s="0" t="n">
        <v>100</v>
      </c>
      <c r="Q24" s="0" t="s">
        <v>17</v>
      </c>
      <c r="R24" s="0" t="n">
        <v>6E-005</v>
      </c>
      <c r="S24" s="0" t="n">
        <v>3.3E-006</v>
      </c>
      <c r="T24" s="0" t="n">
        <f aca="false">LN(R24)</f>
        <v>-9.72116599574217</v>
      </c>
      <c r="U24" s="0" t="s">
        <v>18</v>
      </c>
      <c r="V24" s="1" t="s">
        <v>55</v>
      </c>
      <c r="W24" s="0" t="n">
        <f aca="false">LN(V24)</f>
        <v>-9.68232674956894</v>
      </c>
      <c r="X24" s="0" t="n">
        <f aca="false">T24-W24</f>
        <v>-0.0388392461732359</v>
      </c>
      <c r="Y24" s="0" t="n">
        <f aca="false">ABS(T24-W24)</f>
        <v>0.0388392461732359</v>
      </c>
      <c r="AA24" s="0" t="n">
        <f aca="false">-60952+1.52*(F24+273.15)-1741*(G24/1000)</f>
        <v>-76882.812</v>
      </c>
      <c r="AB24" s="0" t="n">
        <f aca="false">AA24/($Z$1*(F24+273.15))</f>
        <v>-9.50196299414306</v>
      </c>
      <c r="AC24" s="0" t="n">
        <f aca="false">T24-AB24</f>
        <v>-0.219203001599118</v>
      </c>
      <c r="AD24" s="0" t="n">
        <f aca="false">ABS(T24-AB24)</f>
        <v>0.219203001599118</v>
      </c>
    </row>
    <row collapsed="false" customFormat="false" customHeight="true" hidden="false" ht="12.65" outlineLevel="0" r="25">
      <c r="A25" s="0" t="n">
        <v>24</v>
      </c>
      <c r="B25" s="0" t="n">
        <v>6</v>
      </c>
      <c r="C25" s="0" t="s">
        <v>51</v>
      </c>
      <c r="F25" s="0" t="n">
        <v>750</v>
      </c>
      <c r="G25" s="0" t="n">
        <v>10000</v>
      </c>
      <c r="H25" s="0" t="n">
        <v>1000</v>
      </c>
      <c r="I25" s="0" t="s">
        <v>17</v>
      </c>
      <c r="J25" s="0" t="n">
        <v>1E-005</v>
      </c>
      <c r="K25" s="0" t="s">
        <v>17</v>
      </c>
      <c r="L25" s="0" t="n">
        <v>100</v>
      </c>
      <c r="N25" s="0" t="s">
        <v>17</v>
      </c>
      <c r="O25" s="0" t="n">
        <v>100</v>
      </c>
      <c r="Q25" s="0" t="s">
        <v>17</v>
      </c>
      <c r="R25" s="0" t="n">
        <v>0.000103</v>
      </c>
      <c r="S25" s="0" t="n">
        <v>6E-006</v>
      </c>
      <c r="T25" s="0" t="n">
        <f aca="false">LN(R25)</f>
        <v>-9.18078156973464</v>
      </c>
      <c r="U25" s="0" t="s">
        <v>18</v>
      </c>
      <c r="V25" s="0" t="n">
        <v>0.00010035779</v>
      </c>
      <c r="W25" s="0" t="n">
        <f aca="false">LN(V25)</f>
        <v>-9.2067688574339</v>
      </c>
      <c r="X25" s="0" t="n">
        <f aca="false">T25-W25</f>
        <v>0.0259872876992624</v>
      </c>
      <c r="Y25" s="0" t="n">
        <f aca="false">ABS(T25-W25)</f>
        <v>0.0259872876992624</v>
      </c>
      <c r="AA25" s="0" t="n">
        <f aca="false">-60952+1.52*(F25+273.15)-1741*(G25/1000)</f>
        <v>-76806.812</v>
      </c>
      <c r="AB25" s="0" t="n">
        <f aca="false">AA25/($Z$1*(F25+273.15))</f>
        <v>-9.02868067229975</v>
      </c>
      <c r="AC25" s="0" t="n">
        <f aca="false">T25-AB25</f>
        <v>-0.152100897434886</v>
      </c>
      <c r="AD25" s="0" t="n">
        <f aca="false">ABS(T25-AB25)</f>
        <v>0.152100897434886</v>
      </c>
    </row>
    <row collapsed="false" customFormat="false" customHeight="true" hidden="false" ht="12.65" outlineLevel="0" r="26">
      <c r="A26" s="0" t="n">
        <v>25</v>
      </c>
      <c r="B26" s="0" t="n">
        <v>87</v>
      </c>
      <c r="C26" s="0" t="s">
        <v>51</v>
      </c>
      <c r="F26" s="0" t="n">
        <v>800</v>
      </c>
      <c r="G26" s="0" t="n">
        <v>10000</v>
      </c>
      <c r="H26" s="0" t="n">
        <v>1000</v>
      </c>
      <c r="I26" s="0" t="s">
        <v>17</v>
      </c>
      <c r="J26" s="0" t="n">
        <v>1E-005</v>
      </c>
      <c r="K26" s="0" t="s">
        <v>17</v>
      </c>
      <c r="L26" s="0" t="n">
        <v>100</v>
      </c>
      <c r="N26" s="0" t="s">
        <v>17</v>
      </c>
      <c r="O26" s="0" t="n">
        <v>100</v>
      </c>
      <c r="Q26" s="0" t="s">
        <v>17</v>
      </c>
      <c r="R26" s="0" t="n">
        <v>0.00014</v>
      </c>
      <c r="S26" s="0" t="n">
        <v>2.5E-006</v>
      </c>
      <c r="T26" s="0" t="n">
        <f aca="false">LN(R26)</f>
        <v>-8.87386813535497</v>
      </c>
      <c r="U26" s="0" t="s">
        <v>18</v>
      </c>
      <c r="V26" s="0" t="n">
        <v>0.00015452095</v>
      </c>
      <c r="W26" s="0" t="n">
        <f aca="false">LN(V26)</f>
        <v>-8.77518087211365</v>
      </c>
      <c r="X26" s="0" t="n">
        <f aca="false">T26-W26</f>
        <v>-0.0986872632413238</v>
      </c>
      <c r="Y26" s="0" t="n">
        <f aca="false">ABS(T26-W26)</f>
        <v>0.0986872632413238</v>
      </c>
      <c r="AA26" s="0" t="n">
        <f aca="false">-60952+1.52*(F26+273.15)-1741*(G26/1000)</f>
        <v>-76730.812</v>
      </c>
      <c r="AB26" s="0" t="n">
        <f aca="false">AA26/($Z$1*(F26+273.15))</f>
        <v>-8.59950050969265</v>
      </c>
      <c r="AC26" s="0" t="n">
        <f aca="false">T26-AB26</f>
        <v>-0.27436762566232</v>
      </c>
      <c r="AD26" s="0" t="n">
        <f aca="false">ABS(T26-AB26)</f>
        <v>0.27436762566232</v>
      </c>
    </row>
    <row collapsed="false" customFormat="false" customHeight="true" hidden="false" ht="12.65" outlineLevel="0" r="27">
      <c r="A27" s="0" t="n">
        <v>26</v>
      </c>
      <c r="B27" s="0" t="n">
        <v>69</v>
      </c>
      <c r="C27" s="0" t="s">
        <v>51</v>
      </c>
      <c r="F27" s="0" t="n">
        <v>875</v>
      </c>
      <c r="G27" s="0" t="n">
        <v>10000</v>
      </c>
      <c r="H27" s="0" t="n">
        <v>1000</v>
      </c>
      <c r="I27" s="0" t="s">
        <v>17</v>
      </c>
      <c r="J27" s="0" t="n">
        <v>1E-005</v>
      </c>
      <c r="K27" s="0" t="s">
        <v>17</v>
      </c>
      <c r="L27" s="0" t="n">
        <v>100</v>
      </c>
      <c r="N27" s="0" t="s">
        <v>17</v>
      </c>
      <c r="O27" s="0" t="n">
        <v>100</v>
      </c>
      <c r="Q27" s="0" t="s">
        <v>17</v>
      </c>
      <c r="R27" s="0" t="n">
        <v>0.000265</v>
      </c>
      <c r="S27" s="0" t="n">
        <v>1.04E-005</v>
      </c>
      <c r="T27" s="0" t="n">
        <f aca="false">LN(R27)</f>
        <v>-8.23578073197805</v>
      </c>
      <c r="U27" s="0" t="s">
        <v>18</v>
      </c>
      <c r="V27" s="0" t="n">
        <v>0.00027529762</v>
      </c>
      <c r="W27" s="0" t="n">
        <f aca="false">LN(V27)</f>
        <v>-8.1976577909675</v>
      </c>
      <c r="X27" s="0" t="n">
        <f aca="false">T27-W27</f>
        <v>-0.038122941010549</v>
      </c>
      <c r="Y27" s="0" t="n">
        <f aca="false">ABS(T27-W27)</f>
        <v>0.038122941010549</v>
      </c>
      <c r="AA27" s="0" t="n">
        <f aca="false">-60952+1.52*(F27+273.15)-1741*(G27/1000)</f>
        <v>-76616.812</v>
      </c>
      <c r="AB27" s="0" t="n">
        <f aca="false">AA27/($Z$1*(F27+273.15))</f>
        <v>-8.02581804219521</v>
      </c>
      <c r="AC27" s="0" t="n">
        <f aca="false">T27-AB27</f>
        <v>-0.209962689782841</v>
      </c>
      <c r="AD27" s="0" t="n">
        <f aca="false">ABS(T27-AB27)</f>
        <v>0.209962689782841</v>
      </c>
    </row>
    <row collapsed="false" customFormat="false" customHeight="true" hidden="false" ht="12.65" outlineLevel="0" r="28">
      <c r="A28" s="0" t="n">
        <v>27</v>
      </c>
      <c r="B28" s="0" t="n">
        <v>50</v>
      </c>
      <c r="C28" s="0" t="s">
        <v>51</v>
      </c>
      <c r="F28" s="0" t="n">
        <v>850</v>
      </c>
      <c r="G28" s="0" t="n">
        <v>10000</v>
      </c>
      <c r="H28" s="0" t="n">
        <v>1000</v>
      </c>
      <c r="I28" s="0" t="s">
        <v>17</v>
      </c>
      <c r="J28" s="0" t="n">
        <v>1E-005</v>
      </c>
      <c r="K28" s="0" t="s">
        <v>17</v>
      </c>
      <c r="L28" s="0" t="n">
        <v>100</v>
      </c>
      <c r="N28" s="0" t="s">
        <v>17</v>
      </c>
      <c r="O28" s="0" t="n">
        <v>100</v>
      </c>
      <c r="Q28" s="0" t="s">
        <v>17</v>
      </c>
      <c r="R28" s="0" t="n">
        <v>0.00025</v>
      </c>
      <c r="S28" s="0" t="n">
        <v>6.8E-006</v>
      </c>
      <c r="T28" s="0" t="n">
        <f aca="false">LN(R28)</f>
        <v>-8.29404964010203</v>
      </c>
      <c r="U28" s="0" t="s">
        <v>18</v>
      </c>
      <c r="V28" s="0" t="n">
        <v>0.00022900196</v>
      </c>
      <c r="W28" s="0" t="n">
        <f aca="false">LN(V28)</f>
        <v>-8.3817799954947</v>
      </c>
      <c r="X28" s="0" t="n">
        <f aca="false">T28-W28</f>
        <v>0.0877303553926687</v>
      </c>
      <c r="Y28" s="0" t="n">
        <f aca="false">ABS(T28-W28)</f>
        <v>0.0877303553926687</v>
      </c>
      <c r="AA28" s="0" t="n">
        <f aca="false">-60952+1.52*(F28+273.15)-1741*(G28/1000)</f>
        <v>-76654.812</v>
      </c>
      <c r="AB28" s="0" t="n">
        <f aca="false">AA28/($Z$1*(F28+273.15))</f>
        <v>-8.20853253268917</v>
      </c>
      <c r="AC28" s="0" t="n">
        <f aca="false">T28-AB28</f>
        <v>-0.0855171074128567</v>
      </c>
      <c r="AD28" s="0" t="n">
        <f aca="false">ABS(T28-AB28)</f>
        <v>0.0855171074128567</v>
      </c>
    </row>
    <row collapsed="false" customFormat="false" customHeight="true" hidden="false" ht="12.65" outlineLevel="0" r="29">
      <c r="A29" s="0" t="n">
        <v>28</v>
      </c>
      <c r="B29" s="0" t="n">
        <v>3</v>
      </c>
      <c r="C29" s="0" t="s">
        <v>51</v>
      </c>
      <c r="F29" s="0" t="n">
        <v>850</v>
      </c>
      <c r="G29" s="0" t="n">
        <v>10000</v>
      </c>
      <c r="H29" s="0" t="n">
        <v>1000</v>
      </c>
      <c r="I29" s="0" t="s">
        <v>17</v>
      </c>
      <c r="J29" s="0" t="n">
        <v>1E-005</v>
      </c>
      <c r="K29" s="0" t="s">
        <v>17</v>
      </c>
      <c r="L29" s="0" t="n">
        <v>100</v>
      </c>
      <c r="N29" s="0" t="s">
        <v>17</v>
      </c>
      <c r="O29" s="0" t="n">
        <v>100</v>
      </c>
      <c r="Q29" s="0" t="s">
        <v>17</v>
      </c>
      <c r="R29" s="0" t="n">
        <v>0.00023</v>
      </c>
      <c r="S29" s="0" t="n">
        <v>5.3E-006</v>
      </c>
      <c r="T29" s="0" t="n">
        <f aca="false">LN(R29)</f>
        <v>-8.37743124904108</v>
      </c>
      <c r="U29" s="0" t="s">
        <v>18</v>
      </c>
      <c r="V29" s="0" t="n">
        <v>0.00022900196</v>
      </c>
      <c r="W29" s="0" t="n">
        <f aca="false">LN(V29)</f>
        <v>-8.3817799954947</v>
      </c>
      <c r="X29" s="0" t="n">
        <f aca="false">T29-W29</f>
        <v>0.00434874645361738</v>
      </c>
      <c r="Y29" s="0" t="n">
        <f aca="false">ABS(T29-W29)</f>
        <v>0.00434874645361738</v>
      </c>
      <c r="AA29" s="0" t="n">
        <f aca="false">-60952+1.52*(F29+273.15)-1741*(G29/1000)</f>
        <v>-76654.812</v>
      </c>
      <c r="AB29" s="0" t="n">
        <f aca="false">AA29/($Z$1*(F29+273.15))</f>
        <v>-8.20853253268917</v>
      </c>
      <c r="AC29" s="0" t="n">
        <f aca="false">T29-AB29</f>
        <v>-0.168898716351908</v>
      </c>
      <c r="AD29" s="0" t="n">
        <f aca="false">ABS(T29-AB29)</f>
        <v>0.168898716351908</v>
      </c>
    </row>
    <row collapsed="false" customFormat="false" customHeight="true" hidden="false" ht="12.65" outlineLevel="0" r="30">
      <c r="A30" s="0" t="n">
        <v>29</v>
      </c>
      <c r="B30" s="0" t="n">
        <v>83</v>
      </c>
      <c r="C30" s="0" t="s">
        <v>51</v>
      </c>
      <c r="F30" s="0" t="n">
        <v>900</v>
      </c>
      <c r="G30" s="0" t="n">
        <v>10000</v>
      </c>
      <c r="H30" s="0" t="n">
        <v>1000</v>
      </c>
      <c r="I30" s="0" t="s">
        <v>17</v>
      </c>
      <c r="J30" s="0" t="n">
        <v>1E-005</v>
      </c>
      <c r="K30" s="0" t="s">
        <v>17</v>
      </c>
      <c r="L30" s="0" t="n">
        <v>100</v>
      </c>
      <c r="N30" s="0" t="s">
        <v>17</v>
      </c>
      <c r="O30" s="0" t="n">
        <v>100</v>
      </c>
      <c r="Q30" s="0" t="s">
        <v>17</v>
      </c>
      <c r="R30" s="0" t="n">
        <v>0.000327</v>
      </c>
      <c r="S30" s="0" t="n">
        <v>2.7E-006</v>
      </c>
      <c r="T30" s="0" t="n">
        <f aca="false">LN(R30)</f>
        <v>-8.02555038706702</v>
      </c>
      <c r="U30" s="0" t="s">
        <v>18</v>
      </c>
      <c r="V30" s="0" t="n">
        <v>0.00032835409</v>
      </c>
      <c r="W30" s="0" t="n">
        <f aca="false">LN(V30)</f>
        <v>-8.02141798918438</v>
      </c>
      <c r="X30" s="0" t="n">
        <f aca="false">T30-W30</f>
        <v>-0.00413239788264619</v>
      </c>
      <c r="Y30" s="0" t="n">
        <f aca="false">ABS(T30-W30)</f>
        <v>0.00413239788264619</v>
      </c>
      <c r="AA30" s="0" t="n">
        <f aca="false">-60952+1.52*(F30+273.15)-1741*(G30/1000)</f>
        <v>-76578.812</v>
      </c>
      <c r="AB30" s="0" t="n">
        <f aca="false">AA30/($Z$1*(F30+273.15))</f>
        <v>-7.85089089733028</v>
      </c>
      <c r="AC30" s="0" t="n">
        <f aca="false">T30-AB30</f>
        <v>-0.174659489736741</v>
      </c>
      <c r="AD30" s="0" t="n">
        <f aca="false">ABS(T30-AB30)</f>
        <v>0.174659489736741</v>
      </c>
    </row>
    <row collapsed="false" customFormat="false" customHeight="true" hidden="false" ht="12.65" outlineLevel="0" r="31">
      <c r="A31" s="0" t="n">
        <v>30</v>
      </c>
      <c r="B31" s="0" t="n">
        <v>68</v>
      </c>
      <c r="C31" s="0" t="s">
        <v>51</v>
      </c>
      <c r="F31" s="0" t="n">
        <v>950</v>
      </c>
      <c r="G31" s="0" t="n">
        <v>10000</v>
      </c>
      <c r="H31" s="0" t="n">
        <v>1000</v>
      </c>
      <c r="I31" s="0" t="s">
        <v>17</v>
      </c>
      <c r="J31" s="0" t="n">
        <v>1E-005</v>
      </c>
      <c r="K31" s="0" t="s">
        <v>17</v>
      </c>
      <c r="L31" s="0" t="n">
        <v>100</v>
      </c>
      <c r="N31" s="0" t="s">
        <v>17</v>
      </c>
      <c r="O31" s="0" t="n">
        <v>100</v>
      </c>
      <c r="Q31" s="0" t="s">
        <v>17</v>
      </c>
      <c r="R31" s="0" t="n">
        <v>0.000413</v>
      </c>
      <c r="S31" s="0" t="n">
        <v>1.54E-005</v>
      </c>
      <c r="T31" s="0" t="n">
        <f aca="false">LN(R31)</f>
        <v>-7.79206296500324</v>
      </c>
      <c r="U31" s="0" t="s">
        <v>18</v>
      </c>
      <c r="V31" s="0" t="n">
        <v>0.00045732225</v>
      </c>
      <c r="W31" s="0" t="n">
        <f aca="false">LN(V31)</f>
        <v>-7.6901222733341</v>
      </c>
      <c r="X31" s="0" t="n">
        <f aca="false">T31-W31</f>
        <v>-0.101940691669146</v>
      </c>
      <c r="Y31" s="0" t="n">
        <f aca="false">ABS(T31-W31)</f>
        <v>0.101940691669146</v>
      </c>
      <c r="AA31" s="0" t="n">
        <f aca="false">-60952+1.52*(F31+273.15)-1741*(G31/1000)</f>
        <v>-76502.812</v>
      </c>
      <c r="AB31" s="0" t="n">
        <f aca="false">AA31/($Z$1*(F31+273.15))</f>
        <v>-7.52248865496153</v>
      </c>
      <c r="AC31" s="0" t="n">
        <f aca="false">T31-AB31</f>
        <v>-0.269574310041713</v>
      </c>
      <c r="AD31" s="0" t="n">
        <f aca="false">ABS(T31-AB31)</f>
        <v>0.269574310041713</v>
      </c>
    </row>
    <row collapsed="false" customFormat="false" customHeight="true" hidden="false" ht="12.65" outlineLevel="0" r="32">
      <c r="A32" s="0" t="n">
        <v>31</v>
      </c>
      <c r="B32" s="0" t="s">
        <v>57</v>
      </c>
      <c r="C32" s="0" t="s">
        <v>51</v>
      </c>
      <c r="F32" s="0" t="n">
        <v>1000</v>
      </c>
      <c r="G32" s="0" t="n">
        <v>10000</v>
      </c>
      <c r="H32" s="0" t="n">
        <v>1000</v>
      </c>
      <c r="I32" s="0" t="s">
        <v>17</v>
      </c>
      <c r="J32" s="0" t="n">
        <v>1E-005</v>
      </c>
      <c r="K32" s="0" t="s">
        <v>17</v>
      </c>
      <c r="L32" s="0" t="n">
        <v>100</v>
      </c>
      <c r="N32" s="0" t="s">
        <v>17</v>
      </c>
      <c r="O32" s="0" t="n">
        <v>100</v>
      </c>
      <c r="Q32" s="0" t="s">
        <v>17</v>
      </c>
      <c r="R32" s="0" t="n">
        <v>0.000522</v>
      </c>
      <c r="S32" s="0" t="n">
        <v>5.4E-006</v>
      </c>
      <c r="T32" s="0" t="n">
        <f aca="false">LN(R32)</f>
        <v>-7.55784297008164</v>
      </c>
      <c r="U32" s="0" t="s">
        <v>18</v>
      </c>
      <c r="V32" s="0" t="n">
        <v>0.0006209755</v>
      </c>
      <c r="W32" s="0" t="n">
        <f aca="false">LN(V32)</f>
        <v>-7.38421892930504</v>
      </c>
      <c r="X32" s="0" t="n">
        <f aca="false">T32-W32</f>
        <v>-0.173624040776596</v>
      </c>
      <c r="Y32" s="0" t="n">
        <f aca="false">ABS(T32-W32)</f>
        <v>0.173624040776596</v>
      </c>
      <c r="AA32" s="0" t="n">
        <f aca="false">-60952+1.52*(F32+273.15)-1741*(G32/1000)</f>
        <v>-76426.812</v>
      </c>
      <c r="AB32" s="0" t="n">
        <f aca="false">AA32/($Z$1*(F32+273.15))</f>
        <v>-7.21988087847415</v>
      </c>
      <c r="AC32" s="0" t="n">
        <f aca="false">T32-AB32</f>
        <v>-0.337962091607481</v>
      </c>
      <c r="AD32" s="0" t="n">
        <f aca="false">ABS(T32-AB32)</f>
        <v>0.337962091607481</v>
      </c>
    </row>
    <row collapsed="false" customFormat="false" customHeight="true" hidden="false" ht="12.65" outlineLevel="0" r="33">
      <c r="A33" s="0" t="n">
        <v>32</v>
      </c>
      <c r="B33" s="0" t="s">
        <v>58</v>
      </c>
      <c r="C33" s="0" t="s">
        <v>51</v>
      </c>
      <c r="F33" s="0" t="n">
        <v>1000</v>
      </c>
      <c r="G33" s="0" t="n">
        <v>10000</v>
      </c>
      <c r="H33" s="0" t="n">
        <v>1000</v>
      </c>
      <c r="I33" s="0" t="s">
        <v>17</v>
      </c>
      <c r="J33" s="0" t="n">
        <v>1E-005</v>
      </c>
      <c r="K33" s="0" t="s">
        <v>17</v>
      </c>
      <c r="L33" s="0" t="n">
        <v>100</v>
      </c>
      <c r="N33" s="0" t="s">
        <v>17</v>
      </c>
      <c r="O33" s="0" t="n">
        <v>100</v>
      </c>
      <c r="Q33" s="0" t="s">
        <v>17</v>
      </c>
      <c r="R33" s="0" t="n">
        <v>0.000526</v>
      </c>
      <c r="S33" s="0" t="n">
        <v>4E-006</v>
      </c>
      <c r="T33" s="0" t="n">
        <f aca="false">LN(R33)</f>
        <v>-7.55020934522656</v>
      </c>
      <c r="U33" s="0" t="s">
        <v>18</v>
      </c>
      <c r="V33" s="0" t="n">
        <v>0.0006209755</v>
      </c>
      <c r="W33" s="0" t="n">
        <f aca="false">LN(V33)</f>
        <v>-7.38421892930504</v>
      </c>
      <c r="X33" s="0" t="n">
        <f aca="false">T33-W33</f>
        <v>-0.165990415921525</v>
      </c>
      <c r="Y33" s="0" t="n">
        <f aca="false">ABS(T33-W33)</f>
        <v>0.165990415921525</v>
      </c>
      <c r="AA33" s="0" t="n">
        <f aca="false">-60952+1.52*(F33+273.15)-1741*(G33/1000)</f>
        <v>-76426.812</v>
      </c>
      <c r="AB33" s="0" t="n">
        <f aca="false">AA33/($Z$1*(F33+273.15))</f>
        <v>-7.21988087847415</v>
      </c>
      <c r="AC33" s="0" t="n">
        <f aca="false">T33-AB33</f>
        <v>-0.33032846675241</v>
      </c>
      <c r="AD33" s="0" t="n">
        <f aca="false">ABS(T33-AB33)</f>
        <v>0.33032846675241</v>
      </c>
    </row>
    <row collapsed="false" customFormat="false" customHeight="true" hidden="false" ht="12.1" outlineLevel="0" r="34">
      <c r="Y34" s="0" t="n">
        <f aca="false">SUM(Y2:Y33)</f>
        <v>4.71588391707538</v>
      </c>
      <c r="AD34" s="0" t="n">
        <f aca="false">SUM(AD2:AD33)</f>
        <v>6.02911350968323</v>
      </c>
    </row>
    <row collapsed="false" customFormat="false" customHeight="true" hidden="false" ht="12.1" outlineLevel="0" r="35">
      <c r="R35" s="0" t="n">
        <v>0.000276246246854815</v>
      </c>
      <c r="T35" s="0" t="n">
        <f aca="false">LN(R35)</f>
        <v>-8.19421789127052</v>
      </c>
    </row>
    <row collapsed="false" customFormat="false" customHeight="true" hidden="false" ht="12.1" outlineLevel="0" r="36">
      <c r="R36" s="0" t="n">
        <v>0.000389212822222669</v>
      </c>
      <c r="T36" s="0" t="n">
        <f aca="false">LN(R36)</f>
        <v>-7.85138426312144</v>
      </c>
    </row>
    <row collapsed="false" customFormat="false" customHeight="true" hidden="false" ht="12.1" outlineLevel="0" r="37">
      <c r="R37" s="0" t="n">
        <v>0.000865906162358526</v>
      </c>
      <c r="T37" s="0" t="n">
        <f aca="false">LN(R37)</f>
        <v>-7.05173401282661</v>
      </c>
    </row>
    <row collapsed="false" customFormat="false" customHeight="true" hidden="false" ht="12.1" outlineLevel="0" r="38">
      <c r="R38" s="0" t="n">
        <v>0.000753045517083736</v>
      </c>
      <c r="T38" s="0" t="n">
        <f aca="false">LN(R38)</f>
        <v>-7.1913848843369</v>
      </c>
    </row>
    <row collapsed="false" customFormat="false" customHeight="true" hidden="false" ht="12.1" outlineLevel="0" r="39">
      <c r="R39" s="0" t="n">
        <v>0.00129204244894704</v>
      </c>
      <c r="T39" s="0" t="n">
        <f aca="false">LN(R39)</f>
        <v>-6.65153101893928</v>
      </c>
    </row>
    <row collapsed="false" customFormat="false" customHeight="true" hidden="false" ht="12.1" outlineLevel="0" r="40">
      <c r="R40" s="0" t="n">
        <v>0.00175537303648862</v>
      </c>
      <c r="T40" s="0" t="n">
        <f aca="false">LN(R40)</f>
        <v>-6.34507388824745</v>
      </c>
    </row>
    <row collapsed="false" customFormat="false" customHeight="true" hidden="false" ht="12.1" outlineLevel="0" r="41">
      <c r="R41" s="0" t="n">
        <v>0.00331755732186892</v>
      </c>
      <c r="T41" s="0" t="n">
        <f aca="false">LN(R41)</f>
        <v>-5.708526513273</v>
      </c>
    </row>
    <row collapsed="false" customFormat="false" customHeight="true" hidden="false" ht="12.1" outlineLevel="0" r="42">
      <c r="R42" s="0" t="n">
        <v>0.00313034911232801</v>
      </c>
      <c r="T42" s="0" t="n">
        <f aca="false">LN(R42)</f>
        <v>-5.76661074316493</v>
      </c>
    </row>
    <row collapsed="false" customFormat="false" customHeight="true" hidden="false" ht="12.1" outlineLevel="0" r="43">
      <c r="R43" s="0" t="n">
        <v>0.00288063056852451</v>
      </c>
      <c r="T43" s="0" t="n">
        <f aca="false">LN(R43)</f>
        <v>-5.84974606139542</v>
      </c>
    </row>
    <row collapsed="false" customFormat="false" customHeight="true" hidden="false" ht="12.1" outlineLevel="0" r="44">
      <c r="R44" s="0" t="n">
        <v>0.00409061831360324</v>
      </c>
      <c r="T44" s="0" t="n">
        <f aca="false">LN(R44)</f>
        <v>-5.4990591434334</v>
      </c>
    </row>
    <row collapsed="false" customFormat="false" customHeight="true" hidden="false" ht="12.1" outlineLevel="0" r="45">
      <c r="R45" s="0" t="n">
        <v>0.00516097853554019</v>
      </c>
      <c r="T45" s="0" t="n">
        <f aca="false">LN(R45)</f>
        <v>-5.26662907879723</v>
      </c>
      <c r="AB45" s="0" t="n">
        <v>600</v>
      </c>
      <c r="AC45" s="0" t="n">
        <f aca="false">10^4/(AB45+273.15)</f>
        <v>11.4527858901678</v>
      </c>
    </row>
    <row collapsed="false" customFormat="false" customHeight="true" hidden="false" ht="12.1" outlineLevel="0" r="46">
      <c r="R46" s="0" t="n">
        <v>0.00651435146373876</v>
      </c>
      <c r="T46" s="0" t="n">
        <f aca="false">LN(R46)</f>
        <v>-5.03374761845025</v>
      </c>
      <c r="AB46" s="0" t="n">
        <v>650</v>
      </c>
      <c r="AC46" s="0" t="n">
        <f aca="false">10^4/(AB46+273.15)</f>
        <v>10.8324757623355</v>
      </c>
    </row>
    <row collapsed="false" customFormat="false" customHeight="true" hidden="false" ht="12.1" outlineLevel="0" r="47">
      <c r="R47" s="0" t="n">
        <v>0.00656394765683213</v>
      </c>
      <c r="T47" s="0" t="n">
        <f aca="false">LN(R47)</f>
        <v>-5.02616308006517</v>
      </c>
      <c r="AB47" s="0" t="n">
        <v>700</v>
      </c>
      <c r="AC47" s="0" t="n">
        <f aca="false">10^4/(AB47+273.15)</f>
        <v>10.2759081333813</v>
      </c>
    </row>
    <row collapsed="false" customFormat="false" customHeight="true" hidden="false" ht="12.1" outlineLevel="0" r="48">
      <c r="AB48" s="0" t="n">
        <v>700</v>
      </c>
      <c r="AC48" s="0" t="n">
        <f aca="false">10^4/(AB48+273.15)</f>
        <v>10.2759081333813</v>
      </c>
    </row>
    <row collapsed="false" customFormat="false" customHeight="true" hidden="false" ht="12.1" outlineLevel="0" r="49">
      <c r="AB49" s="0" t="n">
        <v>750</v>
      </c>
      <c r="AC49" s="0" t="n">
        <f aca="false">10^4/(AB49+273.15)</f>
        <v>9.77373796608513</v>
      </c>
    </row>
    <row collapsed="false" customFormat="false" customHeight="true" hidden="false" ht="12.1" outlineLevel="0" r="50">
      <c r="AB50" s="0" t="n">
        <v>800</v>
      </c>
      <c r="AC50" s="0" t="n">
        <f aca="false">10^4/(AB50+273.15)</f>
        <v>9.31836183198994</v>
      </c>
    </row>
    <row collapsed="false" customFormat="false" customHeight="true" hidden="false" ht="12.1" outlineLevel="0" r="51">
      <c r="AB51" s="0" t="n">
        <v>875</v>
      </c>
      <c r="AC51" s="0" t="n">
        <f aca="false">10^4/(AB51+273.15)</f>
        <v>8.70966337151069</v>
      </c>
    </row>
    <row collapsed="false" customFormat="false" customHeight="true" hidden="false" ht="12.1" outlineLevel="0" r="52">
      <c r="AB52" s="0" t="n">
        <v>850</v>
      </c>
      <c r="AC52" s="0" t="n">
        <f aca="false">10^4/(AB52+273.15)</f>
        <v>8.90353024974402</v>
      </c>
    </row>
    <row collapsed="false" customFormat="false" customHeight="true" hidden="false" ht="12.1" outlineLevel="0" r="53">
      <c r="AB53" s="0" t="n">
        <v>850</v>
      </c>
      <c r="AC53" s="0" t="n">
        <f aca="false">10^4/(AB53+273.15)</f>
        <v>8.90353024974402</v>
      </c>
    </row>
    <row collapsed="false" customFormat="false" customHeight="true" hidden="false" ht="12.1" outlineLevel="0" r="54">
      <c r="AB54" s="0" t="n">
        <v>900</v>
      </c>
      <c r="AC54" s="0" t="n">
        <f aca="false">10^4/(AB54+273.15)</f>
        <v>8.52405915697055</v>
      </c>
    </row>
    <row collapsed="false" customFormat="false" customHeight="true" hidden="false" ht="12.1" outlineLevel="0" r="55">
      <c r="AB55" s="0" t="n">
        <v>950</v>
      </c>
      <c r="AC55" s="0" t="n">
        <f aca="false">10^4/(AB55+273.15)</f>
        <v>8.17561214895965</v>
      </c>
    </row>
    <row collapsed="false" customFormat="false" customHeight="true" hidden="false" ht="12.1" outlineLevel="0" r="56">
      <c r="AB56" s="0" t="n">
        <v>1000</v>
      </c>
      <c r="AC56" s="0" t="n">
        <f aca="false">10^4/(AB56+273.15)</f>
        <v>7.85453402976868</v>
      </c>
    </row>
    <row collapsed="false" customFormat="false" customHeight="true" hidden="false" ht="12.1" outlineLevel="0" r="57">
      <c r="AB57" s="0" t="n">
        <v>1000</v>
      </c>
      <c r="AC57" s="0" t="n">
        <f aca="false">10^4/(AB57+273.15)</f>
        <v>7.85453402976868</v>
      </c>
    </row>
    <row collapsed="false" customFormat="false" customHeight="true" hidden="false" ht="12.1" outlineLevel="0" r="58">
      <c r="AB58" s="0" t="n">
        <v>900</v>
      </c>
      <c r="AC58" s="0" t="n">
        <f aca="false">10^4/(AB58+273.15)</f>
        <v>8.52405915697055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