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4"/>
    <sheet state="visible" name="sheet" sheetId="2" r:id="rId5"/>
    <sheet state="visible" name="Copia de classes" sheetId="3" r:id="rId6"/>
    <sheet state="visible" name="print" sheetId="4" r:id="rId7"/>
    <sheet state="visible" name="savings" sheetId="5" r:id="rId8"/>
  </sheets>
  <definedNames>
    <definedName name="MY_FUNCTION1">LAMBDA(10+classes!$E$4+((1/2)*classes!$D$4+1.5)+(classes!$C$4+2.5))</definedName>
  </definedNames>
  <calcPr/>
</workbook>
</file>

<file path=xl/sharedStrings.xml><?xml version="1.0" encoding="utf-8"?>
<sst xmlns="http://schemas.openxmlformats.org/spreadsheetml/2006/main" count="390" uniqueCount="199">
  <si>
    <t>class</t>
  </si>
  <si>
    <t>level</t>
  </si>
  <si>
    <t>con</t>
  </si>
  <si>
    <t>str</t>
  </si>
  <si>
    <t>dex</t>
  </si>
  <si>
    <t>int</t>
  </si>
  <si>
    <t>wis</t>
  </si>
  <si>
    <t>cha</t>
  </si>
  <si>
    <t>total</t>
  </si>
  <si>
    <t>max hp</t>
  </si>
  <si>
    <t>ac</t>
  </si>
  <si>
    <t>ac (no shield)</t>
  </si>
  <si>
    <t>att.bonus</t>
  </si>
  <si>
    <t>to hit ac 7</t>
  </si>
  <si>
    <t>dmg main hand</t>
  </si>
  <si>
    <t>dmg two hands</t>
  </si>
  <si>
    <t>magic-user</t>
  </si>
  <si>
    <t>thief</t>
  </si>
  <si>
    <t>cleric</t>
  </si>
  <si>
    <t>fighter</t>
  </si>
  <si>
    <t>barbarian</t>
  </si>
  <si>
    <t>knight</t>
  </si>
  <si>
    <t>hunter</t>
  </si>
  <si>
    <t>deprived</t>
  </si>
  <si>
    <t>bard</t>
  </si>
  <si>
    <t>wanderer</t>
  </si>
  <si>
    <t>druid</t>
  </si>
  <si>
    <t>paladin</t>
  </si>
  <si>
    <t>(attribute up to +3)</t>
  </si>
  <si>
    <t>Name/Class</t>
  </si>
  <si>
    <t>Juanito/Magic-User</t>
  </si>
  <si>
    <t>Equipment</t>
  </si>
  <si>
    <t>Saving Throws (17)</t>
  </si>
  <si>
    <t>Level</t>
  </si>
  <si>
    <t>Gloves</t>
  </si>
  <si>
    <t>Head</t>
  </si>
  <si>
    <t>Amulett</t>
  </si>
  <si>
    <t>Poison/Death</t>
  </si>
  <si>
    <t>(death posion)</t>
  </si>
  <si>
    <t>Current XP</t>
  </si>
  <si>
    <t>Ray/Dodge</t>
  </si>
  <si>
    <t>(dragon breath)</t>
  </si>
  <si>
    <t>Next Level</t>
  </si>
  <si>
    <t>L.Hand</t>
  </si>
  <si>
    <t>Chest</t>
  </si>
  <si>
    <t>R.Hand</t>
  </si>
  <si>
    <t>Explotion/Posture</t>
  </si>
  <si>
    <t>max con/dex</t>
  </si>
  <si>
    <t>(spells paralysis petrifictation)</t>
  </si>
  <si>
    <t>d4</t>
  </si>
  <si>
    <t>Paralyisis/Stun</t>
  </si>
  <si>
    <t>max con/wis</t>
  </si>
  <si>
    <t>h</t>
  </si>
  <si>
    <t>Attribute</t>
  </si>
  <si>
    <t>Score</t>
  </si>
  <si>
    <t>Mod</t>
  </si>
  <si>
    <t>Ring 1</t>
  </si>
  <si>
    <t>Boots</t>
  </si>
  <si>
    <t>Ring 2</t>
  </si>
  <si>
    <t>Spell/Mind</t>
  </si>
  <si>
    <t>max int/wis</t>
  </si>
  <si>
    <t>CON</t>
  </si>
  <si>
    <t>Fire.r.ring +1</t>
  </si>
  <si>
    <t>STR</t>
  </si>
  <si>
    <t>Curr.Sell Uses</t>
  </si>
  <si>
    <t>DEX</t>
  </si>
  <si>
    <t xml:space="preserve">     Inventory</t>
  </si>
  <si>
    <t>Max.Spell Uses</t>
  </si>
  <si>
    <t>INT</t>
  </si>
  <si>
    <t>antitoxin x 3</t>
  </si>
  <si>
    <t>100 gold</t>
  </si>
  <si>
    <t>-</t>
  </si>
  <si>
    <t>WIS</t>
  </si>
  <si>
    <t>torch x2</t>
  </si>
  <si>
    <t xml:space="preserve">   Damage Reduction</t>
  </si>
  <si>
    <t>CHA</t>
  </si>
  <si>
    <t>bandages x 10</t>
  </si>
  <si>
    <t>Physical</t>
  </si>
  <si>
    <t>Fire</t>
  </si>
  <si>
    <t>Current.HP</t>
  </si>
  <si>
    <t>rations</t>
  </si>
  <si>
    <t>Frost</t>
  </si>
  <si>
    <t>Max.HP</t>
  </si>
  <si>
    <t>sowrd +1</t>
  </si>
  <si>
    <t>Lighting</t>
  </si>
  <si>
    <t>AC</t>
  </si>
  <si>
    <t>Magic</t>
  </si>
  <si>
    <t>DMG</t>
  </si>
  <si>
    <t>Acid</t>
  </si>
  <si>
    <t>Att.Bonus</t>
  </si>
  <si>
    <t xml:space="preserve">Total Gold: </t>
  </si>
  <si>
    <t>Radiant</t>
  </si>
  <si>
    <t>Darkness</t>
  </si>
  <si>
    <t>Prepared Spells:</t>
  </si>
  <si>
    <t>Sleep</t>
  </si>
  <si>
    <t>Sleep (used)</t>
  </si>
  <si>
    <t>gg</t>
  </si>
  <si>
    <t>Saving throw is attribute (up to +3)+ C.level</t>
  </si>
  <si>
    <t>against CD 17</t>
  </si>
  <si>
    <t>to hit ac 10</t>
  </si>
  <si>
    <t>Mind SV(int)</t>
  </si>
  <si>
    <t>Death/PoisonV(con)</t>
  </si>
  <si>
    <t>Paralysis SV (dex)</t>
  </si>
  <si>
    <t>SV. wis</t>
  </si>
  <si>
    <t>Magic Power</t>
  </si>
  <si>
    <t>Starting Spells</t>
  </si>
  <si>
    <t>Sleep, M.missle</t>
  </si>
  <si>
    <t>Invisible, open lock</t>
  </si>
  <si>
    <t>Heal, turn undead, curse, bless, protect</t>
  </si>
  <si>
    <t>Precise shot, heal</t>
  </si>
  <si>
    <t>Inspiration</t>
  </si>
  <si>
    <t>Vicious Mockery, heal</t>
  </si>
  <si>
    <t>darkness</t>
  </si>
  <si>
    <t>divine shield, taunt</t>
  </si>
  <si>
    <t>heal, root</t>
  </si>
  <si>
    <t>Lay on hands, taunt</t>
  </si>
  <si>
    <t>friar</t>
  </si>
  <si>
    <t>Creating character by rolling dice:</t>
  </si>
  <si>
    <t>You can only swap once</t>
  </si>
  <si>
    <t>You can only have one +3</t>
  </si>
  <si>
    <t>You need to have at least 2 positive attributes</t>
  </si>
  <si>
    <t>monstruo y lvl</t>
  </si>
  <si>
    <t>ca</t>
  </si>
  <si>
    <t>ca sin escudo</t>
  </si>
  <si>
    <t>att bonus</t>
  </si>
  <si>
    <t>dmg main</t>
  </si>
  <si>
    <t>dmg two</t>
  </si>
  <si>
    <t>Green slime 1/2</t>
  </si>
  <si>
    <t>minion hp 3 (green slime or spider)</t>
  </si>
  <si>
    <t>Goblin 1/2</t>
  </si>
  <si>
    <t>regular enemy hp 6 (goblin or skeleton)</t>
  </si>
  <si>
    <t>Imp</t>
  </si>
  <si>
    <t>strong enemy hp 9 (gohul)</t>
  </si>
  <si>
    <t>mini boss enemy hp 12 (wherewolf)</t>
  </si>
  <si>
    <t>boss enemy hp 25 (vampire)</t>
  </si>
  <si>
    <t>jh</t>
  </si>
  <si>
    <t>zombi 1</t>
  </si>
  <si>
    <t>d6</t>
  </si>
  <si>
    <t>Skeleton 1</t>
  </si>
  <si>
    <t>bandit</t>
  </si>
  <si>
    <t>dcv</t>
  </si>
  <si>
    <t>gohul 2</t>
  </si>
  <si>
    <t>flesh golem 3</t>
  </si>
  <si>
    <t>d8</t>
  </si>
  <si>
    <t>S&amp;S</t>
  </si>
  <si>
    <t>(Spells)</t>
  </si>
  <si>
    <t>(blue)</t>
  </si>
  <si>
    <t>Dark Fantasy</t>
  </si>
  <si>
    <t>(Curse/Death)</t>
  </si>
  <si>
    <t>(black)</t>
  </si>
  <si>
    <t>Horror</t>
  </si>
  <si>
    <t>(Paralisys, Fear)</t>
  </si>
  <si>
    <t>(purple)</t>
  </si>
  <si>
    <t>High Fantasy</t>
  </si>
  <si>
    <t>dragon breath</t>
  </si>
  <si>
    <t>Atributo (hasta +3) + Lvl</t>
  </si>
  <si>
    <t>Death/Poison</t>
  </si>
  <si>
    <t>(dem. segudo)</t>
  </si>
  <si>
    <t>Traps/Bleed</t>
  </si>
  <si>
    <t>cc</t>
  </si>
  <si>
    <t>Spells</t>
  </si>
  <si>
    <t>Paralyisis/Poise</t>
  </si>
  <si>
    <t>(dem. seguido)</t>
  </si>
  <si>
    <t>(Objetos equipados)</t>
  </si>
  <si>
    <t>Arcane</t>
  </si>
  <si>
    <t>Max.Magic Slots</t>
  </si>
  <si>
    <t>Backstab</t>
  </si>
  <si>
    <t>x2</t>
  </si>
  <si>
    <t>(Esto se actualiza demasiado seguido)</t>
  </si>
  <si>
    <t>(Debería ir en otra página)</t>
  </si>
  <si>
    <t>Draft</t>
  </si>
  <si>
    <t>Curr.Magic Slots</t>
  </si>
  <si>
    <t>MONSTER STATBLOCK</t>
  </si>
  <si>
    <t>Monster Level</t>
  </si>
  <si>
    <t>HP</t>
  </si>
  <si>
    <t>Movement</t>
  </si>
  <si>
    <t>Attacks</t>
  </si>
  <si>
    <t>Dmg</t>
  </si>
  <si>
    <t>N.Appearing</t>
  </si>
  <si>
    <t>SV</t>
  </si>
  <si>
    <t>Morale</t>
  </si>
  <si>
    <t>Treasure</t>
  </si>
  <si>
    <t>Type</t>
  </si>
  <si>
    <t>Passive</t>
  </si>
  <si>
    <t>Active</t>
  </si>
  <si>
    <t>20 ft</t>
  </si>
  <si>
    <t>1d4</t>
  </si>
  <si>
    <t>1d6</t>
  </si>
  <si>
    <t>1 2 1 0</t>
  </si>
  <si>
    <t>B</t>
  </si>
  <si>
    <t>Undead</t>
  </si>
  <si>
    <t>get stunned on hit</t>
  </si>
  <si>
    <t>paralysis/ life steal</t>
  </si>
  <si>
    <t>Poison/Stun</t>
  </si>
  <si>
    <t>Bleed/Lethality</t>
  </si>
  <si>
    <t>Posture/Explotion</t>
  </si>
  <si>
    <t>con/dex</t>
  </si>
  <si>
    <t>Paralyisis/Mind</t>
  </si>
  <si>
    <t>int/wis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</si>
</sst>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d&quot;#"/>
    <numFmt numFmtId="165" formatCode="+0;-0;+0"/>
  </numFmts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  <fill>
      <patternFill patternType="solid">
        <fgColor rgb="FF76A5AF"/>
        <bgColor rgb="FF76A5AF"/>
      </patternFill>
    </fill>
    <fill>
      <patternFill patternType="solid">
        <fgColor rgb="FFFFF2CC"/>
        <bgColor rgb="FFFFF2CC"/>
      </patternFill>
    </fill>
    <fill>
      <patternFill patternType="solid">
        <fgColor rgb="FFEAD1DC"/>
        <bgColor rgb="FFEAD1DC"/>
      </patternFill>
    </fill>
    <fill>
      <patternFill patternType="solid">
        <fgColor rgb="FF93C47D"/>
        <bgColor rgb="FF93C47D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666666"/>
        <bgColor rgb="FF666666"/>
      </patternFill>
    </fill>
    <fill>
      <patternFill patternType="solid">
        <fgColor rgb="FFFFE599"/>
        <bgColor rgb="FFFFE599"/>
      </patternFill>
    </fill>
    <fill>
      <patternFill patternType="solid">
        <fgColor rgb="FF668B56"/>
        <bgColor rgb="FF668B56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6FA8DC"/>
        <bgColor rgb="FF6FA8DC"/>
      </patternFill>
    </fill>
    <fill>
      <patternFill patternType="solid">
        <fgColor rgb="FFA75DD7"/>
        <bgColor rgb="FFA75DD7"/>
      </patternFill>
    </fill>
    <fill>
      <patternFill patternType="solid">
        <fgColor rgb="FF6AA84F"/>
        <bgColor rgb="FF6AA84F"/>
      </patternFill>
    </fill>
    <fill>
      <patternFill patternType="solid">
        <fgColor rgb="FFCACACA"/>
        <bgColor rgb="FFCACACA"/>
      </patternFill>
    </fill>
    <fill>
      <patternFill patternType="solid">
        <fgColor rgb="FFFF9900"/>
        <bgColor rgb="FFFF9900"/>
      </patternFill>
    </fill>
    <fill>
      <patternFill patternType="solid">
        <fgColor rgb="FF93FFFF"/>
        <bgColor rgb="FF93FFFF"/>
      </patternFill>
    </fill>
    <fill>
      <patternFill patternType="solid">
        <fgColor rgb="FF4A86E8"/>
        <bgColor rgb="FF4A86E8"/>
      </patternFill>
    </fill>
    <fill>
      <patternFill patternType="solid">
        <fgColor rgb="FFFCE5CD"/>
        <bgColor rgb="FFFCE5CD"/>
      </patternFill>
    </fill>
    <fill>
      <patternFill patternType="solid">
        <fgColor rgb="FF4BD34B"/>
        <bgColor rgb="FF4BD34B"/>
      </patternFill>
    </fill>
    <fill>
      <patternFill patternType="solid">
        <fgColor rgb="FFFFFF6D"/>
        <bgColor rgb="FFFFFF6D"/>
      </patternFill>
    </fill>
    <fill>
      <patternFill patternType="solid">
        <fgColor rgb="FF808080"/>
        <bgColor rgb="FF808080"/>
      </patternFill>
    </fill>
    <fill>
      <patternFill patternType="solid">
        <fgColor rgb="FF434343"/>
        <bgColor rgb="FF434343"/>
      </patternFill>
    </fill>
    <fill>
      <patternFill patternType="solid">
        <fgColor rgb="FFE69138"/>
        <bgColor rgb="FFE69138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5" fontId="1" numFmtId="0" xfId="0" applyAlignment="1" applyBorder="1" applyFill="1" applyFont="1">
      <alignment horizontal="center" readingOrder="0"/>
    </xf>
    <xf borderId="1" fillId="6" fontId="1" numFmtId="0" xfId="0" applyAlignment="1" applyBorder="1" applyFill="1" applyFont="1">
      <alignment horizontal="center" readingOrder="0"/>
    </xf>
    <xf borderId="1" fillId="7" fontId="1" numFmtId="0" xfId="0" applyAlignment="1" applyBorder="1" applyFill="1" applyFont="1">
      <alignment horizontal="center" readingOrder="0"/>
    </xf>
    <xf borderId="1" fillId="8" fontId="1" numFmtId="0" xfId="0" applyAlignment="1" applyBorder="1" applyFill="1" applyFont="1">
      <alignment horizontal="center" readingOrder="0"/>
    </xf>
    <xf borderId="1" fillId="9" fontId="1" numFmtId="0" xfId="0" applyAlignment="1" applyBorder="1" applyFill="1" applyFont="1">
      <alignment horizontal="center" readingOrder="0"/>
    </xf>
    <xf borderId="1" fillId="10" fontId="1" numFmtId="0" xfId="0" applyAlignment="1" applyBorder="1" applyFill="1" applyFont="1">
      <alignment horizontal="center" readingOrder="0"/>
    </xf>
    <xf borderId="1" fillId="11" fontId="1" numFmtId="0" xfId="0" applyAlignment="1" applyBorder="1" applyFill="1" applyFont="1">
      <alignment horizontal="center" readingOrder="0"/>
    </xf>
    <xf borderId="1" fillId="12" fontId="1" numFmtId="0" xfId="0" applyAlignment="1" applyBorder="1" applyFill="1" applyFont="1">
      <alignment horizontal="center" readingOrder="0"/>
    </xf>
    <xf borderId="1" fillId="13" fontId="1" numFmtId="0" xfId="0" applyAlignment="1" applyBorder="1" applyFill="1" applyFont="1">
      <alignment horizontal="center" readingOrder="0"/>
    </xf>
    <xf borderId="1" fillId="1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1" fillId="6" fontId="1" numFmtId="0" xfId="0" applyAlignment="1" applyBorder="1" applyFont="1">
      <alignment horizontal="center"/>
    </xf>
    <xf borderId="1" fillId="8" fontId="1" numFmtId="0" xfId="0" applyAlignment="1" applyBorder="1" applyFont="1">
      <alignment horizontal="center"/>
    </xf>
    <xf borderId="1" fillId="9" fontId="1" numFmtId="0" xfId="0" applyAlignment="1" applyBorder="1" applyFont="1">
      <alignment horizontal="center"/>
    </xf>
    <xf borderId="1" fillId="10" fontId="1" numFmtId="0" xfId="0" applyAlignment="1" applyBorder="1" applyFont="1">
      <alignment horizontal="center"/>
    </xf>
    <xf borderId="1" fillId="11" fontId="1" numFmtId="0" xfId="0" applyAlignment="1" applyBorder="1" applyFont="1">
      <alignment horizontal="center"/>
    </xf>
    <xf borderId="1" fillId="12" fontId="1" numFmtId="9" xfId="0" applyAlignment="1" applyBorder="1" applyFont="1" applyNumberFormat="1">
      <alignment horizontal="center" readingOrder="0"/>
    </xf>
    <xf borderId="1" fillId="5" fontId="1" numFmtId="164" xfId="0" applyAlignment="1" applyBorder="1" applyFont="1" applyNumberFormat="1">
      <alignment horizontal="center" readingOrder="0"/>
    </xf>
    <xf borderId="1" fillId="13" fontId="1" numFmtId="164" xfId="0" applyAlignment="1" applyBorder="1" applyFont="1" applyNumberFormat="1">
      <alignment horizontal="center" readingOrder="0"/>
    </xf>
    <xf borderId="1" fillId="10" fontId="1" numFmtId="9" xfId="0" applyAlignment="1" applyBorder="1" applyFont="1" applyNumberFormat="1">
      <alignment horizontal="center"/>
    </xf>
    <xf borderId="1" fillId="14" fontId="1" numFmtId="9" xfId="0" applyAlignment="1" applyBorder="1" applyFont="1" applyNumberFormat="1">
      <alignment horizontal="center"/>
    </xf>
    <xf borderId="1" fillId="12" fontId="1" numFmtId="9" xfId="0" applyAlignment="1" applyBorder="1" applyFont="1" applyNumberFormat="1">
      <alignment horizontal="center"/>
    </xf>
    <xf borderId="1" fillId="5" fontId="1" numFmtId="0" xfId="0" applyAlignment="1" applyBorder="1" applyFont="1">
      <alignment horizontal="center"/>
    </xf>
    <xf borderId="1" fillId="5" fontId="1" numFmtId="164" xfId="0" applyAlignment="1" applyBorder="1" applyFont="1" applyNumberFormat="1">
      <alignment horizontal="center"/>
    </xf>
    <xf borderId="1" fillId="13" fontId="1" numFmtId="164" xfId="0" applyAlignment="1" applyBorder="1" applyFont="1" applyNumberFormat="1">
      <alignment horizontal="center"/>
    </xf>
    <xf borderId="1" fillId="2" fontId="1" numFmtId="0" xfId="0" applyBorder="1" applyFont="1"/>
    <xf borderId="1" fillId="3" fontId="1" numFmtId="0" xfId="0" applyAlignment="1" applyBorder="1" applyFont="1">
      <alignment horizontal="center"/>
    </xf>
    <xf borderId="1" fillId="12" fontId="1" numFmtId="0" xfId="0" applyAlignment="1" applyBorder="1" applyFont="1">
      <alignment horizontal="center"/>
    </xf>
    <xf borderId="1" fillId="13" fontId="1" numFmtId="0" xfId="0" applyAlignment="1" applyBorder="1" applyFont="1">
      <alignment horizontal="center"/>
    </xf>
    <xf borderId="1" fillId="7" fontId="1" numFmtId="0" xfId="0" applyAlignment="1" applyBorder="1" applyFont="1">
      <alignment horizontal="center"/>
    </xf>
    <xf borderId="1" fillId="15" fontId="1" numFmtId="0" xfId="0" applyAlignment="1" applyBorder="1" applyFill="1" applyFont="1">
      <alignment horizontal="center" readingOrder="0"/>
    </xf>
    <xf borderId="1" fillId="15" fontId="1" numFmtId="0" xfId="0" applyAlignment="1" applyBorder="1" applyFont="1">
      <alignment horizontal="center"/>
    </xf>
    <xf borderId="1" fillId="15" fontId="1" numFmtId="10" xfId="0" applyAlignment="1" applyBorder="1" applyFont="1" applyNumberFormat="1">
      <alignment horizontal="center"/>
    </xf>
    <xf borderId="1" fillId="15" fontId="1" numFmtId="0" xfId="0" applyBorder="1" applyFont="1"/>
    <xf borderId="1" fillId="15" fontId="1" numFmtId="0" xfId="0" applyAlignment="1" applyBorder="1" applyFont="1">
      <alignment readingOrder="0"/>
    </xf>
    <xf borderId="0" fillId="16" fontId="1" numFmtId="0" xfId="0" applyFill="1" applyFont="1"/>
    <xf borderId="0" fillId="16" fontId="1" numFmtId="0" xfId="0" applyAlignment="1" applyFont="1">
      <alignment readingOrder="0"/>
    </xf>
    <xf borderId="1" fillId="17" fontId="1" numFmtId="0" xfId="0" applyAlignment="1" applyBorder="1" applyFill="1" applyFont="1">
      <alignment horizontal="center" readingOrder="0"/>
    </xf>
    <xf borderId="2" fillId="17" fontId="1" numFmtId="0" xfId="0" applyAlignment="1" applyBorder="1" applyFont="1">
      <alignment horizontal="center" readingOrder="0"/>
    </xf>
    <xf borderId="3" fillId="0" fontId="2" numFmtId="0" xfId="0" applyBorder="1" applyFont="1"/>
    <xf borderId="0" fillId="16" fontId="1" numFmtId="0" xfId="0" applyAlignment="1" applyFont="1">
      <alignment horizontal="center"/>
    </xf>
    <xf borderId="4" fillId="0" fontId="2" numFmtId="0" xfId="0" applyBorder="1" applyFont="1"/>
    <xf borderId="5" fillId="17" fontId="1" numFmtId="0" xfId="0" applyAlignment="1" applyBorder="1" applyFont="1">
      <alignment horizontal="center" readingOrder="0"/>
    </xf>
    <xf borderId="6" fillId="17" fontId="1" numFmtId="0" xfId="0" applyAlignment="1" applyBorder="1" applyFont="1">
      <alignment horizontal="center" readingOrder="0"/>
    </xf>
    <xf borderId="7" fillId="17" fontId="1" numFmtId="0" xfId="0" applyAlignment="1" applyBorder="1" applyFont="1">
      <alignment horizontal="center" readingOrder="0"/>
    </xf>
    <xf borderId="1" fillId="18" fontId="1" numFmtId="0" xfId="0" applyAlignment="1" applyBorder="1" applyFill="1" applyFont="1">
      <alignment horizontal="center" readingOrder="0"/>
    </xf>
    <xf borderId="1" fillId="18" fontId="1" numFmtId="165" xfId="0" applyAlignment="1" applyBorder="1" applyFont="1" applyNumberFormat="1">
      <alignment horizontal="center"/>
    </xf>
    <xf borderId="8" fillId="17" fontId="1" numFmtId="0" xfId="0" applyAlignment="1" applyBorder="1" applyFont="1">
      <alignment horizontal="center" readingOrder="0"/>
    </xf>
    <xf borderId="9" fillId="17" fontId="1" numFmtId="0" xfId="0" applyAlignment="1" applyBorder="1" applyFont="1">
      <alignment horizontal="center" readingOrder="0"/>
    </xf>
    <xf borderId="10" fillId="17" fontId="1" numFmtId="0" xfId="0" applyAlignment="1" applyBorder="1" applyFont="1">
      <alignment horizontal="center" readingOrder="0"/>
    </xf>
    <xf borderId="1" fillId="19" fontId="1" numFmtId="0" xfId="0" applyAlignment="1" applyBorder="1" applyFill="1" applyFont="1">
      <alignment horizontal="center" readingOrder="0"/>
    </xf>
    <xf borderId="1" fillId="19" fontId="1" numFmtId="165" xfId="0" applyAlignment="1" applyBorder="1" applyFont="1" applyNumberFormat="1">
      <alignment horizontal="center"/>
    </xf>
    <xf borderId="2" fillId="3" fontId="1" numFmtId="165" xfId="0" applyAlignment="1" applyBorder="1" applyFont="1" applyNumberFormat="1">
      <alignment horizontal="center" readingOrder="0"/>
    </xf>
    <xf borderId="8" fillId="17" fontId="1" numFmtId="165" xfId="0" applyAlignment="1" applyBorder="1" applyFont="1" applyNumberFormat="1">
      <alignment horizontal="center"/>
    </xf>
    <xf borderId="9" fillId="17" fontId="1" numFmtId="0" xfId="0" applyAlignment="1" applyBorder="1" applyFont="1">
      <alignment horizontal="center"/>
    </xf>
    <xf borderId="1" fillId="20" fontId="1" numFmtId="0" xfId="0" applyAlignment="1" applyBorder="1" applyFill="1" applyFont="1">
      <alignment horizontal="center" readingOrder="0"/>
    </xf>
    <xf borderId="1" fillId="20" fontId="1" numFmtId="165" xfId="0" applyAlignment="1" applyBorder="1" applyFont="1" applyNumberFormat="1">
      <alignment horizontal="center" readingOrder="0"/>
    </xf>
    <xf borderId="1" fillId="2" fontId="1" numFmtId="0" xfId="0" applyAlignment="1" applyBorder="1" applyFont="1">
      <alignment horizontal="center" readingOrder="0"/>
    </xf>
    <xf borderId="11" fillId="17" fontId="1" numFmtId="0" xfId="0" applyAlignment="1" applyBorder="1" applyFont="1">
      <alignment horizontal="center" readingOrder="0"/>
    </xf>
    <xf borderId="12" fillId="17" fontId="1" numFmtId="0" xfId="0" applyAlignment="1" applyBorder="1" applyFont="1">
      <alignment horizontal="center" readingOrder="0"/>
    </xf>
    <xf borderId="13" fillId="17" fontId="1" numFmtId="0" xfId="0" applyAlignment="1" applyBorder="1" applyFont="1">
      <alignment horizontal="center" readingOrder="0"/>
    </xf>
    <xf borderId="1" fillId="21" fontId="1" numFmtId="0" xfId="0" applyAlignment="1" applyBorder="1" applyFill="1" applyFont="1">
      <alignment horizontal="center" readingOrder="0"/>
    </xf>
    <xf borderId="1" fillId="21" fontId="1" numFmtId="165" xfId="0" applyAlignment="1" applyBorder="1" applyFont="1" applyNumberFormat="1">
      <alignment horizontal="center" readingOrder="0"/>
    </xf>
    <xf borderId="1" fillId="14" fontId="1" numFmtId="165" xfId="0" applyAlignment="1" applyBorder="1" applyFont="1" applyNumberFormat="1">
      <alignment horizontal="center" readingOrder="0"/>
    </xf>
    <xf borderId="10" fillId="17" fontId="1" numFmtId="0" xfId="0" applyAlignment="1" applyBorder="1" applyFont="1">
      <alignment horizontal="center"/>
    </xf>
    <xf borderId="1" fillId="5" fontId="1" numFmtId="165" xfId="0" applyAlignment="1" applyBorder="1" applyFont="1" applyNumberFormat="1">
      <alignment horizontal="center" readingOrder="0"/>
    </xf>
    <xf borderId="1" fillId="22" fontId="1" numFmtId="0" xfId="0" applyAlignment="1" applyBorder="1" applyFill="1" applyFont="1">
      <alignment horizontal="center" readingOrder="0"/>
    </xf>
    <xf borderId="1" fillId="6" fontId="1" numFmtId="165" xfId="0" applyAlignment="1" applyBorder="1" applyFont="1" applyNumberFormat="1">
      <alignment horizontal="center" readingOrder="0"/>
    </xf>
    <xf borderId="2" fillId="9" fontId="1" numFmtId="0" xfId="0" applyBorder="1" applyFont="1"/>
    <xf borderId="4" fillId="9" fontId="1" numFmtId="0" xfId="0" applyAlignment="1" applyBorder="1" applyFont="1">
      <alignment readingOrder="0"/>
    </xf>
    <xf borderId="3" fillId="9" fontId="1" numFmtId="0" xfId="0" applyBorder="1" applyFont="1"/>
    <xf borderId="1" fillId="22" fontId="1" numFmtId="1" xfId="0" applyAlignment="1" applyBorder="1" applyFont="1" applyNumberFormat="1">
      <alignment horizontal="center" readingOrder="0"/>
    </xf>
    <xf borderId="1" fillId="7" fontId="1" numFmtId="165" xfId="0" applyAlignment="1" applyBorder="1" applyFont="1" applyNumberFormat="1">
      <alignment horizontal="center" readingOrder="0"/>
    </xf>
    <xf borderId="0" fillId="16" fontId="1" numFmtId="0" xfId="0" applyAlignment="1" applyFont="1">
      <alignment horizontal="center" readingOrder="0"/>
    </xf>
    <xf borderId="1" fillId="23" fontId="1" numFmtId="0" xfId="0" applyAlignment="1" applyBorder="1" applyFill="1" applyFont="1">
      <alignment horizontal="center" readingOrder="0"/>
    </xf>
    <xf borderId="1" fillId="23" fontId="1" numFmtId="165" xfId="0" applyAlignment="1" applyBorder="1" applyFont="1" applyNumberFormat="1">
      <alignment horizontal="center" readingOrder="0"/>
    </xf>
    <xf borderId="1" fillId="9" fontId="1" numFmtId="165" xfId="0" applyAlignment="1" applyBorder="1" applyFont="1" applyNumberFormat="1">
      <alignment horizontal="center" readingOrder="0"/>
    </xf>
    <xf borderId="1" fillId="24" fontId="1" numFmtId="165" xfId="0" applyAlignment="1" applyBorder="1" applyFill="1" applyFont="1" applyNumberFormat="1">
      <alignment horizontal="center" readingOrder="0"/>
    </xf>
    <xf borderId="1" fillId="25" fontId="1" numFmtId="0" xfId="0" applyAlignment="1" applyBorder="1" applyFill="1" applyFont="1">
      <alignment horizontal="center" readingOrder="0"/>
    </xf>
    <xf borderId="1" fillId="25" fontId="1" numFmtId="165" xfId="0" applyAlignment="1" applyBorder="1" applyFont="1" applyNumberFormat="1">
      <alignment horizontal="center" readingOrder="0"/>
    </xf>
    <xf borderId="2" fillId="4" fontId="1" numFmtId="1" xfId="0" applyAlignment="1" applyBorder="1" applyFont="1" applyNumberFormat="1">
      <alignment horizontal="center" readingOrder="0"/>
    </xf>
    <xf borderId="1" fillId="26" fontId="1" numFmtId="0" xfId="0" applyAlignment="1" applyBorder="1" applyFill="1" applyFont="1">
      <alignment horizontal="center" readingOrder="0"/>
    </xf>
    <xf borderId="1" fillId="26" fontId="1" numFmtId="165" xfId="0" applyAlignment="1" applyBorder="1" applyFont="1" applyNumberFormat="1">
      <alignment horizontal="center" readingOrder="0"/>
    </xf>
    <xf borderId="2" fillId="4" fontId="1" numFmtId="1" xfId="0" applyAlignment="1" applyBorder="1" applyFont="1" applyNumberFormat="1">
      <alignment horizontal="center"/>
    </xf>
    <xf borderId="2" fillId="6" fontId="1" numFmtId="1" xfId="0" applyAlignment="1" applyBorder="1" applyFont="1" applyNumberFormat="1">
      <alignment horizontal="center"/>
    </xf>
    <xf borderId="1" fillId="27" fontId="1" numFmtId="0" xfId="0" applyAlignment="1" applyBorder="1" applyFill="1" applyFont="1">
      <alignment horizontal="center" readingOrder="0"/>
    </xf>
    <xf borderId="1" fillId="27" fontId="1" numFmtId="165" xfId="0" applyAlignment="1" applyBorder="1" applyFont="1" applyNumberFormat="1">
      <alignment horizontal="center"/>
    </xf>
    <xf borderId="1" fillId="28" fontId="1" numFmtId="0" xfId="0" applyAlignment="1" applyBorder="1" applyFill="1" applyFont="1">
      <alignment horizontal="center" readingOrder="0"/>
    </xf>
    <xf borderId="2" fillId="28" fontId="1" numFmtId="0" xfId="0" applyAlignment="1" applyBorder="1" applyFont="1">
      <alignment horizontal="center"/>
    </xf>
    <xf borderId="1" fillId="29" fontId="1" numFmtId="0" xfId="0" applyAlignment="1" applyBorder="1" applyFill="1" applyFont="1">
      <alignment horizontal="center" readingOrder="0"/>
    </xf>
    <xf borderId="1" fillId="29" fontId="1" numFmtId="165" xfId="0" applyAlignment="1" applyBorder="1" applyFont="1" applyNumberFormat="1">
      <alignment horizontal="center" readingOrder="0"/>
    </xf>
    <xf borderId="2" fillId="17" fontId="1" numFmtId="165" xfId="0" applyAlignment="1" applyBorder="1" applyFont="1" applyNumberFormat="1">
      <alignment horizontal="center"/>
    </xf>
    <xf borderId="2" fillId="15" fontId="1" numFmtId="0" xfId="0" applyAlignment="1" applyBorder="1" applyFont="1">
      <alignment horizontal="left" readingOrder="0"/>
    </xf>
    <xf borderId="4" fillId="15" fontId="1" numFmtId="0" xfId="0" applyAlignment="1" applyBorder="1" applyFont="1">
      <alignment horizontal="right" readingOrder="0"/>
    </xf>
    <xf borderId="1" fillId="30" fontId="1" numFmtId="0" xfId="0" applyAlignment="1" applyBorder="1" applyFill="1" applyFont="1">
      <alignment horizontal="center" readingOrder="0"/>
    </xf>
    <xf borderId="1" fillId="30" fontId="1" numFmtId="165" xfId="0" applyAlignment="1" applyBorder="1" applyFont="1" applyNumberFormat="1">
      <alignment horizontal="center" readingOrder="0"/>
    </xf>
    <xf borderId="1" fillId="31" fontId="1" numFmtId="0" xfId="0" applyAlignment="1" applyBorder="1" applyFill="1" applyFont="1">
      <alignment horizontal="center" readingOrder="0"/>
    </xf>
    <xf borderId="1" fillId="31" fontId="1" numFmtId="165" xfId="0" applyAlignment="1" applyBorder="1" applyFont="1" applyNumberFormat="1">
      <alignment horizontal="center" readingOrder="0"/>
    </xf>
    <xf borderId="0" fillId="32" fontId="1" numFmtId="0" xfId="0" applyFill="1" applyFont="1"/>
    <xf borderId="0" fillId="0" fontId="1" numFmtId="0" xfId="0" applyFont="1"/>
    <xf borderId="0" fillId="0" fontId="1" numFmtId="9" xfId="0" applyAlignment="1" applyFont="1" applyNumberFormat="1">
      <alignment horizontal="center"/>
    </xf>
    <xf borderId="2" fillId="12" fontId="1" numFmtId="165" xfId="0" applyAlignment="1" applyBorder="1" applyFont="1" applyNumberFormat="1">
      <alignment horizontal="center" readingOrder="0"/>
    </xf>
    <xf borderId="1" fillId="20" fontId="1" numFmtId="0" xfId="0" applyAlignment="1" applyBorder="1" applyFont="1">
      <alignment readingOrder="0"/>
    </xf>
    <xf borderId="2" fillId="22" fontId="1" numFmtId="1" xfId="0" applyAlignment="1" applyBorder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4" fillId="9" fontId="1" numFmtId="0" xfId="0" applyAlignment="1" applyBorder="1" applyFont="1">
      <alignment horizontal="center" readingOrder="0"/>
    </xf>
    <xf borderId="1" fillId="9" fontId="1" numFmtId="0" xfId="0" applyBorder="1" applyFont="1"/>
    <xf borderId="3" fillId="15" fontId="1" numFmtId="0" xfId="0" applyAlignment="1" applyBorder="1" applyFont="1">
      <alignment horizontal="right" readingOrder="0"/>
    </xf>
    <xf borderId="1" fillId="33" fontId="1" numFmtId="0" xfId="0" applyAlignment="1" applyBorder="1" applyFill="1" applyFont="1">
      <alignment horizontal="center" readingOrder="0"/>
    </xf>
    <xf borderId="2" fillId="33" fontId="1" numFmtId="165" xfId="0" applyAlignment="1" applyBorder="1" applyFont="1" applyNumberFormat="1">
      <alignment horizontal="center" readingOrder="0"/>
    </xf>
    <xf borderId="2" fillId="15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2">
    <tableStyle count="3" pivot="0" name="classes-style">
      <tableStyleElement dxfId="1" type="headerRow"/>
      <tableStyleElement dxfId="2" type="firstRowStripe"/>
      <tableStyleElement dxfId="3" type="secondRowStripe"/>
    </tableStyle>
    <tableStyle count="3" pivot="0" name="Copia de clas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score frente a Attribute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sheet!$C$16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sheet!$B$17:$B$22</c:f>
            </c:strRef>
          </c:cat>
          <c:val>
            <c:numRef>
              <c:f>sheet!$C$17:$C$22</c:f>
              <c:numCache/>
            </c:numRef>
          </c:val>
        </c:ser>
        <c:axId val="1201976781"/>
        <c:axId val="149485296"/>
      </c:barChart>
      <c:catAx>
        <c:axId val="120197678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Attribute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9485296"/>
      </c:catAx>
      <c:valAx>
        <c:axId val="1494852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0197678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'Copia de classes'!$J$3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cat>
            <c:strRef>
              <c:f>'Copia de classes'!$A$4:$A$16</c:f>
            </c:strRef>
          </c:cat>
          <c:val>
            <c:numRef>
              <c:f>'Copia de classes'!$J$4:$J$16</c:f>
              <c:numCache/>
            </c:numRef>
          </c:val>
        </c:ser>
        <c:ser>
          <c:idx val="1"/>
          <c:order val="1"/>
          <c:tx>
            <c:strRef>
              <c:f>'Copia de classes'!$K$3</c:f>
            </c:strRef>
          </c:tx>
          <c:spPr>
            <a:solidFill>
              <a:srgbClr val="A4C2F4"/>
            </a:solidFill>
            <a:ln cmpd="sng">
              <a:solidFill>
                <a:srgbClr val="000000"/>
              </a:solidFill>
            </a:ln>
          </c:spPr>
          <c:dPt>
            <c:idx val="4"/>
          </c:dPt>
          <c:dPt>
            <c:idx val="5"/>
          </c:dPt>
          <c:cat>
            <c:strRef>
              <c:f>'Copia de classes'!$A$4:$A$16</c:f>
            </c:strRef>
          </c:cat>
          <c:val>
            <c:numRef>
              <c:f>'Copia de classes'!$K$4:$K$16</c:f>
              <c:numCache/>
            </c:numRef>
          </c:val>
        </c:ser>
        <c:ser>
          <c:idx val="2"/>
          <c:order val="2"/>
          <c:tx>
            <c:strRef>
              <c:f>'Copia de classes'!$L$3</c:f>
            </c:strRef>
          </c:tx>
          <c:spPr>
            <a:solidFill>
              <a:srgbClr val="C9DAF8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'Copia de classes'!$A$4:$A$16</c:f>
            </c:strRef>
          </c:cat>
          <c:val>
            <c:numRef>
              <c:f>'Copia de classes'!$L$4:$L$16</c:f>
              <c:numCache/>
            </c:numRef>
          </c:val>
        </c:ser>
        <c:ser>
          <c:idx val="3"/>
          <c:order val="3"/>
          <c:tx>
            <c:strRef>
              <c:f>'Copia de classes'!$M$3</c:f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Pt>
            <c:idx val="3"/>
          </c:dPt>
          <c:dPt>
            <c:idx val="4"/>
          </c:dPt>
          <c:dPt>
            <c:idx val="5"/>
          </c:dPt>
          <c:cat>
            <c:strRef>
              <c:f>'Copia de classes'!$A$4:$A$16</c:f>
            </c:strRef>
          </c:cat>
          <c:val>
            <c:numRef>
              <c:f>'Copia de classes'!$M$4:$M$16</c:f>
              <c:numCache/>
            </c:numRef>
          </c:val>
        </c:ser>
        <c:ser>
          <c:idx val="4"/>
          <c:order val="4"/>
          <c:tx>
            <c:strRef>
              <c:f>'Copia de classes'!$N$3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'Copia de classes'!$A$4:$A$16</c:f>
            </c:strRef>
          </c:cat>
          <c:val>
            <c:numRef>
              <c:f>'Copia de classes'!$N$4:$N$16</c:f>
              <c:numCache/>
            </c:numRef>
          </c:val>
        </c:ser>
        <c:ser>
          <c:idx val="5"/>
          <c:order val="5"/>
          <c:tx>
            <c:strRef>
              <c:f>'Copia de classes'!$O$3</c:f>
            </c:strRef>
          </c:tx>
          <c:spPr>
            <a:solidFill>
              <a:srgbClr val="B45F06"/>
            </a:solidFill>
            <a:ln cmpd="sng">
              <a:solidFill>
                <a:srgbClr val="000000"/>
              </a:solidFill>
            </a:ln>
          </c:spPr>
          <c:dPt>
            <c:idx val="5"/>
          </c:dPt>
          <c:cat>
            <c:strRef>
              <c:f>'Copia de classes'!$A$4:$A$16</c:f>
            </c:strRef>
          </c:cat>
          <c:val>
            <c:numRef>
              <c:f>'Copia de classes'!$O$4:$O$16</c:f>
              <c:numCache/>
            </c:numRef>
          </c:val>
        </c:ser>
        <c:ser>
          <c:idx val="6"/>
          <c:order val="6"/>
          <c:tx>
            <c:strRef>
              <c:f>'Copia de classes'!$P$3</c:f>
            </c:strRef>
          </c:tx>
          <c:spPr>
            <a:solidFill>
              <a:srgbClr val="85200C"/>
            </a:solidFill>
            <a:ln cmpd="sng">
              <a:solidFill>
                <a:srgbClr val="000000"/>
              </a:solidFill>
            </a:ln>
          </c:spPr>
          <c:cat>
            <c:strRef>
              <c:f>'Copia de classes'!$A$4:$A$16</c:f>
            </c:strRef>
          </c:cat>
          <c:val>
            <c:numRef>
              <c:f>'Copia de classes'!$P$4:$P$16</c:f>
              <c:numCache/>
            </c:numRef>
          </c:val>
        </c:ser>
        <c:axId val="112790889"/>
        <c:axId val="491219221"/>
      </c:barChart>
      <c:catAx>
        <c:axId val="1127908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91219221"/>
      </c:catAx>
      <c:valAx>
        <c:axId val="4912192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B7B7B7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27908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3F3F3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strRef>
              <c:f>'Copia de classes'!$A$3</c:f>
            </c:strRef>
          </c:tx>
          <c:spPr>
            <a:solidFill>
              <a:srgbClr val="FF00FF"/>
            </a:solidFill>
            <a:ln cmpd="sng">
              <a:solidFill>
                <a:srgbClr val="000000"/>
              </a:solidFill>
            </a:ln>
          </c:spPr>
          <c:dPt>
            <c:idx val="4"/>
            <c:spPr>
              <a:solidFill>
                <a:srgbClr val="FF00FF"/>
              </a:solidFill>
              <a:ln cmpd="sng">
                <a:solidFill>
                  <a:srgbClr val="000000"/>
                </a:solidFill>
              </a:ln>
            </c:spPr>
          </c:dPt>
          <c:cat>
            <c:strRef>
              <c:f>('Copia de classes'!$B$3:$P$3,'Copia de classes'!$U$3)</c:f>
            </c:strRef>
          </c:cat>
          <c:val>
            <c:numRef>
              <c:f>('Copia de classes'!$B$3:$P$3,'Copia de classes'!$U$3)</c:f>
              <c:numCache/>
            </c:numRef>
          </c:val>
        </c:ser>
        <c:axId val="2032557236"/>
        <c:axId val="945465281"/>
      </c:barChart>
      <c:catAx>
        <c:axId val="20325572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45465281"/>
      </c:catAx>
      <c:valAx>
        <c:axId val="94546528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2557236"/>
      </c:valAx>
    </c:plotArea>
    <c:legend>
      <c:legendPos val="r"/>
      <c:legendEntry>
        <c:idx val="0"/>
        <c:txPr>
          <a:bodyPr/>
          <a:lstStyle/>
          <a:p>
            <a:pPr lvl="0">
              <a:defRPr>
                <a:solidFill>
                  <a:srgbClr val="000000"/>
                </a:solidFill>
              </a:defRPr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to hit ac 7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'Copia de classes'!$N$3</c:f>
            </c:strRef>
          </c:tx>
          <c:spPr>
            <a:solidFill>
              <a:srgbClr val="6FA8DC"/>
            </a:solidFill>
            <a:ln cmpd="sng">
              <a:solidFill>
                <a:srgbClr val="000000"/>
              </a:solidFill>
            </a:ln>
          </c:spPr>
          <c:dPt>
            <c:idx val="8"/>
          </c:dPt>
          <c:cat>
            <c:strRef>
              <c:f>'Copia de classes'!$A$4:$A$21</c:f>
            </c:strRef>
          </c:cat>
          <c:val>
            <c:numRef>
              <c:f>'Copia de classes'!$N$4:$N$21</c:f>
              <c:numCache/>
            </c:numRef>
          </c:val>
        </c:ser>
        <c:axId val="1089618052"/>
        <c:axId val="1515949153"/>
      </c:barChart>
      <c:catAx>
        <c:axId val="10896180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5949153"/>
      </c:catAx>
      <c:valAx>
        <c:axId val="151594915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to hit ac 7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96180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Spell SV(int), Death,Tox,PoiseSV(con) y Paralysis SV (dex)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'Copia de classes'!$Q$1:$Q$3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'Copia de classes'!$A$4:$A$17</c:f>
            </c:strRef>
          </c:cat>
          <c:val>
            <c:numRef>
              <c:f>'Copia de classes'!$Q$4:$Q$16</c:f>
              <c:numCache/>
            </c:numRef>
          </c:val>
        </c:ser>
        <c:ser>
          <c:idx val="1"/>
          <c:order val="1"/>
          <c:tx>
            <c:strRef>
              <c:f>'Copia de classes'!$R$1:$R$3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'Copia de classes'!$A$4:$A$17</c:f>
            </c:strRef>
          </c:cat>
          <c:val>
            <c:numRef>
              <c:f>'Copia de classes'!$R$4:$R$16</c:f>
              <c:numCache/>
            </c:numRef>
          </c:val>
        </c:ser>
        <c:ser>
          <c:idx val="2"/>
          <c:order val="2"/>
          <c:tx>
            <c:strRef>
              <c:f>'Copia de classes'!$S$1:$S$3</c:f>
            </c:strRef>
          </c:tx>
          <c:spPr>
            <a:solidFill>
              <a:srgbClr val="D9D2E9"/>
            </a:solidFill>
            <a:ln cmpd="sng">
              <a:solidFill>
                <a:srgbClr val="000000"/>
              </a:solidFill>
            </a:ln>
          </c:spPr>
          <c:dPt>
            <c:idx val="11"/>
          </c:dPt>
          <c:cat>
            <c:strRef>
              <c:f>'Copia de classes'!$A$4:$A$17</c:f>
            </c:strRef>
          </c:cat>
          <c:val>
            <c:numRef>
              <c:f>'Copia de classes'!$S$4:$S$16</c:f>
              <c:numCache/>
            </c:numRef>
          </c:val>
        </c:ser>
        <c:overlap val="100"/>
        <c:axId val="558771832"/>
        <c:axId val="1576864294"/>
      </c:barChart>
      <c:catAx>
        <c:axId val="5587718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76864294"/>
      </c:catAx>
      <c:valAx>
        <c:axId val="157686429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587718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3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35</xdr:row>
      <xdr:rowOff>190500</xdr:rowOff>
    </xdr:from>
    <xdr:ext cx="5715000" cy="3533775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2</xdr:col>
      <xdr:colOff>600075</xdr:colOff>
      <xdr:row>2</xdr:row>
      <xdr:rowOff>57150</xdr:rowOff>
    </xdr:from>
    <xdr:ext cx="5600700" cy="1238250"/>
    <xdr:pic>
      <xdr:nvPicPr>
        <xdr:cNvPr id="0" name="image3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74</xdr:row>
      <xdr:rowOff>104775</xdr:rowOff>
    </xdr:from>
    <xdr:ext cx="16154400" cy="34956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</xdr:col>
      <xdr:colOff>0</xdr:colOff>
      <xdr:row>92</xdr:row>
      <xdr:rowOff>0</xdr:rowOff>
    </xdr:from>
    <xdr:ext cx="11029950" cy="35337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</xdr:col>
      <xdr:colOff>0</xdr:colOff>
      <xdr:row>56</xdr:row>
      <xdr:rowOff>171450</xdr:rowOff>
    </xdr:from>
    <xdr:ext cx="7753350" cy="3533775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16</xdr:col>
      <xdr:colOff>276225</xdr:colOff>
      <xdr:row>30</xdr:row>
      <xdr:rowOff>95250</xdr:rowOff>
    </xdr:from>
    <xdr:ext cx="5715000" cy="3533775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238125</xdr:colOff>
      <xdr:row>2</xdr:row>
      <xdr:rowOff>28575</xdr:rowOff>
    </xdr:from>
    <xdr:ext cx="3000375" cy="1019175"/>
    <xdr:pic>
      <xdr:nvPicPr>
        <xdr:cNvPr id="0" name="image1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695325</xdr:colOff>
      <xdr:row>4</xdr:row>
      <xdr:rowOff>142875</xdr:rowOff>
    </xdr:from>
    <xdr:ext cx="6772275" cy="4819650"/>
    <xdr:pic>
      <xdr:nvPicPr>
        <xdr:cNvPr id="0" name="image2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N4:N13" displayName="Table_1" name="Table_1" id="1">
  <tableColumns count="1">
    <tableColumn name="Column1" id="1"/>
  </tableColumns>
  <tableStyleInfo name="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N4:N14" displayName="Table_2" name="Table_2" id="2">
  <tableColumns count="1">
    <tableColumn name="Column1" id="1"/>
  </tableColumns>
  <tableStyleInfo name="Copia de class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6.0"/>
    <col customWidth="1" min="3" max="3" width="5.75"/>
    <col customWidth="1" min="4" max="4" width="5.88"/>
    <col customWidth="1" min="5" max="5" width="7.38"/>
    <col customWidth="1" min="6" max="6" width="7.0"/>
    <col customWidth="1" min="7" max="7" width="6.25"/>
    <col customWidth="1" min="8" max="8" width="6.13"/>
    <col customWidth="1" min="9" max="9" width="13.13"/>
    <col customWidth="1" min="10" max="10" width="7.63"/>
    <col customWidth="1" min="11" max="11" width="9.5"/>
    <col customWidth="1" min="12" max="12" width="11.25"/>
    <col customWidth="1" min="13" max="14" width="9.88"/>
    <col customWidth="1" min="17" max="17" width="19.0"/>
    <col customWidth="1" min="18" max="18" width="20.13"/>
    <col customWidth="1" min="19" max="19" width="21.38"/>
    <col customWidth="1" min="22" max="22" width="30.5"/>
  </cols>
  <sheetData>
    <row r="1">
      <c r="A1" s="1"/>
    </row>
    <row r="2">
      <c r="S2" s="2"/>
    </row>
    <row r="3">
      <c r="A3" s="3" t="s">
        <v>0</v>
      </c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 t="s">
        <v>10</v>
      </c>
      <c r="L3" s="7" t="s">
        <v>11</v>
      </c>
      <c r="M3" s="7" t="s">
        <v>12</v>
      </c>
      <c r="N3" s="13" t="s">
        <v>13</v>
      </c>
      <c r="O3" s="6" t="s">
        <v>14</v>
      </c>
      <c r="P3" s="14" t="s">
        <v>15</v>
      </c>
      <c r="Q3" s="11"/>
      <c r="R3" s="15"/>
      <c r="S3" s="13"/>
    </row>
    <row r="4">
      <c r="A4" s="3" t="s">
        <v>16</v>
      </c>
      <c r="B4" s="4">
        <v>1.0</v>
      </c>
      <c r="C4" s="16">
        <f>-3</f>
        <v>-3</v>
      </c>
      <c r="D4" s="6">
        <v>-1.0</v>
      </c>
      <c r="E4" s="17">
        <f>2</f>
        <v>2</v>
      </c>
      <c r="F4" s="8">
        <v>3.0</v>
      </c>
      <c r="G4" s="18">
        <f t="shared" ref="G4:H4" si="1">-0</f>
        <v>0</v>
      </c>
      <c r="H4" s="19">
        <f t="shared" si="1"/>
        <v>0</v>
      </c>
      <c r="I4" s="20">
        <f t="array" ref="I4">SUM(IF(F4:H4=3, 5, F4:H4)) + SUM(IF(C4:E4=3, 4, C4:E4))</f>
        <v>3</v>
      </c>
      <c r="J4" s="21">
        <f t="shared" ref="J4:J15" si="2">7+B4*3+C4</f>
        <v>7</v>
      </c>
      <c r="K4" s="13">
        <f t="shared" ref="K4:K15" si="3">5+E4+((1/2)*D4+1.5)+(C4+3)</f>
        <v>8</v>
      </c>
      <c r="L4" s="17">
        <f t="shared" ref="L4:L15" si="4">5+E4+(C4+3)</f>
        <v>7</v>
      </c>
      <c r="M4" s="17">
        <f t="shared" ref="M4:M15" si="5">B4+E4</f>
        <v>3</v>
      </c>
      <c r="N4" s="22">
        <f t="shared" ref="N4:N15" si="6">(14+M4)*0.05</f>
        <v>0.85</v>
      </c>
      <c r="O4" s="23">
        <f t="shared" ref="O4:O15" si="7">D4+5</f>
        <v>4</v>
      </c>
      <c r="P4" s="24">
        <f t="shared" ref="P4:P15" si="8">D4+7</f>
        <v>6</v>
      </c>
      <c r="Q4" s="25"/>
      <c r="R4" s="26"/>
      <c r="S4" s="27"/>
    </row>
    <row r="5">
      <c r="A5" s="3" t="s">
        <v>17</v>
      </c>
      <c r="B5" s="4">
        <v>1.0</v>
      </c>
      <c r="C5" s="16">
        <f>-1</f>
        <v>-1</v>
      </c>
      <c r="D5" s="6">
        <v>-1.0</v>
      </c>
      <c r="E5" s="17">
        <f>3</f>
        <v>3</v>
      </c>
      <c r="F5" s="8">
        <v>1.0</v>
      </c>
      <c r="G5" s="9">
        <v>0.0</v>
      </c>
      <c r="H5" s="10">
        <v>0.0</v>
      </c>
      <c r="I5" s="20">
        <f t="array" ref="I5">SUM(IF(F5:H5=3, 5, F5:H5)) + SUM(IF(C5:E5=3, 4, C5:E5))</f>
        <v>3</v>
      </c>
      <c r="J5" s="21">
        <f t="shared" si="2"/>
        <v>9</v>
      </c>
      <c r="K5" s="13">
        <f t="shared" si="3"/>
        <v>11</v>
      </c>
      <c r="L5" s="17">
        <f t="shared" si="4"/>
        <v>10</v>
      </c>
      <c r="M5" s="17">
        <f t="shared" si="5"/>
        <v>4</v>
      </c>
      <c r="N5" s="22">
        <f t="shared" si="6"/>
        <v>0.9</v>
      </c>
      <c r="O5" s="23">
        <f t="shared" si="7"/>
        <v>4</v>
      </c>
      <c r="P5" s="24">
        <f t="shared" si="8"/>
        <v>6</v>
      </c>
      <c r="Q5" s="25"/>
      <c r="R5" s="26"/>
      <c r="S5" s="27"/>
    </row>
    <row r="6">
      <c r="A6" s="3" t="s">
        <v>18</v>
      </c>
      <c r="B6" s="4">
        <v>1.0</v>
      </c>
      <c r="C6" s="16">
        <f>1</f>
        <v>1</v>
      </c>
      <c r="D6" s="6">
        <v>1.0</v>
      </c>
      <c r="E6" s="7">
        <v>-1.0</v>
      </c>
      <c r="F6" s="8">
        <v>0.0</v>
      </c>
      <c r="G6" s="9">
        <v>2.0</v>
      </c>
      <c r="H6" s="10">
        <v>0.0</v>
      </c>
      <c r="I6" s="20">
        <f t="array" ref="I6">SUM(IF(F6:H6=3, 5, F6:H6)) + SUM(IF(C6:E6=3, 4, C6:E6))</f>
        <v>3</v>
      </c>
      <c r="J6" s="21">
        <f t="shared" si="2"/>
        <v>11</v>
      </c>
      <c r="K6" s="13">
        <f t="shared" si="3"/>
        <v>10</v>
      </c>
      <c r="L6" s="17">
        <f t="shared" si="4"/>
        <v>8</v>
      </c>
      <c r="M6" s="17">
        <f t="shared" si="5"/>
        <v>0</v>
      </c>
      <c r="N6" s="22">
        <f t="shared" si="6"/>
        <v>0.7</v>
      </c>
      <c r="O6" s="23">
        <f t="shared" si="7"/>
        <v>6</v>
      </c>
      <c r="P6" s="24">
        <f t="shared" si="8"/>
        <v>8</v>
      </c>
      <c r="Q6" s="25"/>
      <c r="R6" s="26"/>
      <c r="S6" s="27"/>
    </row>
    <row r="7">
      <c r="A7" s="3" t="s">
        <v>19</v>
      </c>
      <c r="B7" s="4">
        <v>1.0</v>
      </c>
      <c r="C7" s="5">
        <v>1.0</v>
      </c>
      <c r="D7" s="6">
        <v>1.0</v>
      </c>
      <c r="E7" s="7">
        <v>1.0</v>
      </c>
      <c r="F7" s="8">
        <v>0.0</v>
      </c>
      <c r="G7" s="9">
        <v>0.0</v>
      </c>
      <c r="H7" s="10">
        <v>0.0</v>
      </c>
      <c r="I7" s="20">
        <f t="array" ref="I7">SUM(IF(F7:H7=3, 5, F7:H7)) + SUM(IF(C7:E7=3, 4, C7:E7))</f>
        <v>3</v>
      </c>
      <c r="J7" s="21">
        <f t="shared" si="2"/>
        <v>11</v>
      </c>
      <c r="K7" s="13">
        <f t="shared" si="3"/>
        <v>12</v>
      </c>
      <c r="L7" s="17">
        <f t="shared" si="4"/>
        <v>10</v>
      </c>
      <c r="M7" s="17">
        <f t="shared" si="5"/>
        <v>2</v>
      </c>
      <c r="N7" s="22">
        <f t="shared" si="6"/>
        <v>0.8</v>
      </c>
      <c r="O7" s="23">
        <f t="shared" si="7"/>
        <v>6</v>
      </c>
      <c r="P7" s="24">
        <f t="shared" si="8"/>
        <v>8</v>
      </c>
      <c r="Q7" s="25"/>
      <c r="R7" s="26"/>
      <c r="S7" s="27"/>
    </row>
    <row r="8">
      <c r="A8" s="3" t="s">
        <v>20</v>
      </c>
      <c r="B8" s="4">
        <v>1.0</v>
      </c>
      <c r="C8" s="16">
        <f>+1</f>
        <v>1</v>
      </c>
      <c r="D8" s="28">
        <f>3</f>
        <v>3</v>
      </c>
      <c r="E8" s="7">
        <v>-2.0</v>
      </c>
      <c r="F8" s="8">
        <v>0.0</v>
      </c>
      <c r="G8" s="9">
        <v>0.0</v>
      </c>
      <c r="H8" s="10">
        <v>0.0</v>
      </c>
      <c r="I8" s="20">
        <f t="array" ref="I8">SUM(IF(F8:H8=3, 5, F8:H8)) + SUM(IF(C8:E8=3, 4, C8:E8))</f>
        <v>3</v>
      </c>
      <c r="J8" s="21">
        <f t="shared" si="2"/>
        <v>11</v>
      </c>
      <c r="K8" s="13">
        <f t="shared" si="3"/>
        <v>10</v>
      </c>
      <c r="L8" s="17">
        <f t="shared" si="4"/>
        <v>7</v>
      </c>
      <c r="M8" s="17">
        <f t="shared" si="5"/>
        <v>-1</v>
      </c>
      <c r="N8" s="22">
        <f t="shared" si="6"/>
        <v>0.65</v>
      </c>
      <c r="O8" s="23">
        <f t="shared" si="7"/>
        <v>8</v>
      </c>
      <c r="P8" s="24">
        <f t="shared" si="8"/>
        <v>10</v>
      </c>
      <c r="Q8" s="25"/>
      <c r="R8" s="26"/>
      <c r="S8" s="27"/>
    </row>
    <row r="9">
      <c r="A9" s="3" t="s">
        <v>21</v>
      </c>
      <c r="B9" s="4">
        <v>1.0</v>
      </c>
      <c r="C9" s="16">
        <f>3</f>
        <v>3</v>
      </c>
      <c r="D9" s="6">
        <v>1.0</v>
      </c>
      <c r="E9" s="7">
        <v>-2.0</v>
      </c>
      <c r="F9" s="8">
        <v>0.0</v>
      </c>
      <c r="G9" s="9">
        <v>0.0</v>
      </c>
      <c r="H9" s="10">
        <v>0.0</v>
      </c>
      <c r="I9" s="20">
        <f t="array" ref="I9">SUM(IF(F9:H9=3, 5, F9:H9)) + SUM(IF(C9:E9=3, 4, C9:E9))</f>
        <v>3</v>
      </c>
      <c r="J9" s="21">
        <f t="shared" si="2"/>
        <v>13</v>
      </c>
      <c r="K9" s="13">
        <f t="shared" si="3"/>
        <v>11</v>
      </c>
      <c r="L9" s="17">
        <f t="shared" si="4"/>
        <v>9</v>
      </c>
      <c r="M9" s="17">
        <f t="shared" si="5"/>
        <v>-1</v>
      </c>
      <c r="N9" s="22">
        <f t="shared" si="6"/>
        <v>0.65</v>
      </c>
      <c r="O9" s="23">
        <f t="shared" si="7"/>
        <v>6</v>
      </c>
      <c r="P9" s="24">
        <f t="shared" si="8"/>
        <v>8</v>
      </c>
      <c r="Q9" s="25"/>
      <c r="R9" s="26"/>
      <c r="S9" s="27"/>
    </row>
    <row r="10">
      <c r="A10" s="3" t="s">
        <v>22</v>
      </c>
      <c r="B10" s="4">
        <v>1.0</v>
      </c>
      <c r="C10" s="5">
        <v>-1.0</v>
      </c>
      <c r="D10" s="6">
        <f>1</f>
        <v>1</v>
      </c>
      <c r="E10" s="17">
        <f>2</f>
        <v>2</v>
      </c>
      <c r="F10" s="8">
        <v>0.0</v>
      </c>
      <c r="G10" s="18">
        <f>1</f>
        <v>1</v>
      </c>
      <c r="H10" s="10">
        <v>0.0</v>
      </c>
      <c r="I10" s="20">
        <f t="array" ref="I10">SUM(IF(F10:H10=3, 5, F10:H10)) + SUM(IF(C10:E10=3, 4, C10:E10))</f>
        <v>3</v>
      </c>
      <c r="J10" s="21">
        <f t="shared" si="2"/>
        <v>9</v>
      </c>
      <c r="K10" s="13">
        <f t="shared" si="3"/>
        <v>11</v>
      </c>
      <c r="L10" s="17">
        <f t="shared" si="4"/>
        <v>9</v>
      </c>
      <c r="M10" s="17">
        <f t="shared" si="5"/>
        <v>3</v>
      </c>
      <c r="N10" s="22">
        <f t="shared" si="6"/>
        <v>0.85</v>
      </c>
      <c r="O10" s="23">
        <f t="shared" si="7"/>
        <v>6</v>
      </c>
      <c r="P10" s="24">
        <f t="shared" si="8"/>
        <v>8</v>
      </c>
      <c r="Q10" s="25"/>
      <c r="R10" s="26"/>
      <c r="S10" s="27"/>
    </row>
    <row r="11">
      <c r="A11" s="3" t="s">
        <v>23</v>
      </c>
      <c r="B11" s="4">
        <v>1.0</v>
      </c>
      <c r="C11" s="5">
        <v>-2.0</v>
      </c>
      <c r="D11" s="6">
        <v>1.0</v>
      </c>
      <c r="E11" s="7">
        <v>1.0</v>
      </c>
      <c r="F11" s="8">
        <v>1.0</v>
      </c>
      <c r="G11" s="9">
        <v>1.0</v>
      </c>
      <c r="H11" s="10">
        <v>1.0</v>
      </c>
      <c r="I11" s="20">
        <f t="array" ref="I11">SUM(IF(F11:H11=3, 5, F11:H11)) + SUM(IF(C11:E11=3, 4, C11:E11))</f>
        <v>3</v>
      </c>
      <c r="J11" s="21">
        <f t="shared" si="2"/>
        <v>8</v>
      </c>
      <c r="K11" s="13">
        <f t="shared" si="3"/>
        <v>9</v>
      </c>
      <c r="L11" s="17">
        <f t="shared" si="4"/>
        <v>7</v>
      </c>
      <c r="M11" s="17">
        <f t="shared" si="5"/>
        <v>2</v>
      </c>
      <c r="N11" s="22">
        <f t="shared" si="6"/>
        <v>0.8</v>
      </c>
      <c r="O11" s="23">
        <f t="shared" si="7"/>
        <v>6</v>
      </c>
      <c r="P11" s="24">
        <f t="shared" si="8"/>
        <v>8</v>
      </c>
      <c r="Q11" s="25"/>
      <c r="R11" s="26"/>
      <c r="S11" s="27"/>
    </row>
    <row r="12">
      <c r="A12" s="3" t="s">
        <v>24</v>
      </c>
      <c r="B12" s="4">
        <v>1.0</v>
      </c>
      <c r="C12" s="5">
        <v>-1.0</v>
      </c>
      <c r="D12" s="6">
        <v>1.0</v>
      </c>
      <c r="E12" s="7">
        <v>1.0</v>
      </c>
      <c r="F12" s="8">
        <v>0.0</v>
      </c>
      <c r="G12" s="9">
        <v>0.0</v>
      </c>
      <c r="H12" s="10">
        <v>2.0</v>
      </c>
      <c r="I12" s="20">
        <f t="array" ref="I12">SUM(IF(F12:H12=3, 5, F12:H12)) + SUM(IF(C12:E12=3, 4, C12:E12))</f>
        <v>3</v>
      </c>
      <c r="J12" s="21">
        <f t="shared" si="2"/>
        <v>9</v>
      </c>
      <c r="K12" s="13">
        <f t="shared" si="3"/>
        <v>10</v>
      </c>
      <c r="L12" s="17">
        <f t="shared" si="4"/>
        <v>8</v>
      </c>
      <c r="M12" s="17">
        <f t="shared" si="5"/>
        <v>2</v>
      </c>
      <c r="N12" s="22">
        <f t="shared" si="6"/>
        <v>0.8</v>
      </c>
      <c r="O12" s="23">
        <f t="shared" si="7"/>
        <v>6</v>
      </c>
      <c r="P12" s="24">
        <f t="shared" si="8"/>
        <v>8</v>
      </c>
      <c r="Q12" s="25"/>
      <c r="R12" s="26"/>
      <c r="S12" s="27"/>
    </row>
    <row r="13">
      <c r="A13" s="3" t="s">
        <v>25</v>
      </c>
      <c r="B13" s="4">
        <v>1.0</v>
      </c>
      <c r="C13" s="5">
        <v>0.0</v>
      </c>
      <c r="D13" s="6">
        <v>1.0</v>
      </c>
      <c r="E13" s="7">
        <v>2.0</v>
      </c>
      <c r="F13" s="8">
        <v>0.0</v>
      </c>
      <c r="G13" s="9">
        <v>0.0</v>
      </c>
      <c r="H13" s="10">
        <v>0.0</v>
      </c>
      <c r="I13" s="20">
        <f t="array" ref="I13">SUM(IF(F13:H13=3, 5, F13:H13)) + SUM(IF(C13:E13=3, 4, C13:E13))</f>
        <v>3</v>
      </c>
      <c r="J13" s="21">
        <f t="shared" si="2"/>
        <v>10</v>
      </c>
      <c r="K13" s="13">
        <f t="shared" si="3"/>
        <v>12</v>
      </c>
      <c r="L13" s="17">
        <f t="shared" si="4"/>
        <v>10</v>
      </c>
      <c r="M13" s="17">
        <f t="shared" si="5"/>
        <v>3</v>
      </c>
      <c r="N13" s="22">
        <f t="shared" si="6"/>
        <v>0.85</v>
      </c>
      <c r="O13" s="23">
        <f t="shared" si="7"/>
        <v>6</v>
      </c>
      <c r="P13" s="24">
        <f t="shared" si="8"/>
        <v>8</v>
      </c>
      <c r="Q13" s="25"/>
      <c r="R13" s="26"/>
      <c r="S13" s="27"/>
    </row>
    <row r="14">
      <c r="A14" s="3" t="s">
        <v>26</v>
      </c>
      <c r="B14" s="4">
        <v>1.0</v>
      </c>
      <c r="C14" s="5">
        <v>-1.0</v>
      </c>
      <c r="D14" s="6">
        <v>1.0</v>
      </c>
      <c r="E14" s="7">
        <v>1.0</v>
      </c>
      <c r="F14" s="8">
        <v>0.0</v>
      </c>
      <c r="G14" s="9">
        <v>2.0</v>
      </c>
      <c r="H14" s="10">
        <v>0.0</v>
      </c>
      <c r="I14" s="20">
        <f t="array" ref="I14">SUM(IF(F14:H14=3, 5, F14:H14)) + SUM(IF(C14:E14=3, 4, C14:E14))</f>
        <v>3</v>
      </c>
      <c r="J14" s="21">
        <f t="shared" si="2"/>
        <v>9</v>
      </c>
      <c r="K14" s="13">
        <f t="shared" si="3"/>
        <v>10</v>
      </c>
      <c r="L14" s="17">
        <f t="shared" si="4"/>
        <v>8</v>
      </c>
      <c r="M14" s="17">
        <f t="shared" si="5"/>
        <v>2</v>
      </c>
      <c r="N14" s="22">
        <f t="shared" si="6"/>
        <v>0.8</v>
      </c>
      <c r="O14" s="29">
        <f t="shared" si="7"/>
        <v>6</v>
      </c>
      <c r="P14" s="30">
        <f t="shared" si="8"/>
        <v>8</v>
      </c>
      <c r="Q14" s="25"/>
      <c r="R14" s="26"/>
      <c r="S14" s="27"/>
    </row>
    <row r="15">
      <c r="A15" s="3" t="s">
        <v>27</v>
      </c>
      <c r="B15" s="4">
        <v>1.0</v>
      </c>
      <c r="C15" s="5">
        <v>1.0</v>
      </c>
      <c r="D15" s="6">
        <v>1.0</v>
      </c>
      <c r="E15" s="7">
        <v>-1.0</v>
      </c>
      <c r="F15" s="8">
        <v>0.0</v>
      </c>
      <c r="G15" s="9">
        <v>0.0</v>
      </c>
      <c r="H15" s="10">
        <v>2.0</v>
      </c>
      <c r="I15" s="20">
        <f t="array" ref="I15">SUM(IF(F15:H15=3, 5, F15:H15)) + SUM(IF(C15:E15=3, 4, C15:E15))</f>
        <v>3</v>
      </c>
      <c r="J15" s="21">
        <f t="shared" si="2"/>
        <v>11</v>
      </c>
      <c r="K15" s="13">
        <f t="shared" si="3"/>
        <v>10</v>
      </c>
      <c r="L15" s="17">
        <f t="shared" si="4"/>
        <v>8</v>
      </c>
      <c r="M15" s="17">
        <f t="shared" si="5"/>
        <v>0</v>
      </c>
      <c r="N15" s="22">
        <f t="shared" si="6"/>
        <v>0.7</v>
      </c>
      <c r="O15" s="29">
        <f t="shared" si="7"/>
        <v>6</v>
      </c>
      <c r="P15" s="30">
        <f t="shared" si="8"/>
        <v>8</v>
      </c>
      <c r="Q15" s="25"/>
      <c r="R15" s="26"/>
      <c r="S15" s="27"/>
    </row>
    <row r="16">
      <c r="A16" s="31"/>
      <c r="B16" s="32"/>
      <c r="C16" s="5">
        <v>-1.0</v>
      </c>
      <c r="D16" s="6">
        <v>1.0</v>
      </c>
      <c r="E16" s="7">
        <v>3.0</v>
      </c>
      <c r="F16" s="8">
        <v>0.0</v>
      </c>
      <c r="G16" s="9">
        <v>0.0</v>
      </c>
      <c r="H16" s="10">
        <v>0.0</v>
      </c>
      <c r="I16" s="20">
        <f t="array" ref="I16">SUM(IF(F16:H16=3, 5, F16:H16)) + SUM(IF(C16:E16=3, 4, C16:E16))</f>
        <v>4</v>
      </c>
      <c r="J16" s="21"/>
      <c r="K16" s="33"/>
      <c r="L16" s="17"/>
      <c r="M16" s="17"/>
      <c r="N16" s="33"/>
      <c r="O16" s="28"/>
      <c r="P16" s="34"/>
      <c r="Q16" s="2"/>
      <c r="R16" s="2"/>
      <c r="S16" s="2"/>
    </row>
    <row r="17">
      <c r="A17" s="31"/>
      <c r="B17" s="32"/>
      <c r="C17" s="16"/>
      <c r="D17" s="28"/>
      <c r="E17" s="17"/>
      <c r="F17" s="35"/>
      <c r="G17" s="18"/>
      <c r="H17" s="19"/>
      <c r="I17" s="20"/>
      <c r="J17" s="21"/>
      <c r="K17" s="33"/>
      <c r="L17" s="17"/>
      <c r="M17" s="17"/>
      <c r="N17" s="33"/>
      <c r="O17" s="28"/>
      <c r="P17" s="34"/>
    </row>
    <row r="18">
      <c r="A18" s="31"/>
      <c r="B18" s="32"/>
      <c r="C18" s="16"/>
      <c r="D18" s="28"/>
      <c r="E18" s="17"/>
      <c r="F18" s="35"/>
      <c r="G18" s="18"/>
      <c r="H18" s="19"/>
      <c r="I18" s="20"/>
      <c r="J18" s="21"/>
      <c r="K18" s="33"/>
      <c r="L18" s="17"/>
      <c r="M18" s="17"/>
      <c r="N18" s="33"/>
      <c r="O18" s="28"/>
      <c r="P18" s="34"/>
    </row>
    <row r="19">
      <c r="A19" s="31"/>
      <c r="B19" s="32"/>
      <c r="C19" s="16"/>
      <c r="D19" s="28"/>
      <c r="E19" s="17"/>
      <c r="F19" s="35"/>
      <c r="G19" s="18"/>
      <c r="H19" s="19"/>
      <c r="I19" s="20"/>
      <c r="J19" s="21"/>
      <c r="K19" s="33"/>
      <c r="L19" s="17"/>
      <c r="M19" s="17"/>
      <c r="N19" s="33"/>
      <c r="O19" s="28"/>
      <c r="P19" s="34"/>
    </row>
    <row r="22">
      <c r="I22" s="36"/>
      <c r="J22" s="36"/>
      <c r="K22" s="36"/>
      <c r="L22" s="36"/>
      <c r="M22" s="36"/>
      <c r="N22" s="36"/>
      <c r="O22" s="36"/>
      <c r="P22" s="36"/>
    </row>
    <row r="23">
      <c r="I23" s="36"/>
      <c r="J23" s="36"/>
      <c r="K23" s="36"/>
      <c r="L23" s="37"/>
      <c r="M23" s="36"/>
      <c r="N23" s="38"/>
      <c r="O23" s="36"/>
      <c r="P23" s="37"/>
    </row>
    <row r="24">
      <c r="I24" s="36"/>
      <c r="J24" s="36"/>
      <c r="K24" s="36"/>
      <c r="L24" s="36"/>
      <c r="M24" s="36"/>
      <c r="N24" s="38"/>
      <c r="O24" s="36"/>
      <c r="P24" s="37"/>
    </row>
    <row r="25">
      <c r="I25" s="36"/>
      <c r="J25" s="36"/>
      <c r="K25" s="37"/>
      <c r="L25" s="37"/>
      <c r="M25" s="37"/>
      <c r="N25" s="37"/>
      <c r="O25" s="37"/>
      <c r="P25" s="37"/>
    </row>
    <row r="26">
      <c r="I26" s="37"/>
      <c r="J26" s="37"/>
      <c r="K26" s="37"/>
      <c r="L26" s="37"/>
      <c r="M26" s="37"/>
      <c r="N26" s="38"/>
      <c r="O26" s="37"/>
      <c r="P26" s="37"/>
    </row>
    <row r="27">
      <c r="I27" s="37"/>
      <c r="J27" s="37"/>
      <c r="K27" s="37"/>
      <c r="L27" s="37"/>
      <c r="M27" s="37"/>
      <c r="N27" s="37"/>
      <c r="O27" s="37"/>
      <c r="P27" s="37"/>
    </row>
    <row r="28">
      <c r="I28" s="37"/>
      <c r="J28" s="37"/>
      <c r="K28" s="37"/>
      <c r="L28" s="37"/>
      <c r="M28" s="37"/>
      <c r="N28" s="37"/>
      <c r="O28" s="37"/>
      <c r="P28" s="37"/>
    </row>
    <row r="29">
      <c r="I29" s="37"/>
      <c r="J29" s="37"/>
      <c r="K29" s="37"/>
      <c r="L29" s="37"/>
      <c r="M29" s="37"/>
      <c r="N29" s="37"/>
      <c r="O29" s="37"/>
      <c r="P29" s="37"/>
    </row>
    <row r="30">
      <c r="I30" s="37"/>
      <c r="J30" s="37"/>
      <c r="K30" s="37"/>
      <c r="L30" s="37"/>
      <c r="M30" s="37"/>
      <c r="N30" s="38"/>
      <c r="O30" s="37"/>
      <c r="P30" s="37"/>
    </row>
    <row r="31">
      <c r="I31" s="37"/>
      <c r="J31" s="37"/>
      <c r="K31" s="37"/>
      <c r="L31" s="37"/>
      <c r="M31" s="37"/>
      <c r="N31" s="38"/>
      <c r="O31" s="37"/>
      <c r="P31" s="37"/>
    </row>
    <row r="32">
      <c r="I32" s="37"/>
      <c r="J32" s="37"/>
      <c r="K32" s="37"/>
      <c r="L32" s="37"/>
      <c r="M32" s="37"/>
      <c r="N32" s="38"/>
      <c r="O32" s="37"/>
      <c r="P32" s="37"/>
    </row>
    <row r="33">
      <c r="I33" s="36"/>
      <c r="J33" s="36"/>
      <c r="K33" s="37"/>
      <c r="L33" s="37"/>
      <c r="M33" s="36"/>
      <c r="N33" s="38"/>
      <c r="O33" s="36"/>
      <c r="P33" s="37"/>
    </row>
    <row r="34">
      <c r="I34" s="36"/>
      <c r="J34" s="36"/>
      <c r="K34" s="36"/>
      <c r="L34" s="36"/>
      <c r="M34" s="36"/>
      <c r="N34" s="38"/>
      <c r="O34" s="36"/>
      <c r="P34" s="37"/>
    </row>
    <row r="35">
      <c r="I35" s="36"/>
      <c r="J35" s="36"/>
      <c r="K35" s="37"/>
      <c r="L35" s="37"/>
      <c r="M35" s="36"/>
      <c r="N35" s="38"/>
      <c r="O35" s="37"/>
      <c r="P35" s="37"/>
    </row>
    <row r="36">
      <c r="I36" s="37"/>
      <c r="J36" s="37"/>
      <c r="K36" s="37"/>
      <c r="L36" s="37"/>
      <c r="M36" s="37"/>
      <c r="N36" s="38"/>
      <c r="O36" s="37"/>
      <c r="P36" s="37"/>
    </row>
    <row r="37">
      <c r="I37" s="37"/>
      <c r="J37" s="37"/>
      <c r="K37" s="37"/>
      <c r="L37" s="37"/>
      <c r="M37" s="37"/>
      <c r="N37" s="38"/>
      <c r="O37" s="37"/>
      <c r="P37" s="37"/>
    </row>
    <row r="38">
      <c r="I38" s="37"/>
      <c r="J38" s="37"/>
      <c r="K38" s="37"/>
      <c r="L38" s="37"/>
      <c r="M38" s="37"/>
      <c r="N38" s="37"/>
      <c r="O38" s="37"/>
      <c r="P38" s="37"/>
    </row>
    <row r="39">
      <c r="I39" s="37"/>
      <c r="J39" s="37"/>
      <c r="K39" s="37"/>
      <c r="L39" s="37"/>
      <c r="M39" s="37"/>
      <c r="N39" s="37"/>
      <c r="O39" s="37"/>
      <c r="P39" s="37"/>
    </row>
    <row r="40">
      <c r="I40" s="36"/>
      <c r="J40" s="36"/>
      <c r="K40" s="36"/>
      <c r="L40" s="37"/>
      <c r="M40" s="36"/>
      <c r="N40" s="37"/>
      <c r="O40" s="36"/>
      <c r="P40" s="37"/>
    </row>
    <row r="41">
      <c r="I41" s="37"/>
      <c r="J41" s="37"/>
      <c r="K41" s="37"/>
      <c r="L41" s="37"/>
      <c r="M41" s="37"/>
      <c r="N41" s="37"/>
      <c r="O41" s="37"/>
      <c r="P41" s="37"/>
    </row>
    <row r="42">
      <c r="I42" s="37"/>
      <c r="J42" s="37"/>
      <c r="K42" s="37"/>
      <c r="L42" s="37"/>
      <c r="M42" s="37"/>
      <c r="N42" s="37"/>
      <c r="O42" s="37"/>
      <c r="P42" s="37"/>
    </row>
    <row r="43">
      <c r="I43" s="37"/>
      <c r="J43" s="37"/>
      <c r="K43" s="37"/>
      <c r="L43" s="37"/>
      <c r="M43" s="37"/>
      <c r="N43" s="37"/>
      <c r="O43" s="37"/>
      <c r="P43" s="37"/>
    </row>
    <row r="44">
      <c r="I44" s="39"/>
      <c r="J44" s="39"/>
      <c r="K44" s="39"/>
      <c r="L44" s="39"/>
      <c r="M44" s="39"/>
      <c r="N44" s="39"/>
      <c r="O44" s="39"/>
    </row>
    <row r="45">
      <c r="I45" s="39"/>
      <c r="J45" s="39"/>
      <c r="K45" s="39"/>
      <c r="L45" s="39"/>
      <c r="M45" s="39"/>
      <c r="N45" s="39"/>
      <c r="O45" s="39"/>
    </row>
    <row r="46">
      <c r="I46" s="39"/>
      <c r="J46" s="39"/>
      <c r="K46" s="39"/>
      <c r="L46" s="39"/>
      <c r="M46" s="39"/>
      <c r="N46" s="39"/>
      <c r="O46" s="39"/>
    </row>
    <row r="47">
      <c r="I47" s="39"/>
      <c r="J47" s="39"/>
      <c r="K47" s="39"/>
      <c r="L47" s="39"/>
      <c r="M47" s="39"/>
      <c r="N47" s="39"/>
      <c r="O47" s="39"/>
    </row>
    <row r="48">
      <c r="I48" s="40"/>
      <c r="J48" s="40"/>
      <c r="K48" s="40"/>
      <c r="L48" s="39"/>
      <c r="M48" s="39"/>
      <c r="N48" s="39"/>
      <c r="O48" s="40"/>
    </row>
    <row r="49">
      <c r="I49" s="39"/>
      <c r="J49" s="39"/>
      <c r="K49" s="39"/>
      <c r="L49" s="39"/>
      <c r="M49" s="39"/>
      <c r="N49" s="39"/>
      <c r="O49" s="39"/>
    </row>
    <row r="50">
      <c r="I50" s="39"/>
      <c r="J50" s="39"/>
      <c r="K50" s="39"/>
      <c r="L50" s="39"/>
      <c r="M50" s="39"/>
      <c r="N50" s="39"/>
      <c r="O50" s="39"/>
    </row>
    <row r="51">
      <c r="I51" s="39"/>
      <c r="J51" s="39"/>
      <c r="K51" s="39"/>
      <c r="L51" s="39"/>
      <c r="M51" s="39"/>
      <c r="N51" s="39"/>
      <c r="O51" s="39"/>
    </row>
    <row r="52">
      <c r="I52" s="39"/>
      <c r="J52" s="39"/>
      <c r="K52" s="39"/>
      <c r="L52" s="39"/>
      <c r="M52" s="39"/>
      <c r="N52" s="39"/>
      <c r="O52" s="39"/>
    </row>
    <row r="53">
      <c r="I53" s="39"/>
      <c r="J53" s="39"/>
      <c r="K53" s="39"/>
      <c r="L53" s="39"/>
      <c r="M53" s="39"/>
      <c r="N53" s="39"/>
      <c r="O53" s="39"/>
    </row>
    <row r="54">
      <c r="I54" s="39"/>
      <c r="J54" s="39"/>
      <c r="K54" s="39"/>
      <c r="L54" s="39"/>
      <c r="M54" s="39"/>
      <c r="N54" s="39"/>
      <c r="O54" s="39"/>
    </row>
    <row r="55">
      <c r="I55" s="39"/>
      <c r="J55" s="39"/>
      <c r="K55" s="39"/>
      <c r="L55" s="39"/>
      <c r="M55" s="39"/>
      <c r="N55" s="39"/>
      <c r="O55" s="39"/>
    </row>
    <row r="56">
      <c r="I56" s="39"/>
      <c r="J56" s="39"/>
      <c r="K56" s="39"/>
      <c r="L56" s="39"/>
      <c r="M56" s="39"/>
      <c r="N56" s="39"/>
      <c r="O56" s="39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11.88"/>
    <col customWidth="1" min="3" max="3" width="10.38"/>
    <col customWidth="1" min="4" max="4" width="10.0"/>
    <col customWidth="1" min="5" max="5" width="4.13"/>
    <col customWidth="1" min="6" max="6" width="13.25"/>
    <col customWidth="1" min="8" max="8" width="13.38"/>
    <col customWidth="1" min="9" max="9" width="4.38"/>
    <col customWidth="1" min="10" max="10" width="19.5"/>
  </cols>
  <sheetData>
    <row r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1"/>
      <c r="K9" s="41"/>
      <c r="L9" s="42" t="s">
        <v>28</v>
      </c>
      <c r="M9" s="41"/>
      <c r="N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2"/>
      <c r="L10" s="41"/>
      <c r="M10" s="41"/>
      <c r="N10" s="41"/>
    </row>
    <row r="11">
      <c r="A11" s="41"/>
      <c r="B11" s="43" t="s">
        <v>29</v>
      </c>
      <c r="C11" s="44" t="s">
        <v>30</v>
      </c>
      <c r="D11" s="45"/>
      <c r="E11" s="46"/>
      <c r="F11" s="44" t="s">
        <v>31</v>
      </c>
      <c r="G11" s="47"/>
      <c r="H11" s="45"/>
      <c r="I11" s="46"/>
      <c r="J11" s="44" t="s">
        <v>32</v>
      </c>
      <c r="K11" s="45"/>
      <c r="L11" s="41"/>
      <c r="M11" s="41"/>
      <c r="N11" s="41"/>
    </row>
    <row r="12">
      <c r="A12" s="41"/>
      <c r="B12" s="43" t="s">
        <v>33</v>
      </c>
      <c r="C12" s="44">
        <v>1.0</v>
      </c>
      <c r="D12" s="45"/>
      <c r="E12" s="46"/>
      <c r="F12" s="48" t="s">
        <v>34</v>
      </c>
      <c r="G12" s="49" t="s">
        <v>35</v>
      </c>
      <c r="H12" s="50" t="s">
        <v>36</v>
      </c>
      <c r="I12" s="46"/>
      <c r="J12" s="51" t="s">
        <v>37</v>
      </c>
      <c r="K12" s="52">
        <f>D17+C12</f>
        <v>-1</v>
      </c>
      <c r="L12" s="42" t="s">
        <v>2</v>
      </c>
      <c r="M12" s="42" t="s">
        <v>38</v>
      </c>
      <c r="N12" s="41"/>
    </row>
    <row r="13">
      <c r="A13" s="41"/>
      <c r="B13" s="43" t="s">
        <v>39</v>
      </c>
      <c r="C13" s="44">
        <v>0.0</v>
      </c>
      <c r="D13" s="45"/>
      <c r="E13" s="46"/>
      <c r="F13" s="53"/>
      <c r="G13" s="54"/>
      <c r="H13" s="55"/>
      <c r="I13" s="46"/>
      <c r="J13" s="56" t="s">
        <v>40</v>
      </c>
      <c r="K13" s="57">
        <f>D19+C12</f>
        <v>3</v>
      </c>
      <c r="L13" s="42" t="s">
        <v>4</v>
      </c>
      <c r="M13" s="42" t="s">
        <v>41</v>
      </c>
    </row>
    <row r="14">
      <c r="A14" s="41"/>
      <c r="B14" s="43" t="s">
        <v>42</v>
      </c>
      <c r="C14" s="44">
        <v>1000.0</v>
      </c>
      <c r="D14" s="45"/>
      <c r="E14" s="46"/>
      <c r="F14" s="48" t="s">
        <v>43</v>
      </c>
      <c r="G14" s="49" t="s">
        <v>44</v>
      </c>
      <c r="H14" s="50" t="s">
        <v>45</v>
      </c>
      <c r="I14" s="46"/>
      <c r="J14" s="4" t="s">
        <v>46</v>
      </c>
      <c r="K14" s="58">
        <v>3.0</v>
      </c>
      <c r="L14" s="42" t="s">
        <v>47</v>
      </c>
      <c r="M14" s="42" t="s">
        <v>48</v>
      </c>
      <c r="N14" s="41"/>
    </row>
    <row r="15" ht="15.75" customHeight="1">
      <c r="A15" s="41"/>
      <c r="B15" s="46"/>
      <c r="C15" s="46"/>
      <c r="D15" s="46"/>
      <c r="E15" s="46"/>
      <c r="F15" s="59">
        <f>1</f>
        <v>1</v>
      </c>
      <c r="G15" s="60">
        <f>0</f>
        <v>0</v>
      </c>
      <c r="H15" s="55" t="s">
        <v>49</v>
      </c>
      <c r="I15" s="46"/>
      <c r="J15" s="61" t="s">
        <v>50</v>
      </c>
      <c r="K15" s="62">
        <v>1.0</v>
      </c>
      <c r="L15" s="42" t="s">
        <v>51</v>
      </c>
      <c r="M15" s="42"/>
      <c r="N15" s="42" t="s">
        <v>52</v>
      </c>
    </row>
    <row r="16" ht="18.0" customHeight="1">
      <c r="A16" s="41"/>
      <c r="B16" s="63" t="s">
        <v>53</v>
      </c>
      <c r="C16" s="63" t="s">
        <v>54</v>
      </c>
      <c r="D16" s="63" t="s">
        <v>55</v>
      </c>
      <c r="E16" s="46"/>
      <c r="F16" s="64" t="s">
        <v>56</v>
      </c>
      <c r="G16" s="65" t="s">
        <v>57</v>
      </c>
      <c r="H16" s="66" t="s">
        <v>58</v>
      </c>
      <c r="I16" s="41"/>
      <c r="J16" s="67" t="s">
        <v>59</v>
      </c>
      <c r="K16" s="68">
        <v>4.0</v>
      </c>
      <c r="L16" s="42" t="s">
        <v>60</v>
      </c>
      <c r="M16" s="41"/>
      <c r="N16" s="41"/>
    </row>
    <row r="17" ht="15.75" customHeight="1">
      <c r="A17" s="41"/>
      <c r="B17" s="15" t="s">
        <v>61</v>
      </c>
      <c r="C17" s="15">
        <v>8.0</v>
      </c>
      <c r="D17" s="69">
        <f t="shared" ref="D17:D22" si="1">C17-10</f>
        <v>-2</v>
      </c>
      <c r="E17" s="41"/>
      <c r="F17" s="53" t="s">
        <v>62</v>
      </c>
      <c r="G17" s="60"/>
      <c r="H17" s="70"/>
      <c r="I17" s="41"/>
      <c r="J17" s="41"/>
      <c r="K17" s="41"/>
      <c r="L17" s="41"/>
      <c r="M17" s="41"/>
      <c r="N17" s="41"/>
    </row>
    <row r="18">
      <c r="A18" s="41"/>
      <c r="B18" s="6" t="s">
        <v>63</v>
      </c>
      <c r="C18" s="6">
        <v>9.0</v>
      </c>
      <c r="D18" s="71">
        <f t="shared" si="1"/>
        <v>-1</v>
      </c>
      <c r="E18" s="41"/>
      <c r="F18" s="41"/>
      <c r="G18" s="41"/>
      <c r="H18" s="41"/>
      <c r="I18" s="41"/>
      <c r="J18" s="72" t="s">
        <v>64</v>
      </c>
      <c r="K18" s="72">
        <v>1.0</v>
      </c>
      <c r="L18" s="41"/>
      <c r="M18" s="41"/>
      <c r="N18" s="41"/>
    </row>
    <row r="19">
      <c r="A19" s="41"/>
      <c r="B19" s="7" t="s">
        <v>65</v>
      </c>
      <c r="C19" s="7">
        <v>12.0</v>
      </c>
      <c r="D19" s="73">
        <f t="shared" si="1"/>
        <v>2</v>
      </c>
      <c r="E19" s="41"/>
      <c r="F19" s="74"/>
      <c r="G19" s="75" t="s">
        <v>66</v>
      </c>
      <c r="H19" s="76"/>
      <c r="I19" s="41"/>
      <c r="J19" s="72" t="s">
        <v>67</v>
      </c>
      <c r="K19" s="77">
        <f>D20</f>
        <v>3</v>
      </c>
      <c r="L19" s="41"/>
      <c r="M19" s="41"/>
      <c r="N19" s="41"/>
    </row>
    <row r="20">
      <c r="A20" s="41"/>
      <c r="B20" s="8" t="s">
        <v>68</v>
      </c>
      <c r="C20" s="8">
        <v>13.0</v>
      </c>
      <c r="D20" s="78">
        <f t="shared" si="1"/>
        <v>3</v>
      </c>
      <c r="E20" s="79"/>
      <c r="F20" s="10" t="s">
        <v>69</v>
      </c>
      <c r="G20" s="10" t="s">
        <v>70</v>
      </c>
      <c r="H20" s="10" t="s">
        <v>71</v>
      </c>
      <c r="I20" s="41"/>
      <c r="J20" s="41"/>
      <c r="K20" s="41"/>
      <c r="L20" s="41"/>
      <c r="M20" s="41"/>
      <c r="N20" s="41"/>
    </row>
    <row r="21">
      <c r="A21" s="41"/>
      <c r="B21" s="80" t="s">
        <v>72</v>
      </c>
      <c r="C21" s="80">
        <v>10.0</v>
      </c>
      <c r="D21" s="81">
        <f t="shared" si="1"/>
        <v>0</v>
      </c>
      <c r="E21" s="46"/>
      <c r="F21" s="10" t="s">
        <v>73</v>
      </c>
      <c r="G21" s="10" t="s">
        <v>71</v>
      </c>
      <c r="H21" s="10" t="s">
        <v>71</v>
      </c>
      <c r="I21" s="41"/>
      <c r="J21" s="44" t="s">
        <v>74</v>
      </c>
      <c r="K21" s="45"/>
      <c r="L21" s="41"/>
      <c r="M21" s="41"/>
      <c r="N21" s="41"/>
    </row>
    <row r="22">
      <c r="A22" s="41"/>
      <c r="B22" s="10" t="s">
        <v>75</v>
      </c>
      <c r="C22" s="10">
        <v>7.0</v>
      </c>
      <c r="D22" s="82">
        <f t="shared" si="1"/>
        <v>-3</v>
      </c>
      <c r="E22" s="46"/>
      <c r="F22" s="10" t="s">
        <v>76</v>
      </c>
      <c r="G22" s="10" t="s">
        <v>71</v>
      </c>
      <c r="H22" s="10" t="s">
        <v>71</v>
      </c>
      <c r="I22" s="41"/>
      <c r="J22" s="63" t="s">
        <v>77</v>
      </c>
      <c r="K22" s="83">
        <v>0.0</v>
      </c>
      <c r="L22" s="41"/>
      <c r="M22" s="41"/>
      <c r="N22" s="41"/>
    </row>
    <row r="23">
      <c r="A23" s="41"/>
      <c r="B23" s="46"/>
      <c r="C23" s="46"/>
      <c r="D23" s="46"/>
      <c r="E23" s="46"/>
      <c r="F23" s="10" t="s">
        <v>70</v>
      </c>
      <c r="G23" s="10" t="s">
        <v>71</v>
      </c>
      <c r="H23" s="10" t="s">
        <v>71</v>
      </c>
      <c r="I23" s="41"/>
      <c r="J23" s="84" t="s">
        <v>78</v>
      </c>
      <c r="K23" s="85">
        <f>2</f>
        <v>2</v>
      </c>
      <c r="L23" s="41"/>
      <c r="M23" s="41"/>
      <c r="N23" s="41"/>
    </row>
    <row r="24">
      <c r="A24" s="41"/>
      <c r="B24" s="5" t="s">
        <v>79</v>
      </c>
      <c r="C24" s="86">
        <v>6.0</v>
      </c>
      <c r="D24" s="45"/>
      <c r="E24" s="46"/>
      <c r="F24" s="10" t="s">
        <v>80</v>
      </c>
      <c r="G24" s="10" t="s">
        <v>71</v>
      </c>
      <c r="H24" s="10" t="s">
        <v>71</v>
      </c>
      <c r="I24" s="41"/>
      <c r="J24" s="87" t="s">
        <v>81</v>
      </c>
      <c r="K24" s="88">
        <f>0</f>
        <v>0</v>
      </c>
      <c r="L24" s="41"/>
      <c r="M24" s="41"/>
      <c r="N24" s="41"/>
    </row>
    <row r="25">
      <c r="A25" s="41"/>
      <c r="B25" s="5" t="s">
        <v>82</v>
      </c>
      <c r="C25" s="89">
        <f>7+D17+3*C12</f>
        <v>8</v>
      </c>
      <c r="D25" s="45"/>
      <c r="E25" s="46"/>
      <c r="F25" s="10" t="s">
        <v>83</v>
      </c>
      <c r="G25" s="10" t="s">
        <v>71</v>
      </c>
      <c r="H25" s="10" t="s">
        <v>71</v>
      </c>
      <c r="I25" s="41"/>
      <c r="J25" s="10" t="s">
        <v>84</v>
      </c>
      <c r="K25" s="82">
        <v>0.0</v>
      </c>
      <c r="L25" s="41"/>
      <c r="M25" s="41"/>
      <c r="N25" s="41"/>
    </row>
    <row r="26">
      <c r="A26" s="41"/>
      <c r="B26" s="7" t="s">
        <v>85</v>
      </c>
      <c r="C26" s="90">
        <f>5+G15+F15+D19</f>
        <v>8</v>
      </c>
      <c r="D26" s="45"/>
      <c r="E26" s="46"/>
      <c r="F26" s="10" t="s">
        <v>70</v>
      </c>
      <c r="G26" s="10" t="s">
        <v>71</v>
      </c>
      <c r="H26" s="10" t="s">
        <v>71</v>
      </c>
      <c r="I26" s="41"/>
      <c r="J26" s="91" t="s">
        <v>86</v>
      </c>
      <c r="K26" s="92">
        <f>0</f>
        <v>0</v>
      </c>
      <c r="L26" s="41"/>
      <c r="M26" s="41"/>
      <c r="N26" s="41"/>
    </row>
    <row r="27">
      <c r="A27" s="41"/>
      <c r="B27" s="93" t="s">
        <v>87</v>
      </c>
      <c r="C27" s="94" t="str">
        <f>H15</f>
        <v>d4</v>
      </c>
      <c r="D27" s="45"/>
      <c r="E27" s="46"/>
      <c r="F27" s="41"/>
      <c r="G27" s="41"/>
      <c r="H27" s="41"/>
      <c r="I27" s="41"/>
      <c r="J27" s="95" t="s">
        <v>88</v>
      </c>
      <c r="K27" s="96">
        <v>0.0</v>
      </c>
      <c r="L27" s="41"/>
      <c r="M27" s="41"/>
      <c r="N27" s="41"/>
    </row>
    <row r="28">
      <c r="A28" s="41"/>
      <c r="B28" s="43" t="s">
        <v>89</v>
      </c>
      <c r="C28" s="97">
        <f>C12+D19</f>
        <v>3</v>
      </c>
      <c r="D28" s="45"/>
      <c r="E28" s="46"/>
      <c r="F28" s="98" t="s">
        <v>90</v>
      </c>
      <c r="G28" s="99">
        <v>300.0</v>
      </c>
      <c r="H28" s="45"/>
      <c r="I28" s="41"/>
      <c r="J28" s="100" t="s">
        <v>91</v>
      </c>
      <c r="K28" s="101">
        <v>0.0</v>
      </c>
      <c r="L28" s="41"/>
      <c r="M28" s="41"/>
      <c r="N28" s="41"/>
    </row>
    <row r="29">
      <c r="A29" s="41"/>
      <c r="B29" s="41"/>
      <c r="C29" s="41"/>
      <c r="D29" s="41"/>
      <c r="E29" s="46"/>
      <c r="F29" s="41"/>
      <c r="G29" s="41"/>
      <c r="H29" s="41"/>
      <c r="I29" s="41"/>
      <c r="J29" s="102" t="s">
        <v>92</v>
      </c>
      <c r="K29" s="103">
        <v>0.0</v>
      </c>
      <c r="L29" s="41"/>
      <c r="M29" s="41"/>
      <c r="N29" s="41"/>
    </row>
    <row r="30">
      <c r="A30" s="41"/>
      <c r="B30" s="46"/>
      <c r="C30" s="46"/>
      <c r="D30" s="46"/>
      <c r="E30" s="46"/>
      <c r="F30" s="41"/>
      <c r="G30" s="41"/>
      <c r="H30" s="41"/>
      <c r="I30" s="41"/>
      <c r="J30" s="41"/>
      <c r="K30" s="41"/>
      <c r="L30" s="41"/>
      <c r="M30" s="41"/>
      <c r="N30" s="41"/>
    </row>
    <row r="31">
      <c r="A31" s="104"/>
      <c r="B31" s="104"/>
      <c r="C31" s="104"/>
      <c r="D31" s="104"/>
      <c r="E31" s="104"/>
      <c r="F31" s="104"/>
      <c r="G31" s="104"/>
      <c r="H31" s="104"/>
      <c r="I31" s="104"/>
      <c r="J31" s="104"/>
      <c r="K31" s="104"/>
      <c r="L31" s="104"/>
      <c r="M31" s="104"/>
      <c r="N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>
      <c r="A33" s="41"/>
      <c r="B33" s="42" t="s">
        <v>93</v>
      </c>
      <c r="C33" s="41"/>
      <c r="D33" s="41"/>
      <c r="E33" s="41"/>
      <c r="F33" s="46"/>
      <c r="G33" s="46"/>
      <c r="H33" s="46"/>
      <c r="I33" s="46"/>
      <c r="J33" s="41"/>
      <c r="K33" s="41"/>
      <c r="L33" s="41"/>
      <c r="M33" s="41"/>
      <c r="N33" s="41"/>
    </row>
    <row r="34">
      <c r="A34" s="41"/>
      <c r="B34" s="42" t="s">
        <v>94</v>
      </c>
      <c r="C34" s="41"/>
      <c r="D34" s="41"/>
      <c r="E34" s="41"/>
      <c r="F34" s="46"/>
      <c r="G34" s="46"/>
      <c r="H34" s="41"/>
      <c r="I34" s="41"/>
      <c r="J34" s="41"/>
      <c r="K34" s="41"/>
      <c r="L34" s="41"/>
      <c r="M34" s="41"/>
    </row>
    <row r="35">
      <c r="A35" s="41"/>
      <c r="B35" s="42" t="s">
        <v>95</v>
      </c>
      <c r="C35" s="41"/>
      <c r="D35" s="41"/>
      <c r="E35" s="41"/>
      <c r="F35" s="46"/>
      <c r="G35" s="46"/>
      <c r="H35" s="41"/>
      <c r="I35" s="41"/>
      <c r="J35" s="41"/>
      <c r="K35" s="41"/>
      <c r="L35" s="41"/>
      <c r="M35" s="41"/>
    </row>
    <row r="36">
      <c r="A36" s="41"/>
      <c r="B36" s="42" t="s">
        <v>95</v>
      </c>
      <c r="C36" s="41"/>
      <c r="D36" s="41"/>
      <c r="E36" s="41"/>
      <c r="F36" s="46"/>
      <c r="G36" s="46"/>
      <c r="H36" s="41"/>
      <c r="I36" s="41"/>
      <c r="J36" s="41"/>
      <c r="K36" s="41"/>
      <c r="L36" s="41"/>
      <c r="M36" s="41"/>
    </row>
  </sheetData>
  <mergeCells count="13">
    <mergeCell ref="C24:D24"/>
    <mergeCell ref="C25:D25"/>
    <mergeCell ref="C26:D26"/>
    <mergeCell ref="C27:D27"/>
    <mergeCell ref="C28:D28"/>
    <mergeCell ref="G28:H28"/>
    <mergeCell ref="C11:D11"/>
    <mergeCell ref="F11:H11"/>
    <mergeCell ref="J11:K11"/>
    <mergeCell ref="C12:D12"/>
    <mergeCell ref="C13:D13"/>
    <mergeCell ref="C14:D14"/>
    <mergeCell ref="J21:K2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6.0"/>
    <col customWidth="1" min="3" max="3" width="5.75"/>
    <col customWidth="1" min="4" max="4" width="5.88"/>
    <col customWidth="1" min="5" max="5" width="7.38"/>
    <col customWidth="1" min="6" max="6" width="7.0"/>
    <col customWidth="1" min="7" max="7" width="6.25"/>
    <col customWidth="1" min="8" max="8" width="6.13"/>
    <col customWidth="1" min="9" max="9" width="13.13"/>
    <col customWidth="1" min="10" max="10" width="7.63"/>
    <col customWidth="1" min="11" max="11" width="9.5"/>
    <col customWidth="1" min="12" max="12" width="11.25"/>
    <col customWidth="1" min="13" max="14" width="9.88"/>
    <col customWidth="1" min="17" max="17" width="19.0"/>
    <col customWidth="1" min="18" max="18" width="20.13"/>
    <col customWidth="1" min="19" max="19" width="21.38"/>
    <col customWidth="1" min="22" max="22" width="30.5"/>
  </cols>
  <sheetData>
    <row r="1">
      <c r="A1" s="1" t="s">
        <v>96</v>
      </c>
      <c r="Q1" s="1" t="s">
        <v>97</v>
      </c>
    </row>
    <row r="2">
      <c r="Q2" s="1" t="s">
        <v>98</v>
      </c>
      <c r="S2" s="2"/>
    </row>
    <row r="3">
      <c r="A3" s="31"/>
      <c r="B3" s="4" t="s">
        <v>1</v>
      </c>
      <c r="C3" s="5" t="s">
        <v>2</v>
      </c>
      <c r="D3" s="6" t="s">
        <v>3</v>
      </c>
      <c r="E3" s="7" t="s">
        <v>4</v>
      </c>
      <c r="F3" s="8" t="s">
        <v>5</v>
      </c>
      <c r="G3" s="9" t="s">
        <v>6</v>
      </c>
      <c r="H3" s="10" t="s">
        <v>7</v>
      </c>
      <c r="I3" s="11" t="s">
        <v>8</v>
      </c>
      <c r="J3" s="12" t="s">
        <v>9</v>
      </c>
      <c r="K3" s="13" t="s">
        <v>10</v>
      </c>
      <c r="L3" s="7" t="s">
        <v>11</v>
      </c>
      <c r="M3" s="7" t="s">
        <v>12</v>
      </c>
      <c r="N3" s="13" t="s">
        <v>99</v>
      </c>
      <c r="O3" s="6" t="s">
        <v>14</v>
      </c>
      <c r="P3" s="14" t="s">
        <v>15</v>
      </c>
      <c r="Q3" s="11" t="s">
        <v>100</v>
      </c>
      <c r="R3" s="15" t="s">
        <v>101</v>
      </c>
      <c r="S3" s="13" t="s">
        <v>102</v>
      </c>
      <c r="T3" s="1" t="s">
        <v>103</v>
      </c>
      <c r="U3" s="1" t="s">
        <v>104</v>
      </c>
      <c r="V3" s="1" t="s">
        <v>105</v>
      </c>
    </row>
    <row r="4">
      <c r="A4" s="3" t="s">
        <v>16</v>
      </c>
      <c r="B4" s="4">
        <v>1.0</v>
      </c>
      <c r="C4" s="16">
        <f>-3</f>
        <v>-3</v>
      </c>
      <c r="D4" s="6">
        <v>-1.0</v>
      </c>
      <c r="E4" s="17">
        <f>2</f>
        <v>2</v>
      </c>
      <c r="F4" s="8">
        <v>3.0</v>
      </c>
      <c r="G4" s="18">
        <f t="shared" ref="G4:H4" si="1">-0</f>
        <v>0</v>
      </c>
      <c r="H4" s="19">
        <f t="shared" si="1"/>
        <v>0</v>
      </c>
      <c r="I4" s="20">
        <f t="array" ref="I4">SUM(IF(F4:H4=3, 5, F4:H4)) + SUM(IF(C4:E4=3, 4, C4:E4))</f>
        <v>3</v>
      </c>
      <c r="J4" s="21">
        <f t="shared" ref="J4:J17" si="2">7+B4*3+C4</f>
        <v>7</v>
      </c>
      <c r="K4" s="13">
        <f t="shared" ref="K4:K16" si="3">5+E4+((1/2)*D4+1.5)+(C4+3)</f>
        <v>8</v>
      </c>
      <c r="L4" s="17">
        <f t="shared" ref="L4:L17" si="4">5+E4+(C4+3)</f>
        <v>7</v>
      </c>
      <c r="M4" s="17">
        <f t="shared" ref="M4:M17" si="5">B4+E4</f>
        <v>3</v>
      </c>
      <c r="N4" s="22">
        <f t="shared" ref="N4:N17" si="6">(11+M4)*0.05</f>
        <v>0.7</v>
      </c>
      <c r="O4" s="23">
        <f t="shared" ref="O4:O16" si="7">D4+5</f>
        <v>4</v>
      </c>
      <c r="P4" s="24">
        <f t="shared" ref="P4:P17" si="8">D4+7</f>
        <v>6</v>
      </c>
      <c r="Q4" s="25">
        <f t="shared" ref="Q4:Q16" si="9">(4+(MIN(F4,3))+B4)*0.05
</f>
        <v>0.4</v>
      </c>
      <c r="R4" s="26">
        <f t="shared" ref="R4:R16" si="10">(4 + MIN(C4, 3) + B4) * 0.05
</f>
        <v>0.1</v>
      </c>
      <c r="S4" s="27">
        <f t="shared" ref="S4:S16" si="11">(4 + MIN(E4, 3) + B4) * 0.05
</f>
        <v>0.35</v>
      </c>
      <c r="U4" s="105">
        <f t="shared" ref="U4:U16" si="12">MAX(F4:H4)</f>
        <v>3</v>
      </c>
      <c r="V4" s="1" t="s">
        <v>106</v>
      </c>
    </row>
    <row r="5">
      <c r="A5" s="3" t="s">
        <v>17</v>
      </c>
      <c r="B5" s="4">
        <v>1.0</v>
      </c>
      <c r="C5" s="16">
        <f>-1</f>
        <v>-1</v>
      </c>
      <c r="D5" s="6">
        <v>-1.0</v>
      </c>
      <c r="E5" s="17">
        <f>3</f>
        <v>3</v>
      </c>
      <c r="F5" s="8">
        <v>1.0</v>
      </c>
      <c r="G5" s="9">
        <v>0.0</v>
      </c>
      <c r="H5" s="10">
        <v>0.0</v>
      </c>
      <c r="I5" s="20">
        <f t="array" ref="I5">SUM(IF(F5:H5=3, 5, F5:H5)) + SUM(IF(C5:E5=3, 4, C5:E5))</f>
        <v>3</v>
      </c>
      <c r="J5" s="21">
        <f t="shared" si="2"/>
        <v>9</v>
      </c>
      <c r="K5" s="13">
        <f t="shared" si="3"/>
        <v>11</v>
      </c>
      <c r="L5" s="17">
        <f t="shared" si="4"/>
        <v>10</v>
      </c>
      <c r="M5" s="17">
        <f t="shared" si="5"/>
        <v>4</v>
      </c>
      <c r="N5" s="22">
        <f t="shared" si="6"/>
        <v>0.75</v>
      </c>
      <c r="O5" s="23">
        <f t="shared" si="7"/>
        <v>4</v>
      </c>
      <c r="P5" s="24">
        <f t="shared" si="8"/>
        <v>6</v>
      </c>
      <c r="Q5" s="25">
        <f t="shared" si="9"/>
        <v>0.3</v>
      </c>
      <c r="R5" s="26">
        <f t="shared" si="10"/>
        <v>0.2</v>
      </c>
      <c r="S5" s="27">
        <f t="shared" si="11"/>
        <v>0.4</v>
      </c>
      <c r="U5" s="105">
        <f t="shared" si="12"/>
        <v>1</v>
      </c>
      <c r="V5" s="1" t="s">
        <v>107</v>
      </c>
    </row>
    <row r="6">
      <c r="A6" s="3" t="s">
        <v>18</v>
      </c>
      <c r="B6" s="4">
        <v>1.0</v>
      </c>
      <c r="C6" s="16">
        <f>1</f>
        <v>1</v>
      </c>
      <c r="D6" s="6">
        <v>1.0</v>
      </c>
      <c r="E6" s="7">
        <v>-1.0</v>
      </c>
      <c r="F6" s="8">
        <v>0.0</v>
      </c>
      <c r="G6" s="9">
        <v>2.0</v>
      </c>
      <c r="H6" s="10">
        <v>0.0</v>
      </c>
      <c r="I6" s="20">
        <f t="array" ref="I6">SUM(IF(F6:H6=3, 5, F6:H6)) + SUM(IF(C6:E6=3, 4, C6:E6))</f>
        <v>3</v>
      </c>
      <c r="J6" s="21">
        <f t="shared" si="2"/>
        <v>11</v>
      </c>
      <c r="K6" s="13">
        <f t="shared" si="3"/>
        <v>10</v>
      </c>
      <c r="L6" s="17">
        <f t="shared" si="4"/>
        <v>8</v>
      </c>
      <c r="M6" s="17">
        <f t="shared" si="5"/>
        <v>0</v>
      </c>
      <c r="N6" s="22">
        <f t="shared" si="6"/>
        <v>0.55</v>
      </c>
      <c r="O6" s="23">
        <f t="shared" si="7"/>
        <v>6</v>
      </c>
      <c r="P6" s="24">
        <f t="shared" si="8"/>
        <v>8</v>
      </c>
      <c r="Q6" s="25">
        <f t="shared" si="9"/>
        <v>0.25</v>
      </c>
      <c r="R6" s="26">
        <f t="shared" si="10"/>
        <v>0.3</v>
      </c>
      <c r="S6" s="27">
        <f t="shared" si="11"/>
        <v>0.2</v>
      </c>
      <c r="U6" s="105">
        <f t="shared" si="12"/>
        <v>2</v>
      </c>
      <c r="V6" s="1" t="s">
        <v>108</v>
      </c>
    </row>
    <row r="7">
      <c r="A7" s="3" t="s">
        <v>19</v>
      </c>
      <c r="B7" s="4">
        <v>1.0</v>
      </c>
      <c r="C7" s="5">
        <v>1.0</v>
      </c>
      <c r="D7" s="6">
        <v>1.0</v>
      </c>
      <c r="E7" s="7">
        <v>1.0</v>
      </c>
      <c r="F7" s="8">
        <v>0.0</v>
      </c>
      <c r="G7" s="9">
        <v>0.0</v>
      </c>
      <c r="H7" s="10">
        <v>0.0</v>
      </c>
      <c r="I7" s="20">
        <f t="array" ref="I7">SUM(IF(F7:H7=3, 5, F7:H7)) + SUM(IF(C7:E7=3, 4, C7:E7))</f>
        <v>3</v>
      </c>
      <c r="J7" s="21">
        <f t="shared" si="2"/>
        <v>11</v>
      </c>
      <c r="K7" s="13">
        <f t="shared" si="3"/>
        <v>12</v>
      </c>
      <c r="L7" s="17">
        <f t="shared" si="4"/>
        <v>10</v>
      </c>
      <c r="M7" s="17">
        <f t="shared" si="5"/>
        <v>2</v>
      </c>
      <c r="N7" s="22">
        <f t="shared" si="6"/>
        <v>0.65</v>
      </c>
      <c r="O7" s="23">
        <f t="shared" si="7"/>
        <v>6</v>
      </c>
      <c r="P7" s="24">
        <f t="shared" si="8"/>
        <v>8</v>
      </c>
      <c r="Q7" s="25">
        <f t="shared" si="9"/>
        <v>0.25</v>
      </c>
      <c r="R7" s="26">
        <f t="shared" si="10"/>
        <v>0.3</v>
      </c>
      <c r="S7" s="27">
        <f t="shared" si="11"/>
        <v>0.3</v>
      </c>
      <c r="U7" s="105">
        <f t="shared" si="12"/>
        <v>0</v>
      </c>
    </row>
    <row r="8">
      <c r="A8" s="3" t="s">
        <v>20</v>
      </c>
      <c r="B8" s="4">
        <v>1.0</v>
      </c>
      <c r="C8" s="16">
        <f>+1</f>
        <v>1</v>
      </c>
      <c r="D8" s="28">
        <f>3</f>
        <v>3</v>
      </c>
      <c r="E8" s="7">
        <v>-2.0</v>
      </c>
      <c r="F8" s="8">
        <v>0.0</v>
      </c>
      <c r="G8" s="9">
        <v>0.0</v>
      </c>
      <c r="H8" s="10">
        <v>0.0</v>
      </c>
      <c r="I8" s="20">
        <f t="array" ref="I8">SUM(IF(F8:H8=3, 5, F8:H8)) + SUM(IF(C8:E8=3, 4, C8:E8))</f>
        <v>3</v>
      </c>
      <c r="J8" s="21">
        <f t="shared" si="2"/>
        <v>11</v>
      </c>
      <c r="K8" s="13">
        <f t="shared" si="3"/>
        <v>10</v>
      </c>
      <c r="L8" s="17">
        <f t="shared" si="4"/>
        <v>7</v>
      </c>
      <c r="M8" s="17">
        <f t="shared" si="5"/>
        <v>-1</v>
      </c>
      <c r="N8" s="22">
        <f t="shared" si="6"/>
        <v>0.5</v>
      </c>
      <c r="O8" s="23">
        <f t="shared" si="7"/>
        <v>8</v>
      </c>
      <c r="P8" s="24">
        <f t="shared" si="8"/>
        <v>10</v>
      </c>
      <c r="Q8" s="25">
        <f t="shared" si="9"/>
        <v>0.25</v>
      </c>
      <c r="R8" s="26">
        <f t="shared" si="10"/>
        <v>0.3</v>
      </c>
      <c r="S8" s="27">
        <f t="shared" si="11"/>
        <v>0.15</v>
      </c>
      <c r="U8" s="105">
        <f t="shared" si="12"/>
        <v>0</v>
      </c>
    </row>
    <row r="9">
      <c r="A9" s="3" t="s">
        <v>21</v>
      </c>
      <c r="B9" s="4">
        <v>1.0</v>
      </c>
      <c r="C9" s="16">
        <f>3</f>
        <v>3</v>
      </c>
      <c r="D9" s="6">
        <v>1.0</v>
      </c>
      <c r="E9" s="7">
        <v>-2.0</v>
      </c>
      <c r="F9" s="8">
        <v>0.0</v>
      </c>
      <c r="G9" s="9">
        <v>0.0</v>
      </c>
      <c r="H9" s="10">
        <v>0.0</v>
      </c>
      <c r="I9" s="20">
        <f t="array" ref="I9">SUM(IF(F9:H9=3, 5, F9:H9)) + SUM(IF(C9:E9=3, 4, C9:E9))</f>
        <v>3</v>
      </c>
      <c r="J9" s="21">
        <f t="shared" si="2"/>
        <v>13</v>
      </c>
      <c r="K9" s="13">
        <f t="shared" si="3"/>
        <v>11</v>
      </c>
      <c r="L9" s="17">
        <f t="shared" si="4"/>
        <v>9</v>
      </c>
      <c r="M9" s="17">
        <f t="shared" si="5"/>
        <v>-1</v>
      </c>
      <c r="N9" s="22">
        <f t="shared" si="6"/>
        <v>0.5</v>
      </c>
      <c r="O9" s="23">
        <f t="shared" si="7"/>
        <v>6</v>
      </c>
      <c r="P9" s="24">
        <f t="shared" si="8"/>
        <v>8</v>
      </c>
      <c r="Q9" s="25">
        <f t="shared" si="9"/>
        <v>0.25</v>
      </c>
      <c r="R9" s="26">
        <f t="shared" si="10"/>
        <v>0.4</v>
      </c>
      <c r="S9" s="27">
        <f t="shared" si="11"/>
        <v>0.15</v>
      </c>
      <c r="U9" s="105">
        <f t="shared" si="12"/>
        <v>0</v>
      </c>
    </row>
    <row r="10">
      <c r="A10" s="3" t="s">
        <v>22</v>
      </c>
      <c r="B10" s="4">
        <v>1.0</v>
      </c>
      <c r="C10" s="5">
        <v>-1.0</v>
      </c>
      <c r="D10" s="6">
        <f>1</f>
        <v>1</v>
      </c>
      <c r="E10" s="17">
        <f>2</f>
        <v>2</v>
      </c>
      <c r="F10" s="8">
        <v>0.0</v>
      </c>
      <c r="G10" s="18">
        <f>1</f>
        <v>1</v>
      </c>
      <c r="H10" s="10">
        <v>0.0</v>
      </c>
      <c r="I10" s="20">
        <f t="array" ref="I10">SUM(IF(F10:H10=3, 5, F10:H10)) + SUM(IF(C10:E10=3, 4, C10:E10))</f>
        <v>3</v>
      </c>
      <c r="J10" s="21">
        <f t="shared" si="2"/>
        <v>9</v>
      </c>
      <c r="K10" s="13">
        <f t="shared" si="3"/>
        <v>11</v>
      </c>
      <c r="L10" s="17">
        <f t="shared" si="4"/>
        <v>9</v>
      </c>
      <c r="M10" s="17">
        <f t="shared" si="5"/>
        <v>3</v>
      </c>
      <c r="N10" s="22">
        <f t="shared" si="6"/>
        <v>0.7</v>
      </c>
      <c r="O10" s="23">
        <f t="shared" si="7"/>
        <v>6</v>
      </c>
      <c r="P10" s="24">
        <f t="shared" si="8"/>
        <v>8</v>
      </c>
      <c r="Q10" s="25">
        <f t="shared" si="9"/>
        <v>0.25</v>
      </c>
      <c r="R10" s="26">
        <f t="shared" si="10"/>
        <v>0.2</v>
      </c>
      <c r="S10" s="27">
        <f t="shared" si="11"/>
        <v>0.35</v>
      </c>
      <c r="U10" s="105">
        <f t="shared" si="12"/>
        <v>1</v>
      </c>
      <c r="V10" s="1" t="s">
        <v>109</v>
      </c>
    </row>
    <row r="11">
      <c r="A11" s="3" t="s">
        <v>23</v>
      </c>
      <c r="B11" s="4">
        <v>1.0</v>
      </c>
      <c r="C11" s="5">
        <v>-2.0</v>
      </c>
      <c r="D11" s="6">
        <v>1.0</v>
      </c>
      <c r="E11" s="7">
        <v>1.0</v>
      </c>
      <c r="F11" s="8">
        <v>1.0</v>
      </c>
      <c r="G11" s="9">
        <v>1.0</v>
      </c>
      <c r="H11" s="10">
        <v>1.0</v>
      </c>
      <c r="I11" s="20">
        <f t="array" ref="I11">SUM(IF(F11:H11=3, 5, F11:H11)) + SUM(IF(C11:E11=3, 4, C11:E11))</f>
        <v>3</v>
      </c>
      <c r="J11" s="21">
        <f t="shared" si="2"/>
        <v>8</v>
      </c>
      <c r="K11" s="13">
        <f t="shared" si="3"/>
        <v>9</v>
      </c>
      <c r="L11" s="17">
        <f t="shared" si="4"/>
        <v>7</v>
      </c>
      <c r="M11" s="17">
        <f t="shared" si="5"/>
        <v>2</v>
      </c>
      <c r="N11" s="22">
        <f t="shared" si="6"/>
        <v>0.65</v>
      </c>
      <c r="O11" s="23">
        <f t="shared" si="7"/>
        <v>6</v>
      </c>
      <c r="P11" s="24">
        <f t="shared" si="8"/>
        <v>8</v>
      </c>
      <c r="Q11" s="25">
        <f t="shared" si="9"/>
        <v>0.3</v>
      </c>
      <c r="R11" s="26">
        <f t="shared" si="10"/>
        <v>0.15</v>
      </c>
      <c r="S11" s="27">
        <f t="shared" si="11"/>
        <v>0.3</v>
      </c>
      <c r="U11" s="105">
        <f t="shared" si="12"/>
        <v>1</v>
      </c>
      <c r="V11" s="1" t="s">
        <v>110</v>
      </c>
    </row>
    <row r="12">
      <c r="A12" s="3" t="s">
        <v>24</v>
      </c>
      <c r="B12" s="4">
        <v>1.0</v>
      </c>
      <c r="C12" s="5">
        <v>-1.0</v>
      </c>
      <c r="D12" s="6">
        <v>1.0</v>
      </c>
      <c r="E12" s="7">
        <v>1.0</v>
      </c>
      <c r="F12" s="8">
        <v>0.0</v>
      </c>
      <c r="G12" s="9">
        <v>0.0</v>
      </c>
      <c r="H12" s="10">
        <v>2.0</v>
      </c>
      <c r="I12" s="20">
        <f t="array" ref="I12">SUM(IF(F12:H12=3, 5, F12:H12)) + SUM(IF(C12:E12=3, 4, C12:E12))</f>
        <v>3</v>
      </c>
      <c r="J12" s="21">
        <f t="shared" si="2"/>
        <v>9</v>
      </c>
      <c r="K12" s="13">
        <f t="shared" si="3"/>
        <v>10</v>
      </c>
      <c r="L12" s="17">
        <f t="shared" si="4"/>
        <v>8</v>
      </c>
      <c r="M12" s="17">
        <f t="shared" si="5"/>
        <v>2</v>
      </c>
      <c r="N12" s="22">
        <f t="shared" si="6"/>
        <v>0.65</v>
      </c>
      <c r="O12" s="23">
        <f t="shared" si="7"/>
        <v>6</v>
      </c>
      <c r="P12" s="24">
        <f t="shared" si="8"/>
        <v>8</v>
      </c>
      <c r="Q12" s="25">
        <f t="shared" si="9"/>
        <v>0.25</v>
      </c>
      <c r="R12" s="26">
        <f t="shared" si="10"/>
        <v>0.2</v>
      </c>
      <c r="S12" s="27">
        <f t="shared" si="11"/>
        <v>0.3</v>
      </c>
      <c r="U12" s="105">
        <f t="shared" si="12"/>
        <v>2</v>
      </c>
      <c r="V12" s="1" t="s">
        <v>111</v>
      </c>
    </row>
    <row r="13">
      <c r="A13" s="3" t="s">
        <v>25</v>
      </c>
      <c r="B13" s="4">
        <v>1.0</v>
      </c>
      <c r="C13" s="5">
        <v>0.0</v>
      </c>
      <c r="D13" s="6">
        <v>1.0</v>
      </c>
      <c r="E13" s="7">
        <v>2.0</v>
      </c>
      <c r="F13" s="8">
        <v>0.0</v>
      </c>
      <c r="G13" s="9">
        <v>0.0</v>
      </c>
      <c r="H13" s="10">
        <v>0.0</v>
      </c>
      <c r="I13" s="20">
        <f t="array" ref="I13">SUM(IF(F13:H13=3, 5, F13:H13)) + SUM(IF(C13:E13=3, 4, C13:E13))</f>
        <v>3</v>
      </c>
      <c r="J13" s="21">
        <f t="shared" si="2"/>
        <v>10</v>
      </c>
      <c r="K13" s="13">
        <f t="shared" si="3"/>
        <v>12</v>
      </c>
      <c r="L13" s="17">
        <f t="shared" si="4"/>
        <v>10</v>
      </c>
      <c r="M13" s="17">
        <f t="shared" si="5"/>
        <v>3</v>
      </c>
      <c r="N13" s="22">
        <f t="shared" si="6"/>
        <v>0.7</v>
      </c>
      <c r="O13" s="23">
        <f t="shared" si="7"/>
        <v>6</v>
      </c>
      <c r="P13" s="24">
        <f t="shared" si="8"/>
        <v>8</v>
      </c>
      <c r="Q13" s="25">
        <f t="shared" si="9"/>
        <v>0.25</v>
      </c>
      <c r="R13" s="26">
        <f t="shared" si="10"/>
        <v>0.25</v>
      </c>
      <c r="S13" s="27">
        <f t="shared" si="11"/>
        <v>0.35</v>
      </c>
      <c r="U13" s="105">
        <f t="shared" si="12"/>
        <v>0</v>
      </c>
    </row>
    <row r="14">
      <c r="A14" s="3" t="s">
        <v>112</v>
      </c>
      <c r="B14" s="4">
        <v>1.0</v>
      </c>
      <c r="C14" s="5">
        <v>2.0</v>
      </c>
      <c r="D14" s="6">
        <v>2.0</v>
      </c>
      <c r="E14" s="7">
        <v>-3.0</v>
      </c>
      <c r="F14" s="8">
        <v>0.0</v>
      </c>
      <c r="G14" s="9">
        <v>0.0</v>
      </c>
      <c r="H14" s="10">
        <v>2.0</v>
      </c>
      <c r="I14" s="20">
        <f t="array" ref="I14">SUM(IF(F14:H14=3, 5, F14:H14)) + SUM(IF(C14:E14=3, 4, C14:E14))</f>
        <v>3</v>
      </c>
      <c r="J14" s="21">
        <f t="shared" si="2"/>
        <v>12</v>
      </c>
      <c r="K14" s="13">
        <f t="shared" si="3"/>
        <v>9.5</v>
      </c>
      <c r="L14" s="17">
        <f t="shared" si="4"/>
        <v>7</v>
      </c>
      <c r="M14" s="17">
        <f t="shared" si="5"/>
        <v>-2</v>
      </c>
      <c r="N14" s="22">
        <f t="shared" si="6"/>
        <v>0.45</v>
      </c>
      <c r="O14" s="29">
        <f t="shared" si="7"/>
        <v>7</v>
      </c>
      <c r="P14" s="30">
        <f t="shared" si="8"/>
        <v>9</v>
      </c>
      <c r="Q14" s="25">
        <f t="shared" si="9"/>
        <v>0.25</v>
      </c>
      <c r="R14" s="26">
        <f t="shared" si="10"/>
        <v>0.35</v>
      </c>
      <c r="S14" s="27">
        <f t="shared" si="11"/>
        <v>0.1</v>
      </c>
      <c r="U14" s="105">
        <f t="shared" si="12"/>
        <v>2</v>
      </c>
      <c r="V14" s="1" t="s">
        <v>113</v>
      </c>
    </row>
    <row r="15">
      <c r="A15" s="3" t="s">
        <v>26</v>
      </c>
      <c r="B15" s="4">
        <v>1.0</v>
      </c>
      <c r="C15" s="5">
        <v>-1.0</v>
      </c>
      <c r="D15" s="6">
        <v>1.0</v>
      </c>
      <c r="E15" s="7">
        <v>1.0</v>
      </c>
      <c r="F15" s="8">
        <v>0.0</v>
      </c>
      <c r="G15" s="9">
        <v>2.0</v>
      </c>
      <c r="H15" s="10">
        <v>0.0</v>
      </c>
      <c r="I15" s="20">
        <f t="array" ref="I15">SUM(IF(F15:H15=3, 5, F15:H15)) + SUM(IF(C15:E15=3, 4, C15:E15))</f>
        <v>3</v>
      </c>
      <c r="J15" s="21">
        <f t="shared" si="2"/>
        <v>9</v>
      </c>
      <c r="K15" s="13">
        <f t="shared" si="3"/>
        <v>10</v>
      </c>
      <c r="L15" s="17">
        <f t="shared" si="4"/>
        <v>8</v>
      </c>
      <c r="M15" s="17">
        <f t="shared" si="5"/>
        <v>2</v>
      </c>
      <c r="N15" s="22">
        <f t="shared" si="6"/>
        <v>0.65</v>
      </c>
      <c r="O15" s="29">
        <f t="shared" si="7"/>
        <v>6</v>
      </c>
      <c r="P15" s="30">
        <f t="shared" si="8"/>
        <v>8</v>
      </c>
      <c r="Q15" s="25">
        <f t="shared" si="9"/>
        <v>0.25</v>
      </c>
      <c r="R15" s="26">
        <f t="shared" si="10"/>
        <v>0.2</v>
      </c>
      <c r="S15" s="27">
        <f t="shared" si="11"/>
        <v>0.3</v>
      </c>
      <c r="U15" s="105">
        <f t="shared" si="12"/>
        <v>2</v>
      </c>
      <c r="V15" s="1" t="s">
        <v>114</v>
      </c>
    </row>
    <row r="16">
      <c r="A16" s="3" t="s">
        <v>27</v>
      </c>
      <c r="B16" s="4">
        <v>1.0</v>
      </c>
      <c r="C16" s="5">
        <v>1.0</v>
      </c>
      <c r="D16" s="6">
        <v>1.0</v>
      </c>
      <c r="E16" s="7">
        <v>-1.0</v>
      </c>
      <c r="F16" s="8">
        <v>0.0</v>
      </c>
      <c r="G16" s="9">
        <v>0.0</v>
      </c>
      <c r="H16" s="10">
        <v>2.0</v>
      </c>
      <c r="I16" s="20">
        <f t="array" ref="I16">SUM(IF(F16:H16=3, 5, F16:H16)) + SUM(IF(C16:E16=3, 4, C16:E16))</f>
        <v>3</v>
      </c>
      <c r="J16" s="21">
        <f t="shared" si="2"/>
        <v>11</v>
      </c>
      <c r="K16" s="13">
        <f t="shared" si="3"/>
        <v>10</v>
      </c>
      <c r="L16" s="17">
        <f t="shared" si="4"/>
        <v>8</v>
      </c>
      <c r="M16" s="17">
        <f t="shared" si="5"/>
        <v>0</v>
      </c>
      <c r="N16" s="22">
        <f t="shared" si="6"/>
        <v>0.55</v>
      </c>
      <c r="O16" s="29">
        <f t="shared" si="7"/>
        <v>6</v>
      </c>
      <c r="P16" s="30">
        <f t="shared" si="8"/>
        <v>8</v>
      </c>
      <c r="Q16" s="25">
        <f t="shared" si="9"/>
        <v>0.25</v>
      </c>
      <c r="R16" s="26">
        <f t="shared" si="10"/>
        <v>0.3</v>
      </c>
      <c r="S16" s="27">
        <f t="shared" si="11"/>
        <v>0.2</v>
      </c>
      <c r="U16" s="105">
        <f t="shared" si="12"/>
        <v>2</v>
      </c>
      <c r="V16" s="1" t="s">
        <v>115</v>
      </c>
    </row>
    <row r="17">
      <c r="A17" s="3" t="s">
        <v>116</v>
      </c>
      <c r="B17" s="4">
        <v>1.0</v>
      </c>
      <c r="C17" s="5">
        <v>-2.0</v>
      </c>
      <c r="D17" s="6">
        <v>-1.0</v>
      </c>
      <c r="E17" s="7">
        <v>1.0</v>
      </c>
      <c r="F17" s="8">
        <v>0.0</v>
      </c>
      <c r="G17" s="9">
        <v>3.0</v>
      </c>
      <c r="H17" s="10">
        <v>0.0</v>
      </c>
      <c r="I17" s="20">
        <f t="array" ref="I17">SUM(IF(F17:H17=3, 5, F17:H17)) + SUM(IF(C17:E17=3, 4, C17:E17))</f>
        <v>3</v>
      </c>
      <c r="J17" s="21">
        <f t="shared" si="2"/>
        <v>8</v>
      </c>
      <c r="K17" s="33"/>
      <c r="L17" s="17">
        <f t="shared" si="4"/>
        <v>7</v>
      </c>
      <c r="M17" s="17">
        <f t="shared" si="5"/>
        <v>2</v>
      </c>
      <c r="N17" s="22">
        <f t="shared" si="6"/>
        <v>0.65</v>
      </c>
      <c r="O17" s="28">
        <f>MODE(O4:O16)</f>
        <v>6</v>
      </c>
      <c r="P17" s="30">
        <f t="shared" si="8"/>
        <v>6</v>
      </c>
      <c r="Q17" s="25"/>
      <c r="R17" s="26"/>
      <c r="S17" s="27"/>
    </row>
    <row r="18">
      <c r="A18" s="31"/>
      <c r="B18" s="32"/>
      <c r="C18" s="16"/>
      <c r="D18" s="28"/>
      <c r="E18" s="17"/>
      <c r="F18" s="35"/>
      <c r="G18" s="18"/>
      <c r="H18" s="19"/>
      <c r="I18" s="20"/>
      <c r="J18" s="21"/>
      <c r="K18" s="33"/>
      <c r="L18" s="17"/>
      <c r="M18" s="17"/>
      <c r="N18" s="33"/>
      <c r="O18" s="28"/>
      <c r="P18" s="34"/>
      <c r="Q18" s="106">
        <f t="shared" ref="Q18:S18" si="13">AVERAGE(Q4:Q16)</f>
        <v>0.2692307692</v>
      </c>
      <c r="R18" s="106">
        <f t="shared" si="13"/>
        <v>0.25</v>
      </c>
      <c r="S18" s="106">
        <f t="shared" si="13"/>
        <v>0.2653846154</v>
      </c>
    </row>
    <row r="19">
      <c r="A19" s="31"/>
      <c r="B19" s="32"/>
      <c r="C19" s="16"/>
      <c r="D19" s="28"/>
      <c r="E19" s="17"/>
      <c r="F19" s="35"/>
      <c r="G19" s="18"/>
      <c r="H19" s="19"/>
      <c r="I19" s="20"/>
      <c r="J19" s="21"/>
      <c r="K19" s="33"/>
      <c r="L19" s="17"/>
      <c r="M19" s="17"/>
      <c r="N19" s="33"/>
      <c r="O19" s="28"/>
      <c r="P19" s="34"/>
    </row>
    <row r="20">
      <c r="A20" s="31"/>
      <c r="B20" s="32"/>
      <c r="C20" s="16"/>
      <c r="D20" s="28"/>
      <c r="E20" s="17"/>
      <c r="F20" s="35"/>
      <c r="G20" s="18"/>
      <c r="H20" s="19"/>
      <c r="I20" s="20"/>
      <c r="J20" s="21"/>
      <c r="K20" s="33"/>
      <c r="L20" s="17"/>
      <c r="M20" s="17"/>
      <c r="N20" s="33"/>
      <c r="O20" s="28"/>
      <c r="P20" s="34"/>
      <c r="S20" s="1" t="s">
        <v>117</v>
      </c>
    </row>
    <row r="21">
      <c r="A21" s="31"/>
      <c r="B21" s="32"/>
      <c r="C21" s="16"/>
      <c r="D21" s="28"/>
      <c r="E21" s="17"/>
      <c r="F21" s="35"/>
      <c r="G21" s="18"/>
      <c r="H21" s="19"/>
      <c r="I21" s="20"/>
      <c r="J21" s="21"/>
      <c r="K21" s="33"/>
      <c r="L21" s="17"/>
      <c r="M21" s="17"/>
      <c r="N21" s="33"/>
      <c r="O21" s="28"/>
      <c r="P21" s="34"/>
      <c r="S21" s="1" t="s">
        <v>118</v>
      </c>
    </row>
    <row r="22">
      <c r="S22" s="1" t="s">
        <v>119</v>
      </c>
    </row>
    <row r="23">
      <c r="S23" s="1" t="s">
        <v>120</v>
      </c>
    </row>
    <row r="24">
      <c r="I24" s="36" t="s">
        <v>121</v>
      </c>
      <c r="J24" s="36" t="s">
        <v>9</v>
      </c>
      <c r="K24" s="36" t="s">
        <v>122</v>
      </c>
      <c r="L24" s="36" t="s">
        <v>123</v>
      </c>
      <c r="M24" s="36" t="s">
        <v>124</v>
      </c>
      <c r="N24" s="36" t="s">
        <v>99</v>
      </c>
      <c r="O24" s="36" t="s">
        <v>125</v>
      </c>
      <c r="P24" s="36" t="s">
        <v>126</v>
      </c>
    </row>
    <row r="25">
      <c r="I25" s="36" t="s">
        <v>127</v>
      </c>
      <c r="J25" s="36">
        <v>5.0</v>
      </c>
      <c r="K25" s="36">
        <v>2.0</v>
      </c>
      <c r="L25" s="37"/>
      <c r="M25" s="36">
        <v>0.0</v>
      </c>
      <c r="N25" s="38">
        <f t="shared" ref="N25:N26" si="14">(10+M25)*0.05</f>
        <v>0.5</v>
      </c>
      <c r="O25" s="36" t="s">
        <v>49</v>
      </c>
      <c r="P25" s="37"/>
      <c r="R25" s="1" t="s">
        <v>128</v>
      </c>
    </row>
    <row r="26">
      <c r="I26" s="36" t="s">
        <v>129</v>
      </c>
      <c r="J26" s="36">
        <v>5.0</v>
      </c>
      <c r="K26" s="36">
        <v>9.0</v>
      </c>
      <c r="L26" s="36">
        <v>5.0</v>
      </c>
      <c r="M26" s="36">
        <v>0.0</v>
      </c>
      <c r="N26" s="38">
        <f t="shared" si="14"/>
        <v>0.5</v>
      </c>
      <c r="O26" s="36" t="s">
        <v>49</v>
      </c>
      <c r="P26" s="37"/>
      <c r="R26" s="1" t="s">
        <v>130</v>
      </c>
    </row>
    <row r="27">
      <c r="I27" s="36" t="s">
        <v>131</v>
      </c>
      <c r="J27" s="36">
        <v>5.0</v>
      </c>
      <c r="K27" s="37"/>
      <c r="L27" s="37"/>
      <c r="M27" s="37"/>
      <c r="N27" s="37"/>
      <c r="O27" s="37"/>
      <c r="P27" s="37"/>
      <c r="R27" s="1" t="s">
        <v>132</v>
      </c>
    </row>
    <row r="28">
      <c r="I28" s="37"/>
      <c r="J28" s="37"/>
      <c r="K28" s="37"/>
      <c r="L28" s="37"/>
      <c r="M28" s="37"/>
      <c r="N28" s="38"/>
      <c r="O28" s="37"/>
      <c r="P28" s="37"/>
      <c r="R28" s="1" t="s">
        <v>133</v>
      </c>
    </row>
    <row r="29">
      <c r="I29" s="37"/>
      <c r="J29" s="37"/>
      <c r="K29" s="37"/>
      <c r="L29" s="37"/>
      <c r="M29" s="37"/>
      <c r="N29" s="37"/>
      <c r="O29" s="37"/>
      <c r="P29" s="37"/>
      <c r="R29" s="1" t="s">
        <v>134</v>
      </c>
    </row>
    <row r="30">
      <c r="I30" s="37"/>
      <c r="J30" s="37"/>
      <c r="K30" s="37"/>
      <c r="L30" s="37"/>
      <c r="M30" s="37"/>
      <c r="N30" s="37"/>
      <c r="O30" s="37"/>
      <c r="P30" s="37"/>
      <c r="R30" s="1" t="s">
        <v>135</v>
      </c>
    </row>
    <row r="31">
      <c r="I31" s="37"/>
      <c r="J31" s="37"/>
      <c r="K31" s="37"/>
      <c r="L31" s="37"/>
      <c r="M31" s="37"/>
      <c r="N31" s="37"/>
      <c r="O31" s="37"/>
      <c r="P31" s="37"/>
    </row>
    <row r="32">
      <c r="I32" s="37"/>
      <c r="J32" s="37"/>
      <c r="K32" s="37"/>
      <c r="L32" s="37"/>
      <c r="M32" s="37"/>
      <c r="N32" s="38">
        <f>(10+M32)*0.05</f>
        <v>0.5</v>
      </c>
      <c r="O32" s="37"/>
      <c r="P32" s="37"/>
    </row>
    <row r="33">
      <c r="I33" s="37"/>
      <c r="J33" s="37"/>
      <c r="K33" s="37"/>
      <c r="L33" s="37"/>
      <c r="M33" s="37"/>
      <c r="N33" s="38"/>
      <c r="O33" s="37"/>
      <c r="P33" s="37"/>
    </row>
    <row r="34">
      <c r="I34" s="37"/>
      <c r="J34" s="37"/>
      <c r="K34" s="37"/>
      <c r="L34" s="37"/>
      <c r="M34" s="37"/>
      <c r="N34" s="38"/>
      <c r="O34" s="37"/>
      <c r="P34" s="37"/>
    </row>
    <row r="35">
      <c r="I35" s="36" t="s">
        <v>136</v>
      </c>
      <c r="J35" s="36">
        <v>10.0</v>
      </c>
      <c r="K35" s="37"/>
      <c r="L35" s="37"/>
      <c r="M35" s="36">
        <v>1.0</v>
      </c>
      <c r="N35" s="38">
        <f t="shared" ref="N35:N37" si="15">(10+M35)*0.05</f>
        <v>0.55</v>
      </c>
      <c r="O35" s="36" t="s">
        <v>137</v>
      </c>
      <c r="P35" s="37"/>
    </row>
    <row r="36">
      <c r="I36" s="36" t="s">
        <v>138</v>
      </c>
      <c r="J36" s="36">
        <v>10.0</v>
      </c>
      <c r="K36" s="36">
        <v>7.0</v>
      </c>
      <c r="L36" s="36">
        <v>0.0</v>
      </c>
      <c r="M36" s="36">
        <v>1.0</v>
      </c>
      <c r="N36" s="38">
        <f t="shared" si="15"/>
        <v>0.55</v>
      </c>
      <c r="O36" s="36" t="s">
        <v>137</v>
      </c>
      <c r="P36" s="37"/>
    </row>
    <row r="37">
      <c r="I37" s="36" t="s">
        <v>139</v>
      </c>
      <c r="J37" s="36">
        <v>10.0</v>
      </c>
      <c r="K37" s="37"/>
      <c r="L37" s="37"/>
      <c r="M37" s="36" t="s">
        <v>140</v>
      </c>
      <c r="N37" s="38" t="str">
        <f t="shared" si="15"/>
        <v>#VALUE!</v>
      </c>
      <c r="O37" s="37"/>
      <c r="P37" s="37"/>
    </row>
    <row r="38">
      <c r="I38" s="37"/>
      <c r="J38" s="37"/>
      <c r="K38" s="37"/>
      <c r="L38" s="37"/>
      <c r="M38" s="37"/>
      <c r="N38" s="38"/>
      <c r="O38" s="37"/>
      <c r="P38" s="37"/>
    </row>
    <row r="39">
      <c r="I39" s="37"/>
      <c r="J39" s="37"/>
      <c r="K39" s="37"/>
      <c r="L39" s="37"/>
      <c r="M39" s="37"/>
      <c r="N39" s="38"/>
      <c r="O39" s="37"/>
      <c r="P39" s="37"/>
    </row>
    <row r="40">
      <c r="I40" s="37"/>
      <c r="J40" s="37"/>
      <c r="K40" s="37"/>
      <c r="L40" s="37"/>
      <c r="M40" s="37"/>
      <c r="N40" s="37"/>
      <c r="O40" s="37"/>
      <c r="P40" s="37"/>
    </row>
    <row r="41">
      <c r="I41" s="37"/>
      <c r="J41" s="37"/>
      <c r="K41" s="37"/>
      <c r="L41" s="37"/>
      <c r="M41" s="37"/>
      <c r="N41" s="37"/>
      <c r="O41" s="37"/>
      <c r="P41" s="37"/>
    </row>
    <row r="42">
      <c r="I42" s="36" t="s">
        <v>141</v>
      </c>
      <c r="J42" s="36">
        <v>15.0</v>
      </c>
      <c r="K42" s="36">
        <v>5.0</v>
      </c>
      <c r="L42" s="37"/>
      <c r="M42" s="36">
        <v>2.0</v>
      </c>
      <c r="N42" s="37"/>
      <c r="O42" s="36" t="s">
        <v>137</v>
      </c>
      <c r="P42" s="37"/>
    </row>
    <row r="43">
      <c r="I43" s="37"/>
      <c r="J43" s="37"/>
      <c r="K43" s="37"/>
      <c r="L43" s="37"/>
      <c r="M43" s="37"/>
      <c r="N43" s="37"/>
      <c r="O43" s="37"/>
      <c r="P43" s="37"/>
    </row>
    <row r="44">
      <c r="I44" s="37"/>
      <c r="J44" s="37"/>
      <c r="K44" s="37"/>
      <c r="L44" s="37"/>
      <c r="M44" s="37"/>
      <c r="N44" s="37"/>
      <c r="O44" s="37"/>
      <c r="P44" s="37"/>
    </row>
    <row r="45">
      <c r="I45" s="37"/>
      <c r="J45" s="37"/>
      <c r="K45" s="37"/>
      <c r="L45" s="37"/>
      <c r="M45" s="37"/>
      <c r="N45" s="37"/>
      <c r="O45" s="37"/>
      <c r="P45" s="37"/>
    </row>
    <row r="46">
      <c r="I46" s="39"/>
      <c r="J46" s="39"/>
      <c r="K46" s="39"/>
      <c r="L46" s="39"/>
      <c r="M46" s="39"/>
      <c r="N46" s="39"/>
      <c r="O46" s="39"/>
    </row>
    <row r="47">
      <c r="I47" s="39"/>
      <c r="J47" s="39"/>
      <c r="K47" s="39"/>
      <c r="L47" s="39"/>
      <c r="M47" s="39"/>
      <c r="N47" s="39"/>
      <c r="O47" s="39"/>
    </row>
    <row r="48">
      <c r="I48" s="39"/>
      <c r="J48" s="39"/>
      <c r="K48" s="39"/>
      <c r="L48" s="39"/>
      <c r="M48" s="39"/>
      <c r="N48" s="39"/>
      <c r="O48" s="39"/>
    </row>
    <row r="49">
      <c r="I49" s="39"/>
      <c r="J49" s="39"/>
      <c r="K49" s="39"/>
      <c r="L49" s="39"/>
      <c r="M49" s="39"/>
      <c r="N49" s="39"/>
      <c r="O49" s="39"/>
    </row>
    <row r="50">
      <c r="I50" s="40" t="s">
        <v>142</v>
      </c>
      <c r="J50" s="40">
        <v>20.0</v>
      </c>
      <c r="K50" s="40">
        <v>5.0</v>
      </c>
      <c r="L50" s="39"/>
      <c r="M50" s="39">
        <f>3</f>
        <v>3</v>
      </c>
      <c r="N50" s="39"/>
      <c r="O50" s="40" t="s">
        <v>143</v>
      </c>
    </row>
    <row r="51">
      <c r="I51" s="39"/>
      <c r="J51" s="39"/>
      <c r="K51" s="39"/>
      <c r="L51" s="39"/>
      <c r="M51" s="39"/>
      <c r="N51" s="39"/>
      <c r="O51" s="39"/>
    </row>
    <row r="52">
      <c r="I52" s="39"/>
      <c r="J52" s="39"/>
      <c r="K52" s="39"/>
      <c r="L52" s="39"/>
      <c r="M52" s="39"/>
      <c r="N52" s="39"/>
      <c r="O52" s="39"/>
    </row>
    <row r="53">
      <c r="I53" s="39"/>
      <c r="J53" s="39"/>
      <c r="K53" s="39"/>
      <c r="L53" s="39"/>
      <c r="M53" s="39"/>
      <c r="N53" s="39"/>
      <c r="O53" s="39"/>
    </row>
    <row r="54">
      <c r="I54" s="39"/>
      <c r="J54" s="39"/>
      <c r="K54" s="39"/>
      <c r="L54" s="39"/>
      <c r="M54" s="39"/>
      <c r="N54" s="39"/>
      <c r="O54" s="39"/>
    </row>
    <row r="55">
      <c r="I55" s="39"/>
      <c r="J55" s="39"/>
      <c r="K55" s="39"/>
      <c r="L55" s="39"/>
      <c r="M55" s="39"/>
      <c r="N55" s="39"/>
      <c r="O55" s="39"/>
    </row>
    <row r="56">
      <c r="I56" s="39"/>
      <c r="J56" s="39"/>
      <c r="K56" s="39"/>
      <c r="L56" s="39"/>
      <c r="M56" s="39"/>
      <c r="N56" s="39"/>
      <c r="O56" s="39"/>
    </row>
    <row r="57">
      <c r="I57" s="39"/>
      <c r="J57" s="39"/>
      <c r="K57" s="39"/>
      <c r="L57" s="39"/>
      <c r="M57" s="39"/>
      <c r="N57" s="39"/>
      <c r="O57" s="39"/>
    </row>
    <row r="58">
      <c r="I58" s="39"/>
      <c r="J58" s="39"/>
      <c r="K58" s="39"/>
      <c r="L58" s="39"/>
      <c r="M58" s="39"/>
      <c r="N58" s="39"/>
      <c r="O58" s="39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.0"/>
    <col customWidth="1" min="11" max="11" width="13.75"/>
  </cols>
  <sheetData>
    <row r="1">
      <c r="A1" s="41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</row>
    <row r="2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</row>
    <row r="3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</row>
    <row r="4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</row>
    <row r="5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</row>
    <row r="6">
      <c r="A6" s="41"/>
      <c r="B6" s="41"/>
      <c r="C6" s="41"/>
      <c r="D6" s="41"/>
      <c r="E6" s="41"/>
      <c r="F6" s="41"/>
      <c r="G6" s="41"/>
      <c r="H6" s="41"/>
      <c r="I6" s="41"/>
      <c r="J6" s="42" t="s">
        <v>144</v>
      </c>
      <c r="K6" s="42" t="s">
        <v>145</v>
      </c>
      <c r="L6" s="42" t="s">
        <v>146</v>
      </c>
      <c r="M6" s="41"/>
      <c r="N6" s="41"/>
    </row>
    <row r="7">
      <c r="A7" s="41"/>
      <c r="B7" s="41"/>
      <c r="C7" s="41"/>
      <c r="D7" s="41"/>
      <c r="E7" s="41"/>
      <c r="F7" s="41"/>
      <c r="G7" s="41"/>
      <c r="H7" s="41"/>
      <c r="I7" s="41"/>
      <c r="J7" s="42" t="s">
        <v>147</v>
      </c>
      <c r="K7" s="42" t="s">
        <v>148</v>
      </c>
      <c r="L7" s="42" t="s">
        <v>149</v>
      </c>
      <c r="M7" s="41"/>
      <c r="N7" s="41"/>
    </row>
    <row r="8">
      <c r="A8" s="41"/>
      <c r="B8" s="41"/>
      <c r="C8" s="41"/>
      <c r="D8" s="41"/>
      <c r="E8" s="41"/>
      <c r="F8" s="41"/>
      <c r="G8" s="41"/>
      <c r="H8" s="41"/>
      <c r="I8" s="41"/>
      <c r="J8" s="42" t="s">
        <v>150</v>
      </c>
      <c r="K8" s="42" t="s">
        <v>151</v>
      </c>
      <c r="L8" s="42" t="s">
        <v>152</v>
      </c>
      <c r="M8" s="41"/>
      <c r="N8" s="41"/>
    </row>
    <row r="9">
      <c r="A9" s="41"/>
      <c r="B9" s="41"/>
      <c r="C9" s="41"/>
      <c r="D9" s="41"/>
      <c r="E9" s="41"/>
      <c r="F9" s="41"/>
      <c r="G9" s="41"/>
      <c r="H9" s="41"/>
      <c r="I9" s="41"/>
      <c r="J9" s="42" t="s">
        <v>153</v>
      </c>
      <c r="K9" s="42" t="s">
        <v>154</v>
      </c>
      <c r="L9" s="41"/>
      <c r="M9" s="41"/>
      <c r="N9" s="41"/>
    </row>
    <row r="10">
      <c r="A10" s="41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</row>
    <row r="11">
      <c r="A11" s="41"/>
      <c r="B11" s="43" t="s">
        <v>29</v>
      </c>
      <c r="C11" s="44" t="s">
        <v>30</v>
      </c>
      <c r="D11" s="45"/>
      <c r="E11" s="46"/>
      <c r="F11" s="44" t="s">
        <v>31</v>
      </c>
      <c r="G11" s="47"/>
      <c r="H11" s="45"/>
      <c r="I11" s="46"/>
      <c r="J11" s="44" t="s">
        <v>32</v>
      </c>
      <c r="K11" s="45"/>
      <c r="L11" s="42" t="s">
        <v>155</v>
      </c>
      <c r="M11" s="41"/>
      <c r="N11" s="41"/>
    </row>
    <row r="12">
      <c r="A12" s="41"/>
      <c r="B12" s="43" t="s">
        <v>33</v>
      </c>
      <c r="C12" s="44">
        <v>1.0</v>
      </c>
      <c r="D12" s="45"/>
      <c r="E12" s="46"/>
      <c r="F12" s="48" t="s">
        <v>34</v>
      </c>
      <c r="G12" s="49" t="s">
        <v>35</v>
      </c>
      <c r="H12" s="50" t="s">
        <v>36</v>
      </c>
      <c r="I12" s="46"/>
      <c r="J12" s="51" t="s">
        <v>156</v>
      </c>
      <c r="K12" s="52">
        <f>D17+C12</f>
        <v>-1</v>
      </c>
      <c r="L12" s="41"/>
      <c r="M12" s="41"/>
      <c r="N12" s="41"/>
    </row>
    <row r="13">
      <c r="A13" s="41"/>
      <c r="E13" s="79" t="s">
        <v>157</v>
      </c>
      <c r="F13" s="53"/>
      <c r="G13" s="54"/>
      <c r="H13" s="55"/>
      <c r="I13" s="46"/>
      <c r="J13" s="56" t="s">
        <v>158</v>
      </c>
      <c r="K13" s="57">
        <f>D19+C12</f>
        <v>3</v>
      </c>
      <c r="L13" s="41"/>
      <c r="M13" s="42" t="s">
        <v>159</v>
      </c>
      <c r="N13" s="41"/>
    </row>
    <row r="14">
      <c r="A14" s="41"/>
      <c r="E14" s="46"/>
      <c r="F14" s="48" t="s">
        <v>43</v>
      </c>
      <c r="G14" s="49" t="s">
        <v>44</v>
      </c>
      <c r="H14" s="50" t="s">
        <v>45</v>
      </c>
      <c r="I14" s="46"/>
      <c r="J14" s="13" t="s">
        <v>160</v>
      </c>
      <c r="K14" s="107">
        <v>4.0</v>
      </c>
      <c r="L14" s="41"/>
      <c r="M14" s="41"/>
      <c r="N14" s="41"/>
    </row>
    <row r="15">
      <c r="A15" s="41"/>
      <c r="B15" s="46"/>
      <c r="C15" s="46"/>
      <c r="D15" s="46"/>
      <c r="E15" s="46"/>
      <c r="F15" s="59">
        <f>1</f>
        <v>1</v>
      </c>
      <c r="G15" s="60">
        <f>0</f>
        <v>0</v>
      </c>
      <c r="H15" s="55" t="s">
        <v>49</v>
      </c>
      <c r="I15" s="46"/>
      <c r="J15" s="108" t="s">
        <v>161</v>
      </c>
      <c r="K15" s="62">
        <v>3.0</v>
      </c>
      <c r="L15" s="41"/>
      <c r="M15" s="41"/>
      <c r="N15" s="41"/>
    </row>
    <row r="16">
      <c r="A16" s="41"/>
      <c r="B16" s="63" t="s">
        <v>53</v>
      </c>
      <c r="C16" s="63" t="s">
        <v>54</v>
      </c>
      <c r="D16" s="63" t="s">
        <v>55</v>
      </c>
      <c r="E16" s="46"/>
      <c r="F16" s="64" t="s">
        <v>56</v>
      </c>
      <c r="G16" s="65" t="s">
        <v>57</v>
      </c>
      <c r="H16" s="66" t="s">
        <v>58</v>
      </c>
      <c r="I16" s="41"/>
      <c r="J16" s="42"/>
      <c r="K16" s="41"/>
      <c r="L16" s="41"/>
      <c r="M16" s="41"/>
      <c r="N16" s="41"/>
    </row>
    <row r="17">
      <c r="A17" s="41"/>
      <c r="B17" s="15" t="s">
        <v>61</v>
      </c>
      <c r="C17" s="15">
        <v>8.0</v>
      </c>
      <c r="D17" s="69">
        <f t="shared" ref="D17:D22" si="1">C17-10</f>
        <v>-2</v>
      </c>
      <c r="E17" s="41"/>
      <c r="F17" s="53" t="s">
        <v>62</v>
      </c>
      <c r="G17" s="60"/>
      <c r="H17" s="70"/>
      <c r="I17" s="41"/>
      <c r="L17" s="42" t="s">
        <v>162</v>
      </c>
      <c r="M17" s="41"/>
      <c r="N17" s="41"/>
    </row>
    <row r="18">
      <c r="A18" s="41"/>
      <c r="B18" s="6" t="s">
        <v>63</v>
      </c>
      <c r="C18" s="6">
        <v>9.0</v>
      </c>
      <c r="D18" s="71">
        <f t="shared" si="1"/>
        <v>-1</v>
      </c>
      <c r="E18" s="41"/>
      <c r="F18" s="41"/>
      <c r="G18" s="41"/>
      <c r="H18" s="41"/>
      <c r="I18" s="41"/>
      <c r="L18" s="41"/>
      <c r="M18" s="41"/>
      <c r="N18" s="41"/>
    </row>
    <row r="19">
      <c r="A19" s="41"/>
      <c r="B19" s="7" t="s">
        <v>65</v>
      </c>
      <c r="C19" s="7">
        <v>12.0</v>
      </c>
      <c r="D19" s="73">
        <f t="shared" si="1"/>
        <v>2</v>
      </c>
      <c r="E19" s="41"/>
      <c r="I19" s="41"/>
      <c r="J19" s="41"/>
      <c r="K19" s="41"/>
      <c r="L19" s="41"/>
      <c r="M19" s="41"/>
      <c r="N19" s="41"/>
    </row>
    <row r="20">
      <c r="A20" s="41"/>
      <c r="B20" s="8" t="s">
        <v>68</v>
      </c>
      <c r="C20" s="8">
        <v>13.0</v>
      </c>
      <c r="D20" s="78">
        <f t="shared" si="1"/>
        <v>3</v>
      </c>
      <c r="E20" s="79"/>
      <c r="I20" s="41"/>
      <c r="J20" s="44" t="s">
        <v>74</v>
      </c>
      <c r="K20" s="45"/>
      <c r="L20" s="42" t="s">
        <v>163</v>
      </c>
      <c r="M20" s="41"/>
      <c r="N20" s="41"/>
    </row>
    <row r="21">
      <c r="A21" s="41"/>
      <c r="B21" s="80" t="s">
        <v>72</v>
      </c>
      <c r="C21" s="80">
        <v>10.0</v>
      </c>
      <c r="D21" s="81">
        <f t="shared" si="1"/>
        <v>0</v>
      </c>
      <c r="E21" s="46"/>
      <c r="I21" s="41"/>
      <c r="J21" s="63" t="s">
        <v>77</v>
      </c>
      <c r="K21" s="83">
        <v>0.0</v>
      </c>
      <c r="L21" s="41"/>
      <c r="M21" s="41"/>
      <c r="N21" s="41"/>
    </row>
    <row r="22">
      <c r="A22" s="41"/>
      <c r="B22" s="10" t="s">
        <v>75</v>
      </c>
      <c r="C22" s="10">
        <v>7.0</v>
      </c>
      <c r="D22" s="82">
        <f t="shared" si="1"/>
        <v>-3</v>
      </c>
      <c r="E22" s="46"/>
      <c r="I22" s="41"/>
      <c r="J22" s="84" t="s">
        <v>78</v>
      </c>
      <c r="K22" s="85">
        <f>1</f>
        <v>1</v>
      </c>
      <c r="L22" s="41"/>
      <c r="M22" s="41"/>
      <c r="N22" s="41"/>
    </row>
    <row r="23">
      <c r="A23" s="41"/>
      <c r="B23" s="46"/>
      <c r="C23" s="46"/>
      <c r="D23" s="46"/>
      <c r="E23" s="46"/>
      <c r="I23" s="41"/>
      <c r="J23" s="87" t="s">
        <v>81</v>
      </c>
      <c r="K23" s="88">
        <v>0.0</v>
      </c>
      <c r="L23" s="41"/>
      <c r="M23" s="41"/>
      <c r="N23" s="41"/>
    </row>
    <row r="24">
      <c r="A24" s="41"/>
      <c r="B24" s="5" t="s">
        <v>82</v>
      </c>
      <c r="C24" s="89">
        <f>7+D17+3*C12</f>
        <v>8</v>
      </c>
      <c r="D24" s="45"/>
      <c r="E24" s="79" t="s">
        <v>162</v>
      </c>
      <c r="I24" s="41"/>
      <c r="J24" s="10" t="s">
        <v>84</v>
      </c>
      <c r="K24" s="82">
        <v>0.0</v>
      </c>
      <c r="L24" s="41"/>
      <c r="M24" s="41"/>
      <c r="N24" s="41"/>
    </row>
    <row r="25">
      <c r="A25" s="41"/>
      <c r="B25" s="7" t="s">
        <v>85</v>
      </c>
      <c r="C25" s="90">
        <f>5+G15+F15+D19</f>
        <v>8</v>
      </c>
      <c r="D25" s="45"/>
      <c r="E25" s="46"/>
      <c r="I25" s="41"/>
      <c r="J25" s="91" t="s">
        <v>164</v>
      </c>
      <c r="K25" s="92">
        <f>0</f>
        <v>0</v>
      </c>
      <c r="L25" s="41"/>
      <c r="M25" s="41"/>
      <c r="N25" s="41"/>
    </row>
    <row r="26">
      <c r="A26" s="41"/>
      <c r="B26" s="93" t="s">
        <v>87</v>
      </c>
      <c r="C26" s="94" t="str">
        <f>H15</f>
        <v>d4</v>
      </c>
      <c r="D26" s="45"/>
      <c r="E26" s="46"/>
      <c r="I26" s="41"/>
      <c r="J26" s="95" t="s">
        <v>88</v>
      </c>
      <c r="K26" s="96">
        <v>0.0</v>
      </c>
      <c r="L26" s="41"/>
      <c r="M26" s="41"/>
      <c r="N26" s="41"/>
    </row>
    <row r="27">
      <c r="A27" s="41"/>
      <c r="B27" s="43" t="s">
        <v>89</v>
      </c>
      <c r="C27" s="97">
        <f>C12+D19</f>
        <v>3</v>
      </c>
      <c r="D27" s="45"/>
      <c r="E27" s="46"/>
      <c r="F27" s="41"/>
      <c r="G27" s="41"/>
      <c r="H27" s="41"/>
      <c r="I27" s="41"/>
      <c r="J27" s="100" t="s">
        <v>91</v>
      </c>
      <c r="K27" s="101">
        <v>0.0</v>
      </c>
      <c r="L27" s="41"/>
      <c r="M27" s="41"/>
      <c r="N27" s="41"/>
    </row>
    <row r="28">
      <c r="A28" s="41"/>
      <c r="B28" s="72" t="s">
        <v>165</v>
      </c>
      <c r="C28" s="109">
        <f>D20</f>
        <v>3</v>
      </c>
      <c r="D28" s="45"/>
      <c r="E28" s="46"/>
      <c r="I28" s="41"/>
      <c r="J28" s="102" t="s">
        <v>92</v>
      </c>
      <c r="K28" s="103">
        <v>0.0</v>
      </c>
      <c r="L28" s="41"/>
      <c r="M28" s="41"/>
      <c r="N28" s="41"/>
    </row>
    <row r="29">
      <c r="A29" s="41"/>
      <c r="B29" s="110" t="s">
        <v>166</v>
      </c>
      <c r="C29" s="110" t="s">
        <v>167</v>
      </c>
      <c r="E29" s="46"/>
      <c r="F29" s="42" t="s">
        <v>168</v>
      </c>
      <c r="G29" s="41"/>
      <c r="H29" s="41"/>
      <c r="I29" s="41"/>
      <c r="J29" s="41"/>
      <c r="K29" s="41"/>
      <c r="L29" s="41"/>
      <c r="M29" s="41"/>
      <c r="N29" s="41"/>
    </row>
    <row r="30">
      <c r="A30" s="41"/>
      <c r="B30" s="46"/>
      <c r="C30" s="46"/>
      <c r="D30" s="46"/>
      <c r="E30" s="46"/>
      <c r="F30" s="42" t="s">
        <v>169</v>
      </c>
      <c r="G30" s="41"/>
      <c r="H30" s="41"/>
      <c r="I30" s="41"/>
      <c r="J30" s="41"/>
      <c r="K30" s="41"/>
      <c r="L30" s="41"/>
      <c r="M30" s="41"/>
      <c r="N30" s="41"/>
    </row>
    <row r="31">
      <c r="A31" s="41"/>
      <c r="B31" s="41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</row>
    <row r="32">
      <c r="A32" s="41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</row>
    <row r="33">
      <c r="A33" s="41"/>
      <c r="B33" s="41"/>
      <c r="C33" s="41"/>
      <c r="D33" s="41"/>
      <c r="E33" s="41"/>
      <c r="F33" s="46"/>
      <c r="G33" s="46"/>
      <c r="H33" s="46"/>
      <c r="I33" s="46"/>
      <c r="J33" s="41"/>
      <c r="K33" s="41"/>
      <c r="L33" s="41"/>
      <c r="M33" s="41"/>
      <c r="N33" s="41"/>
    </row>
    <row r="34">
      <c r="G34" s="1" t="s">
        <v>170</v>
      </c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</row>
    <row r="36">
      <c r="A36" s="41"/>
      <c r="B36" s="43" t="s">
        <v>39</v>
      </c>
      <c r="C36" s="44">
        <v>0.0</v>
      </c>
      <c r="D36" s="45"/>
      <c r="F36" s="111" t="s">
        <v>66</v>
      </c>
      <c r="G36" s="47"/>
      <c r="H36" s="47"/>
      <c r="I36" s="47"/>
      <c r="J36" s="47"/>
      <c r="K36" s="45"/>
      <c r="L36" s="41"/>
      <c r="M36" s="41"/>
      <c r="N36" s="41"/>
    </row>
    <row r="37">
      <c r="A37" s="41"/>
      <c r="B37" s="43" t="s">
        <v>42</v>
      </c>
      <c r="C37" s="44">
        <v>1000.0</v>
      </c>
      <c r="D37" s="45"/>
      <c r="F37" s="10" t="s">
        <v>69</v>
      </c>
      <c r="G37" s="10" t="s">
        <v>70</v>
      </c>
      <c r="H37" s="10" t="s">
        <v>71</v>
      </c>
      <c r="I37" s="10" t="s">
        <v>71</v>
      </c>
      <c r="J37" s="10" t="s">
        <v>71</v>
      </c>
      <c r="K37" s="10" t="s">
        <v>71</v>
      </c>
      <c r="L37" s="41"/>
      <c r="M37" s="41"/>
      <c r="N37" s="41"/>
    </row>
    <row r="38">
      <c r="A38" s="41"/>
      <c r="F38" s="10" t="s">
        <v>73</v>
      </c>
      <c r="G38" s="10" t="s">
        <v>71</v>
      </c>
      <c r="H38" s="10" t="s">
        <v>71</v>
      </c>
      <c r="I38" s="10" t="s">
        <v>71</v>
      </c>
      <c r="J38" s="10" t="s">
        <v>71</v>
      </c>
      <c r="K38" s="10" t="s">
        <v>71</v>
      </c>
      <c r="L38" s="41"/>
      <c r="M38" s="41"/>
      <c r="N38" s="41"/>
    </row>
    <row r="39">
      <c r="A39" s="41"/>
      <c r="F39" s="10" t="s">
        <v>76</v>
      </c>
      <c r="G39" s="10" t="s">
        <v>71</v>
      </c>
      <c r="H39" s="10" t="s">
        <v>71</v>
      </c>
      <c r="I39" s="10" t="s">
        <v>71</v>
      </c>
      <c r="J39" s="10" t="s">
        <v>71</v>
      </c>
      <c r="K39" s="10" t="s">
        <v>71</v>
      </c>
      <c r="L39" s="41"/>
      <c r="M39" s="41"/>
      <c r="N39" s="41"/>
    </row>
    <row r="40">
      <c r="A40" s="41"/>
      <c r="F40" s="10" t="s">
        <v>70</v>
      </c>
      <c r="G40" s="10" t="s">
        <v>71</v>
      </c>
      <c r="H40" s="10" t="s">
        <v>71</v>
      </c>
      <c r="I40" s="10" t="s">
        <v>71</v>
      </c>
      <c r="J40" s="10" t="s">
        <v>71</v>
      </c>
      <c r="K40" s="10" t="s">
        <v>71</v>
      </c>
      <c r="L40" s="41"/>
      <c r="M40" s="41"/>
      <c r="N40" s="41"/>
    </row>
    <row r="41">
      <c r="A41" s="41"/>
      <c r="B41" s="5" t="s">
        <v>79</v>
      </c>
      <c r="C41" s="86">
        <v>6.0</v>
      </c>
      <c r="D41" s="45"/>
      <c r="F41" s="10" t="s">
        <v>80</v>
      </c>
      <c r="G41" s="10" t="s">
        <v>71</v>
      </c>
      <c r="H41" s="10" t="s">
        <v>71</v>
      </c>
      <c r="I41" s="10" t="s">
        <v>71</v>
      </c>
      <c r="J41" s="10" t="s">
        <v>71</v>
      </c>
      <c r="K41" s="10" t="s">
        <v>71</v>
      </c>
      <c r="L41" s="41"/>
      <c r="M41" s="41"/>
      <c r="N41" s="41"/>
    </row>
    <row r="42">
      <c r="A42" s="41"/>
      <c r="F42" s="10" t="s">
        <v>83</v>
      </c>
      <c r="G42" s="10" t="s">
        <v>71</v>
      </c>
      <c r="H42" s="10" t="s">
        <v>71</v>
      </c>
      <c r="I42" s="10" t="s">
        <v>71</v>
      </c>
      <c r="J42" s="10" t="s">
        <v>71</v>
      </c>
      <c r="K42" s="10" t="s">
        <v>71</v>
      </c>
      <c r="L42" s="41"/>
      <c r="M42" s="41"/>
      <c r="N42" s="41"/>
    </row>
    <row r="43">
      <c r="A43" s="41"/>
      <c r="F43" s="10" t="s">
        <v>70</v>
      </c>
      <c r="G43" s="10" t="s">
        <v>71</v>
      </c>
      <c r="H43" s="10" t="s">
        <v>71</v>
      </c>
      <c r="I43" s="10" t="s">
        <v>71</v>
      </c>
      <c r="J43" s="10" t="s">
        <v>71</v>
      </c>
      <c r="K43" s="10" t="s">
        <v>71</v>
      </c>
      <c r="L43" s="41"/>
      <c r="M43" s="41"/>
      <c r="N43" s="41"/>
    </row>
    <row r="44">
      <c r="A44" s="41"/>
      <c r="F44" s="112"/>
      <c r="G44" s="10" t="s">
        <v>71</v>
      </c>
      <c r="H44" s="10" t="s">
        <v>71</v>
      </c>
      <c r="I44" s="10" t="s">
        <v>71</v>
      </c>
      <c r="J44" s="10" t="s">
        <v>71</v>
      </c>
      <c r="K44" s="10" t="s">
        <v>71</v>
      </c>
      <c r="L44" s="41"/>
      <c r="M44" s="41"/>
      <c r="N44" s="41"/>
    </row>
    <row r="45">
      <c r="A45" s="41"/>
      <c r="F45" s="10"/>
      <c r="G45" s="10" t="s">
        <v>71</v>
      </c>
      <c r="H45" s="10" t="s">
        <v>71</v>
      </c>
      <c r="I45" s="10" t="s">
        <v>71</v>
      </c>
      <c r="J45" s="10" t="s">
        <v>71</v>
      </c>
      <c r="K45" s="10" t="s">
        <v>71</v>
      </c>
      <c r="L45" s="41"/>
      <c r="M45" s="41"/>
      <c r="N45" s="41"/>
    </row>
    <row r="46">
      <c r="A46" s="41"/>
      <c r="F46" s="10"/>
      <c r="G46" s="10" t="s">
        <v>71</v>
      </c>
      <c r="H46" s="10" t="s">
        <v>71</v>
      </c>
      <c r="I46" s="10" t="s">
        <v>71</v>
      </c>
      <c r="J46" s="10" t="s">
        <v>71</v>
      </c>
      <c r="K46" s="10" t="s">
        <v>71</v>
      </c>
      <c r="L46" s="41"/>
      <c r="M46" s="41"/>
      <c r="N46" s="41"/>
    </row>
    <row r="47">
      <c r="A47" s="41"/>
      <c r="B47" s="72" t="s">
        <v>171</v>
      </c>
      <c r="C47" s="72">
        <v>1.0</v>
      </c>
      <c r="F47" s="10"/>
      <c r="G47" s="10" t="s">
        <v>71</v>
      </c>
      <c r="H47" s="10" t="s">
        <v>71</v>
      </c>
      <c r="I47" s="10" t="s">
        <v>71</v>
      </c>
      <c r="J47" s="10" t="s">
        <v>71</v>
      </c>
      <c r="K47" s="10" t="s">
        <v>71</v>
      </c>
      <c r="L47" s="41"/>
      <c r="M47" s="41"/>
      <c r="N47" s="41"/>
    </row>
    <row r="48">
      <c r="A48" s="41"/>
      <c r="F48" s="10"/>
      <c r="G48" s="10" t="s">
        <v>71</v>
      </c>
      <c r="H48" s="10" t="s">
        <v>71</v>
      </c>
      <c r="I48" s="10" t="s">
        <v>71</v>
      </c>
      <c r="J48" s="10" t="s">
        <v>71</v>
      </c>
      <c r="K48" s="10" t="s">
        <v>71</v>
      </c>
      <c r="L48" s="41"/>
      <c r="M48" s="41"/>
      <c r="N48" s="41"/>
    </row>
    <row r="49">
      <c r="A49" s="41"/>
      <c r="F49" s="10"/>
      <c r="G49" s="10" t="s">
        <v>71</v>
      </c>
      <c r="H49" s="10" t="s">
        <v>71</v>
      </c>
      <c r="I49" s="10" t="s">
        <v>71</v>
      </c>
      <c r="J49" s="10" t="s">
        <v>71</v>
      </c>
      <c r="K49" s="10" t="s">
        <v>71</v>
      </c>
      <c r="L49" s="41"/>
      <c r="M49" s="41"/>
      <c r="N49" s="41"/>
    </row>
    <row r="50">
      <c r="A50" s="41"/>
      <c r="F50" s="10"/>
      <c r="G50" s="10" t="s">
        <v>71</v>
      </c>
      <c r="H50" s="10" t="s">
        <v>71</v>
      </c>
      <c r="I50" s="10" t="s">
        <v>71</v>
      </c>
      <c r="J50" s="10" t="s">
        <v>71</v>
      </c>
      <c r="K50" s="10" t="s">
        <v>71</v>
      </c>
      <c r="L50" s="41"/>
      <c r="M50" s="41"/>
      <c r="N50" s="41"/>
    </row>
    <row r="51">
      <c r="A51" s="41"/>
      <c r="F51" s="10"/>
      <c r="G51" s="10" t="s">
        <v>71</v>
      </c>
      <c r="H51" s="10" t="s">
        <v>71</v>
      </c>
      <c r="I51" s="10" t="s">
        <v>71</v>
      </c>
      <c r="J51" s="10" t="s">
        <v>71</v>
      </c>
      <c r="K51" s="10" t="s">
        <v>71</v>
      </c>
      <c r="L51" s="41"/>
      <c r="M51" s="41"/>
      <c r="N51" s="41"/>
    </row>
    <row r="52">
      <c r="A52" s="41"/>
      <c r="F52" s="112"/>
      <c r="G52" s="10" t="s">
        <v>71</v>
      </c>
      <c r="H52" s="10" t="s">
        <v>71</v>
      </c>
      <c r="I52" s="10" t="s">
        <v>71</v>
      </c>
      <c r="J52" s="10" t="s">
        <v>71</v>
      </c>
      <c r="K52" s="10" t="s">
        <v>71</v>
      </c>
      <c r="L52" s="41"/>
      <c r="M52" s="41"/>
      <c r="N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</row>
    <row r="54">
      <c r="A54" s="41"/>
      <c r="B54" s="98" t="s">
        <v>90</v>
      </c>
      <c r="C54" s="99">
        <v>300.0</v>
      </c>
      <c r="D54" s="45"/>
      <c r="F54" s="41"/>
      <c r="G54" s="41"/>
      <c r="H54" s="41"/>
      <c r="I54" s="41"/>
      <c r="J54" s="41"/>
      <c r="K54" s="41"/>
      <c r="L54" s="41"/>
      <c r="M54" s="41"/>
      <c r="N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</row>
    <row r="64">
      <c r="D64" s="98" t="s">
        <v>90</v>
      </c>
      <c r="E64" s="99">
        <v>300.0</v>
      </c>
      <c r="F64" s="99"/>
      <c r="G64" s="113"/>
    </row>
  </sheetData>
  <mergeCells count="16">
    <mergeCell ref="C11:D11"/>
    <mergeCell ref="F11:H11"/>
    <mergeCell ref="J11:K11"/>
    <mergeCell ref="C12:D12"/>
    <mergeCell ref="J20:K20"/>
    <mergeCell ref="C24:D24"/>
    <mergeCell ref="C25:D25"/>
    <mergeCell ref="C41:D41"/>
    <mergeCell ref="C54:D54"/>
    <mergeCell ref="C26:D26"/>
    <mergeCell ref="C27:D27"/>
    <mergeCell ref="C28:D28"/>
    <mergeCell ref="C29:D29"/>
    <mergeCell ref="C36:D36"/>
    <mergeCell ref="F36:K36"/>
    <mergeCell ref="C37:D3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8.0"/>
    <col customWidth="1" min="4" max="4" width="23.25"/>
    <col customWidth="1" min="7" max="7" width="13.13"/>
    <col customWidth="1" min="8" max="8" width="20.88"/>
    <col customWidth="1" min="12" max="12" width="19.5"/>
    <col customWidth="1" min="13" max="13" width="22.0"/>
  </cols>
  <sheetData>
    <row r="2">
      <c r="B2" s="1" t="s">
        <v>172</v>
      </c>
    </row>
    <row r="5">
      <c r="A5" s="110" t="s">
        <v>173</v>
      </c>
      <c r="B5" s="110" t="s">
        <v>174</v>
      </c>
      <c r="C5" s="110" t="s">
        <v>85</v>
      </c>
      <c r="D5" s="110" t="s">
        <v>175</v>
      </c>
      <c r="E5" s="110" t="s">
        <v>176</v>
      </c>
      <c r="F5" s="110" t="s">
        <v>177</v>
      </c>
      <c r="G5" s="110" t="s">
        <v>178</v>
      </c>
      <c r="H5" s="110" t="s">
        <v>179</v>
      </c>
      <c r="I5" s="110" t="s">
        <v>180</v>
      </c>
      <c r="J5" s="110" t="s">
        <v>181</v>
      </c>
      <c r="K5" s="110" t="s">
        <v>182</v>
      </c>
      <c r="L5" s="110" t="s">
        <v>183</v>
      </c>
      <c r="M5" s="110" t="s">
        <v>184</v>
      </c>
    </row>
    <row r="6">
      <c r="A6" s="110">
        <v>2.0</v>
      </c>
      <c r="B6" s="110">
        <v>12.0</v>
      </c>
      <c r="C6" s="110">
        <v>5.0</v>
      </c>
      <c r="D6" s="110" t="s">
        <v>185</v>
      </c>
      <c r="E6" s="110">
        <v>2.0</v>
      </c>
      <c r="F6" s="110" t="s">
        <v>186</v>
      </c>
      <c r="G6" s="110" t="s">
        <v>187</v>
      </c>
      <c r="H6" s="110" t="s">
        <v>188</v>
      </c>
      <c r="I6" s="110">
        <v>9.0</v>
      </c>
      <c r="J6" s="110" t="s">
        <v>189</v>
      </c>
      <c r="K6" s="110" t="s">
        <v>190</v>
      </c>
      <c r="L6" s="110" t="s">
        <v>191</v>
      </c>
      <c r="M6" s="110" t="s">
        <v>192</v>
      </c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>
      <c r="A19" s="2"/>
      <c r="B19" s="2"/>
      <c r="C19" s="2"/>
      <c r="D19" s="44" t="s">
        <v>32</v>
      </c>
      <c r="E19" s="45"/>
      <c r="F19" s="2"/>
      <c r="G19" s="2"/>
      <c r="H19" s="44" t="s">
        <v>32</v>
      </c>
      <c r="I19" s="45"/>
      <c r="J19" s="2"/>
      <c r="K19" s="2"/>
      <c r="L19" s="2"/>
      <c r="M19" s="2"/>
    </row>
    <row r="20">
      <c r="A20" s="2"/>
      <c r="B20" s="2"/>
      <c r="C20" s="2"/>
      <c r="D20" s="80" t="s">
        <v>193</v>
      </c>
      <c r="E20" s="80" t="s">
        <v>2</v>
      </c>
      <c r="F20" s="2"/>
      <c r="G20" s="2"/>
      <c r="H20" s="80" t="s">
        <v>193</v>
      </c>
      <c r="I20" s="80" t="s">
        <v>2</v>
      </c>
      <c r="J20" s="2"/>
      <c r="K20" s="2"/>
      <c r="L20" s="2"/>
      <c r="M20" s="2"/>
    </row>
    <row r="21">
      <c r="A21" s="2"/>
      <c r="B21" s="2"/>
      <c r="C21" s="2"/>
      <c r="D21" s="56" t="s">
        <v>194</v>
      </c>
      <c r="E21" s="56" t="s">
        <v>4</v>
      </c>
      <c r="F21" s="2"/>
      <c r="G21" s="2"/>
      <c r="H21" s="114" t="s">
        <v>195</v>
      </c>
      <c r="I21" s="115" t="s">
        <v>196</v>
      </c>
      <c r="J21" s="2"/>
      <c r="K21" s="2"/>
      <c r="L21" s="2"/>
      <c r="M21" s="2"/>
    </row>
    <row r="22">
      <c r="A22" s="2"/>
      <c r="B22" s="2"/>
      <c r="C22" s="2"/>
      <c r="D22" s="36" t="s">
        <v>195</v>
      </c>
      <c r="E22" s="116" t="s">
        <v>196</v>
      </c>
      <c r="F22" s="2"/>
      <c r="G22" s="2"/>
      <c r="H22" s="61" t="s">
        <v>197</v>
      </c>
      <c r="I22" s="62" t="s">
        <v>198</v>
      </c>
      <c r="J22" s="2"/>
      <c r="K22" s="2"/>
      <c r="L22" s="2"/>
      <c r="M22" s="2"/>
    </row>
    <row r="23">
      <c r="A23" s="2"/>
      <c r="B23" s="2"/>
      <c r="C23" s="2"/>
      <c r="D23" s="61" t="s">
        <v>197</v>
      </c>
      <c r="E23" s="62" t="s">
        <v>198</v>
      </c>
      <c r="F23" s="2"/>
      <c r="G23" s="2"/>
      <c r="H23" s="2"/>
      <c r="I23" s="2"/>
      <c r="J23" s="2"/>
      <c r="K23" s="2"/>
      <c r="L23" s="2"/>
      <c r="M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2">
    <mergeCell ref="D19:E19"/>
    <mergeCell ref="H19:I19"/>
  </mergeCells>
  <drawing r:id="rId1"/>
</worksheet>
</file>